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showInkAnnotation="0" codeName="ThisWorkbook" autoCompressPictures="0"/>
  <mc:AlternateContent xmlns:mc="http://schemas.openxmlformats.org/markup-compatibility/2006">
    <mc:Choice Requires="x15">
      <x15ac:absPath xmlns:x15ac="http://schemas.microsoft.com/office/spreadsheetml/2010/11/ac" url="https://d.docs.live.net/65f6a2d6f0782d05/Documents/Woodvale Stats/Annual/2025/"/>
    </mc:Choice>
  </mc:AlternateContent>
  <xr:revisionPtr revIDLastSave="899" documentId="8_{BAB9C509-0738-464B-AD7E-D72264F320D9}" xr6:coauthVersionLast="47" xr6:coauthVersionMax="47" xr10:uidLastSave="{8FE1399D-ED2D-494D-A4D7-B58BF8E4608D}"/>
  <bookViews>
    <workbookView xWindow="-108" yWindow="-108" windowWidth="23256" windowHeight="12456" tabRatio="745" firstSheet="26" activeTab="30" xr2:uid="{00000000-000D-0000-FFFF-FFFF00000000}"/>
  </bookViews>
  <sheets>
    <sheet name="1ST" sheetId="48" r:id="rId1"/>
    <sheet name="2ND" sheetId="166" r:id="rId2"/>
    <sheet name="3RD" sheetId="168" r:id="rId3"/>
    <sheet name="4TH" sheetId="167" r:id="rId4"/>
    <sheet name="5TH" sheetId="170" r:id="rId5"/>
    <sheet name="6TH" sheetId="165" r:id="rId6"/>
    <sheet name="7TH" sheetId="169" r:id="rId7"/>
    <sheet name="8TH" sheetId="193" r:id="rId8"/>
    <sheet name="9TH" sheetId="192" r:id="rId9"/>
    <sheet name="10TH" sheetId="191" r:id="rId10"/>
    <sheet name="11TH" sheetId="190" r:id="rId11"/>
    <sheet name="12TH" sheetId="189" r:id="rId12"/>
    <sheet name="13TH" sheetId="188" r:id="rId13"/>
    <sheet name="14TH" sheetId="187" r:id="rId14"/>
    <sheet name="15TH" sheetId="186" r:id="rId15"/>
    <sheet name="16TH" sheetId="185" r:id="rId16"/>
    <sheet name="17TH" sheetId="184" r:id="rId17"/>
    <sheet name="18TH" sheetId="183" r:id="rId18"/>
    <sheet name="19TH" sheetId="182" r:id="rId19"/>
    <sheet name="20TH" sheetId="181" r:id="rId20"/>
    <sheet name="21ST" sheetId="180" r:id="rId21"/>
    <sheet name="22ND" sheetId="179" r:id="rId22"/>
    <sheet name="23RD" sheetId="178" r:id="rId23"/>
    <sheet name="24TH" sheetId="177" r:id="rId24"/>
    <sheet name="25TH" sheetId="176" r:id="rId25"/>
    <sheet name="26TH" sheetId="172" r:id="rId26"/>
    <sheet name="27TH" sheetId="175" r:id="rId27"/>
    <sheet name="28TH" sheetId="174" r:id="rId28"/>
    <sheet name="29TH" sheetId="173" r:id="rId29"/>
    <sheet name="30TH" sheetId="171" r:id="rId30"/>
    <sheet name="31ST" sheetId="194" r:id="rId31"/>
    <sheet name="Monthly Report" sheetId="17" r:id="rId32"/>
    <sheet name="Callsign Database" sheetId="18" r:id="rId33"/>
    <sheet name="Registration Database" sheetId="6" r:id="rId34"/>
    <sheet name="WTC Database" sheetId="16" r:id="rId35"/>
    <sheet name="Code Key" sheetId="7" r:id="rId36"/>
    <sheet name="CHANGE LOG" sheetId="14" r:id="rId37"/>
  </sheets>
  <definedNames>
    <definedName name="_xlnm._FilterDatabase" localSheetId="33" hidden="1">'Registration Database'!$A$1:$O$834</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194" l="1"/>
  <c r="B2" i="193"/>
  <c r="D2" i="193" s="1"/>
  <c r="U2" i="191"/>
  <c r="U3" i="191"/>
  <c r="U4" i="191"/>
  <c r="U5" i="191"/>
  <c r="U6" i="191"/>
  <c r="U7" i="191"/>
  <c r="U8" i="191"/>
  <c r="U9" i="191"/>
  <c r="U10" i="191"/>
  <c r="U11" i="191"/>
  <c r="U12" i="191"/>
  <c r="U13" i="191"/>
  <c r="B2" i="181"/>
  <c r="C2" i="181"/>
  <c r="J2" i="181" s="1"/>
  <c r="Q2" i="181"/>
  <c r="R2" i="181"/>
  <c r="B2" i="182"/>
  <c r="C2" i="182"/>
  <c r="K2" i="182" s="1"/>
  <c r="Q2" i="182"/>
  <c r="R2" i="182"/>
  <c r="B3" i="182"/>
  <c r="C3" i="182"/>
  <c r="K3" i="182" s="1"/>
  <c r="Q3" i="182"/>
  <c r="R3" i="182"/>
  <c r="B4" i="182"/>
  <c r="C4" i="182"/>
  <c r="K4" i="182" s="1"/>
  <c r="Q4" i="182"/>
  <c r="R4" i="182"/>
  <c r="B5" i="182"/>
  <c r="C5" i="182"/>
  <c r="K5" i="182" s="1"/>
  <c r="Q5" i="182"/>
  <c r="R5" i="182"/>
  <c r="B6" i="182"/>
  <c r="O6" i="182" s="1"/>
  <c r="C6" i="182"/>
  <c r="K6" i="182" s="1"/>
  <c r="Q6" i="182"/>
  <c r="R6" i="182"/>
  <c r="B7" i="182"/>
  <c r="C7" i="182"/>
  <c r="K7" i="182" s="1"/>
  <c r="Q7" i="182"/>
  <c r="R7" i="182"/>
  <c r="B8" i="182"/>
  <c r="C8" i="182"/>
  <c r="K8" i="182" s="1"/>
  <c r="Q8" i="182"/>
  <c r="R8" i="182"/>
  <c r="B9" i="182"/>
  <c r="C9" i="182"/>
  <c r="K9" i="182" s="1"/>
  <c r="Q9" i="182"/>
  <c r="R9" i="182"/>
  <c r="B10" i="182"/>
  <c r="C10" i="182"/>
  <c r="K10" i="182" s="1"/>
  <c r="Q10" i="182"/>
  <c r="R10" i="182"/>
  <c r="B11" i="182"/>
  <c r="C11" i="182"/>
  <c r="K11" i="182" s="1"/>
  <c r="Q11" i="182"/>
  <c r="R11" i="182"/>
  <c r="B12" i="182"/>
  <c r="C12" i="182"/>
  <c r="K12" i="182" s="1"/>
  <c r="Q12" i="182"/>
  <c r="R12" i="182"/>
  <c r="B13" i="182"/>
  <c r="C13" i="182"/>
  <c r="K13" i="182" s="1"/>
  <c r="Q13" i="182"/>
  <c r="R13" i="182"/>
  <c r="B14" i="182"/>
  <c r="C14" i="182"/>
  <c r="K14" i="182" s="1"/>
  <c r="Q14" i="182"/>
  <c r="R14" i="182"/>
  <c r="B15" i="182"/>
  <c r="C15" i="182"/>
  <c r="K15" i="182" s="1"/>
  <c r="Q15" i="182"/>
  <c r="R15" i="182"/>
  <c r="B16" i="182"/>
  <c r="C16" i="182"/>
  <c r="K16" i="182" s="1"/>
  <c r="Q16" i="182"/>
  <c r="R16" i="182"/>
  <c r="B17" i="182"/>
  <c r="C17" i="182"/>
  <c r="J17" i="182" s="1"/>
  <c r="Q17" i="182"/>
  <c r="R17" i="182"/>
  <c r="B18" i="182"/>
  <c r="C18" i="182"/>
  <c r="J18" i="182" s="1"/>
  <c r="Q18" i="182"/>
  <c r="R18" i="182"/>
  <c r="B19" i="182"/>
  <c r="C19" i="182"/>
  <c r="J19" i="182" s="1"/>
  <c r="Q19" i="182"/>
  <c r="R19" i="182"/>
  <c r="B2" i="183"/>
  <c r="C2" i="183"/>
  <c r="J2" i="183" s="1"/>
  <c r="Q2" i="183"/>
  <c r="R2" i="183"/>
  <c r="B3" i="183"/>
  <c r="C3" i="183"/>
  <c r="J3" i="183" s="1"/>
  <c r="Q3" i="183"/>
  <c r="R3" i="183"/>
  <c r="B4" i="183"/>
  <c r="C4" i="183"/>
  <c r="J4" i="183" s="1"/>
  <c r="Q4" i="183"/>
  <c r="R4" i="183"/>
  <c r="B5" i="183"/>
  <c r="C5" i="183"/>
  <c r="J5" i="183" s="1"/>
  <c r="Q5" i="183"/>
  <c r="R5" i="183"/>
  <c r="B6" i="183"/>
  <c r="C6" i="183"/>
  <c r="J6" i="183" s="1"/>
  <c r="Q6" i="183"/>
  <c r="R6" i="183"/>
  <c r="B7" i="183"/>
  <c r="C7" i="183"/>
  <c r="J7" i="183" s="1"/>
  <c r="Q7" i="183"/>
  <c r="R7" i="183"/>
  <c r="B8" i="183"/>
  <c r="C8" i="183"/>
  <c r="J8" i="183" s="1"/>
  <c r="Q8" i="183"/>
  <c r="R8" i="183"/>
  <c r="B9" i="183"/>
  <c r="C9" i="183"/>
  <c r="J9" i="183" s="1"/>
  <c r="Q9" i="183"/>
  <c r="R9" i="183"/>
  <c r="B10" i="183"/>
  <c r="C10" i="183"/>
  <c r="J10" i="183" s="1"/>
  <c r="Q10" i="183"/>
  <c r="R10" i="183"/>
  <c r="B11" i="183"/>
  <c r="C11" i="183"/>
  <c r="J11" i="183" s="1"/>
  <c r="Q11" i="183"/>
  <c r="R11" i="183"/>
  <c r="B2" i="184"/>
  <c r="C2" i="184"/>
  <c r="J2" i="184" s="1"/>
  <c r="Q2" i="184"/>
  <c r="R2" i="184"/>
  <c r="B3" i="184"/>
  <c r="C3" i="184"/>
  <c r="J3" i="184" s="1"/>
  <c r="Q3" i="184"/>
  <c r="R3" i="184"/>
  <c r="B4" i="184"/>
  <c r="C4" i="184"/>
  <c r="J4" i="184" s="1"/>
  <c r="Q4" i="184"/>
  <c r="R4" i="184"/>
  <c r="B5" i="184"/>
  <c r="C5" i="184"/>
  <c r="J5" i="184" s="1"/>
  <c r="Q5" i="184"/>
  <c r="R5" i="184"/>
  <c r="B6" i="184"/>
  <c r="C6" i="184"/>
  <c r="J6" i="184" s="1"/>
  <c r="Q6" i="184"/>
  <c r="R6" i="184"/>
  <c r="B7" i="184"/>
  <c r="C7" i="184"/>
  <c r="J7" i="184" s="1"/>
  <c r="Q7" i="184"/>
  <c r="R7" i="184"/>
  <c r="B2" i="187"/>
  <c r="C2" i="187"/>
  <c r="J2" i="187" s="1"/>
  <c r="Q2" i="187"/>
  <c r="R2" i="187"/>
  <c r="B3" i="187"/>
  <c r="C3" i="187"/>
  <c r="K3" i="187" s="1"/>
  <c r="Q3" i="187"/>
  <c r="R3" i="187"/>
  <c r="B4" i="187"/>
  <c r="C4" i="187"/>
  <c r="K4" i="187" s="1"/>
  <c r="Q4" i="187"/>
  <c r="R4" i="187"/>
  <c r="B5" i="187"/>
  <c r="C5" i="187"/>
  <c r="J5" i="187" s="1"/>
  <c r="Q5" i="187"/>
  <c r="R5" i="187"/>
  <c r="B6" i="187"/>
  <c r="O6" i="187" s="1"/>
  <c r="C6" i="187"/>
  <c r="K6" i="187" s="1"/>
  <c r="Q6" i="187"/>
  <c r="R6" i="187"/>
  <c r="B7" i="187"/>
  <c r="O7" i="187" s="1"/>
  <c r="C7" i="187"/>
  <c r="J7" i="187" s="1"/>
  <c r="Q7" i="187"/>
  <c r="R7" i="187"/>
  <c r="B8" i="187"/>
  <c r="C8" i="187"/>
  <c r="K8" i="187" s="1"/>
  <c r="Q8" i="187"/>
  <c r="R8" i="187"/>
  <c r="B9" i="187"/>
  <c r="C9" i="187"/>
  <c r="J9" i="187" s="1"/>
  <c r="Q9" i="187"/>
  <c r="R9" i="187"/>
  <c r="B10" i="187"/>
  <c r="C10" i="187"/>
  <c r="K10" i="187" s="1"/>
  <c r="Q10" i="187"/>
  <c r="R10" i="187"/>
  <c r="B11" i="187"/>
  <c r="C11" i="187"/>
  <c r="K11" i="187" s="1"/>
  <c r="Q11" i="187"/>
  <c r="R11" i="187"/>
  <c r="B12" i="187"/>
  <c r="C12" i="187"/>
  <c r="J12" i="187" s="1"/>
  <c r="Q12" i="187"/>
  <c r="R12" i="187"/>
  <c r="B13" i="187"/>
  <c r="C13" i="187"/>
  <c r="K13" i="187" s="1"/>
  <c r="Q13" i="187"/>
  <c r="R13" i="187"/>
  <c r="B14" i="187"/>
  <c r="C14" i="187"/>
  <c r="K14" i="187" s="1"/>
  <c r="Q14" i="187"/>
  <c r="R14" i="187"/>
  <c r="B15" i="187"/>
  <c r="C15" i="187"/>
  <c r="J15" i="187" s="1"/>
  <c r="Q15" i="187"/>
  <c r="R15" i="187"/>
  <c r="B16" i="187"/>
  <c r="C16" i="187"/>
  <c r="K16" i="187" s="1"/>
  <c r="Q16" i="187"/>
  <c r="R16" i="187"/>
  <c r="B17" i="187"/>
  <c r="C17" i="187"/>
  <c r="K17" i="187" s="1"/>
  <c r="Q17" i="187"/>
  <c r="R17" i="187"/>
  <c r="B18" i="187"/>
  <c r="C18" i="187"/>
  <c r="J18" i="187" s="1"/>
  <c r="Q18" i="187"/>
  <c r="R18" i="187"/>
  <c r="B19" i="187"/>
  <c r="C19" i="187"/>
  <c r="K19" i="187" s="1"/>
  <c r="Q19" i="187"/>
  <c r="R19" i="187"/>
  <c r="B2" i="188"/>
  <c r="O2" i="188" s="1"/>
  <c r="C2" i="188"/>
  <c r="J2" i="188" s="1"/>
  <c r="Q2" i="188"/>
  <c r="R2" i="188"/>
  <c r="B3" i="188"/>
  <c r="O3" i="188" s="1"/>
  <c r="C3" i="188"/>
  <c r="J3" i="188" s="1"/>
  <c r="Q3" i="188"/>
  <c r="R3" i="188"/>
  <c r="B4" i="188"/>
  <c r="C4" i="188"/>
  <c r="J4" i="188" s="1"/>
  <c r="Q4" i="188"/>
  <c r="R4" i="188"/>
  <c r="B5" i="188"/>
  <c r="C5" i="188"/>
  <c r="J5" i="188" s="1"/>
  <c r="Q5" i="188"/>
  <c r="R5" i="188"/>
  <c r="B6" i="188"/>
  <c r="C6" i="188"/>
  <c r="J6" i="188" s="1"/>
  <c r="Q6" i="188"/>
  <c r="R6" i="188"/>
  <c r="B7" i="188"/>
  <c r="C7" i="188"/>
  <c r="J7" i="188" s="1"/>
  <c r="Q7" i="188"/>
  <c r="R7" i="188"/>
  <c r="B8" i="188"/>
  <c r="C8" i="188"/>
  <c r="J8" i="188" s="1"/>
  <c r="Q8" i="188"/>
  <c r="R8" i="188"/>
  <c r="B9" i="188"/>
  <c r="C9" i="188"/>
  <c r="J9" i="188" s="1"/>
  <c r="Q9" i="188"/>
  <c r="R9" i="188"/>
  <c r="B10" i="188"/>
  <c r="C10" i="188"/>
  <c r="J10" i="188" s="1"/>
  <c r="Q10" i="188"/>
  <c r="R10" i="188"/>
  <c r="B11" i="188"/>
  <c r="C11" i="188"/>
  <c r="J11" i="188" s="1"/>
  <c r="Q11" i="188"/>
  <c r="R11" i="188"/>
  <c r="B12" i="188"/>
  <c r="C12" i="188"/>
  <c r="J12" i="188" s="1"/>
  <c r="Q12" i="188"/>
  <c r="R12" i="188"/>
  <c r="B13" i="188"/>
  <c r="C13" i="188"/>
  <c r="J13" i="188" s="1"/>
  <c r="Q13" i="188"/>
  <c r="R13" i="188"/>
  <c r="B14" i="188"/>
  <c r="C14" i="188"/>
  <c r="J14" i="188" s="1"/>
  <c r="Q14" i="188"/>
  <c r="R14" i="188"/>
  <c r="B15" i="188"/>
  <c r="C15" i="188"/>
  <c r="J15" i="188" s="1"/>
  <c r="Q15" i="188"/>
  <c r="R15" i="188"/>
  <c r="B16" i="188"/>
  <c r="C16" i="188"/>
  <c r="J16" i="188" s="1"/>
  <c r="Q16" i="188"/>
  <c r="R16" i="188"/>
  <c r="B17" i="188"/>
  <c r="C17" i="188"/>
  <c r="J17" i="188" s="1"/>
  <c r="Q17" i="188"/>
  <c r="R17" i="188"/>
  <c r="B18" i="188"/>
  <c r="C18" i="188"/>
  <c r="J18" i="188" s="1"/>
  <c r="Q18" i="188"/>
  <c r="R18" i="188"/>
  <c r="B19" i="188"/>
  <c r="C19" i="188"/>
  <c r="J19" i="188" s="1"/>
  <c r="Q19" i="188"/>
  <c r="R19" i="188"/>
  <c r="B20" i="188"/>
  <c r="C20" i="188"/>
  <c r="J20" i="188" s="1"/>
  <c r="Q20" i="188"/>
  <c r="R20" i="188"/>
  <c r="B21" i="188"/>
  <c r="C21" i="188"/>
  <c r="J21" i="188" s="1"/>
  <c r="Q21" i="188"/>
  <c r="R21" i="188"/>
  <c r="B2" i="190"/>
  <c r="O2" i="190" s="1"/>
  <c r="C2" i="190"/>
  <c r="J2" i="190" s="1"/>
  <c r="Q2" i="190"/>
  <c r="R2" i="190"/>
  <c r="B3" i="190"/>
  <c r="S3" i="190" s="1"/>
  <c r="C3" i="190"/>
  <c r="J3" i="190" s="1"/>
  <c r="Q3" i="190"/>
  <c r="R3" i="190"/>
  <c r="B4" i="190"/>
  <c r="S4" i="190" s="1"/>
  <c r="C4" i="190"/>
  <c r="J4" i="190" s="1"/>
  <c r="Q4" i="190"/>
  <c r="R4" i="190"/>
  <c r="B5" i="190"/>
  <c r="C5" i="190"/>
  <c r="J5" i="190" s="1"/>
  <c r="Q5" i="190"/>
  <c r="R5" i="190"/>
  <c r="B6" i="190"/>
  <c r="C6" i="190"/>
  <c r="J6" i="190" s="1"/>
  <c r="Q6" i="190"/>
  <c r="R6" i="190"/>
  <c r="B7" i="190"/>
  <c r="C7" i="190"/>
  <c r="J7" i="190" s="1"/>
  <c r="Q7" i="190"/>
  <c r="R7" i="190"/>
  <c r="B8" i="190"/>
  <c r="C8" i="190"/>
  <c r="J8" i="190" s="1"/>
  <c r="Q8" i="190"/>
  <c r="R8" i="190"/>
  <c r="B9" i="190"/>
  <c r="C9" i="190"/>
  <c r="J9" i="190" s="1"/>
  <c r="Q9" i="190"/>
  <c r="R9" i="190"/>
  <c r="B10" i="190"/>
  <c r="C10" i="190"/>
  <c r="J10" i="190" s="1"/>
  <c r="Q10" i="190"/>
  <c r="R10" i="190"/>
  <c r="B11" i="190"/>
  <c r="C11" i="190"/>
  <c r="J11" i="190" s="1"/>
  <c r="Q11" i="190"/>
  <c r="R11" i="190"/>
  <c r="B12" i="190"/>
  <c r="C12" i="190"/>
  <c r="J12" i="190" s="1"/>
  <c r="Q12" i="190"/>
  <c r="R12" i="190"/>
  <c r="B13" i="190"/>
  <c r="C13" i="190"/>
  <c r="J13" i="190" s="1"/>
  <c r="Q13" i="190"/>
  <c r="R13" i="190"/>
  <c r="B14" i="190"/>
  <c r="C14" i="190"/>
  <c r="J14" i="190" s="1"/>
  <c r="Q14" i="190"/>
  <c r="R14" i="190"/>
  <c r="B15" i="190"/>
  <c r="C15" i="190"/>
  <c r="J15" i="190" s="1"/>
  <c r="Q15" i="190"/>
  <c r="R15" i="190"/>
  <c r="B16" i="190"/>
  <c r="C16" i="190"/>
  <c r="J16" i="190" s="1"/>
  <c r="Q16" i="190"/>
  <c r="R16" i="190"/>
  <c r="B17" i="190"/>
  <c r="C17" i="190"/>
  <c r="J17" i="190" s="1"/>
  <c r="Q17" i="190"/>
  <c r="R17" i="190"/>
  <c r="B2" i="165"/>
  <c r="C2" i="165"/>
  <c r="K2" i="165" s="1"/>
  <c r="Q2" i="165"/>
  <c r="B3" i="165"/>
  <c r="C3" i="165"/>
  <c r="J3" i="165" s="1"/>
  <c r="Q3" i="165"/>
  <c r="B4" i="165"/>
  <c r="C4" i="165"/>
  <c r="K4" i="165" s="1"/>
  <c r="Q4" i="165"/>
  <c r="B5" i="165"/>
  <c r="C5" i="165"/>
  <c r="J5" i="165" s="1"/>
  <c r="Q5" i="165"/>
  <c r="B6" i="165"/>
  <c r="C6" i="165"/>
  <c r="J6" i="165" s="1"/>
  <c r="Q6" i="165"/>
  <c r="B7" i="165"/>
  <c r="C7" i="165"/>
  <c r="J7" i="165" s="1"/>
  <c r="Q7" i="165"/>
  <c r="B8" i="165"/>
  <c r="C8" i="165"/>
  <c r="K8" i="165" s="1"/>
  <c r="Q8" i="165"/>
  <c r="B9" i="165"/>
  <c r="C9" i="165"/>
  <c r="K9" i="165" s="1"/>
  <c r="Q9" i="165"/>
  <c r="B10" i="165"/>
  <c r="C10" i="165"/>
  <c r="J10" i="165" s="1"/>
  <c r="Q10" i="165"/>
  <c r="B11" i="165"/>
  <c r="S11" i="165" s="1"/>
  <c r="C11" i="165"/>
  <c r="J11" i="165" s="1"/>
  <c r="Q11" i="165"/>
  <c r="B12" i="165"/>
  <c r="O12" i="165" s="1"/>
  <c r="C12" i="165"/>
  <c r="J12" i="165" s="1"/>
  <c r="Q12" i="165"/>
  <c r="B13" i="165"/>
  <c r="C13" i="165"/>
  <c r="J13" i="165" s="1"/>
  <c r="Q13" i="165"/>
  <c r="B14" i="165"/>
  <c r="C14" i="165"/>
  <c r="K14" i="165" s="1"/>
  <c r="Q14" i="165"/>
  <c r="B15" i="165"/>
  <c r="O15" i="165" s="1"/>
  <c r="C15" i="165"/>
  <c r="J15" i="165" s="1"/>
  <c r="Q15" i="165"/>
  <c r="B16" i="165"/>
  <c r="C16" i="165"/>
  <c r="J16" i="165" s="1"/>
  <c r="Q16" i="165"/>
  <c r="B17" i="165"/>
  <c r="C17" i="165"/>
  <c r="K17" i="165" s="1"/>
  <c r="Q17" i="165"/>
  <c r="B18" i="165"/>
  <c r="C18" i="165"/>
  <c r="J18" i="165" s="1"/>
  <c r="Q18" i="165"/>
  <c r="B19" i="165"/>
  <c r="C19" i="165"/>
  <c r="J19" i="165" s="1"/>
  <c r="Q19" i="165"/>
  <c r="B20" i="165"/>
  <c r="C20" i="165"/>
  <c r="K20" i="165" s="1"/>
  <c r="Q20" i="165"/>
  <c r="B21" i="165"/>
  <c r="C21" i="165"/>
  <c r="J21" i="165" s="1"/>
  <c r="Q21" i="165"/>
  <c r="B2" i="170"/>
  <c r="O2" i="170" s="1"/>
  <c r="B3" i="170"/>
  <c r="B4" i="170"/>
  <c r="B5" i="170"/>
  <c r="B6" i="170"/>
  <c r="B7" i="170"/>
  <c r="B2" i="192"/>
  <c r="C2" i="192"/>
  <c r="J2" i="192" s="1"/>
  <c r="Q2" i="192"/>
  <c r="R2" i="192"/>
  <c r="B3" i="192"/>
  <c r="C3" i="192"/>
  <c r="J3" i="192" s="1"/>
  <c r="Q3" i="192"/>
  <c r="R3" i="192"/>
  <c r="B4" i="192"/>
  <c r="C4" i="192"/>
  <c r="J4" i="192" s="1"/>
  <c r="Q4" i="192"/>
  <c r="R4" i="192"/>
  <c r="B5" i="192"/>
  <c r="C5" i="192"/>
  <c r="J5" i="192" s="1"/>
  <c r="Q5" i="192"/>
  <c r="R5" i="192"/>
  <c r="B6" i="192"/>
  <c r="C6" i="192"/>
  <c r="J6" i="192" s="1"/>
  <c r="Q6" i="192"/>
  <c r="R6" i="192"/>
  <c r="B7" i="192"/>
  <c r="C7" i="192"/>
  <c r="J7" i="192" s="1"/>
  <c r="Q7" i="192"/>
  <c r="R7" i="192"/>
  <c r="B8" i="192"/>
  <c r="O8" i="192" s="1"/>
  <c r="C8" i="192"/>
  <c r="J8" i="192" s="1"/>
  <c r="Q8" i="192"/>
  <c r="R8" i="192"/>
  <c r="B9" i="192"/>
  <c r="O9" i="192" s="1"/>
  <c r="C9" i="192"/>
  <c r="J9" i="192" s="1"/>
  <c r="Q9" i="192"/>
  <c r="R9" i="192"/>
  <c r="B10" i="192"/>
  <c r="C10" i="192"/>
  <c r="J10" i="192" s="1"/>
  <c r="Q10" i="192"/>
  <c r="R10" i="192"/>
  <c r="B11" i="192"/>
  <c r="C11" i="192"/>
  <c r="J11" i="192" s="1"/>
  <c r="Q11" i="192"/>
  <c r="R11" i="192"/>
  <c r="B12" i="192"/>
  <c r="C12" i="192"/>
  <c r="J12" i="192" s="1"/>
  <c r="Q12" i="192"/>
  <c r="R12" i="192"/>
  <c r="C2" i="193"/>
  <c r="J2" i="193" s="1"/>
  <c r="Q2" i="193"/>
  <c r="R2" i="193"/>
  <c r="B3" i="193"/>
  <c r="C3" i="193"/>
  <c r="J3" i="193" s="1"/>
  <c r="Q3" i="193"/>
  <c r="R3" i="193"/>
  <c r="B4" i="193"/>
  <c r="O4" i="193" s="1"/>
  <c r="C4" i="193"/>
  <c r="J4" i="193" s="1"/>
  <c r="Q4" i="193"/>
  <c r="R4" i="193"/>
  <c r="B5" i="193"/>
  <c r="C5" i="193"/>
  <c r="J5" i="193" s="1"/>
  <c r="Q5" i="193"/>
  <c r="R5" i="193"/>
  <c r="B6" i="193"/>
  <c r="C6" i="193"/>
  <c r="J6" i="193" s="1"/>
  <c r="Q6" i="193"/>
  <c r="R6" i="193"/>
  <c r="B7" i="193"/>
  <c r="C7" i="193"/>
  <c r="J7" i="193" s="1"/>
  <c r="Q7" i="193"/>
  <c r="R7" i="193"/>
  <c r="B8" i="193"/>
  <c r="C8" i="193"/>
  <c r="J8" i="193" s="1"/>
  <c r="Q8" i="193"/>
  <c r="R8" i="193"/>
  <c r="B9" i="193"/>
  <c r="O9" i="193" s="1"/>
  <c r="C9" i="193"/>
  <c r="J9" i="193" s="1"/>
  <c r="Q9" i="193"/>
  <c r="R9" i="193"/>
  <c r="B10" i="193"/>
  <c r="O10" i="193" s="1"/>
  <c r="C10" i="193"/>
  <c r="J10" i="193" s="1"/>
  <c r="Q10" i="193"/>
  <c r="R10" i="193"/>
  <c r="B11" i="193"/>
  <c r="O11" i="193" s="1"/>
  <c r="C11" i="193"/>
  <c r="J11" i="193" s="1"/>
  <c r="Q11" i="193"/>
  <c r="R11" i="193"/>
  <c r="B12" i="193"/>
  <c r="C12" i="193"/>
  <c r="J12" i="193" s="1"/>
  <c r="Q12" i="193"/>
  <c r="R12" i="193"/>
  <c r="B13" i="193"/>
  <c r="C13" i="193"/>
  <c r="J13" i="193" s="1"/>
  <c r="Q13" i="193"/>
  <c r="R13" i="193"/>
  <c r="B2" i="169"/>
  <c r="C2" i="169"/>
  <c r="K2" i="169" s="1"/>
  <c r="Q2" i="169"/>
  <c r="R2" i="169"/>
  <c r="B3" i="169"/>
  <c r="C3" i="169"/>
  <c r="K3" i="169" s="1"/>
  <c r="Q3" i="169"/>
  <c r="R3" i="169"/>
  <c r="B4" i="169"/>
  <c r="C4" i="169"/>
  <c r="K4" i="169" s="1"/>
  <c r="Q4" i="169"/>
  <c r="R4" i="169"/>
  <c r="B5" i="169"/>
  <c r="C5" i="169"/>
  <c r="K5" i="169" s="1"/>
  <c r="Q5" i="169"/>
  <c r="R5" i="169"/>
  <c r="B6" i="169"/>
  <c r="C6" i="169"/>
  <c r="K6" i="169" s="1"/>
  <c r="Q6" i="169"/>
  <c r="R6" i="169"/>
  <c r="B7" i="169"/>
  <c r="C7" i="169"/>
  <c r="K7" i="169" s="1"/>
  <c r="Q7" i="169"/>
  <c r="R7" i="169"/>
  <c r="B8" i="169"/>
  <c r="O8" i="169" s="1"/>
  <c r="C8" i="169"/>
  <c r="K8" i="169" s="1"/>
  <c r="Q8" i="169"/>
  <c r="R8" i="169"/>
  <c r="B9" i="169"/>
  <c r="C9" i="169"/>
  <c r="K9" i="169" s="1"/>
  <c r="Q9" i="169"/>
  <c r="R9" i="169"/>
  <c r="B10" i="169"/>
  <c r="C10" i="169"/>
  <c r="K10" i="169" s="1"/>
  <c r="Q10" i="169"/>
  <c r="R10" i="169"/>
  <c r="B11" i="169"/>
  <c r="O11" i="169" s="1"/>
  <c r="C11" i="169"/>
  <c r="K11" i="169" s="1"/>
  <c r="Q11" i="169"/>
  <c r="R11" i="169"/>
  <c r="B12" i="169"/>
  <c r="O12" i="169" s="1"/>
  <c r="C12" i="169"/>
  <c r="K12" i="169" s="1"/>
  <c r="Q12" i="169"/>
  <c r="R12" i="169"/>
  <c r="B13" i="169"/>
  <c r="C13" i="169"/>
  <c r="K13" i="169" s="1"/>
  <c r="Q13" i="169"/>
  <c r="R13" i="169"/>
  <c r="B14" i="169"/>
  <c r="C14" i="169"/>
  <c r="K14" i="169" s="1"/>
  <c r="Q14" i="169"/>
  <c r="R14" i="169"/>
  <c r="B15" i="169"/>
  <c r="C15" i="169"/>
  <c r="K15" i="169" s="1"/>
  <c r="Q15" i="169"/>
  <c r="R15" i="169"/>
  <c r="B16" i="169"/>
  <c r="C16" i="169"/>
  <c r="J16" i="169" s="1"/>
  <c r="Q16" i="169"/>
  <c r="R16" i="169"/>
  <c r="B17" i="169"/>
  <c r="C17" i="169"/>
  <c r="J17" i="169" s="1"/>
  <c r="Q17" i="169"/>
  <c r="R17" i="169"/>
  <c r="B18" i="169"/>
  <c r="C18" i="169"/>
  <c r="J18" i="169" s="1"/>
  <c r="Q18" i="169"/>
  <c r="R18" i="169"/>
  <c r="B19" i="169"/>
  <c r="C19" i="169"/>
  <c r="J19" i="169" s="1"/>
  <c r="Q19" i="169"/>
  <c r="R19" i="169"/>
  <c r="R2" i="165"/>
  <c r="R3" i="165"/>
  <c r="R4" i="165"/>
  <c r="R5" i="165"/>
  <c r="R6" i="165"/>
  <c r="C2" i="170"/>
  <c r="K2" i="170" s="1"/>
  <c r="Q2" i="170"/>
  <c r="R2" i="170"/>
  <c r="U2" i="170"/>
  <c r="C3" i="170"/>
  <c r="J3" i="170" s="1"/>
  <c r="Q3" i="170"/>
  <c r="R3" i="170"/>
  <c r="U3" i="170"/>
  <c r="C4" i="170"/>
  <c r="J4" i="170" s="1"/>
  <c r="Q4" i="170"/>
  <c r="R4" i="170"/>
  <c r="U4" i="170"/>
  <c r="C5" i="170"/>
  <c r="K5" i="170" s="1"/>
  <c r="Q5" i="170"/>
  <c r="R5" i="170"/>
  <c r="U5" i="170"/>
  <c r="C6" i="170"/>
  <c r="J6" i="170" s="1"/>
  <c r="Q6" i="170"/>
  <c r="R6" i="170"/>
  <c r="U6" i="170"/>
  <c r="C7" i="170"/>
  <c r="K7" i="170" s="1"/>
  <c r="Q7" i="170"/>
  <c r="R7" i="170"/>
  <c r="U7" i="170"/>
  <c r="B8" i="170"/>
  <c r="C8" i="170"/>
  <c r="J8" i="170" s="1"/>
  <c r="Q8" i="170"/>
  <c r="R8" i="170"/>
  <c r="U8" i="170"/>
  <c r="B9" i="170"/>
  <c r="S9" i="170" s="1"/>
  <c r="C9" i="170"/>
  <c r="J9" i="170" s="1"/>
  <c r="Q9" i="170"/>
  <c r="R9" i="170"/>
  <c r="U9" i="170"/>
  <c r="B10" i="170"/>
  <c r="C10" i="170"/>
  <c r="K10" i="170" s="1"/>
  <c r="Q10" i="170"/>
  <c r="R10" i="170"/>
  <c r="U10" i="170"/>
  <c r="B11" i="170"/>
  <c r="C11" i="170"/>
  <c r="K11" i="170" s="1"/>
  <c r="Q11" i="170"/>
  <c r="R11" i="170"/>
  <c r="U11" i="170"/>
  <c r="B12" i="170"/>
  <c r="O12" i="170" s="1"/>
  <c r="C12" i="170"/>
  <c r="K12" i="170" s="1"/>
  <c r="Q12" i="170"/>
  <c r="R12" i="170"/>
  <c r="U12" i="170"/>
  <c r="B13" i="170"/>
  <c r="S13" i="170" s="1"/>
  <c r="C13" i="170"/>
  <c r="J13" i="170" s="1"/>
  <c r="Q13" i="170"/>
  <c r="R13" i="170"/>
  <c r="U13" i="170"/>
  <c r="B14" i="170"/>
  <c r="S14" i="170" s="1"/>
  <c r="C14" i="170"/>
  <c r="J14" i="170" s="1"/>
  <c r="Q14" i="170"/>
  <c r="R14" i="170"/>
  <c r="U14" i="170"/>
  <c r="B15" i="170"/>
  <c r="C15" i="170"/>
  <c r="J15" i="170" s="1"/>
  <c r="Q15" i="170"/>
  <c r="R15" i="170"/>
  <c r="U15" i="170"/>
  <c r="B16" i="170"/>
  <c r="C16" i="170"/>
  <c r="J16" i="170" s="1"/>
  <c r="Q16" i="170"/>
  <c r="R16" i="170"/>
  <c r="U16" i="170"/>
  <c r="B2" i="48"/>
  <c r="C2" i="48"/>
  <c r="J2" i="48" s="1"/>
  <c r="Q2" i="48"/>
  <c r="R2" i="48"/>
  <c r="U2" i="48"/>
  <c r="B3" i="48"/>
  <c r="C3" i="48"/>
  <c r="J3" i="48" s="1"/>
  <c r="Q3" i="48"/>
  <c r="R3" i="48"/>
  <c r="U3" i="48"/>
  <c r="B4" i="48"/>
  <c r="C4" i="48"/>
  <c r="J4" i="48" s="1"/>
  <c r="Q4" i="48"/>
  <c r="R4" i="48"/>
  <c r="U4" i="48"/>
  <c r="B5" i="48"/>
  <c r="C5" i="48"/>
  <c r="K5" i="48" s="1"/>
  <c r="Q5" i="48"/>
  <c r="R5" i="48"/>
  <c r="U5" i="48"/>
  <c r="B6" i="48"/>
  <c r="C6" i="48"/>
  <c r="J6" i="48" s="1"/>
  <c r="Q6" i="48"/>
  <c r="R6" i="48"/>
  <c r="U6" i="48"/>
  <c r="B7" i="48"/>
  <c r="C7" i="48"/>
  <c r="J7" i="48" s="1"/>
  <c r="Q7" i="48"/>
  <c r="R7" i="48"/>
  <c r="U7" i="48"/>
  <c r="U2" i="187"/>
  <c r="U3" i="187"/>
  <c r="U4" i="187"/>
  <c r="U5" i="187"/>
  <c r="U6" i="187"/>
  <c r="U7" i="187"/>
  <c r="U8" i="187"/>
  <c r="U9" i="187"/>
  <c r="U10" i="187"/>
  <c r="U11" i="187"/>
  <c r="U12" i="187"/>
  <c r="U13" i="187"/>
  <c r="B2" i="191"/>
  <c r="C2" i="191"/>
  <c r="K2" i="191" s="1"/>
  <c r="Q2" i="191"/>
  <c r="R2" i="191"/>
  <c r="B3" i="191"/>
  <c r="C3" i="191"/>
  <c r="K3" i="191" s="1"/>
  <c r="Q3" i="191"/>
  <c r="R3" i="191"/>
  <c r="B4" i="191"/>
  <c r="C4" i="191"/>
  <c r="J4" i="191" s="1"/>
  <c r="Q4" i="191"/>
  <c r="R4" i="191"/>
  <c r="B5" i="191"/>
  <c r="C5" i="191"/>
  <c r="J5" i="191" s="1"/>
  <c r="Q5" i="191"/>
  <c r="R5" i="191"/>
  <c r="B6" i="191"/>
  <c r="C6" i="191"/>
  <c r="J6" i="191" s="1"/>
  <c r="Q6" i="191"/>
  <c r="R6" i="191"/>
  <c r="B7" i="191"/>
  <c r="C7" i="191"/>
  <c r="J7" i="191" s="1"/>
  <c r="Q7" i="191"/>
  <c r="R7" i="191"/>
  <c r="B8" i="191"/>
  <c r="C8" i="191"/>
  <c r="K8" i="191" s="1"/>
  <c r="Q8" i="191"/>
  <c r="R8" i="191"/>
  <c r="B9" i="191"/>
  <c r="C9" i="191"/>
  <c r="J9" i="191" s="1"/>
  <c r="Q9" i="191"/>
  <c r="R9" i="191"/>
  <c r="B10" i="191"/>
  <c r="C10" i="191"/>
  <c r="K10" i="191" s="1"/>
  <c r="Q10" i="191"/>
  <c r="R10" i="191"/>
  <c r="B11" i="191"/>
  <c r="C11" i="191"/>
  <c r="K11" i="191" s="1"/>
  <c r="Q11" i="191"/>
  <c r="R11" i="191"/>
  <c r="B12" i="191"/>
  <c r="O12" i="191" s="1"/>
  <c r="C12" i="191"/>
  <c r="J12" i="191" s="1"/>
  <c r="Q12" i="191"/>
  <c r="R12" i="191"/>
  <c r="B13" i="191"/>
  <c r="C13" i="191"/>
  <c r="K13" i="191" s="1"/>
  <c r="Q13" i="191"/>
  <c r="R13" i="191"/>
  <c r="O2" i="193" l="1"/>
  <c r="D15" i="165"/>
  <c r="N15" i="165" s="1"/>
  <c r="D12" i="165"/>
  <c r="F12" i="165" s="1"/>
  <c r="D12" i="169"/>
  <c r="E12" i="169" s="1"/>
  <c r="D9" i="192"/>
  <c r="F9" i="192" s="1"/>
  <c r="D11" i="169"/>
  <c r="E11" i="169" s="1"/>
  <c r="D8" i="169"/>
  <c r="N8" i="169" s="1"/>
  <c r="D12" i="191"/>
  <c r="T12" i="191" s="1"/>
  <c r="D4" i="190"/>
  <c r="H4" i="190" s="1"/>
  <c r="D8" i="192"/>
  <c r="N8" i="192" s="1"/>
  <c r="D3" i="190"/>
  <c r="D14" i="170"/>
  <c r="F14" i="170" s="1"/>
  <c r="D2" i="188"/>
  <c r="N2" i="188" s="1"/>
  <c r="O5" i="165"/>
  <c r="D5" i="165"/>
  <c r="N5" i="165" s="1"/>
  <c r="S19" i="169"/>
  <c r="D19" i="169"/>
  <c r="O2" i="169"/>
  <c r="D2" i="169"/>
  <c r="O5" i="193"/>
  <c r="D5" i="193"/>
  <c r="O15" i="190"/>
  <c r="D15" i="190"/>
  <c r="O12" i="190"/>
  <c r="D12" i="190"/>
  <c r="H12" i="190" s="1"/>
  <c r="S7" i="183"/>
  <c r="D7" i="183"/>
  <c r="O21" i="188"/>
  <c r="D21" i="188"/>
  <c r="E21" i="188" s="1"/>
  <c r="O13" i="165"/>
  <c r="D13" i="165"/>
  <c r="F13" i="165" s="1"/>
  <c r="O4" i="170"/>
  <c r="D4" i="170"/>
  <c r="O2" i="165"/>
  <c r="D2" i="165"/>
  <c r="D13" i="170"/>
  <c r="F13" i="170" s="1"/>
  <c r="D10" i="193"/>
  <c r="O4" i="187"/>
  <c r="D4" i="187"/>
  <c r="S4" i="184"/>
  <c r="D4" i="184"/>
  <c r="S8" i="183"/>
  <c r="D8" i="183"/>
  <c r="S2" i="183"/>
  <c r="D2" i="183"/>
  <c r="O13" i="182"/>
  <c r="D13" i="182"/>
  <c r="F13" i="182" s="1"/>
  <c r="D12" i="170"/>
  <c r="T12" i="170" s="1"/>
  <c r="D9" i="193"/>
  <c r="D2" i="190"/>
  <c r="E2" i="190" s="1"/>
  <c r="O16" i="190"/>
  <c r="D16" i="190"/>
  <c r="O13" i="190"/>
  <c r="D13" i="190"/>
  <c r="H13" i="190" s="1"/>
  <c r="D9" i="170"/>
  <c r="F9" i="170" s="1"/>
  <c r="D4" i="193"/>
  <c r="O12" i="182"/>
  <c r="D12" i="182"/>
  <c r="E12" i="182" s="1"/>
  <c r="O2" i="192"/>
  <c r="D2" i="192"/>
  <c r="S3" i="165"/>
  <c r="D3" i="165"/>
  <c r="S19" i="187"/>
  <c r="D19" i="187"/>
  <c r="E19" i="187" s="1"/>
  <c r="O11" i="191"/>
  <c r="D11" i="191"/>
  <c r="T11" i="191" s="1"/>
  <c r="O5" i="169"/>
  <c r="D5" i="169"/>
  <c r="O8" i="193"/>
  <c r="D8" i="193"/>
  <c r="O7" i="192"/>
  <c r="D7" i="192"/>
  <c r="N7" i="192" s="1"/>
  <c r="O9" i="190"/>
  <c r="D9" i="190"/>
  <c r="E9" i="190" s="1"/>
  <c r="O9" i="188"/>
  <c r="D9" i="188"/>
  <c r="F9" i="188" s="1"/>
  <c r="S5" i="183"/>
  <c r="D5" i="183"/>
  <c r="S7" i="48"/>
  <c r="D7" i="48"/>
  <c r="N7" i="48" s="1"/>
  <c r="O16" i="170"/>
  <c r="D16" i="170"/>
  <c r="O3" i="193"/>
  <c r="D3" i="193"/>
  <c r="O2" i="181"/>
  <c r="D2" i="181"/>
  <c r="O5" i="170"/>
  <c r="D5" i="170"/>
  <c r="O11" i="190"/>
  <c r="D11" i="190"/>
  <c r="E11" i="190" s="1"/>
  <c r="O14" i="188"/>
  <c r="D14" i="188"/>
  <c r="O5" i="187"/>
  <c r="D5" i="187"/>
  <c r="S5" i="184"/>
  <c r="D5" i="184"/>
  <c r="O3" i="191"/>
  <c r="D3" i="191"/>
  <c r="O13" i="193"/>
  <c r="D13" i="193"/>
  <c r="E13" i="193" s="1"/>
  <c r="O6" i="193"/>
  <c r="D6" i="193"/>
  <c r="O5" i="192"/>
  <c r="D5" i="192"/>
  <c r="O3" i="192"/>
  <c r="D3" i="192"/>
  <c r="O20" i="165"/>
  <c r="D20" i="165"/>
  <c r="O20" i="188"/>
  <c r="D20" i="188"/>
  <c r="O16" i="182"/>
  <c r="D16" i="182"/>
  <c r="O10" i="191"/>
  <c r="D10" i="191"/>
  <c r="F10" i="191" s="1"/>
  <c r="O15" i="169"/>
  <c r="D15" i="169"/>
  <c r="O6" i="169"/>
  <c r="D6" i="169"/>
  <c r="S17" i="165"/>
  <c r="D17" i="165"/>
  <c r="N17" i="165" s="1"/>
  <c r="O9" i="165"/>
  <c r="D9" i="165"/>
  <c r="E9" i="165" s="1"/>
  <c r="S4" i="183"/>
  <c r="D4" i="183"/>
  <c r="O8" i="191"/>
  <c r="D8" i="191"/>
  <c r="O11" i="170"/>
  <c r="D11" i="170"/>
  <c r="O4" i="191"/>
  <c r="D4" i="191"/>
  <c r="F4" i="191" s="1"/>
  <c r="O4" i="48"/>
  <c r="D4" i="48"/>
  <c r="O12" i="193"/>
  <c r="D12" i="193"/>
  <c r="E12" i="193" s="1"/>
  <c r="O6" i="192"/>
  <c r="D6" i="192"/>
  <c r="S6" i="188"/>
  <c r="D6" i="188"/>
  <c r="O5" i="182"/>
  <c r="D5" i="182"/>
  <c r="O16" i="169"/>
  <c r="D16" i="169"/>
  <c r="O7" i="169"/>
  <c r="D7" i="169"/>
  <c r="O10" i="192"/>
  <c r="D10" i="192"/>
  <c r="H10" i="192" s="1"/>
  <c r="O4" i="192"/>
  <c r="D4" i="192"/>
  <c r="H4" i="192" s="1"/>
  <c r="O8" i="165"/>
  <c r="D8" i="165"/>
  <c r="O10" i="190"/>
  <c r="D10" i="190"/>
  <c r="O10" i="188"/>
  <c r="D10" i="188"/>
  <c r="H10" i="188" s="1"/>
  <c r="O11" i="187"/>
  <c r="D11" i="187"/>
  <c r="T11" i="187" s="1"/>
  <c r="O2" i="187"/>
  <c r="D2" i="187"/>
  <c r="S2" i="184"/>
  <c r="D2" i="184"/>
  <c r="S7" i="182"/>
  <c r="D7" i="182"/>
  <c r="D2" i="170"/>
  <c r="O2" i="191"/>
  <c r="D2" i="191"/>
  <c r="S6" i="48"/>
  <c r="D6" i="48"/>
  <c r="S15" i="170"/>
  <c r="D15" i="170"/>
  <c r="O10" i="170"/>
  <c r="D10" i="170"/>
  <c r="T10" i="170" s="1"/>
  <c r="O7" i="165"/>
  <c r="D7" i="165"/>
  <c r="E7" i="165" s="1"/>
  <c r="O9" i="182"/>
  <c r="D9" i="182"/>
  <c r="E9" i="182" s="1"/>
  <c r="S8" i="170"/>
  <c r="D8" i="170"/>
  <c r="F8" i="170" s="1"/>
  <c r="O14" i="169"/>
  <c r="D14" i="169"/>
  <c r="O18" i="188"/>
  <c r="D18" i="188"/>
  <c r="S7" i="184"/>
  <c r="D7" i="184"/>
  <c r="O13" i="191"/>
  <c r="D13" i="191"/>
  <c r="E13" i="191" s="1"/>
  <c r="O5" i="191"/>
  <c r="D5" i="191"/>
  <c r="O6" i="170"/>
  <c r="D6" i="170"/>
  <c r="F6" i="170" s="1"/>
  <c r="S10" i="165"/>
  <c r="D10" i="165"/>
  <c r="O16" i="188"/>
  <c r="D16" i="188"/>
  <c r="H16" i="188" s="1"/>
  <c r="S5" i="188"/>
  <c r="D5" i="188"/>
  <c r="D3" i="188"/>
  <c r="O17" i="169"/>
  <c r="D17" i="169"/>
  <c r="O3" i="169"/>
  <c r="D3" i="169"/>
  <c r="O14" i="190"/>
  <c r="D14" i="190"/>
  <c r="E14" i="190" s="1"/>
  <c r="O7" i="190"/>
  <c r="D7" i="190"/>
  <c r="O5" i="190"/>
  <c r="D5" i="190"/>
  <c r="O2" i="48"/>
  <c r="D2" i="48"/>
  <c r="D11" i="193"/>
  <c r="O6" i="191"/>
  <c r="D6" i="191"/>
  <c r="S3" i="48"/>
  <c r="D3" i="48"/>
  <c r="O9" i="169"/>
  <c r="D9" i="169"/>
  <c r="O19" i="165"/>
  <c r="D19" i="165"/>
  <c r="E19" i="165" s="1"/>
  <c r="S13" i="188"/>
  <c r="D13" i="188"/>
  <c r="N13" i="188" s="1"/>
  <c r="O4" i="169"/>
  <c r="D4" i="169"/>
  <c r="O7" i="193"/>
  <c r="D7" i="193"/>
  <c r="O19" i="188"/>
  <c r="D19" i="188"/>
  <c r="H19" i="188" s="1"/>
  <c r="O15" i="188"/>
  <c r="D15" i="188"/>
  <c r="O8" i="188"/>
  <c r="D8" i="188"/>
  <c r="O4" i="188"/>
  <c r="D4" i="188"/>
  <c r="H4" i="188" s="1"/>
  <c r="O9" i="187"/>
  <c r="D9" i="187"/>
  <c r="T9" i="187" s="1"/>
  <c r="O15" i="182"/>
  <c r="D15" i="182"/>
  <c r="O10" i="182"/>
  <c r="D10" i="182"/>
  <c r="O9" i="191"/>
  <c r="D9" i="191"/>
  <c r="F9" i="191" s="1"/>
  <c r="O7" i="191"/>
  <c r="D7" i="191"/>
  <c r="F7" i="191" s="1"/>
  <c r="S5" i="48"/>
  <c r="D5" i="48"/>
  <c r="O10" i="169"/>
  <c r="D10" i="169"/>
  <c r="O12" i="192"/>
  <c r="D12" i="192"/>
  <c r="F12" i="192" s="1"/>
  <c r="O21" i="165"/>
  <c r="D21" i="165"/>
  <c r="F21" i="165" s="1"/>
  <c r="O17" i="190"/>
  <c r="D17" i="190"/>
  <c r="S14" i="165"/>
  <c r="D14" i="165"/>
  <c r="O6" i="165"/>
  <c r="D6" i="165"/>
  <c r="O4" i="165"/>
  <c r="D4" i="165"/>
  <c r="S11" i="188"/>
  <c r="D11" i="188"/>
  <c r="E11" i="188" s="1"/>
  <c r="S18" i="187"/>
  <c r="D18" i="187"/>
  <c r="O10" i="187"/>
  <c r="D10" i="187"/>
  <c r="H10" i="187" s="1"/>
  <c r="O3" i="187"/>
  <c r="D3" i="187"/>
  <c r="S6" i="184"/>
  <c r="D6" i="184"/>
  <c r="S3" i="184"/>
  <c r="D3" i="184"/>
  <c r="S11" i="183"/>
  <c r="D11" i="183"/>
  <c r="E11" i="183" s="1"/>
  <c r="S9" i="183"/>
  <c r="D9" i="183"/>
  <c r="N9" i="183" s="1"/>
  <c r="S6" i="183"/>
  <c r="D6" i="183"/>
  <c r="D7" i="187"/>
  <c r="F7" i="187" s="1"/>
  <c r="O8" i="187"/>
  <c r="D8" i="187"/>
  <c r="T8" i="187" s="1"/>
  <c r="S19" i="182"/>
  <c r="D19" i="182"/>
  <c r="S17" i="182"/>
  <c r="D17" i="182"/>
  <c r="D6" i="187"/>
  <c r="O16" i="187"/>
  <c r="D16" i="187"/>
  <c r="O12" i="187"/>
  <c r="D12" i="187"/>
  <c r="H12" i="187" s="1"/>
  <c r="O8" i="182"/>
  <c r="D8" i="182"/>
  <c r="O4" i="182"/>
  <c r="D4" i="182"/>
  <c r="O11" i="192"/>
  <c r="D11" i="192"/>
  <c r="F11" i="192" s="1"/>
  <c r="O7" i="170"/>
  <c r="D7" i="170"/>
  <c r="S12" i="188"/>
  <c r="D12" i="188"/>
  <c r="H12" i="188" s="1"/>
  <c r="S17" i="187"/>
  <c r="D17" i="187"/>
  <c r="O14" i="187"/>
  <c r="D14" i="187"/>
  <c r="S10" i="183"/>
  <c r="D10" i="183"/>
  <c r="E10" i="183" s="1"/>
  <c r="S18" i="182"/>
  <c r="D18" i="182"/>
  <c r="F18" i="182" s="1"/>
  <c r="S18" i="169"/>
  <c r="D18" i="169"/>
  <c r="O13" i="169"/>
  <c r="D13" i="169"/>
  <c r="E13" i="169" s="1"/>
  <c r="O3" i="170"/>
  <c r="D3" i="170"/>
  <c r="O18" i="165"/>
  <c r="D18" i="165"/>
  <c r="O16" i="165"/>
  <c r="D16" i="165"/>
  <c r="S7" i="188"/>
  <c r="D7" i="188"/>
  <c r="N7" i="188" s="1"/>
  <c r="O15" i="187"/>
  <c r="D15" i="187"/>
  <c r="O13" i="187"/>
  <c r="D13" i="187"/>
  <c r="H13" i="187" s="1"/>
  <c r="D11" i="165"/>
  <c r="E11" i="165" s="1"/>
  <c r="O8" i="190"/>
  <c r="D8" i="190"/>
  <c r="E8" i="190" s="1"/>
  <c r="O6" i="190"/>
  <c r="D6" i="190"/>
  <c r="E6" i="190" s="1"/>
  <c r="O17" i="188"/>
  <c r="D17" i="188"/>
  <c r="S3" i="183"/>
  <c r="D3" i="183"/>
  <c r="O14" i="182"/>
  <c r="D14" i="182"/>
  <c r="O11" i="182"/>
  <c r="D11" i="182"/>
  <c r="E11" i="182" s="1"/>
  <c r="S2" i="182"/>
  <c r="D2" i="182"/>
  <c r="D6" i="182"/>
  <c r="E6" i="182" s="1"/>
  <c r="S3" i="182"/>
  <c r="D3" i="182"/>
  <c r="E9" i="188"/>
  <c r="N2" i="193"/>
  <c r="E2" i="193"/>
  <c r="F2" i="193"/>
  <c r="H2" i="193"/>
  <c r="S11" i="191"/>
  <c r="S3" i="191"/>
  <c r="S7" i="191"/>
  <c r="S2" i="191"/>
  <c r="S10" i="191"/>
  <c r="S6" i="191"/>
  <c r="J15" i="182"/>
  <c r="S13" i="191"/>
  <c r="S9" i="191"/>
  <c r="S5" i="191"/>
  <c r="S12" i="191"/>
  <c r="S8" i="191"/>
  <c r="S4" i="191"/>
  <c r="S2" i="190"/>
  <c r="S5" i="187"/>
  <c r="J13" i="182"/>
  <c r="S11" i="190"/>
  <c r="J6" i="182"/>
  <c r="J10" i="182"/>
  <c r="J16" i="182"/>
  <c r="O7" i="182"/>
  <c r="K14" i="188"/>
  <c r="S7" i="165"/>
  <c r="O12" i="188"/>
  <c r="S2" i="165"/>
  <c r="S15" i="188"/>
  <c r="S4" i="187"/>
  <c r="O17" i="165"/>
  <c r="O10" i="165"/>
  <c r="S12" i="187"/>
  <c r="S9" i="187"/>
  <c r="O11" i="165"/>
  <c r="S20" i="165"/>
  <c r="S14" i="188"/>
  <c r="O13" i="188"/>
  <c r="K16" i="165"/>
  <c r="K13" i="188"/>
  <c r="S15" i="190"/>
  <c r="J7" i="182"/>
  <c r="S2" i="181"/>
  <c r="S9" i="182"/>
  <c r="S19" i="165"/>
  <c r="J8" i="182"/>
  <c r="J9" i="165"/>
  <c r="K16" i="188"/>
  <c r="S2" i="188"/>
  <c r="S16" i="165"/>
  <c r="K11" i="188"/>
  <c r="S8" i="165"/>
  <c r="J9" i="182"/>
  <c r="K10" i="165"/>
  <c r="K7" i="165"/>
  <c r="S3" i="188"/>
  <c r="S8" i="187"/>
  <c r="J5" i="182"/>
  <c r="K12" i="188"/>
  <c r="S13" i="187"/>
  <c r="J14" i="182"/>
  <c r="S16" i="187"/>
  <c r="J14" i="165"/>
  <c r="J2" i="165"/>
  <c r="S6" i="165"/>
  <c r="K9" i="188"/>
  <c r="K15" i="188"/>
  <c r="K3" i="165"/>
  <c r="S5" i="165"/>
  <c r="S7" i="190"/>
  <c r="O3" i="190"/>
  <c r="J20" i="165"/>
  <c r="K10" i="188"/>
  <c r="K2" i="188"/>
  <c r="O11" i="188"/>
  <c r="K3" i="188"/>
  <c r="K4" i="188"/>
  <c r="S15" i="182"/>
  <c r="S12" i="182"/>
  <c r="S5" i="182"/>
  <c r="O2" i="182"/>
  <c r="O7" i="188"/>
  <c r="K5" i="188"/>
  <c r="K7" i="184"/>
  <c r="K6" i="184"/>
  <c r="K5" i="184"/>
  <c r="K4" i="184"/>
  <c r="K3" i="184"/>
  <c r="K2" i="184"/>
  <c r="K11" i="183"/>
  <c r="K10" i="183"/>
  <c r="K9" i="183"/>
  <c r="K8" i="183"/>
  <c r="K7" i="183"/>
  <c r="K6" i="183"/>
  <c r="K5" i="183"/>
  <c r="K4" i="183"/>
  <c r="K3" i="183"/>
  <c r="K2" i="183"/>
  <c r="S6" i="182"/>
  <c r="O3" i="182"/>
  <c r="S8" i="188"/>
  <c r="O5" i="188"/>
  <c r="S14" i="187"/>
  <c r="S10" i="187"/>
  <c r="S6" i="187"/>
  <c r="S2" i="187"/>
  <c r="O7" i="184"/>
  <c r="O6" i="184"/>
  <c r="O5" i="184"/>
  <c r="O4" i="184"/>
  <c r="O3" i="184"/>
  <c r="O2" i="184"/>
  <c r="O11" i="183"/>
  <c r="O10" i="183"/>
  <c r="O9" i="183"/>
  <c r="O8" i="183"/>
  <c r="O7" i="183"/>
  <c r="O6" i="183"/>
  <c r="O5" i="183"/>
  <c r="O4" i="183"/>
  <c r="O3" i="183"/>
  <c r="O2" i="183"/>
  <c r="S4" i="182"/>
  <c r="S3" i="170"/>
  <c r="K21" i="165"/>
  <c r="S13" i="165"/>
  <c r="S17" i="190"/>
  <c r="S13" i="190"/>
  <c r="S9" i="190"/>
  <c r="S5" i="190"/>
  <c r="O4" i="190"/>
  <c r="S9" i="188"/>
  <c r="O6" i="188"/>
  <c r="K15" i="165"/>
  <c r="J8" i="165"/>
  <c r="J4" i="165"/>
  <c r="K6" i="188"/>
  <c r="S15" i="187"/>
  <c r="S11" i="187"/>
  <c r="S7" i="187"/>
  <c r="S3" i="187"/>
  <c r="S13" i="182"/>
  <c r="J11" i="182"/>
  <c r="J2" i="182"/>
  <c r="S18" i="165"/>
  <c r="S16" i="188"/>
  <c r="S4" i="188"/>
  <c r="S16" i="182"/>
  <c r="S10" i="182"/>
  <c r="O3" i="165"/>
  <c r="S4" i="165"/>
  <c r="S16" i="190"/>
  <c r="S12" i="190"/>
  <c r="S8" i="190"/>
  <c r="O14" i="165"/>
  <c r="S15" i="165"/>
  <c r="S11" i="182"/>
  <c r="S12" i="165"/>
  <c r="S10" i="188"/>
  <c r="K5" i="165"/>
  <c r="S14" i="190"/>
  <c r="S10" i="190"/>
  <c r="S6" i="190"/>
  <c r="K7" i="188"/>
  <c r="J3" i="182"/>
  <c r="S21" i="165"/>
  <c r="S9" i="165"/>
  <c r="K8" i="188"/>
  <c r="S14" i="182"/>
  <c r="J12" i="182"/>
  <c r="S8" i="182"/>
  <c r="J4" i="182"/>
  <c r="K2" i="181"/>
  <c r="O19" i="182"/>
  <c r="O18" i="182"/>
  <c r="O17" i="182"/>
  <c r="K19" i="182"/>
  <c r="K18" i="182"/>
  <c r="K17" i="182"/>
  <c r="O19" i="187"/>
  <c r="O18" i="187"/>
  <c r="O17" i="187"/>
  <c r="K18" i="187"/>
  <c r="K15" i="187"/>
  <c r="K12" i="187"/>
  <c r="K9" i="187"/>
  <c r="K7" i="187"/>
  <c r="K5" i="187"/>
  <c r="K2" i="187"/>
  <c r="J19" i="187"/>
  <c r="J17" i="187"/>
  <c r="J16" i="187"/>
  <c r="J14" i="187"/>
  <c r="J13" i="187"/>
  <c r="J11" i="187"/>
  <c r="J10" i="187"/>
  <c r="J8" i="187"/>
  <c r="J6" i="187"/>
  <c r="J4" i="187"/>
  <c r="J3" i="187"/>
  <c r="S21" i="188"/>
  <c r="S20" i="188"/>
  <c r="S19" i="188"/>
  <c r="S18" i="188"/>
  <c r="S17" i="188"/>
  <c r="K21" i="188"/>
  <c r="K20" i="188"/>
  <c r="K19" i="188"/>
  <c r="K18" i="188"/>
  <c r="K17" i="188"/>
  <c r="K17" i="190"/>
  <c r="K16" i="190"/>
  <c r="K15" i="190"/>
  <c r="K14" i="190"/>
  <c r="K13" i="190"/>
  <c r="K12" i="190"/>
  <c r="K11" i="190"/>
  <c r="K10" i="190"/>
  <c r="K9" i="190"/>
  <c r="K8" i="190"/>
  <c r="K7" i="190"/>
  <c r="K6" i="190"/>
  <c r="K5" i="190"/>
  <c r="K4" i="190"/>
  <c r="K3" i="190"/>
  <c r="K2" i="190"/>
  <c r="K11" i="165"/>
  <c r="J17" i="165"/>
  <c r="K18" i="165"/>
  <c r="K12" i="165"/>
  <c r="K6" i="165"/>
  <c r="K19" i="165"/>
  <c r="K13" i="165"/>
  <c r="K5" i="192"/>
  <c r="J15" i="169"/>
  <c r="J3" i="191"/>
  <c r="J7" i="169"/>
  <c r="J11" i="191"/>
  <c r="J11" i="169"/>
  <c r="K9" i="192"/>
  <c r="J5" i="169"/>
  <c r="J2" i="169"/>
  <c r="K6" i="192"/>
  <c r="J10" i="191"/>
  <c r="J6" i="169"/>
  <c r="J13" i="169"/>
  <c r="K10" i="192"/>
  <c r="J3" i="169"/>
  <c r="J14" i="169"/>
  <c r="J10" i="169"/>
  <c r="K2" i="192"/>
  <c r="K9" i="170"/>
  <c r="K3" i="192"/>
  <c r="K7" i="192"/>
  <c r="S2" i="170"/>
  <c r="J10" i="170"/>
  <c r="J11" i="170"/>
  <c r="J12" i="169"/>
  <c r="J8" i="169"/>
  <c r="J4" i="169"/>
  <c r="K11" i="192"/>
  <c r="K4" i="170"/>
  <c r="J9" i="169"/>
  <c r="K16" i="169"/>
  <c r="J5" i="170"/>
  <c r="K3" i="170"/>
  <c r="S15" i="169"/>
  <c r="S14" i="169"/>
  <c r="S13" i="169"/>
  <c r="S12" i="169"/>
  <c r="S11" i="169"/>
  <c r="S10" i="169"/>
  <c r="S9" i="169"/>
  <c r="S8" i="169"/>
  <c r="S7" i="169"/>
  <c r="S6" i="169"/>
  <c r="S5" i="169"/>
  <c r="S4" i="169"/>
  <c r="S3" i="169"/>
  <c r="S2" i="169"/>
  <c r="J13" i="191"/>
  <c r="J2" i="170"/>
  <c r="K8" i="192"/>
  <c r="K4" i="192"/>
  <c r="K12" i="191"/>
  <c r="S16" i="169"/>
  <c r="K16" i="170"/>
  <c r="J2" i="191"/>
  <c r="O9" i="170"/>
  <c r="S13" i="193"/>
  <c r="S12" i="193"/>
  <c r="S11" i="193"/>
  <c r="S10" i="193"/>
  <c r="S9" i="193"/>
  <c r="S8" i="193"/>
  <c r="S7" i="193"/>
  <c r="S6" i="193"/>
  <c r="S5" i="193"/>
  <c r="S4" i="193"/>
  <c r="S3" i="193"/>
  <c r="S2" i="193"/>
  <c r="S12" i="192"/>
  <c r="S11" i="192"/>
  <c r="S10" i="192"/>
  <c r="S9" i="192"/>
  <c r="S8" i="192"/>
  <c r="S7" i="192"/>
  <c r="S6" i="192"/>
  <c r="S5" i="192"/>
  <c r="S4" i="192"/>
  <c r="S3" i="192"/>
  <c r="S2" i="192"/>
  <c r="K13" i="193"/>
  <c r="K12" i="193"/>
  <c r="K11" i="193"/>
  <c r="K10" i="193"/>
  <c r="K9" i="193"/>
  <c r="K8" i="193"/>
  <c r="K7" i="193"/>
  <c r="K6" i="193"/>
  <c r="K5" i="193"/>
  <c r="K4" i="193"/>
  <c r="K3" i="193"/>
  <c r="K2" i="193"/>
  <c r="K12" i="192"/>
  <c r="S2" i="48"/>
  <c r="J8" i="191"/>
  <c r="O5" i="48"/>
  <c r="K15" i="170"/>
  <c r="O14" i="170"/>
  <c r="K8" i="170"/>
  <c r="O15" i="170"/>
  <c r="O6" i="48"/>
  <c r="K4" i="48"/>
  <c r="O8" i="170"/>
  <c r="K9" i="191"/>
  <c r="J5" i="48"/>
  <c r="K14" i="170"/>
  <c r="O19" i="169"/>
  <c r="O18" i="169"/>
  <c r="K19" i="169"/>
  <c r="K18" i="169"/>
  <c r="K17" i="169"/>
  <c r="S17" i="169"/>
  <c r="S12" i="170"/>
  <c r="O13" i="170"/>
  <c r="S11" i="170"/>
  <c r="K13" i="170"/>
  <c r="S10" i="170"/>
  <c r="S7" i="170"/>
  <c r="S5" i="170"/>
  <c r="S16" i="170"/>
  <c r="J7" i="170"/>
  <c r="S4" i="170"/>
  <c r="K6" i="170"/>
  <c r="J12" i="170"/>
  <c r="S6" i="170"/>
  <c r="O3" i="48"/>
  <c r="K3" i="48"/>
  <c r="O7" i="48"/>
  <c r="K2" i="48"/>
  <c r="K7" i="48"/>
  <c r="S4" i="48"/>
  <c r="K6" i="48"/>
  <c r="K5" i="191"/>
  <c r="K6" i="191"/>
  <c r="K4" i="191"/>
  <c r="K7" i="191"/>
  <c r="N12" i="165" l="1"/>
  <c r="N2" i="190"/>
  <c r="F13" i="193"/>
  <c r="H9" i="188"/>
  <c r="N9" i="165"/>
  <c r="E12" i="165"/>
  <c r="H21" i="188"/>
  <c r="H12" i="165"/>
  <c r="H2" i="190"/>
  <c r="N11" i="169"/>
  <c r="F9" i="190"/>
  <c r="N13" i="193"/>
  <c r="N9" i="188"/>
  <c r="E9" i="192"/>
  <c r="N9" i="192"/>
  <c r="H13" i="191"/>
  <c r="N12" i="169"/>
  <c r="F12" i="169"/>
  <c r="N10" i="188"/>
  <c r="H9" i="165"/>
  <c r="N10" i="191"/>
  <c r="H18" i="182"/>
  <c r="H14" i="170"/>
  <c r="N14" i="190"/>
  <c r="E13" i="182"/>
  <c r="N13" i="170"/>
  <c r="H8" i="170"/>
  <c r="F9" i="182"/>
  <c r="E15" i="165"/>
  <c r="H15" i="165"/>
  <c r="N12" i="192"/>
  <c r="N13" i="191"/>
  <c r="F4" i="190"/>
  <c r="N4" i="190"/>
  <c r="E4" i="190"/>
  <c r="N11" i="190"/>
  <c r="H19" i="187"/>
  <c r="H9" i="170"/>
  <c r="F11" i="169"/>
  <c r="N13" i="190"/>
  <c r="N9" i="170"/>
  <c r="H11" i="169"/>
  <c r="H9" i="192"/>
  <c r="F13" i="190"/>
  <c r="H13" i="193"/>
  <c r="F13" i="191"/>
  <c r="F21" i="188"/>
  <c r="F8" i="192"/>
  <c r="E13" i="165"/>
  <c r="H11" i="182"/>
  <c r="H13" i="165"/>
  <c r="H19" i="165"/>
  <c r="E8" i="192"/>
  <c r="N13" i="165"/>
  <c r="T13" i="191"/>
  <c r="H12" i="169"/>
  <c r="F14" i="190"/>
  <c r="N9" i="182"/>
  <c r="F9" i="165"/>
  <c r="H11" i="190"/>
  <c r="H13" i="188"/>
  <c r="H10" i="191"/>
  <c r="N8" i="187"/>
  <c r="E12" i="191"/>
  <c r="F12" i="191"/>
  <c r="E13" i="190"/>
  <c r="F15" i="165"/>
  <c r="E7" i="187"/>
  <c r="H12" i="191"/>
  <c r="N12" i="191"/>
  <c r="F6" i="190"/>
  <c r="N21" i="188"/>
  <c r="F11" i="190"/>
  <c r="H9" i="190"/>
  <c r="E12" i="192"/>
  <c r="H6" i="190"/>
  <c r="N11" i="187"/>
  <c r="F11" i="183"/>
  <c r="H9" i="182"/>
  <c r="H8" i="192"/>
  <c r="H8" i="169"/>
  <c r="F8" i="169"/>
  <c r="E8" i="169"/>
  <c r="F10" i="187"/>
  <c r="N11" i="182"/>
  <c r="N10" i="187"/>
  <c r="N3" i="190"/>
  <c r="E3" i="190"/>
  <c r="F3" i="190"/>
  <c r="H3" i="190"/>
  <c r="N10" i="170"/>
  <c r="E21" i="165"/>
  <c r="E12" i="187"/>
  <c r="N21" i="165"/>
  <c r="N6" i="190"/>
  <c r="T13" i="187"/>
  <c r="H10" i="170"/>
  <c r="H11" i="165"/>
  <c r="E12" i="190"/>
  <c r="F12" i="182"/>
  <c r="N11" i="165"/>
  <c r="F12" i="193"/>
  <c r="H12" i="192"/>
  <c r="H14" i="190"/>
  <c r="H11" i="183"/>
  <c r="H12" i="182"/>
  <c r="H12" i="193"/>
  <c r="F12" i="190"/>
  <c r="E12" i="188"/>
  <c r="N13" i="187"/>
  <c r="N11" i="183"/>
  <c r="E14" i="170"/>
  <c r="T14" i="170"/>
  <c r="N14" i="170"/>
  <c r="N12" i="190"/>
  <c r="N13" i="169"/>
  <c r="N12" i="193"/>
  <c r="F12" i="188"/>
  <c r="F2" i="188"/>
  <c r="E2" i="188"/>
  <c r="H2" i="188"/>
  <c r="F11" i="165"/>
  <c r="E10" i="187"/>
  <c r="N12" i="188"/>
  <c r="E13" i="187"/>
  <c r="H7" i="165"/>
  <c r="N7" i="165"/>
  <c r="T3" i="170"/>
  <c r="N3" i="170"/>
  <c r="F3" i="170"/>
  <c r="H3" i="170"/>
  <c r="E3" i="170"/>
  <c r="H17" i="187"/>
  <c r="F17" i="187"/>
  <c r="E17" i="187"/>
  <c r="E6" i="183"/>
  <c r="F6" i="183"/>
  <c r="H6" i="183"/>
  <c r="N6" i="183"/>
  <c r="E17" i="190"/>
  <c r="H17" i="190"/>
  <c r="F17" i="190"/>
  <c r="N17" i="190"/>
  <c r="E9" i="191"/>
  <c r="T9" i="191"/>
  <c r="N9" i="191"/>
  <c r="E15" i="188"/>
  <c r="F15" i="188"/>
  <c r="N15" i="188"/>
  <c r="H15" i="188"/>
  <c r="N5" i="190"/>
  <c r="E5" i="190"/>
  <c r="F5" i="190"/>
  <c r="H5" i="190"/>
  <c r="F10" i="170"/>
  <c r="E10" i="170"/>
  <c r="E6" i="192"/>
  <c r="N6" i="192"/>
  <c r="F6" i="192"/>
  <c r="H6" i="192"/>
  <c r="E20" i="165"/>
  <c r="F20" i="165"/>
  <c r="H20" i="165"/>
  <c r="N20" i="165"/>
  <c r="E9" i="193"/>
  <c r="F9" i="193"/>
  <c r="H9" i="193"/>
  <c r="N9" i="193"/>
  <c r="E10" i="193"/>
  <c r="H10" i="193"/>
  <c r="F10" i="193"/>
  <c r="N10" i="193"/>
  <c r="N19" i="165"/>
  <c r="F6" i="182"/>
  <c r="F16" i="188"/>
  <c r="E16" i="188"/>
  <c r="N16" i="188"/>
  <c r="E18" i="188"/>
  <c r="N18" i="188"/>
  <c r="H18" i="188"/>
  <c r="F18" i="188"/>
  <c r="E2" i="187"/>
  <c r="T2" i="187"/>
  <c r="N2" i="187"/>
  <c r="H2" i="187"/>
  <c r="F2" i="187"/>
  <c r="F10" i="192"/>
  <c r="E10" i="192"/>
  <c r="E8" i="191"/>
  <c r="T8" i="191"/>
  <c r="F8" i="191"/>
  <c r="H8" i="191"/>
  <c r="N8" i="191"/>
  <c r="E6" i="169"/>
  <c r="F6" i="169"/>
  <c r="H6" i="169"/>
  <c r="N6" i="169"/>
  <c r="E5" i="184"/>
  <c r="H5" i="184"/>
  <c r="F5" i="184"/>
  <c r="N5" i="184"/>
  <c r="H3" i="193"/>
  <c r="E3" i="193"/>
  <c r="N3" i="193"/>
  <c r="F3" i="193"/>
  <c r="F7" i="192"/>
  <c r="E7" i="192"/>
  <c r="E2" i="192"/>
  <c r="H2" i="192"/>
  <c r="N2" i="192"/>
  <c r="F2" i="192"/>
  <c r="E12" i="170"/>
  <c r="N12" i="170"/>
  <c r="E13" i="170"/>
  <c r="T13" i="170"/>
  <c r="H12" i="170"/>
  <c r="H7" i="192"/>
  <c r="H9" i="191"/>
  <c r="T10" i="187"/>
  <c r="H13" i="169"/>
  <c r="F13" i="169"/>
  <c r="F16" i="187"/>
  <c r="H16" i="187"/>
  <c r="E16" i="187"/>
  <c r="N16" i="187"/>
  <c r="H9" i="183"/>
  <c r="E9" i="183"/>
  <c r="F9" i="183"/>
  <c r="E18" i="187"/>
  <c r="F18" i="187"/>
  <c r="H18" i="187"/>
  <c r="N18" i="187"/>
  <c r="N10" i="182"/>
  <c r="H10" i="182"/>
  <c r="F10" i="182"/>
  <c r="E10" i="182"/>
  <c r="F19" i="188"/>
  <c r="E19" i="188"/>
  <c r="E9" i="169"/>
  <c r="N9" i="169"/>
  <c r="F9" i="169"/>
  <c r="H9" i="169"/>
  <c r="N7" i="190"/>
  <c r="E7" i="190"/>
  <c r="F7" i="190"/>
  <c r="H7" i="190"/>
  <c r="E15" i="170"/>
  <c r="T15" i="170"/>
  <c r="F15" i="170"/>
  <c r="H15" i="170"/>
  <c r="N15" i="170"/>
  <c r="F3" i="192"/>
  <c r="E3" i="192"/>
  <c r="H3" i="192"/>
  <c r="N3" i="192"/>
  <c r="N13" i="182"/>
  <c r="H13" i="182"/>
  <c r="F2" i="165"/>
  <c r="H2" i="165"/>
  <c r="E2" i="165"/>
  <c r="N2" i="165"/>
  <c r="E15" i="190"/>
  <c r="F15" i="190"/>
  <c r="N15" i="190"/>
  <c r="H15" i="190"/>
  <c r="N14" i="182"/>
  <c r="F14" i="182"/>
  <c r="E14" i="182"/>
  <c r="H14" i="182"/>
  <c r="N10" i="165"/>
  <c r="H10" i="165"/>
  <c r="E10" i="165"/>
  <c r="F10" i="165"/>
  <c r="H11" i="187"/>
  <c r="E11" i="187"/>
  <c r="F11" i="187"/>
  <c r="N7" i="169"/>
  <c r="E7" i="169"/>
  <c r="F7" i="169"/>
  <c r="H7" i="169"/>
  <c r="E15" i="169"/>
  <c r="F15" i="169"/>
  <c r="H15" i="169"/>
  <c r="N15" i="169"/>
  <c r="H5" i="187"/>
  <c r="E5" i="187"/>
  <c r="F5" i="187"/>
  <c r="T5" i="187"/>
  <c r="H16" i="170"/>
  <c r="T16" i="170"/>
  <c r="N16" i="170"/>
  <c r="E16" i="170"/>
  <c r="F16" i="170"/>
  <c r="E8" i="193"/>
  <c r="H8" i="193"/>
  <c r="N8" i="193"/>
  <c r="F8" i="193"/>
  <c r="E7" i="191"/>
  <c r="T7" i="191"/>
  <c r="E6" i="188"/>
  <c r="H6" i="188"/>
  <c r="N6" i="188"/>
  <c r="F6" i="188"/>
  <c r="N4" i="187"/>
  <c r="E4" i="187"/>
  <c r="F4" i="187"/>
  <c r="H4" i="187"/>
  <c r="T4" i="187"/>
  <c r="H21" i="165"/>
  <c r="N10" i="192"/>
  <c r="H7" i="191"/>
  <c r="N19" i="188"/>
  <c r="N5" i="187"/>
  <c r="F13" i="187"/>
  <c r="F11" i="182"/>
  <c r="H15" i="187"/>
  <c r="F15" i="187"/>
  <c r="N15" i="187"/>
  <c r="E15" i="187"/>
  <c r="F18" i="169"/>
  <c r="H18" i="169"/>
  <c r="E18" i="169"/>
  <c r="N18" i="169"/>
  <c r="H7" i="170"/>
  <c r="F7" i="170"/>
  <c r="E7" i="170"/>
  <c r="N7" i="170"/>
  <c r="T7" i="170"/>
  <c r="F6" i="187"/>
  <c r="H6" i="187"/>
  <c r="E6" i="187"/>
  <c r="T6" i="187"/>
  <c r="N6" i="187"/>
  <c r="F11" i="188"/>
  <c r="H11" i="188"/>
  <c r="N11" i="188"/>
  <c r="N15" i="182"/>
  <c r="E15" i="182"/>
  <c r="F15" i="182"/>
  <c r="H15" i="182"/>
  <c r="E7" i="193"/>
  <c r="F7" i="193"/>
  <c r="N7" i="193"/>
  <c r="H7" i="193"/>
  <c r="T3" i="48"/>
  <c r="E3" i="48"/>
  <c r="N3" i="48"/>
  <c r="F3" i="48"/>
  <c r="H3" i="48"/>
  <c r="F14" i="169"/>
  <c r="N14" i="169"/>
  <c r="H14" i="169"/>
  <c r="E14" i="169"/>
  <c r="E6" i="48"/>
  <c r="H6" i="48"/>
  <c r="N6" i="48"/>
  <c r="F6" i="48"/>
  <c r="T6" i="48"/>
  <c r="E4" i="48"/>
  <c r="F4" i="48"/>
  <c r="H4" i="48"/>
  <c r="N4" i="48"/>
  <c r="T4" i="48"/>
  <c r="E5" i="192"/>
  <c r="F5" i="192"/>
  <c r="H5" i="192"/>
  <c r="N5" i="192"/>
  <c r="N2" i="183"/>
  <c r="E2" i="183"/>
  <c r="H2" i="183"/>
  <c r="F2" i="183"/>
  <c r="H4" i="170"/>
  <c r="E4" i="170"/>
  <c r="F4" i="170"/>
  <c r="T4" i="170"/>
  <c r="N4" i="170"/>
  <c r="E5" i="193"/>
  <c r="N5" i="193"/>
  <c r="F5" i="193"/>
  <c r="H5" i="193"/>
  <c r="N3" i="183"/>
  <c r="E3" i="183"/>
  <c r="H3" i="183"/>
  <c r="F3" i="183"/>
  <c r="N17" i="182"/>
  <c r="E17" i="182"/>
  <c r="F17" i="182"/>
  <c r="H17" i="182"/>
  <c r="H6" i="170"/>
  <c r="N6" i="170"/>
  <c r="T6" i="170"/>
  <c r="E6" i="170"/>
  <c r="F10" i="188"/>
  <c r="E10" i="188"/>
  <c r="E10" i="191"/>
  <c r="T10" i="191"/>
  <c r="F14" i="188"/>
  <c r="H14" i="188"/>
  <c r="E14" i="188"/>
  <c r="N14" i="188"/>
  <c r="F7" i="48"/>
  <c r="T7" i="48"/>
  <c r="E7" i="48"/>
  <c r="H7" i="48"/>
  <c r="F5" i="169"/>
  <c r="H5" i="169"/>
  <c r="N5" i="169"/>
  <c r="E5" i="169"/>
  <c r="E4" i="193"/>
  <c r="N4" i="193"/>
  <c r="F4" i="193"/>
  <c r="H4" i="193"/>
  <c r="E3" i="184"/>
  <c r="N3" i="184"/>
  <c r="F3" i="184"/>
  <c r="H3" i="184"/>
  <c r="E4" i="165"/>
  <c r="F4" i="165"/>
  <c r="H4" i="165"/>
  <c r="N4" i="165"/>
  <c r="N10" i="169"/>
  <c r="E10" i="169"/>
  <c r="F10" i="169"/>
  <c r="H10" i="169"/>
  <c r="E9" i="187"/>
  <c r="H9" i="187"/>
  <c r="F9" i="187"/>
  <c r="N9" i="187"/>
  <c r="N4" i="169"/>
  <c r="E4" i="169"/>
  <c r="H4" i="169"/>
  <c r="F4" i="169"/>
  <c r="T6" i="191"/>
  <c r="N6" i="191"/>
  <c r="E6" i="191"/>
  <c r="F6" i="191"/>
  <c r="H6" i="191"/>
  <c r="N3" i="169"/>
  <c r="E3" i="169"/>
  <c r="F3" i="169"/>
  <c r="H3" i="169"/>
  <c r="E8" i="170"/>
  <c r="T8" i="170"/>
  <c r="N8" i="170"/>
  <c r="T2" i="191"/>
  <c r="E2" i="191"/>
  <c r="H2" i="191"/>
  <c r="N2" i="191"/>
  <c r="F2" i="191"/>
  <c r="H16" i="169"/>
  <c r="E16" i="169"/>
  <c r="N16" i="169"/>
  <c r="F16" i="169"/>
  <c r="E4" i="191"/>
  <c r="T4" i="191"/>
  <c r="H4" i="191"/>
  <c r="N4" i="191"/>
  <c r="N4" i="183"/>
  <c r="H4" i="183"/>
  <c r="E4" i="183"/>
  <c r="F4" i="183"/>
  <c r="E9" i="170"/>
  <c r="T9" i="170"/>
  <c r="E8" i="183"/>
  <c r="F8" i="183"/>
  <c r="N8" i="183"/>
  <c r="H8" i="183"/>
  <c r="F2" i="169"/>
  <c r="E2" i="169"/>
  <c r="N2" i="169"/>
  <c r="H2" i="169"/>
  <c r="H18" i="165"/>
  <c r="F18" i="165"/>
  <c r="N18" i="165"/>
  <c r="E18" i="165"/>
  <c r="E3" i="187"/>
  <c r="N3" i="187"/>
  <c r="T3" i="187"/>
  <c r="F3" i="187"/>
  <c r="H3" i="187"/>
  <c r="N8" i="188"/>
  <c r="E8" i="188"/>
  <c r="F8" i="188"/>
  <c r="H8" i="188"/>
  <c r="N11" i="170"/>
  <c r="F11" i="170"/>
  <c r="E11" i="170"/>
  <c r="H11" i="170"/>
  <c r="H20" i="188"/>
  <c r="N20" i="188"/>
  <c r="F20" i="188"/>
  <c r="E20" i="188"/>
  <c r="E5" i="188"/>
  <c r="F5" i="188"/>
  <c r="H5" i="188"/>
  <c r="N5" i="188"/>
  <c r="H13" i="170"/>
  <c r="N7" i="191"/>
  <c r="F2" i="190"/>
  <c r="N9" i="190"/>
  <c r="N17" i="187"/>
  <c r="F12" i="187"/>
  <c r="N17" i="188"/>
  <c r="E17" i="188"/>
  <c r="H17" i="188"/>
  <c r="F17" i="188"/>
  <c r="N19" i="182"/>
  <c r="H19" i="182"/>
  <c r="E19" i="182"/>
  <c r="F19" i="182"/>
  <c r="T5" i="191"/>
  <c r="H5" i="191"/>
  <c r="N5" i="191"/>
  <c r="E5" i="191"/>
  <c r="F5" i="191"/>
  <c r="E10" i="190"/>
  <c r="F10" i="190"/>
  <c r="N10" i="190"/>
  <c r="H10" i="190"/>
  <c r="F16" i="182"/>
  <c r="E16" i="182"/>
  <c r="H16" i="182"/>
  <c r="N16" i="182"/>
  <c r="E6" i="193"/>
  <c r="H6" i="193"/>
  <c r="F6" i="193"/>
  <c r="N6" i="193"/>
  <c r="E5" i="183"/>
  <c r="H5" i="183"/>
  <c r="N5" i="183"/>
  <c r="F5" i="183"/>
  <c r="E11" i="191"/>
  <c r="H11" i="191"/>
  <c r="N11" i="191"/>
  <c r="F11" i="191"/>
  <c r="H14" i="187"/>
  <c r="F14" i="187"/>
  <c r="E14" i="187"/>
  <c r="N14" i="187"/>
  <c r="E14" i="165"/>
  <c r="H14" i="165"/>
  <c r="N14" i="165"/>
  <c r="F14" i="165"/>
  <c r="T2" i="48"/>
  <c r="E2" i="48"/>
  <c r="F2" i="48"/>
  <c r="H2" i="48"/>
  <c r="N2" i="48"/>
  <c r="H17" i="165"/>
  <c r="F17" i="165"/>
  <c r="E17" i="165"/>
  <c r="F19" i="165"/>
  <c r="N2" i="182"/>
  <c r="E2" i="182"/>
  <c r="F2" i="182"/>
  <c r="H2" i="182"/>
  <c r="H7" i="187"/>
  <c r="T7" i="187"/>
  <c r="N7" i="187"/>
  <c r="H6" i="182"/>
  <c r="N6" i="182"/>
  <c r="F7" i="188"/>
  <c r="E7" i="188"/>
  <c r="E18" i="182"/>
  <c r="N18" i="182"/>
  <c r="E11" i="192"/>
  <c r="H11" i="192"/>
  <c r="N11" i="192"/>
  <c r="T11" i="170"/>
  <c r="F12" i="170"/>
  <c r="H7" i="188"/>
  <c r="T12" i="187"/>
  <c r="N12" i="182"/>
  <c r="E3" i="182"/>
  <c r="F3" i="182"/>
  <c r="H3" i="182"/>
  <c r="N3" i="182"/>
  <c r="H16" i="165"/>
  <c r="F16" i="165"/>
  <c r="N16" i="165"/>
  <c r="E16" i="165"/>
  <c r="F10" i="183"/>
  <c r="N10" i="183"/>
  <c r="H10" i="183"/>
  <c r="H4" i="182"/>
  <c r="F4" i="182"/>
  <c r="N4" i="182"/>
  <c r="E4" i="182"/>
  <c r="E6" i="184"/>
  <c r="F6" i="184"/>
  <c r="H6" i="184"/>
  <c r="N6" i="184"/>
  <c r="E6" i="165"/>
  <c r="H6" i="165"/>
  <c r="N6" i="165"/>
  <c r="F6" i="165"/>
  <c r="E5" i="48"/>
  <c r="F5" i="48"/>
  <c r="H5" i="48"/>
  <c r="N5" i="48"/>
  <c r="T5" i="48"/>
  <c r="F4" i="188"/>
  <c r="E4" i="188"/>
  <c r="N4" i="188"/>
  <c r="F13" i="188"/>
  <c r="E13" i="188"/>
  <c r="E11" i="193"/>
  <c r="F11" i="193"/>
  <c r="H11" i="193"/>
  <c r="N11" i="193"/>
  <c r="N17" i="169"/>
  <c r="E17" i="169"/>
  <c r="F17" i="169"/>
  <c r="H17" i="169"/>
  <c r="F2" i="170"/>
  <c r="T2" i="170"/>
  <c r="N2" i="170"/>
  <c r="H2" i="170"/>
  <c r="E2" i="170"/>
  <c r="F5" i="182"/>
  <c r="H5" i="182"/>
  <c r="N5" i="182"/>
  <c r="E5" i="182"/>
  <c r="N4" i="184"/>
  <c r="E4" i="184"/>
  <c r="F4" i="184"/>
  <c r="H4" i="184"/>
  <c r="H19" i="169"/>
  <c r="E19" i="169"/>
  <c r="F19" i="169"/>
  <c r="N19" i="169"/>
  <c r="E8" i="182"/>
  <c r="H8" i="182"/>
  <c r="N8" i="182"/>
  <c r="F8" i="182"/>
  <c r="H3" i="188"/>
  <c r="N3" i="188"/>
  <c r="F3" i="188"/>
  <c r="E3" i="188"/>
  <c r="F8" i="190"/>
  <c r="H8" i="190"/>
  <c r="N8" i="190"/>
  <c r="N7" i="184"/>
  <c r="E7" i="184"/>
  <c r="F7" i="184"/>
  <c r="H7" i="184"/>
  <c r="F7" i="165"/>
  <c r="N12" i="187"/>
  <c r="H8" i="187"/>
  <c r="E8" i="187"/>
  <c r="F8" i="187"/>
  <c r="N7" i="182"/>
  <c r="F7" i="182"/>
  <c r="E7" i="182"/>
  <c r="H7" i="182"/>
  <c r="F8" i="165"/>
  <c r="H8" i="165"/>
  <c r="E8" i="165"/>
  <c r="N8" i="165"/>
  <c r="H5" i="170"/>
  <c r="E5" i="170"/>
  <c r="N5" i="170"/>
  <c r="F5" i="170"/>
  <c r="T5" i="170"/>
  <c r="F19" i="187"/>
  <c r="N19" i="187"/>
  <c r="N16" i="190"/>
  <c r="E16" i="190"/>
  <c r="H16" i="190"/>
  <c r="F16" i="190"/>
  <c r="N7" i="183"/>
  <c r="E7" i="183"/>
  <c r="F7" i="183"/>
  <c r="H7" i="183"/>
  <c r="H5" i="165"/>
  <c r="F5" i="165"/>
  <c r="E5" i="165"/>
  <c r="E2" i="184"/>
  <c r="N2" i="184"/>
  <c r="F2" i="184"/>
  <c r="H2" i="184"/>
  <c r="F4" i="192"/>
  <c r="N4" i="192"/>
  <c r="E4" i="192"/>
  <c r="T3" i="191"/>
  <c r="E3" i="191"/>
  <c r="F3" i="191"/>
  <c r="H3" i="191"/>
  <c r="N3" i="191"/>
  <c r="H2" i="181"/>
  <c r="N2" i="181"/>
  <c r="E2" i="181"/>
  <c r="F2" i="181"/>
  <c r="E3" i="165"/>
  <c r="H3" i="165"/>
  <c r="F3" i="165"/>
  <c r="N3" i="165"/>
  <c r="B8" i="48"/>
  <c r="C8" i="48"/>
  <c r="J8" i="48" s="1"/>
  <c r="Q8" i="48"/>
  <c r="R8" i="48"/>
  <c r="B9" i="48"/>
  <c r="C9" i="48"/>
  <c r="J9" i="48" s="1"/>
  <c r="Q9" i="48"/>
  <c r="R9" i="48"/>
  <c r="B10" i="48"/>
  <c r="C10" i="48"/>
  <c r="J10" i="48" s="1"/>
  <c r="Q10" i="48"/>
  <c r="R10" i="48"/>
  <c r="B11" i="48"/>
  <c r="C11" i="48"/>
  <c r="J11" i="48" s="1"/>
  <c r="Q11" i="48"/>
  <c r="R11" i="48"/>
  <c r="B12" i="48"/>
  <c r="C12" i="48"/>
  <c r="J12" i="48" s="1"/>
  <c r="Q12" i="48"/>
  <c r="R12" i="48"/>
  <c r="B13" i="48"/>
  <c r="C13" i="48"/>
  <c r="J13" i="48" s="1"/>
  <c r="Q13" i="48"/>
  <c r="R13" i="48"/>
  <c r="B14" i="48"/>
  <c r="C14" i="48"/>
  <c r="J14" i="48" s="1"/>
  <c r="Q14" i="48"/>
  <c r="R14" i="48"/>
  <c r="B15" i="48"/>
  <c r="C15" i="48"/>
  <c r="J15" i="48" s="1"/>
  <c r="Q15" i="48"/>
  <c r="R15" i="48"/>
  <c r="B16" i="48"/>
  <c r="C16" i="48"/>
  <c r="J16" i="48" s="1"/>
  <c r="Q16" i="48"/>
  <c r="R16" i="48"/>
  <c r="B17" i="48"/>
  <c r="C17" i="48"/>
  <c r="J17" i="48" s="1"/>
  <c r="Q17" i="48"/>
  <c r="R17" i="48"/>
  <c r="B18" i="48"/>
  <c r="C18" i="48"/>
  <c r="J18" i="48" s="1"/>
  <c r="Q18" i="48"/>
  <c r="R18" i="48"/>
  <c r="B19" i="48"/>
  <c r="C19" i="48"/>
  <c r="J19" i="48" s="1"/>
  <c r="Q19" i="48"/>
  <c r="R19" i="48"/>
  <c r="B20" i="48"/>
  <c r="C20" i="48"/>
  <c r="J20" i="48" s="1"/>
  <c r="Q20" i="48"/>
  <c r="R20" i="48"/>
  <c r="B21" i="48"/>
  <c r="C21" i="48"/>
  <c r="J21" i="48" s="1"/>
  <c r="Q21" i="48"/>
  <c r="R21" i="48"/>
  <c r="B22" i="48"/>
  <c r="C22" i="48"/>
  <c r="J22" i="48" s="1"/>
  <c r="Q22" i="48"/>
  <c r="R22" i="48"/>
  <c r="B23" i="48"/>
  <c r="C23" i="48"/>
  <c r="J23" i="48" s="1"/>
  <c r="Q23" i="48"/>
  <c r="R23" i="48"/>
  <c r="B2" i="166"/>
  <c r="C2" i="166"/>
  <c r="J2" i="166" s="1"/>
  <c r="Q2" i="166"/>
  <c r="R2" i="166"/>
  <c r="B3" i="166"/>
  <c r="C3" i="166"/>
  <c r="J3" i="166" s="1"/>
  <c r="Q3" i="166"/>
  <c r="R3" i="166"/>
  <c r="B4" i="166"/>
  <c r="C4" i="166"/>
  <c r="J4" i="166" s="1"/>
  <c r="Q4" i="166"/>
  <c r="R4" i="166"/>
  <c r="B5" i="166"/>
  <c r="C5" i="166"/>
  <c r="J5" i="166" s="1"/>
  <c r="Q5" i="166"/>
  <c r="R5" i="166"/>
  <c r="B6" i="166"/>
  <c r="C6" i="166"/>
  <c r="J6" i="166" s="1"/>
  <c r="Q6" i="166"/>
  <c r="R6" i="166"/>
  <c r="B7" i="166"/>
  <c r="C7" i="166"/>
  <c r="J7" i="166" s="1"/>
  <c r="Q7" i="166"/>
  <c r="R7" i="166"/>
  <c r="B8" i="166"/>
  <c r="C8" i="166"/>
  <c r="J8" i="166" s="1"/>
  <c r="Q8" i="166"/>
  <c r="R8" i="166"/>
  <c r="B9" i="166"/>
  <c r="C9" i="166"/>
  <c r="J9" i="166" s="1"/>
  <c r="Q9" i="166"/>
  <c r="R9" i="166"/>
  <c r="B10" i="166"/>
  <c r="C10" i="166"/>
  <c r="J10" i="166" s="1"/>
  <c r="Q10" i="166"/>
  <c r="R10" i="166"/>
  <c r="B11" i="166"/>
  <c r="C11" i="166"/>
  <c r="J11" i="166" s="1"/>
  <c r="Q11" i="166"/>
  <c r="R11" i="166"/>
  <c r="B12" i="166"/>
  <c r="C12" i="166"/>
  <c r="J12" i="166" s="1"/>
  <c r="Q12" i="166"/>
  <c r="R12" i="166"/>
  <c r="B13" i="166"/>
  <c r="C13" i="166"/>
  <c r="J13" i="166" s="1"/>
  <c r="Q13" i="166"/>
  <c r="R13" i="166"/>
  <c r="B14" i="166"/>
  <c r="C14" i="166"/>
  <c r="J14" i="166" s="1"/>
  <c r="Q14" i="166"/>
  <c r="R14" i="166"/>
  <c r="B15" i="166"/>
  <c r="C15" i="166"/>
  <c r="J15" i="166" s="1"/>
  <c r="Q15" i="166"/>
  <c r="R15" i="166"/>
  <c r="B16" i="166"/>
  <c r="C16" i="166"/>
  <c r="J16" i="166" s="1"/>
  <c r="Q16" i="166"/>
  <c r="R16" i="166"/>
  <c r="B17" i="166"/>
  <c r="C17" i="166"/>
  <c r="J17" i="166" s="1"/>
  <c r="Q17" i="166"/>
  <c r="R17" i="166"/>
  <c r="B18" i="166"/>
  <c r="C18" i="166"/>
  <c r="J18" i="166" s="1"/>
  <c r="Q18" i="166"/>
  <c r="R18" i="166"/>
  <c r="B19" i="166"/>
  <c r="C19" i="166"/>
  <c r="J19" i="166" s="1"/>
  <c r="Q19" i="166"/>
  <c r="R19" i="166"/>
  <c r="B20" i="166"/>
  <c r="C20" i="166"/>
  <c r="J20" i="166" s="1"/>
  <c r="Q20" i="166"/>
  <c r="R20" i="166"/>
  <c r="B21" i="166"/>
  <c r="C21" i="166"/>
  <c r="J21" i="166" s="1"/>
  <c r="Q21" i="166"/>
  <c r="R21" i="166"/>
  <c r="B22" i="166"/>
  <c r="C22" i="166"/>
  <c r="J22" i="166" s="1"/>
  <c r="Q22" i="166"/>
  <c r="R22" i="166"/>
  <c r="B23" i="166"/>
  <c r="C23" i="166"/>
  <c r="J23" i="166" s="1"/>
  <c r="Q23" i="166"/>
  <c r="R23" i="166"/>
  <c r="B2" i="168"/>
  <c r="C2" i="168"/>
  <c r="J2" i="168" s="1"/>
  <c r="Q2" i="168"/>
  <c r="R2" i="168"/>
  <c r="B3" i="168"/>
  <c r="C3" i="168"/>
  <c r="J3" i="168" s="1"/>
  <c r="Q3" i="168"/>
  <c r="R3" i="168"/>
  <c r="B4" i="168"/>
  <c r="C4" i="168"/>
  <c r="J4" i="168" s="1"/>
  <c r="Q4" i="168"/>
  <c r="R4" i="168"/>
  <c r="B5" i="168"/>
  <c r="C5" i="168"/>
  <c r="J5" i="168" s="1"/>
  <c r="Q5" i="168"/>
  <c r="R5" i="168"/>
  <c r="B6" i="168"/>
  <c r="C6" i="168"/>
  <c r="J6" i="168" s="1"/>
  <c r="Q6" i="168"/>
  <c r="R6" i="168"/>
  <c r="B7" i="168"/>
  <c r="C7" i="168"/>
  <c r="J7" i="168" s="1"/>
  <c r="Q7" i="168"/>
  <c r="R7" i="168"/>
  <c r="B8" i="168"/>
  <c r="C8" i="168"/>
  <c r="J8" i="168" s="1"/>
  <c r="Q8" i="168"/>
  <c r="R8" i="168"/>
  <c r="B9" i="168"/>
  <c r="C9" i="168"/>
  <c r="J9" i="168" s="1"/>
  <c r="Q9" i="168"/>
  <c r="R9" i="168"/>
  <c r="B10" i="168"/>
  <c r="C10" i="168"/>
  <c r="J10" i="168" s="1"/>
  <c r="Q10" i="168"/>
  <c r="R10" i="168"/>
  <c r="B11" i="168"/>
  <c r="C11" i="168"/>
  <c r="J11" i="168" s="1"/>
  <c r="Q11" i="168"/>
  <c r="R11" i="168"/>
  <c r="B12" i="168"/>
  <c r="C12" i="168"/>
  <c r="J12" i="168" s="1"/>
  <c r="Q12" i="168"/>
  <c r="R12" i="168"/>
  <c r="B13" i="168"/>
  <c r="C13" i="168"/>
  <c r="J13" i="168" s="1"/>
  <c r="Q13" i="168"/>
  <c r="R13" i="168"/>
  <c r="B14" i="168"/>
  <c r="C14" i="168"/>
  <c r="J14" i="168" s="1"/>
  <c r="Q14" i="168"/>
  <c r="R14" i="168"/>
  <c r="B15" i="168"/>
  <c r="C15" i="168"/>
  <c r="J15" i="168" s="1"/>
  <c r="Q15" i="168"/>
  <c r="R15" i="168"/>
  <c r="B16" i="168"/>
  <c r="C16" i="168"/>
  <c r="J16" i="168" s="1"/>
  <c r="Q16" i="168"/>
  <c r="R16" i="168"/>
  <c r="B17" i="168"/>
  <c r="C17" i="168"/>
  <c r="J17" i="168" s="1"/>
  <c r="Q17" i="168"/>
  <c r="R17" i="168"/>
  <c r="B18" i="168"/>
  <c r="C18" i="168"/>
  <c r="J18" i="168" s="1"/>
  <c r="Q18" i="168"/>
  <c r="R18" i="168"/>
  <c r="B19" i="168"/>
  <c r="C19" i="168"/>
  <c r="J19" i="168" s="1"/>
  <c r="Q19" i="168"/>
  <c r="R19" i="168"/>
  <c r="B20" i="168"/>
  <c r="C20" i="168"/>
  <c r="J20" i="168" s="1"/>
  <c r="Q20" i="168"/>
  <c r="R20" i="168"/>
  <c r="B21" i="168"/>
  <c r="C21" i="168"/>
  <c r="J21" i="168" s="1"/>
  <c r="Q21" i="168"/>
  <c r="R21" i="168"/>
  <c r="B22" i="168"/>
  <c r="C22" i="168"/>
  <c r="J22" i="168" s="1"/>
  <c r="Q22" i="168"/>
  <c r="R22" i="168"/>
  <c r="B23" i="168"/>
  <c r="C23" i="168"/>
  <c r="J23" i="168" s="1"/>
  <c r="Q23" i="168"/>
  <c r="R23" i="168"/>
  <c r="B2" i="167"/>
  <c r="C2" i="167"/>
  <c r="J2" i="167" s="1"/>
  <c r="Q2" i="167"/>
  <c r="R2" i="167"/>
  <c r="B3" i="167"/>
  <c r="C3" i="167"/>
  <c r="J3" i="167" s="1"/>
  <c r="Q3" i="167"/>
  <c r="R3" i="167"/>
  <c r="B4" i="167"/>
  <c r="C4" i="167"/>
  <c r="J4" i="167" s="1"/>
  <c r="Q4" i="167"/>
  <c r="R4" i="167"/>
  <c r="B5" i="167"/>
  <c r="C5" i="167"/>
  <c r="J5" i="167" s="1"/>
  <c r="Q5" i="167"/>
  <c r="R5" i="167"/>
  <c r="B6" i="167"/>
  <c r="C6" i="167"/>
  <c r="J6" i="167" s="1"/>
  <c r="Q6" i="167"/>
  <c r="R6" i="167"/>
  <c r="B7" i="167"/>
  <c r="C7" i="167"/>
  <c r="J7" i="167" s="1"/>
  <c r="Q7" i="167"/>
  <c r="R7" i="167"/>
  <c r="B8" i="167"/>
  <c r="C8" i="167"/>
  <c r="J8" i="167" s="1"/>
  <c r="Q8" i="167"/>
  <c r="R8" i="167"/>
  <c r="B9" i="167"/>
  <c r="C9" i="167"/>
  <c r="J9" i="167" s="1"/>
  <c r="Q9" i="167"/>
  <c r="R9" i="167"/>
  <c r="B10" i="167"/>
  <c r="C10" i="167"/>
  <c r="J10" i="167" s="1"/>
  <c r="Q10" i="167"/>
  <c r="R10" i="167"/>
  <c r="B11" i="167"/>
  <c r="C11" i="167"/>
  <c r="J11" i="167" s="1"/>
  <c r="Q11" i="167"/>
  <c r="R11" i="167"/>
  <c r="B12" i="167"/>
  <c r="C12" i="167"/>
  <c r="J12" i="167" s="1"/>
  <c r="Q12" i="167"/>
  <c r="R12" i="167"/>
  <c r="B13" i="167"/>
  <c r="C13" i="167"/>
  <c r="J13" i="167" s="1"/>
  <c r="Q13" i="167"/>
  <c r="R13" i="167"/>
  <c r="B14" i="167"/>
  <c r="C14" i="167"/>
  <c r="J14" i="167" s="1"/>
  <c r="Q14" i="167"/>
  <c r="R14" i="167"/>
  <c r="B15" i="167"/>
  <c r="C15" i="167"/>
  <c r="J15" i="167" s="1"/>
  <c r="Q15" i="167"/>
  <c r="R15" i="167"/>
  <c r="B16" i="167"/>
  <c r="C16" i="167"/>
  <c r="J16" i="167" s="1"/>
  <c r="Q16" i="167"/>
  <c r="R16" i="167"/>
  <c r="B17" i="167"/>
  <c r="C17" i="167"/>
  <c r="J17" i="167" s="1"/>
  <c r="Q17" i="167"/>
  <c r="R17" i="167"/>
  <c r="B18" i="167"/>
  <c r="C18" i="167"/>
  <c r="J18" i="167" s="1"/>
  <c r="Q18" i="167"/>
  <c r="R18" i="167"/>
  <c r="B19" i="167"/>
  <c r="C19" i="167"/>
  <c r="J19" i="167" s="1"/>
  <c r="Q19" i="167"/>
  <c r="R19" i="167"/>
  <c r="B20" i="167"/>
  <c r="C20" i="167"/>
  <c r="J20" i="167" s="1"/>
  <c r="Q20" i="167"/>
  <c r="R20" i="167"/>
  <c r="B21" i="167"/>
  <c r="C21" i="167"/>
  <c r="J21" i="167" s="1"/>
  <c r="Q21" i="167"/>
  <c r="R21" i="167"/>
  <c r="B22" i="167"/>
  <c r="C22" i="167"/>
  <c r="J22" i="167" s="1"/>
  <c r="Q22" i="167"/>
  <c r="R22" i="167"/>
  <c r="B23" i="167"/>
  <c r="C23" i="167"/>
  <c r="J23" i="167" s="1"/>
  <c r="Q23" i="167"/>
  <c r="R23" i="167"/>
  <c r="B17" i="170"/>
  <c r="C17" i="170"/>
  <c r="J17" i="170" s="1"/>
  <c r="Q17" i="170"/>
  <c r="R17" i="170"/>
  <c r="B18" i="170"/>
  <c r="C18" i="170"/>
  <c r="J18" i="170" s="1"/>
  <c r="Q18" i="170"/>
  <c r="R18" i="170"/>
  <c r="B19" i="170"/>
  <c r="C19" i="170"/>
  <c r="J19" i="170" s="1"/>
  <c r="Q19" i="170"/>
  <c r="R19" i="170"/>
  <c r="B20" i="170"/>
  <c r="C20" i="170"/>
  <c r="J20" i="170" s="1"/>
  <c r="Q20" i="170"/>
  <c r="R20" i="170"/>
  <c r="B21" i="170"/>
  <c r="C21" i="170"/>
  <c r="J21" i="170" s="1"/>
  <c r="Q21" i="170"/>
  <c r="R21" i="170"/>
  <c r="B22" i="170"/>
  <c r="C22" i="170"/>
  <c r="J22" i="170" s="1"/>
  <c r="Q22" i="170"/>
  <c r="R22" i="170"/>
  <c r="B23" i="170"/>
  <c r="C23" i="170"/>
  <c r="J23" i="170" s="1"/>
  <c r="Q23" i="170"/>
  <c r="R23" i="170"/>
  <c r="R7" i="165"/>
  <c r="R8" i="165"/>
  <c r="R9" i="165"/>
  <c r="R10" i="165"/>
  <c r="R11" i="165"/>
  <c r="R12" i="165"/>
  <c r="R13" i="165"/>
  <c r="R14" i="165"/>
  <c r="R15" i="165"/>
  <c r="R16" i="165"/>
  <c r="R17" i="165"/>
  <c r="R18" i="165"/>
  <c r="R19" i="165"/>
  <c r="R20" i="165"/>
  <c r="R21" i="165"/>
  <c r="B22" i="165"/>
  <c r="C22" i="165"/>
  <c r="J22" i="165" s="1"/>
  <c r="Q22" i="165"/>
  <c r="R22" i="165"/>
  <c r="B23" i="165"/>
  <c r="C23" i="165"/>
  <c r="J23" i="165" s="1"/>
  <c r="Q23" i="165"/>
  <c r="R23" i="165"/>
  <c r="B20" i="169"/>
  <c r="C20" i="169"/>
  <c r="J20" i="169" s="1"/>
  <c r="Q20" i="169"/>
  <c r="R20" i="169"/>
  <c r="B21" i="169"/>
  <c r="C21" i="169"/>
  <c r="J21" i="169" s="1"/>
  <c r="Q21" i="169"/>
  <c r="R21" i="169"/>
  <c r="B22" i="169"/>
  <c r="C22" i="169"/>
  <c r="J22" i="169" s="1"/>
  <c r="Q22" i="169"/>
  <c r="R22" i="169"/>
  <c r="B23" i="169"/>
  <c r="C23" i="169"/>
  <c r="J23" i="169" s="1"/>
  <c r="Q23" i="169"/>
  <c r="R23" i="169"/>
  <c r="B14" i="193"/>
  <c r="C14" i="193"/>
  <c r="J14" i="193" s="1"/>
  <c r="Q14" i="193"/>
  <c r="R14" i="193"/>
  <c r="B15" i="193"/>
  <c r="C15" i="193"/>
  <c r="J15" i="193" s="1"/>
  <c r="Q15" i="193"/>
  <c r="R15" i="193"/>
  <c r="B16" i="193"/>
  <c r="C16" i="193"/>
  <c r="J16" i="193" s="1"/>
  <c r="Q16" i="193"/>
  <c r="R16" i="193"/>
  <c r="B17" i="193"/>
  <c r="C17" i="193"/>
  <c r="J17" i="193" s="1"/>
  <c r="Q17" i="193"/>
  <c r="R17" i="193"/>
  <c r="B18" i="193"/>
  <c r="C18" i="193"/>
  <c r="J18" i="193" s="1"/>
  <c r="Q18" i="193"/>
  <c r="R18" i="193"/>
  <c r="B19" i="193"/>
  <c r="C19" i="193"/>
  <c r="J19" i="193" s="1"/>
  <c r="Q19" i="193"/>
  <c r="R19" i="193"/>
  <c r="B20" i="193"/>
  <c r="C20" i="193"/>
  <c r="J20" i="193" s="1"/>
  <c r="Q20" i="193"/>
  <c r="R20" i="193"/>
  <c r="B21" i="193"/>
  <c r="C21" i="193"/>
  <c r="J21" i="193" s="1"/>
  <c r="Q21" i="193"/>
  <c r="R21" i="193"/>
  <c r="B22" i="193"/>
  <c r="C22" i="193"/>
  <c r="J22" i="193" s="1"/>
  <c r="Q22" i="193"/>
  <c r="R22" i="193"/>
  <c r="B23" i="193"/>
  <c r="C23" i="193"/>
  <c r="J23" i="193" s="1"/>
  <c r="Q23" i="193"/>
  <c r="R23" i="193"/>
  <c r="B13" i="192"/>
  <c r="C13" i="192"/>
  <c r="J13" i="192" s="1"/>
  <c r="Q13" i="192"/>
  <c r="R13" i="192"/>
  <c r="B14" i="192"/>
  <c r="C14" i="192"/>
  <c r="J14" i="192" s="1"/>
  <c r="Q14" i="192"/>
  <c r="R14" i="192"/>
  <c r="B15" i="192"/>
  <c r="C15" i="192"/>
  <c r="J15" i="192" s="1"/>
  <c r="Q15" i="192"/>
  <c r="R15" i="192"/>
  <c r="B16" i="192"/>
  <c r="C16" i="192"/>
  <c r="J16" i="192" s="1"/>
  <c r="Q16" i="192"/>
  <c r="R16" i="192"/>
  <c r="B17" i="192"/>
  <c r="C17" i="192"/>
  <c r="J17" i="192" s="1"/>
  <c r="Q17" i="192"/>
  <c r="R17" i="192"/>
  <c r="B18" i="192"/>
  <c r="C18" i="192"/>
  <c r="J18" i="192" s="1"/>
  <c r="Q18" i="192"/>
  <c r="R18" i="192"/>
  <c r="B19" i="192"/>
  <c r="C19" i="192"/>
  <c r="J19" i="192" s="1"/>
  <c r="Q19" i="192"/>
  <c r="R19" i="192"/>
  <c r="B20" i="192"/>
  <c r="C20" i="192"/>
  <c r="J20" i="192" s="1"/>
  <c r="Q20" i="192"/>
  <c r="R20" i="192"/>
  <c r="B21" i="192"/>
  <c r="C21" i="192"/>
  <c r="J21" i="192" s="1"/>
  <c r="Q21" i="192"/>
  <c r="R21" i="192"/>
  <c r="B22" i="192"/>
  <c r="C22" i="192"/>
  <c r="J22" i="192" s="1"/>
  <c r="Q22" i="192"/>
  <c r="R22" i="192"/>
  <c r="B23" i="192"/>
  <c r="C23" i="192"/>
  <c r="J23" i="192" s="1"/>
  <c r="Q23" i="192"/>
  <c r="R23" i="192"/>
  <c r="B24" i="192"/>
  <c r="C24" i="192"/>
  <c r="J24" i="192" s="1"/>
  <c r="Q24" i="192"/>
  <c r="R24" i="192"/>
  <c r="B25" i="192"/>
  <c r="C25" i="192"/>
  <c r="J25" i="192" s="1"/>
  <c r="Q25" i="192"/>
  <c r="R25" i="192"/>
  <c r="B26" i="192"/>
  <c r="C26" i="192"/>
  <c r="K26" i="192" s="1"/>
  <c r="Q26" i="192"/>
  <c r="R26" i="192"/>
  <c r="B27" i="192"/>
  <c r="C27" i="192"/>
  <c r="K27" i="192" s="1"/>
  <c r="Q27" i="192"/>
  <c r="R27" i="192"/>
  <c r="B28" i="192"/>
  <c r="C28" i="192"/>
  <c r="K28" i="192" s="1"/>
  <c r="Q28" i="192"/>
  <c r="R28" i="192"/>
  <c r="B29" i="192"/>
  <c r="C29" i="192"/>
  <c r="K29" i="192" s="1"/>
  <c r="Q29" i="192"/>
  <c r="R29" i="192"/>
  <c r="B30" i="192"/>
  <c r="C30" i="192"/>
  <c r="K30" i="192" s="1"/>
  <c r="Q30" i="192"/>
  <c r="R30" i="192"/>
  <c r="B14" i="191"/>
  <c r="C14" i="191"/>
  <c r="K14" i="191" s="1"/>
  <c r="Q14" i="191"/>
  <c r="R14" i="191"/>
  <c r="B15" i="191"/>
  <c r="C15" i="191"/>
  <c r="K15" i="191" s="1"/>
  <c r="Q15" i="191"/>
  <c r="R15" i="191"/>
  <c r="B16" i="191"/>
  <c r="C16" i="191"/>
  <c r="K16" i="191" s="1"/>
  <c r="Q16" i="191"/>
  <c r="R16" i="191"/>
  <c r="B17" i="191"/>
  <c r="C17" i="191"/>
  <c r="J17" i="191" s="1"/>
  <c r="Q17" i="191"/>
  <c r="R17" i="191"/>
  <c r="B18" i="191"/>
  <c r="C18" i="191"/>
  <c r="K18" i="191" s="1"/>
  <c r="Q18" i="191"/>
  <c r="R18" i="191"/>
  <c r="B19" i="191"/>
  <c r="C19" i="191"/>
  <c r="K19" i="191" s="1"/>
  <c r="Q19" i="191"/>
  <c r="R19" i="191"/>
  <c r="B20" i="191"/>
  <c r="C20" i="191"/>
  <c r="K20" i="191" s="1"/>
  <c r="Q20" i="191"/>
  <c r="R20" i="191"/>
  <c r="B21" i="191"/>
  <c r="C21" i="191"/>
  <c r="J21" i="191" s="1"/>
  <c r="Q21" i="191"/>
  <c r="R21" i="191"/>
  <c r="B22" i="191"/>
  <c r="C22" i="191"/>
  <c r="K22" i="191" s="1"/>
  <c r="Q22" i="191"/>
  <c r="R22" i="191"/>
  <c r="B23" i="191"/>
  <c r="C23" i="191"/>
  <c r="K23" i="191" s="1"/>
  <c r="Q23" i="191"/>
  <c r="R23" i="191"/>
  <c r="B24" i="191"/>
  <c r="C24" i="191"/>
  <c r="K24" i="191" s="1"/>
  <c r="Q24" i="191"/>
  <c r="R24" i="191"/>
  <c r="B25" i="191"/>
  <c r="C25" i="191"/>
  <c r="K25" i="191" s="1"/>
  <c r="Q25" i="191"/>
  <c r="R25" i="191"/>
  <c r="B26" i="191"/>
  <c r="C26" i="191"/>
  <c r="K26" i="191" s="1"/>
  <c r="Q26" i="191"/>
  <c r="R26" i="191"/>
  <c r="B27" i="191"/>
  <c r="C27" i="191"/>
  <c r="K27" i="191" s="1"/>
  <c r="Q27" i="191"/>
  <c r="R27" i="191"/>
  <c r="B28" i="191"/>
  <c r="C28" i="191"/>
  <c r="K28" i="191" s="1"/>
  <c r="Q28" i="191"/>
  <c r="R28" i="191"/>
  <c r="B29" i="191"/>
  <c r="C29" i="191"/>
  <c r="K29" i="191" s="1"/>
  <c r="Q29" i="191"/>
  <c r="R29" i="191"/>
  <c r="B30" i="191"/>
  <c r="C30" i="191"/>
  <c r="J30" i="191" s="1"/>
  <c r="Q30" i="191"/>
  <c r="R30" i="191"/>
  <c r="B31" i="191"/>
  <c r="C31" i="191"/>
  <c r="J31" i="191" s="1"/>
  <c r="Q31" i="191"/>
  <c r="R31" i="191"/>
  <c r="B32" i="191"/>
  <c r="C32" i="191"/>
  <c r="J32" i="191" s="1"/>
  <c r="Q32" i="191"/>
  <c r="R32" i="191"/>
  <c r="B33" i="191"/>
  <c r="C33" i="191"/>
  <c r="J33" i="191" s="1"/>
  <c r="Q33" i="191"/>
  <c r="R33" i="191"/>
  <c r="B34" i="191"/>
  <c r="C34" i="191"/>
  <c r="J34" i="191" s="1"/>
  <c r="Q34" i="191"/>
  <c r="R34" i="191"/>
  <c r="B18" i="190"/>
  <c r="C18" i="190"/>
  <c r="J18" i="190" s="1"/>
  <c r="Q18" i="190"/>
  <c r="R18" i="190"/>
  <c r="B19" i="190"/>
  <c r="C19" i="190"/>
  <c r="J19" i="190" s="1"/>
  <c r="Q19" i="190"/>
  <c r="R19" i="190"/>
  <c r="B20" i="190"/>
  <c r="C20" i="190"/>
  <c r="J20" i="190" s="1"/>
  <c r="Q20" i="190"/>
  <c r="R20" i="190"/>
  <c r="B21" i="190"/>
  <c r="C21" i="190"/>
  <c r="J21" i="190" s="1"/>
  <c r="Q21" i="190"/>
  <c r="R21" i="190"/>
  <c r="B22" i="190"/>
  <c r="C22" i="190"/>
  <c r="J22" i="190" s="1"/>
  <c r="Q22" i="190"/>
  <c r="R22" i="190"/>
  <c r="B23" i="190"/>
  <c r="C23" i="190"/>
  <c r="J23" i="190" s="1"/>
  <c r="Q23" i="190"/>
  <c r="R23" i="190"/>
  <c r="B2" i="189"/>
  <c r="C2" i="189"/>
  <c r="J2" i="189" s="1"/>
  <c r="Q2" i="189"/>
  <c r="R2" i="189"/>
  <c r="B3" i="189"/>
  <c r="C3" i="189"/>
  <c r="J3" i="189" s="1"/>
  <c r="Q3" i="189"/>
  <c r="R3" i="189"/>
  <c r="B4" i="189"/>
  <c r="C4" i="189"/>
  <c r="J4" i="189" s="1"/>
  <c r="Q4" i="189"/>
  <c r="R4" i="189"/>
  <c r="B5" i="189"/>
  <c r="C5" i="189"/>
  <c r="J5" i="189" s="1"/>
  <c r="Q5" i="189"/>
  <c r="R5" i="189"/>
  <c r="B6" i="189"/>
  <c r="C6" i="189"/>
  <c r="J6" i="189" s="1"/>
  <c r="Q6" i="189"/>
  <c r="R6" i="189"/>
  <c r="B7" i="189"/>
  <c r="C7" i="189"/>
  <c r="J7" i="189" s="1"/>
  <c r="Q7" i="189"/>
  <c r="R7" i="189"/>
  <c r="B8" i="189"/>
  <c r="C8" i="189"/>
  <c r="J8" i="189" s="1"/>
  <c r="Q8" i="189"/>
  <c r="R8" i="189"/>
  <c r="B9" i="189"/>
  <c r="C9" i="189"/>
  <c r="J9" i="189" s="1"/>
  <c r="Q9" i="189"/>
  <c r="R9" i="189"/>
  <c r="B10" i="189"/>
  <c r="C10" i="189"/>
  <c r="J10" i="189" s="1"/>
  <c r="Q10" i="189"/>
  <c r="R10" i="189"/>
  <c r="B11" i="189"/>
  <c r="C11" i="189"/>
  <c r="J11" i="189" s="1"/>
  <c r="Q11" i="189"/>
  <c r="R11" i="189"/>
  <c r="B12" i="189"/>
  <c r="C12" i="189"/>
  <c r="J12" i="189" s="1"/>
  <c r="Q12" i="189"/>
  <c r="R12" i="189"/>
  <c r="B13" i="189"/>
  <c r="C13" i="189"/>
  <c r="J13" i="189" s="1"/>
  <c r="Q13" i="189"/>
  <c r="R13" i="189"/>
  <c r="B14" i="189"/>
  <c r="C14" i="189"/>
  <c r="J14" i="189" s="1"/>
  <c r="Q14" i="189"/>
  <c r="R14" i="189"/>
  <c r="B15" i="189"/>
  <c r="C15" i="189"/>
  <c r="J15" i="189" s="1"/>
  <c r="Q15" i="189"/>
  <c r="R15" i="189"/>
  <c r="B16" i="189"/>
  <c r="C16" i="189"/>
  <c r="J16" i="189" s="1"/>
  <c r="Q16" i="189"/>
  <c r="R16" i="189"/>
  <c r="B17" i="189"/>
  <c r="C17" i="189"/>
  <c r="J17" i="189" s="1"/>
  <c r="Q17" i="189"/>
  <c r="R17" i="189"/>
  <c r="B18" i="189"/>
  <c r="C18" i="189"/>
  <c r="J18" i="189" s="1"/>
  <c r="Q18" i="189"/>
  <c r="R18" i="189"/>
  <c r="B19" i="189"/>
  <c r="C19" i="189"/>
  <c r="J19" i="189" s="1"/>
  <c r="Q19" i="189"/>
  <c r="R19" i="189"/>
  <c r="B20" i="189"/>
  <c r="C20" i="189"/>
  <c r="J20" i="189" s="1"/>
  <c r="Q20" i="189"/>
  <c r="R20" i="189"/>
  <c r="B21" i="189"/>
  <c r="C21" i="189"/>
  <c r="J21" i="189" s="1"/>
  <c r="Q21" i="189"/>
  <c r="R21" i="189"/>
  <c r="B22" i="189"/>
  <c r="C22" i="189"/>
  <c r="J22" i="189" s="1"/>
  <c r="Q22" i="189"/>
  <c r="R22" i="189"/>
  <c r="B23" i="189"/>
  <c r="C23" i="189"/>
  <c r="J23" i="189" s="1"/>
  <c r="Q23" i="189"/>
  <c r="R23" i="189"/>
  <c r="B24" i="189"/>
  <c r="C24" i="189"/>
  <c r="J24" i="189" s="1"/>
  <c r="Q24" i="189"/>
  <c r="R24" i="189"/>
  <c r="B22" i="188"/>
  <c r="C22" i="188"/>
  <c r="J22" i="188" s="1"/>
  <c r="Q22" i="188"/>
  <c r="R22" i="188"/>
  <c r="B23" i="188"/>
  <c r="C23" i="188"/>
  <c r="J23" i="188" s="1"/>
  <c r="Q23" i="188"/>
  <c r="R23" i="188"/>
  <c r="B20" i="187"/>
  <c r="C20" i="187"/>
  <c r="J20" i="187" s="1"/>
  <c r="Q20" i="187"/>
  <c r="R20" i="187"/>
  <c r="B21" i="187"/>
  <c r="C21" i="187"/>
  <c r="J21" i="187" s="1"/>
  <c r="Q21" i="187"/>
  <c r="R21" i="187"/>
  <c r="B22" i="187"/>
  <c r="C22" i="187"/>
  <c r="J22" i="187" s="1"/>
  <c r="Q22" i="187"/>
  <c r="R22" i="187"/>
  <c r="B2" i="186"/>
  <c r="C2" i="186"/>
  <c r="J2" i="186" s="1"/>
  <c r="Q2" i="186"/>
  <c r="R2" i="186"/>
  <c r="B3" i="186"/>
  <c r="C3" i="186"/>
  <c r="J3" i="186" s="1"/>
  <c r="Q3" i="186"/>
  <c r="R3" i="186"/>
  <c r="B4" i="186"/>
  <c r="C4" i="186"/>
  <c r="J4" i="186" s="1"/>
  <c r="Q4" i="186"/>
  <c r="R4" i="186"/>
  <c r="B5" i="186"/>
  <c r="C5" i="186"/>
  <c r="J5" i="186" s="1"/>
  <c r="Q5" i="186"/>
  <c r="R5" i="186"/>
  <c r="B6" i="186"/>
  <c r="C6" i="186"/>
  <c r="J6" i="186" s="1"/>
  <c r="Q6" i="186"/>
  <c r="R6" i="186"/>
  <c r="B7" i="186"/>
  <c r="C7" i="186"/>
  <c r="J7" i="186" s="1"/>
  <c r="Q7" i="186"/>
  <c r="R7" i="186"/>
  <c r="B8" i="186"/>
  <c r="C8" i="186"/>
  <c r="J8" i="186" s="1"/>
  <c r="Q8" i="186"/>
  <c r="R8" i="186"/>
  <c r="B9" i="186"/>
  <c r="C9" i="186"/>
  <c r="J9" i="186" s="1"/>
  <c r="Q9" i="186"/>
  <c r="R9" i="186"/>
  <c r="B10" i="186"/>
  <c r="C10" i="186"/>
  <c r="J10" i="186" s="1"/>
  <c r="Q10" i="186"/>
  <c r="R10" i="186"/>
  <c r="B11" i="186"/>
  <c r="C11" i="186"/>
  <c r="J11" i="186" s="1"/>
  <c r="Q11" i="186"/>
  <c r="R11" i="186"/>
  <c r="B12" i="186"/>
  <c r="C12" i="186"/>
  <c r="J12" i="186" s="1"/>
  <c r="Q12" i="186"/>
  <c r="R12" i="186"/>
  <c r="B13" i="186"/>
  <c r="C13" i="186"/>
  <c r="J13" i="186" s="1"/>
  <c r="Q13" i="186"/>
  <c r="R13" i="186"/>
  <c r="B14" i="186"/>
  <c r="C14" i="186"/>
  <c r="J14" i="186" s="1"/>
  <c r="Q14" i="186"/>
  <c r="R14" i="186"/>
  <c r="B15" i="186"/>
  <c r="C15" i="186"/>
  <c r="J15" i="186" s="1"/>
  <c r="Q15" i="186"/>
  <c r="R15" i="186"/>
  <c r="B16" i="186"/>
  <c r="C16" i="186"/>
  <c r="J16" i="186" s="1"/>
  <c r="Q16" i="186"/>
  <c r="R16" i="186"/>
  <c r="B17" i="186"/>
  <c r="C17" i="186"/>
  <c r="J17" i="186" s="1"/>
  <c r="Q17" i="186"/>
  <c r="R17" i="186"/>
  <c r="B18" i="186"/>
  <c r="C18" i="186"/>
  <c r="J18" i="186" s="1"/>
  <c r="Q18" i="186"/>
  <c r="R18" i="186"/>
  <c r="B19" i="186"/>
  <c r="C19" i="186"/>
  <c r="J19" i="186" s="1"/>
  <c r="Q19" i="186"/>
  <c r="R19" i="186"/>
  <c r="B20" i="186"/>
  <c r="C20" i="186"/>
  <c r="J20" i="186" s="1"/>
  <c r="Q20" i="186"/>
  <c r="R20" i="186"/>
  <c r="B21" i="186"/>
  <c r="C21" i="186"/>
  <c r="J21" i="186" s="1"/>
  <c r="Q21" i="186"/>
  <c r="R21" i="186"/>
  <c r="B22" i="186"/>
  <c r="C22" i="186"/>
  <c r="J22" i="186" s="1"/>
  <c r="Q22" i="186"/>
  <c r="R22" i="186"/>
  <c r="B23" i="186"/>
  <c r="C23" i="186"/>
  <c r="J23" i="186" s="1"/>
  <c r="Q23" i="186"/>
  <c r="R23" i="186"/>
  <c r="B2" i="185"/>
  <c r="C2" i="185"/>
  <c r="J2" i="185" s="1"/>
  <c r="Q2" i="185"/>
  <c r="R2" i="185"/>
  <c r="B3" i="185"/>
  <c r="C3" i="185"/>
  <c r="J3" i="185" s="1"/>
  <c r="Q3" i="185"/>
  <c r="R3" i="185"/>
  <c r="B4" i="185"/>
  <c r="C4" i="185"/>
  <c r="J4" i="185" s="1"/>
  <c r="Q4" i="185"/>
  <c r="R4" i="185"/>
  <c r="B5" i="185"/>
  <c r="C5" i="185"/>
  <c r="J5" i="185" s="1"/>
  <c r="Q5" i="185"/>
  <c r="R5" i="185"/>
  <c r="B6" i="185"/>
  <c r="C6" i="185"/>
  <c r="J6" i="185" s="1"/>
  <c r="Q6" i="185"/>
  <c r="R6" i="185"/>
  <c r="B7" i="185"/>
  <c r="C7" i="185"/>
  <c r="J7" i="185" s="1"/>
  <c r="Q7" i="185"/>
  <c r="R7" i="185"/>
  <c r="B8" i="185"/>
  <c r="C8" i="185"/>
  <c r="J8" i="185" s="1"/>
  <c r="Q8" i="185"/>
  <c r="R8" i="185"/>
  <c r="B9" i="185"/>
  <c r="C9" i="185"/>
  <c r="J9" i="185" s="1"/>
  <c r="Q9" i="185"/>
  <c r="R9" i="185"/>
  <c r="B10" i="185"/>
  <c r="C10" i="185"/>
  <c r="J10" i="185" s="1"/>
  <c r="Q10" i="185"/>
  <c r="R10" i="185"/>
  <c r="B11" i="185"/>
  <c r="C11" i="185"/>
  <c r="J11" i="185" s="1"/>
  <c r="Q11" i="185"/>
  <c r="R11" i="185"/>
  <c r="B12" i="185"/>
  <c r="C12" i="185"/>
  <c r="J12" i="185" s="1"/>
  <c r="Q12" i="185"/>
  <c r="R12" i="185"/>
  <c r="B13" i="185"/>
  <c r="C13" i="185"/>
  <c r="J13" i="185" s="1"/>
  <c r="Q13" i="185"/>
  <c r="R13" i="185"/>
  <c r="B14" i="185"/>
  <c r="C14" i="185"/>
  <c r="J14" i="185" s="1"/>
  <c r="Q14" i="185"/>
  <c r="R14" i="185"/>
  <c r="B15" i="185"/>
  <c r="C15" i="185"/>
  <c r="J15" i="185" s="1"/>
  <c r="Q15" i="185"/>
  <c r="R15" i="185"/>
  <c r="B16" i="185"/>
  <c r="C16" i="185"/>
  <c r="J16" i="185" s="1"/>
  <c r="Q16" i="185"/>
  <c r="R16" i="185"/>
  <c r="B17" i="185"/>
  <c r="C17" i="185"/>
  <c r="J17" i="185" s="1"/>
  <c r="Q17" i="185"/>
  <c r="R17" i="185"/>
  <c r="B18" i="185"/>
  <c r="C18" i="185"/>
  <c r="J18" i="185" s="1"/>
  <c r="Q18" i="185"/>
  <c r="R18" i="185"/>
  <c r="B19" i="185"/>
  <c r="C19" i="185"/>
  <c r="J19" i="185" s="1"/>
  <c r="Q19" i="185"/>
  <c r="R19" i="185"/>
  <c r="B20" i="185"/>
  <c r="C20" i="185"/>
  <c r="J20" i="185" s="1"/>
  <c r="Q20" i="185"/>
  <c r="R20" i="185"/>
  <c r="B21" i="185"/>
  <c r="C21" i="185"/>
  <c r="J21" i="185" s="1"/>
  <c r="Q21" i="185"/>
  <c r="R21" i="185"/>
  <c r="B22" i="185"/>
  <c r="C22" i="185"/>
  <c r="J22" i="185" s="1"/>
  <c r="Q22" i="185"/>
  <c r="R22" i="185"/>
  <c r="B23" i="185"/>
  <c r="C23" i="185"/>
  <c r="J23" i="185" s="1"/>
  <c r="Q23" i="185"/>
  <c r="R23" i="185"/>
  <c r="B24" i="185"/>
  <c r="C24" i="185"/>
  <c r="J24" i="185" s="1"/>
  <c r="Q24" i="185"/>
  <c r="R24" i="185"/>
  <c r="B8" i="184"/>
  <c r="C8" i="184"/>
  <c r="K8" i="184" s="1"/>
  <c r="Q8" i="184"/>
  <c r="R8" i="184"/>
  <c r="B9" i="184"/>
  <c r="C9" i="184"/>
  <c r="J9" i="184" s="1"/>
  <c r="Q9" i="184"/>
  <c r="R9" i="184"/>
  <c r="B10" i="184"/>
  <c r="C10" i="184"/>
  <c r="J10" i="184" s="1"/>
  <c r="Q10" i="184"/>
  <c r="R10" i="184"/>
  <c r="B11" i="184"/>
  <c r="C11" i="184"/>
  <c r="J11" i="184" s="1"/>
  <c r="Q11" i="184"/>
  <c r="R11" i="184"/>
  <c r="B12" i="184"/>
  <c r="C12" i="184"/>
  <c r="J12" i="184" s="1"/>
  <c r="Q12" i="184"/>
  <c r="R12" i="184"/>
  <c r="B13" i="184"/>
  <c r="C13" i="184"/>
  <c r="K13" i="184" s="1"/>
  <c r="Q13" i="184"/>
  <c r="R13" i="184"/>
  <c r="B14" i="184"/>
  <c r="C14" i="184"/>
  <c r="J14" i="184" s="1"/>
  <c r="Q14" i="184"/>
  <c r="R14" i="184"/>
  <c r="B15" i="184"/>
  <c r="C15" i="184"/>
  <c r="J15" i="184" s="1"/>
  <c r="Q15" i="184"/>
  <c r="R15" i="184"/>
  <c r="B16" i="184"/>
  <c r="C16" i="184"/>
  <c r="J16" i="184" s="1"/>
  <c r="Q16" i="184"/>
  <c r="R16" i="184"/>
  <c r="B17" i="184"/>
  <c r="C17" i="184"/>
  <c r="J17" i="184" s="1"/>
  <c r="Q17" i="184"/>
  <c r="R17" i="184"/>
  <c r="B18" i="184"/>
  <c r="C18" i="184"/>
  <c r="J18" i="184" s="1"/>
  <c r="Q18" i="184"/>
  <c r="R18" i="184"/>
  <c r="B19" i="184"/>
  <c r="C19" i="184"/>
  <c r="J19" i="184" s="1"/>
  <c r="Q19" i="184"/>
  <c r="R19" i="184"/>
  <c r="B20" i="184"/>
  <c r="C20" i="184"/>
  <c r="J20" i="184" s="1"/>
  <c r="Q20" i="184"/>
  <c r="R20" i="184"/>
  <c r="B21" i="184"/>
  <c r="C21" i="184"/>
  <c r="J21" i="184" s="1"/>
  <c r="Q21" i="184"/>
  <c r="R21" i="184"/>
  <c r="B22" i="184"/>
  <c r="C22" i="184"/>
  <c r="J22" i="184" s="1"/>
  <c r="Q22" i="184"/>
  <c r="R22" i="184"/>
  <c r="B23" i="184"/>
  <c r="C23" i="184"/>
  <c r="J23" i="184" s="1"/>
  <c r="Q23" i="184"/>
  <c r="R23" i="184"/>
  <c r="B12" i="183"/>
  <c r="C12" i="183"/>
  <c r="J12" i="183" s="1"/>
  <c r="Q12" i="183"/>
  <c r="R12" i="183"/>
  <c r="B13" i="183"/>
  <c r="C13" i="183"/>
  <c r="J13" i="183" s="1"/>
  <c r="Q13" i="183"/>
  <c r="R13" i="183"/>
  <c r="B14" i="183"/>
  <c r="C14" i="183"/>
  <c r="J14" i="183" s="1"/>
  <c r="Q14" i="183"/>
  <c r="R14" i="183"/>
  <c r="B15" i="183"/>
  <c r="C15" i="183"/>
  <c r="J15" i="183" s="1"/>
  <c r="Q15" i="183"/>
  <c r="R15" i="183"/>
  <c r="B16" i="183"/>
  <c r="C16" i="183"/>
  <c r="J16" i="183" s="1"/>
  <c r="Q16" i="183"/>
  <c r="R16" i="183"/>
  <c r="B17" i="183"/>
  <c r="C17" i="183"/>
  <c r="J17" i="183" s="1"/>
  <c r="Q17" i="183"/>
  <c r="R17" i="183"/>
  <c r="B18" i="183"/>
  <c r="C18" i="183"/>
  <c r="J18" i="183" s="1"/>
  <c r="Q18" i="183"/>
  <c r="R18" i="183"/>
  <c r="B19" i="183"/>
  <c r="C19" i="183"/>
  <c r="J19" i="183" s="1"/>
  <c r="Q19" i="183"/>
  <c r="R19" i="183"/>
  <c r="B20" i="183"/>
  <c r="C20" i="183"/>
  <c r="J20" i="183" s="1"/>
  <c r="Q20" i="183"/>
  <c r="R20" i="183"/>
  <c r="B21" i="183"/>
  <c r="C21" i="183"/>
  <c r="J21" i="183" s="1"/>
  <c r="Q21" i="183"/>
  <c r="R21" i="183"/>
  <c r="B22" i="183"/>
  <c r="C22" i="183"/>
  <c r="J22" i="183" s="1"/>
  <c r="Q22" i="183"/>
  <c r="R22" i="183"/>
  <c r="B23" i="183"/>
  <c r="C23" i="183"/>
  <c r="J23" i="183" s="1"/>
  <c r="Q23" i="183"/>
  <c r="R23" i="183"/>
  <c r="B20" i="182"/>
  <c r="C20" i="182"/>
  <c r="K20" i="182" s="1"/>
  <c r="Q20" i="182"/>
  <c r="R20" i="182"/>
  <c r="B21" i="182"/>
  <c r="C21" i="182"/>
  <c r="J21" i="182" s="1"/>
  <c r="Q21" i="182"/>
  <c r="R21" i="182"/>
  <c r="B22" i="182"/>
  <c r="C22" i="182"/>
  <c r="K22" i="182" s="1"/>
  <c r="Q22" i="182"/>
  <c r="R22" i="182"/>
  <c r="B23" i="182"/>
  <c r="C23" i="182"/>
  <c r="J23" i="182" s="1"/>
  <c r="Q23" i="182"/>
  <c r="R23" i="182"/>
  <c r="B3" i="181"/>
  <c r="C3" i="181"/>
  <c r="J3" i="181" s="1"/>
  <c r="Q3" i="181"/>
  <c r="R3" i="181"/>
  <c r="B4" i="181"/>
  <c r="C4" i="181"/>
  <c r="J4" i="181" s="1"/>
  <c r="Q4" i="181"/>
  <c r="R4" i="181"/>
  <c r="B5" i="181"/>
  <c r="C5" i="181"/>
  <c r="J5" i="181" s="1"/>
  <c r="Q5" i="181"/>
  <c r="R5" i="181"/>
  <c r="B6" i="181"/>
  <c r="C6" i="181"/>
  <c r="J6" i="181" s="1"/>
  <c r="Q6" i="181"/>
  <c r="R6" i="181"/>
  <c r="B7" i="181"/>
  <c r="C7" i="181"/>
  <c r="J7" i="181" s="1"/>
  <c r="Q7" i="181"/>
  <c r="R7" i="181"/>
  <c r="B8" i="181"/>
  <c r="C8" i="181"/>
  <c r="J8" i="181" s="1"/>
  <c r="Q8" i="181"/>
  <c r="R8" i="181"/>
  <c r="B9" i="181"/>
  <c r="C9" i="181"/>
  <c r="J9" i="181" s="1"/>
  <c r="Q9" i="181"/>
  <c r="R9" i="181"/>
  <c r="B10" i="181"/>
  <c r="C10" i="181"/>
  <c r="J10" i="181" s="1"/>
  <c r="Q10" i="181"/>
  <c r="R10" i="181"/>
  <c r="B11" i="181"/>
  <c r="C11" i="181"/>
  <c r="J11" i="181" s="1"/>
  <c r="Q11" i="181"/>
  <c r="R11" i="181"/>
  <c r="B12" i="181"/>
  <c r="C12" i="181"/>
  <c r="J12" i="181" s="1"/>
  <c r="Q12" i="181"/>
  <c r="R12" i="181"/>
  <c r="B13" i="181"/>
  <c r="C13" i="181"/>
  <c r="J13" i="181" s="1"/>
  <c r="Q13" i="181"/>
  <c r="R13" i="181"/>
  <c r="B14" i="181"/>
  <c r="C14" i="181"/>
  <c r="J14" i="181" s="1"/>
  <c r="Q14" i="181"/>
  <c r="R14" i="181"/>
  <c r="B15" i="181"/>
  <c r="C15" i="181"/>
  <c r="J15" i="181" s="1"/>
  <c r="Q15" i="181"/>
  <c r="R15" i="181"/>
  <c r="B16" i="181"/>
  <c r="C16" i="181"/>
  <c r="J16" i="181" s="1"/>
  <c r="Q16" i="181"/>
  <c r="R16" i="181"/>
  <c r="B17" i="181"/>
  <c r="C17" i="181"/>
  <c r="J17" i="181" s="1"/>
  <c r="Q17" i="181"/>
  <c r="R17" i="181"/>
  <c r="B18" i="181"/>
  <c r="C18" i="181"/>
  <c r="J18" i="181" s="1"/>
  <c r="Q18" i="181"/>
  <c r="R18" i="181"/>
  <c r="B19" i="181"/>
  <c r="C19" i="181"/>
  <c r="J19" i="181" s="1"/>
  <c r="Q19" i="181"/>
  <c r="R19" i="181"/>
  <c r="B20" i="181"/>
  <c r="C20" i="181"/>
  <c r="J20" i="181" s="1"/>
  <c r="Q20" i="181"/>
  <c r="R20" i="181"/>
  <c r="B21" i="181"/>
  <c r="C21" i="181"/>
  <c r="J21" i="181" s="1"/>
  <c r="Q21" i="181"/>
  <c r="R21" i="181"/>
  <c r="B22" i="181"/>
  <c r="C22" i="181"/>
  <c r="J22" i="181" s="1"/>
  <c r="Q22" i="181"/>
  <c r="R22" i="181"/>
  <c r="B23" i="181"/>
  <c r="C23" i="181"/>
  <c r="J23" i="181" s="1"/>
  <c r="Q23" i="181"/>
  <c r="R23" i="181"/>
  <c r="B2" i="180"/>
  <c r="C2" i="180"/>
  <c r="J2" i="180" s="1"/>
  <c r="Q2" i="180"/>
  <c r="R2" i="180"/>
  <c r="B3" i="180"/>
  <c r="C3" i="180"/>
  <c r="J3" i="180" s="1"/>
  <c r="Q3" i="180"/>
  <c r="R3" i="180"/>
  <c r="B4" i="180"/>
  <c r="C4" i="180"/>
  <c r="J4" i="180" s="1"/>
  <c r="Q4" i="180"/>
  <c r="R4" i="180"/>
  <c r="B5" i="180"/>
  <c r="C5" i="180"/>
  <c r="J5" i="180" s="1"/>
  <c r="Q5" i="180"/>
  <c r="R5" i="180"/>
  <c r="B6" i="180"/>
  <c r="C6" i="180"/>
  <c r="J6" i="180" s="1"/>
  <c r="Q6" i="180"/>
  <c r="R6" i="180"/>
  <c r="B7" i="180"/>
  <c r="C7" i="180"/>
  <c r="J7" i="180" s="1"/>
  <c r="Q7" i="180"/>
  <c r="R7" i="180"/>
  <c r="B8" i="180"/>
  <c r="C8" i="180"/>
  <c r="J8" i="180" s="1"/>
  <c r="Q8" i="180"/>
  <c r="R8" i="180"/>
  <c r="B9" i="180"/>
  <c r="C9" i="180"/>
  <c r="J9" i="180" s="1"/>
  <c r="Q9" i="180"/>
  <c r="R9" i="180"/>
  <c r="B10" i="180"/>
  <c r="C10" i="180"/>
  <c r="J10" i="180" s="1"/>
  <c r="Q10" i="180"/>
  <c r="R10" i="180"/>
  <c r="B11" i="180"/>
  <c r="C11" i="180"/>
  <c r="J11" i="180" s="1"/>
  <c r="Q11" i="180"/>
  <c r="R11" i="180"/>
  <c r="B12" i="180"/>
  <c r="C12" i="180"/>
  <c r="J12" i="180" s="1"/>
  <c r="Q12" i="180"/>
  <c r="R12" i="180"/>
  <c r="B13" i="180"/>
  <c r="C13" i="180"/>
  <c r="J13" i="180" s="1"/>
  <c r="Q13" i="180"/>
  <c r="R13" i="180"/>
  <c r="B14" i="180"/>
  <c r="C14" i="180"/>
  <c r="J14" i="180" s="1"/>
  <c r="Q14" i="180"/>
  <c r="R14" i="180"/>
  <c r="B15" i="180"/>
  <c r="C15" i="180"/>
  <c r="J15" i="180" s="1"/>
  <c r="Q15" i="180"/>
  <c r="R15" i="180"/>
  <c r="B16" i="180"/>
  <c r="C16" i="180"/>
  <c r="J16" i="180" s="1"/>
  <c r="Q16" i="180"/>
  <c r="R16" i="180"/>
  <c r="B17" i="180"/>
  <c r="C17" i="180"/>
  <c r="J17" i="180" s="1"/>
  <c r="Q17" i="180"/>
  <c r="R17" i="180"/>
  <c r="B18" i="180"/>
  <c r="C18" i="180"/>
  <c r="J18" i="180" s="1"/>
  <c r="Q18" i="180"/>
  <c r="R18" i="180"/>
  <c r="B19" i="180"/>
  <c r="C19" i="180"/>
  <c r="J19" i="180" s="1"/>
  <c r="Q19" i="180"/>
  <c r="R19" i="180"/>
  <c r="B20" i="180"/>
  <c r="C20" i="180"/>
  <c r="J20" i="180" s="1"/>
  <c r="Q20" i="180"/>
  <c r="R20" i="180"/>
  <c r="B21" i="180"/>
  <c r="C21" i="180"/>
  <c r="J21" i="180" s="1"/>
  <c r="Q21" i="180"/>
  <c r="R21" i="180"/>
  <c r="B22" i="180"/>
  <c r="C22" i="180"/>
  <c r="J22" i="180" s="1"/>
  <c r="Q22" i="180"/>
  <c r="R22" i="180"/>
  <c r="B23" i="180"/>
  <c r="C23" i="180"/>
  <c r="J23" i="180" s="1"/>
  <c r="Q23" i="180"/>
  <c r="R23" i="180"/>
  <c r="B2" i="179"/>
  <c r="C2" i="179"/>
  <c r="J2" i="179" s="1"/>
  <c r="Q2" i="179"/>
  <c r="R2" i="179"/>
  <c r="B3" i="179"/>
  <c r="C3" i="179"/>
  <c r="J3" i="179" s="1"/>
  <c r="Q3" i="179"/>
  <c r="R3" i="179"/>
  <c r="B4" i="179"/>
  <c r="C4" i="179"/>
  <c r="J4" i="179" s="1"/>
  <c r="Q4" i="179"/>
  <c r="R4" i="179"/>
  <c r="B5" i="179"/>
  <c r="C5" i="179"/>
  <c r="J5" i="179" s="1"/>
  <c r="Q5" i="179"/>
  <c r="R5" i="179"/>
  <c r="B6" i="179"/>
  <c r="C6" i="179"/>
  <c r="J6" i="179" s="1"/>
  <c r="Q6" i="179"/>
  <c r="R6" i="179"/>
  <c r="B7" i="179"/>
  <c r="C7" i="179"/>
  <c r="J7" i="179" s="1"/>
  <c r="Q7" i="179"/>
  <c r="R7" i="179"/>
  <c r="B8" i="179"/>
  <c r="C8" i="179"/>
  <c r="J8" i="179" s="1"/>
  <c r="Q8" i="179"/>
  <c r="R8" i="179"/>
  <c r="B9" i="179"/>
  <c r="C9" i="179"/>
  <c r="J9" i="179" s="1"/>
  <c r="Q9" i="179"/>
  <c r="R9" i="179"/>
  <c r="B10" i="179"/>
  <c r="C10" i="179"/>
  <c r="J10" i="179" s="1"/>
  <c r="Q10" i="179"/>
  <c r="R10" i="179"/>
  <c r="B11" i="179"/>
  <c r="C11" i="179"/>
  <c r="J11" i="179" s="1"/>
  <c r="Q11" i="179"/>
  <c r="R11" i="179"/>
  <c r="B12" i="179"/>
  <c r="C12" i="179"/>
  <c r="J12" i="179" s="1"/>
  <c r="Q12" i="179"/>
  <c r="R12" i="179"/>
  <c r="B13" i="179"/>
  <c r="C13" i="179"/>
  <c r="J13" i="179" s="1"/>
  <c r="Q13" i="179"/>
  <c r="R13" i="179"/>
  <c r="B14" i="179"/>
  <c r="C14" i="179"/>
  <c r="J14" i="179" s="1"/>
  <c r="Q14" i="179"/>
  <c r="R14" i="179"/>
  <c r="B15" i="179"/>
  <c r="C15" i="179"/>
  <c r="J15" i="179" s="1"/>
  <c r="Q15" i="179"/>
  <c r="R15" i="179"/>
  <c r="B16" i="179"/>
  <c r="C16" i="179"/>
  <c r="J16" i="179" s="1"/>
  <c r="Q16" i="179"/>
  <c r="R16" i="179"/>
  <c r="B17" i="179"/>
  <c r="C17" i="179"/>
  <c r="J17" i="179" s="1"/>
  <c r="Q17" i="179"/>
  <c r="R17" i="179"/>
  <c r="B18" i="179"/>
  <c r="C18" i="179"/>
  <c r="J18" i="179" s="1"/>
  <c r="Q18" i="179"/>
  <c r="R18" i="179"/>
  <c r="B19" i="179"/>
  <c r="C19" i="179"/>
  <c r="J19" i="179" s="1"/>
  <c r="Q19" i="179"/>
  <c r="R19" i="179"/>
  <c r="B20" i="179"/>
  <c r="C20" i="179"/>
  <c r="J20" i="179" s="1"/>
  <c r="Q20" i="179"/>
  <c r="R20" i="179"/>
  <c r="B21" i="179"/>
  <c r="C21" i="179"/>
  <c r="J21" i="179" s="1"/>
  <c r="Q21" i="179"/>
  <c r="R21" i="179"/>
  <c r="B22" i="179"/>
  <c r="C22" i="179"/>
  <c r="J22" i="179" s="1"/>
  <c r="Q22" i="179"/>
  <c r="R22" i="179"/>
  <c r="B23" i="179"/>
  <c r="C23" i="179"/>
  <c r="J23" i="179" s="1"/>
  <c r="Q23" i="179"/>
  <c r="R23" i="179"/>
  <c r="B2" i="178"/>
  <c r="C2" i="178"/>
  <c r="J2" i="178" s="1"/>
  <c r="Q2" i="178"/>
  <c r="R2" i="178"/>
  <c r="B3" i="178"/>
  <c r="C3" i="178"/>
  <c r="J3" i="178" s="1"/>
  <c r="Q3" i="178"/>
  <c r="R3" i="178"/>
  <c r="B4" i="178"/>
  <c r="C4" i="178"/>
  <c r="J4" i="178" s="1"/>
  <c r="Q4" i="178"/>
  <c r="R4" i="178"/>
  <c r="B5" i="178"/>
  <c r="C5" i="178"/>
  <c r="J5" i="178" s="1"/>
  <c r="Q5" i="178"/>
  <c r="R5" i="178"/>
  <c r="B6" i="178"/>
  <c r="C6" i="178"/>
  <c r="J6" i="178" s="1"/>
  <c r="Q6" i="178"/>
  <c r="R6" i="178"/>
  <c r="B7" i="178"/>
  <c r="C7" i="178"/>
  <c r="J7" i="178" s="1"/>
  <c r="Q7" i="178"/>
  <c r="R7" i="178"/>
  <c r="B8" i="178"/>
  <c r="C8" i="178"/>
  <c r="J8" i="178" s="1"/>
  <c r="Q8" i="178"/>
  <c r="R8" i="178"/>
  <c r="B9" i="178"/>
  <c r="C9" i="178"/>
  <c r="J9" i="178" s="1"/>
  <c r="Q9" i="178"/>
  <c r="R9" i="178"/>
  <c r="B10" i="178"/>
  <c r="C10" i="178"/>
  <c r="J10" i="178" s="1"/>
  <c r="Q10" i="178"/>
  <c r="R10" i="178"/>
  <c r="B11" i="178"/>
  <c r="C11" i="178"/>
  <c r="J11" i="178" s="1"/>
  <c r="Q11" i="178"/>
  <c r="R11" i="178"/>
  <c r="B12" i="178"/>
  <c r="C12" i="178"/>
  <c r="J12" i="178" s="1"/>
  <c r="Q12" i="178"/>
  <c r="R12" i="178"/>
  <c r="B13" i="178"/>
  <c r="C13" i="178"/>
  <c r="J13" i="178" s="1"/>
  <c r="Q13" i="178"/>
  <c r="R13" i="178"/>
  <c r="B14" i="178"/>
  <c r="C14" i="178"/>
  <c r="J14" i="178" s="1"/>
  <c r="Q14" i="178"/>
  <c r="R14" i="178"/>
  <c r="B15" i="178"/>
  <c r="C15" i="178"/>
  <c r="J15" i="178" s="1"/>
  <c r="Q15" i="178"/>
  <c r="R15" i="178"/>
  <c r="B16" i="178"/>
  <c r="C16" i="178"/>
  <c r="J16" i="178" s="1"/>
  <c r="Q16" i="178"/>
  <c r="R16" i="178"/>
  <c r="B17" i="178"/>
  <c r="C17" i="178"/>
  <c r="J17" i="178" s="1"/>
  <c r="Q17" i="178"/>
  <c r="R17" i="178"/>
  <c r="B18" i="178"/>
  <c r="C18" i="178"/>
  <c r="J18" i="178" s="1"/>
  <c r="Q18" i="178"/>
  <c r="R18" i="178"/>
  <c r="B19" i="178"/>
  <c r="C19" i="178"/>
  <c r="J19" i="178" s="1"/>
  <c r="Q19" i="178"/>
  <c r="R19" i="178"/>
  <c r="B20" i="178"/>
  <c r="C20" i="178"/>
  <c r="J20" i="178" s="1"/>
  <c r="Q20" i="178"/>
  <c r="R20" i="178"/>
  <c r="B21" i="178"/>
  <c r="C21" i="178"/>
  <c r="J21" i="178" s="1"/>
  <c r="Q21" i="178"/>
  <c r="R21" i="178"/>
  <c r="B22" i="178"/>
  <c r="C22" i="178"/>
  <c r="J22" i="178" s="1"/>
  <c r="Q22" i="178"/>
  <c r="R22" i="178"/>
  <c r="B23" i="178"/>
  <c r="C23" i="178"/>
  <c r="J23" i="178" s="1"/>
  <c r="Q23" i="178"/>
  <c r="R23" i="178"/>
  <c r="B2" i="177"/>
  <c r="C2" i="177"/>
  <c r="J2" i="177" s="1"/>
  <c r="Q2" i="177"/>
  <c r="R2" i="177"/>
  <c r="B3" i="177"/>
  <c r="C3" i="177"/>
  <c r="J3" i="177" s="1"/>
  <c r="Q3" i="177"/>
  <c r="R3" i="177"/>
  <c r="B4" i="177"/>
  <c r="C4" i="177"/>
  <c r="J4" i="177" s="1"/>
  <c r="Q4" i="177"/>
  <c r="R4" i="177"/>
  <c r="B5" i="177"/>
  <c r="C5" i="177"/>
  <c r="J5" i="177" s="1"/>
  <c r="Q5" i="177"/>
  <c r="R5" i="177"/>
  <c r="B6" i="177"/>
  <c r="C6" i="177"/>
  <c r="J6" i="177" s="1"/>
  <c r="Q6" i="177"/>
  <c r="R6" i="177"/>
  <c r="B7" i="177"/>
  <c r="C7" i="177"/>
  <c r="J7" i="177" s="1"/>
  <c r="Q7" i="177"/>
  <c r="R7" i="177"/>
  <c r="B8" i="177"/>
  <c r="C8" i="177"/>
  <c r="J8" i="177" s="1"/>
  <c r="Q8" i="177"/>
  <c r="R8" i="177"/>
  <c r="B9" i="177"/>
  <c r="C9" i="177"/>
  <c r="J9" i="177" s="1"/>
  <c r="Q9" i="177"/>
  <c r="R9" i="177"/>
  <c r="B10" i="177"/>
  <c r="C10" i="177"/>
  <c r="J10" i="177" s="1"/>
  <c r="Q10" i="177"/>
  <c r="R10" i="177"/>
  <c r="B11" i="177"/>
  <c r="C11" i="177"/>
  <c r="J11" i="177" s="1"/>
  <c r="Q11" i="177"/>
  <c r="R11" i="177"/>
  <c r="B12" i="177"/>
  <c r="C12" i="177"/>
  <c r="J12" i="177" s="1"/>
  <c r="Q12" i="177"/>
  <c r="R12" i="177"/>
  <c r="B13" i="177"/>
  <c r="C13" i="177"/>
  <c r="J13" i="177" s="1"/>
  <c r="Q13" i="177"/>
  <c r="R13" i="177"/>
  <c r="B14" i="177"/>
  <c r="C14" i="177"/>
  <c r="J14" i="177" s="1"/>
  <c r="Q14" i="177"/>
  <c r="R14" i="177"/>
  <c r="B15" i="177"/>
  <c r="C15" i="177"/>
  <c r="J15" i="177" s="1"/>
  <c r="Q15" i="177"/>
  <c r="R15" i="177"/>
  <c r="B16" i="177"/>
  <c r="C16" i="177"/>
  <c r="J16" i="177" s="1"/>
  <c r="Q16" i="177"/>
  <c r="R16" i="177"/>
  <c r="B17" i="177"/>
  <c r="C17" i="177"/>
  <c r="J17" i="177" s="1"/>
  <c r="Q17" i="177"/>
  <c r="R17" i="177"/>
  <c r="B18" i="177"/>
  <c r="C18" i="177"/>
  <c r="J18" i="177" s="1"/>
  <c r="Q18" i="177"/>
  <c r="R18" i="177"/>
  <c r="B19" i="177"/>
  <c r="C19" i="177"/>
  <c r="J19" i="177" s="1"/>
  <c r="Q19" i="177"/>
  <c r="R19" i="177"/>
  <c r="B20" i="177"/>
  <c r="C20" i="177"/>
  <c r="J20" i="177" s="1"/>
  <c r="Q20" i="177"/>
  <c r="R20" i="177"/>
  <c r="B21" i="177"/>
  <c r="C21" i="177"/>
  <c r="J21" i="177" s="1"/>
  <c r="Q21" i="177"/>
  <c r="R21" i="177"/>
  <c r="B22" i="177"/>
  <c r="C22" i="177"/>
  <c r="J22" i="177" s="1"/>
  <c r="Q22" i="177"/>
  <c r="R22" i="177"/>
  <c r="B23" i="177"/>
  <c r="C23" i="177"/>
  <c r="J23" i="177" s="1"/>
  <c r="Q23" i="177"/>
  <c r="R23" i="177"/>
  <c r="B2" i="176"/>
  <c r="C2" i="176"/>
  <c r="J2" i="176" s="1"/>
  <c r="Q2" i="176"/>
  <c r="R2" i="176"/>
  <c r="B3" i="176"/>
  <c r="C3" i="176"/>
  <c r="J3" i="176" s="1"/>
  <c r="Q3" i="176"/>
  <c r="R3" i="176"/>
  <c r="B4" i="176"/>
  <c r="C4" i="176"/>
  <c r="J4" i="176" s="1"/>
  <c r="Q4" i="176"/>
  <c r="R4" i="176"/>
  <c r="B5" i="176"/>
  <c r="C5" i="176"/>
  <c r="J5" i="176" s="1"/>
  <c r="Q5" i="176"/>
  <c r="R5" i="176"/>
  <c r="B6" i="176"/>
  <c r="C6" i="176"/>
  <c r="J6" i="176" s="1"/>
  <c r="Q6" i="176"/>
  <c r="R6" i="176"/>
  <c r="B7" i="176"/>
  <c r="C7" i="176"/>
  <c r="J7" i="176" s="1"/>
  <c r="Q7" i="176"/>
  <c r="R7" i="176"/>
  <c r="B8" i="176"/>
  <c r="C8" i="176"/>
  <c r="J8" i="176" s="1"/>
  <c r="Q8" i="176"/>
  <c r="R8" i="176"/>
  <c r="B9" i="176"/>
  <c r="C9" i="176"/>
  <c r="J9" i="176" s="1"/>
  <c r="Q9" i="176"/>
  <c r="R9" i="176"/>
  <c r="B10" i="176"/>
  <c r="C10" i="176"/>
  <c r="J10" i="176" s="1"/>
  <c r="Q10" i="176"/>
  <c r="R10" i="176"/>
  <c r="B11" i="176"/>
  <c r="C11" i="176"/>
  <c r="J11" i="176" s="1"/>
  <c r="Q11" i="176"/>
  <c r="R11" i="176"/>
  <c r="B12" i="176"/>
  <c r="C12" i="176"/>
  <c r="J12" i="176" s="1"/>
  <c r="Q12" i="176"/>
  <c r="R12" i="176"/>
  <c r="B13" i="176"/>
  <c r="C13" i="176"/>
  <c r="J13" i="176" s="1"/>
  <c r="Q13" i="176"/>
  <c r="R13" i="176"/>
  <c r="B14" i="176"/>
  <c r="C14" i="176"/>
  <c r="J14" i="176" s="1"/>
  <c r="Q14" i="176"/>
  <c r="R14" i="176"/>
  <c r="B15" i="176"/>
  <c r="C15" i="176"/>
  <c r="J15" i="176" s="1"/>
  <c r="Q15" i="176"/>
  <c r="R15" i="176"/>
  <c r="B16" i="176"/>
  <c r="C16" i="176"/>
  <c r="J16" i="176" s="1"/>
  <c r="Q16" i="176"/>
  <c r="R16" i="176"/>
  <c r="B17" i="176"/>
  <c r="C17" i="176"/>
  <c r="J17" i="176" s="1"/>
  <c r="Q17" i="176"/>
  <c r="R17" i="176"/>
  <c r="B18" i="176"/>
  <c r="C18" i="176"/>
  <c r="J18" i="176" s="1"/>
  <c r="Q18" i="176"/>
  <c r="R18" i="176"/>
  <c r="B19" i="176"/>
  <c r="C19" i="176"/>
  <c r="J19" i="176" s="1"/>
  <c r="Q19" i="176"/>
  <c r="R19" i="176"/>
  <c r="B20" i="176"/>
  <c r="C20" i="176"/>
  <c r="J20" i="176" s="1"/>
  <c r="Q20" i="176"/>
  <c r="R20" i="176"/>
  <c r="B21" i="176"/>
  <c r="C21" i="176"/>
  <c r="J21" i="176" s="1"/>
  <c r="Q21" i="176"/>
  <c r="R21" i="176"/>
  <c r="B22" i="176"/>
  <c r="C22" i="176"/>
  <c r="J22" i="176" s="1"/>
  <c r="Q22" i="176"/>
  <c r="R22" i="176"/>
  <c r="B23" i="176"/>
  <c r="C23" i="176"/>
  <c r="J23" i="176" s="1"/>
  <c r="Q23" i="176"/>
  <c r="R23" i="176"/>
  <c r="B2" i="172"/>
  <c r="C2" i="172"/>
  <c r="J2" i="172" s="1"/>
  <c r="Q2" i="172"/>
  <c r="R2" i="172"/>
  <c r="B3" i="172"/>
  <c r="C3" i="172"/>
  <c r="J3" i="172" s="1"/>
  <c r="Q3" i="172"/>
  <c r="R3" i="172"/>
  <c r="B4" i="172"/>
  <c r="C4" i="172"/>
  <c r="J4" i="172" s="1"/>
  <c r="Q4" i="172"/>
  <c r="R4" i="172"/>
  <c r="B5" i="172"/>
  <c r="C5" i="172"/>
  <c r="J5" i="172" s="1"/>
  <c r="Q5" i="172"/>
  <c r="R5" i="172"/>
  <c r="B6" i="172"/>
  <c r="C6" i="172"/>
  <c r="J6" i="172" s="1"/>
  <c r="Q6" i="172"/>
  <c r="R6" i="172"/>
  <c r="B7" i="172"/>
  <c r="C7" i="172"/>
  <c r="J7" i="172" s="1"/>
  <c r="Q7" i="172"/>
  <c r="R7" i="172"/>
  <c r="B8" i="172"/>
  <c r="C8" i="172"/>
  <c r="J8" i="172" s="1"/>
  <c r="Q8" i="172"/>
  <c r="R8" i="172"/>
  <c r="B9" i="172"/>
  <c r="C9" i="172"/>
  <c r="J9" i="172" s="1"/>
  <c r="Q9" i="172"/>
  <c r="R9" i="172"/>
  <c r="B10" i="172"/>
  <c r="C10" i="172"/>
  <c r="J10" i="172" s="1"/>
  <c r="Q10" i="172"/>
  <c r="R10" i="172"/>
  <c r="B11" i="172"/>
  <c r="C11" i="172"/>
  <c r="J11" i="172" s="1"/>
  <c r="Q11" i="172"/>
  <c r="R11" i="172"/>
  <c r="B12" i="172"/>
  <c r="C12" i="172"/>
  <c r="J12" i="172" s="1"/>
  <c r="Q12" i="172"/>
  <c r="R12" i="172"/>
  <c r="B13" i="172"/>
  <c r="C13" i="172"/>
  <c r="J13" i="172" s="1"/>
  <c r="Q13" i="172"/>
  <c r="R13" i="172"/>
  <c r="B14" i="172"/>
  <c r="C14" i="172"/>
  <c r="J14" i="172" s="1"/>
  <c r="Q14" i="172"/>
  <c r="R14" i="172"/>
  <c r="B15" i="172"/>
  <c r="C15" i="172"/>
  <c r="J15" i="172" s="1"/>
  <c r="Q15" i="172"/>
  <c r="R15" i="172"/>
  <c r="B16" i="172"/>
  <c r="C16" i="172"/>
  <c r="J16" i="172" s="1"/>
  <c r="Q16" i="172"/>
  <c r="R16" i="172"/>
  <c r="B17" i="172"/>
  <c r="C17" i="172"/>
  <c r="J17" i="172" s="1"/>
  <c r="Q17" i="172"/>
  <c r="R17" i="172"/>
  <c r="B18" i="172"/>
  <c r="C18" i="172"/>
  <c r="J18" i="172" s="1"/>
  <c r="Q18" i="172"/>
  <c r="R18" i="172"/>
  <c r="B19" i="172"/>
  <c r="C19" i="172"/>
  <c r="J19" i="172" s="1"/>
  <c r="Q19" i="172"/>
  <c r="R19" i="172"/>
  <c r="B20" i="172"/>
  <c r="C20" i="172"/>
  <c r="J20" i="172" s="1"/>
  <c r="Q20" i="172"/>
  <c r="R20" i="172"/>
  <c r="B21" i="172"/>
  <c r="C21" i="172"/>
  <c r="J21" i="172" s="1"/>
  <c r="Q21" i="172"/>
  <c r="R21" i="172"/>
  <c r="B22" i="172"/>
  <c r="C22" i="172"/>
  <c r="J22" i="172" s="1"/>
  <c r="Q22" i="172"/>
  <c r="R22" i="172"/>
  <c r="B23" i="172"/>
  <c r="C23" i="172"/>
  <c r="J23" i="172" s="1"/>
  <c r="Q23" i="172"/>
  <c r="R23" i="172"/>
  <c r="B2" i="175"/>
  <c r="C2" i="175"/>
  <c r="J2" i="175" s="1"/>
  <c r="Q2" i="175"/>
  <c r="R2" i="175"/>
  <c r="B3" i="175"/>
  <c r="C3" i="175"/>
  <c r="J3" i="175" s="1"/>
  <c r="Q3" i="175"/>
  <c r="R3" i="175"/>
  <c r="B4" i="175"/>
  <c r="C4" i="175"/>
  <c r="J4" i="175" s="1"/>
  <c r="Q4" i="175"/>
  <c r="R4" i="175"/>
  <c r="B5" i="175"/>
  <c r="C5" i="175"/>
  <c r="J5" i="175" s="1"/>
  <c r="Q5" i="175"/>
  <c r="R5" i="175"/>
  <c r="B6" i="175"/>
  <c r="C6" i="175"/>
  <c r="J6" i="175" s="1"/>
  <c r="Q6" i="175"/>
  <c r="R6" i="175"/>
  <c r="B7" i="175"/>
  <c r="C7" i="175"/>
  <c r="J7" i="175" s="1"/>
  <c r="Q7" i="175"/>
  <c r="R7" i="175"/>
  <c r="B8" i="175"/>
  <c r="C8" i="175"/>
  <c r="J8" i="175" s="1"/>
  <c r="Q8" i="175"/>
  <c r="R8" i="175"/>
  <c r="B9" i="175"/>
  <c r="C9" i="175"/>
  <c r="J9" i="175" s="1"/>
  <c r="Q9" i="175"/>
  <c r="R9" i="175"/>
  <c r="B10" i="175"/>
  <c r="C10" i="175"/>
  <c r="J10" i="175" s="1"/>
  <c r="Q10" i="175"/>
  <c r="R10" i="175"/>
  <c r="B11" i="175"/>
  <c r="C11" i="175"/>
  <c r="J11" i="175" s="1"/>
  <c r="Q11" i="175"/>
  <c r="R11" i="175"/>
  <c r="B12" i="175"/>
  <c r="C12" i="175"/>
  <c r="J12" i="175" s="1"/>
  <c r="Q12" i="175"/>
  <c r="R12" i="175"/>
  <c r="B13" i="175"/>
  <c r="C13" i="175"/>
  <c r="J13" i="175" s="1"/>
  <c r="Q13" i="175"/>
  <c r="R13" i="175"/>
  <c r="B14" i="175"/>
  <c r="C14" i="175"/>
  <c r="J14" i="175" s="1"/>
  <c r="Q14" i="175"/>
  <c r="R14" i="175"/>
  <c r="B15" i="175"/>
  <c r="C15" i="175"/>
  <c r="J15" i="175" s="1"/>
  <c r="Q15" i="175"/>
  <c r="R15" i="175"/>
  <c r="B16" i="175"/>
  <c r="C16" i="175"/>
  <c r="J16" i="175" s="1"/>
  <c r="Q16" i="175"/>
  <c r="R16" i="175"/>
  <c r="B17" i="175"/>
  <c r="C17" i="175"/>
  <c r="J17" i="175" s="1"/>
  <c r="Q17" i="175"/>
  <c r="R17" i="175"/>
  <c r="B18" i="175"/>
  <c r="C18" i="175"/>
  <c r="J18" i="175" s="1"/>
  <c r="Q18" i="175"/>
  <c r="R18" i="175"/>
  <c r="B19" i="175"/>
  <c r="C19" i="175"/>
  <c r="J19" i="175" s="1"/>
  <c r="Q19" i="175"/>
  <c r="R19" i="175"/>
  <c r="B20" i="175"/>
  <c r="C20" i="175"/>
  <c r="J20" i="175" s="1"/>
  <c r="Q20" i="175"/>
  <c r="R20" i="175"/>
  <c r="B21" i="175"/>
  <c r="C21" i="175"/>
  <c r="J21" i="175" s="1"/>
  <c r="Q21" i="175"/>
  <c r="R21" i="175"/>
  <c r="B22" i="175"/>
  <c r="C22" i="175"/>
  <c r="J22" i="175" s="1"/>
  <c r="Q22" i="175"/>
  <c r="R22" i="175"/>
  <c r="B23" i="175"/>
  <c r="C23" i="175"/>
  <c r="J23" i="175" s="1"/>
  <c r="Q23" i="175"/>
  <c r="R23" i="175"/>
  <c r="B2" i="174"/>
  <c r="C2" i="174"/>
  <c r="J2" i="174" s="1"/>
  <c r="Q2" i="174"/>
  <c r="R2" i="174"/>
  <c r="B3" i="174"/>
  <c r="C3" i="174"/>
  <c r="J3" i="174" s="1"/>
  <c r="Q3" i="174"/>
  <c r="R3" i="174"/>
  <c r="B4" i="174"/>
  <c r="C4" i="174"/>
  <c r="J4" i="174" s="1"/>
  <c r="Q4" i="174"/>
  <c r="R4" i="174"/>
  <c r="B5" i="174"/>
  <c r="C5" i="174"/>
  <c r="J5" i="174" s="1"/>
  <c r="Q5" i="174"/>
  <c r="R5" i="174"/>
  <c r="B6" i="174"/>
  <c r="C6" i="174"/>
  <c r="J6" i="174" s="1"/>
  <c r="Q6" i="174"/>
  <c r="R6" i="174"/>
  <c r="B7" i="174"/>
  <c r="C7" i="174"/>
  <c r="J7" i="174" s="1"/>
  <c r="Q7" i="174"/>
  <c r="R7" i="174"/>
  <c r="B8" i="174"/>
  <c r="C8" i="174"/>
  <c r="J8" i="174" s="1"/>
  <c r="Q8" i="174"/>
  <c r="R8" i="174"/>
  <c r="B9" i="174"/>
  <c r="C9" i="174"/>
  <c r="J9" i="174" s="1"/>
  <c r="Q9" i="174"/>
  <c r="R9" i="174"/>
  <c r="B10" i="174"/>
  <c r="C10" i="174"/>
  <c r="J10" i="174" s="1"/>
  <c r="Q10" i="174"/>
  <c r="R10" i="174"/>
  <c r="B11" i="174"/>
  <c r="C11" i="174"/>
  <c r="J11" i="174" s="1"/>
  <c r="Q11" i="174"/>
  <c r="R11" i="174"/>
  <c r="B12" i="174"/>
  <c r="C12" i="174"/>
  <c r="J12" i="174" s="1"/>
  <c r="Q12" i="174"/>
  <c r="R12" i="174"/>
  <c r="B13" i="174"/>
  <c r="C13" i="174"/>
  <c r="J13" i="174" s="1"/>
  <c r="Q13" i="174"/>
  <c r="R13" i="174"/>
  <c r="B14" i="174"/>
  <c r="C14" i="174"/>
  <c r="J14" i="174" s="1"/>
  <c r="Q14" i="174"/>
  <c r="R14" i="174"/>
  <c r="B15" i="174"/>
  <c r="C15" i="174"/>
  <c r="J15" i="174" s="1"/>
  <c r="Q15" i="174"/>
  <c r="R15" i="174"/>
  <c r="B16" i="174"/>
  <c r="C16" i="174"/>
  <c r="J16" i="174" s="1"/>
  <c r="Q16" i="174"/>
  <c r="R16" i="174"/>
  <c r="B17" i="174"/>
  <c r="C17" i="174"/>
  <c r="J17" i="174" s="1"/>
  <c r="Q17" i="174"/>
  <c r="R17" i="174"/>
  <c r="B18" i="174"/>
  <c r="C18" i="174"/>
  <c r="J18" i="174" s="1"/>
  <c r="Q18" i="174"/>
  <c r="R18" i="174"/>
  <c r="B19" i="174"/>
  <c r="C19" i="174"/>
  <c r="J19" i="174" s="1"/>
  <c r="Q19" i="174"/>
  <c r="R19" i="174"/>
  <c r="B20" i="174"/>
  <c r="C20" i="174"/>
  <c r="J20" i="174" s="1"/>
  <c r="Q20" i="174"/>
  <c r="R20" i="174"/>
  <c r="B21" i="174"/>
  <c r="C21" i="174"/>
  <c r="J21" i="174" s="1"/>
  <c r="Q21" i="174"/>
  <c r="R21" i="174"/>
  <c r="B22" i="174"/>
  <c r="C22" i="174"/>
  <c r="J22" i="174" s="1"/>
  <c r="Q22" i="174"/>
  <c r="R22" i="174"/>
  <c r="B23" i="174"/>
  <c r="C23" i="174"/>
  <c r="J23" i="174" s="1"/>
  <c r="Q23" i="174"/>
  <c r="R23" i="174"/>
  <c r="C2" i="173"/>
  <c r="J2" i="173" s="1"/>
  <c r="Q2" i="173"/>
  <c r="R2" i="173"/>
  <c r="B3" i="173"/>
  <c r="C3" i="173"/>
  <c r="J3" i="173" s="1"/>
  <c r="Q3" i="173"/>
  <c r="R3" i="173"/>
  <c r="B4" i="173"/>
  <c r="C4" i="173"/>
  <c r="J4" i="173" s="1"/>
  <c r="Q4" i="173"/>
  <c r="R4" i="173"/>
  <c r="B5" i="173"/>
  <c r="C5" i="173"/>
  <c r="J5" i="173" s="1"/>
  <c r="Q5" i="173"/>
  <c r="R5" i="173"/>
  <c r="C6" i="173"/>
  <c r="J6" i="173" s="1"/>
  <c r="Q6" i="173"/>
  <c r="B7" i="173"/>
  <c r="C7" i="173"/>
  <c r="K7" i="173" s="1"/>
  <c r="Q7" i="173"/>
  <c r="R7" i="173"/>
  <c r="B8" i="173"/>
  <c r="C8" i="173"/>
  <c r="J8" i="173" s="1"/>
  <c r="Q8" i="173"/>
  <c r="R8" i="173"/>
  <c r="B9" i="173"/>
  <c r="C9" i="173"/>
  <c r="J9" i="173" s="1"/>
  <c r="Q9" i="173"/>
  <c r="R9" i="173"/>
  <c r="B10" i="173"/>
  <c r="C10" i="173"/>
  <c r="J10" i="173" s="1"/>
  <c r="Q10" i="173"/>
  <c r="R10" i="173"/>
  <c r="B11" i="173"/>
  <c r="C11" i="173"/>
  <c r="J11" i="173" s="1"/>
  <c r="Q11" i="173"/>
  <c r="R11" i="173"/>
  <c r="B12" i="173"/>
  <c r="C12" i="173"/>
  <c r="J12" i="173" s="1"/>
  <c r="Q12" i="173"/>
  <c r="R12" i="173"/>
  <c r="B13" i="173"/>
  <c r="C13" i="173"/>
  <c r="J13" i="173" s="1"/>
  <c r="Q13" i="173"/>
  <c r="R13" i="173"/>
  <c r="C14" i="173"/>
  <c r="J14" i="173" s="1"/>
  <c r="Q14" i="173"/>
  <c r="R14" i="173"/>
  <c r="B15" i="173"/>
  <c r="C15" i="173"/>
  <c r="J15" i="173" s="1"/>
  <c r="Q15" i="173"/>
  <c r="R15" i="173"/>
  <c r="B16" i="173"/>
  <c r="C16" i="173"/>
  <c r="J16" i="173" s="1"/>
  <c r="Q16" i="173"/>
  <c r="R16" i="173"/>
  <c r="B17" i="173"/>
  <c r="C17" i="173"/>
  <c r="K17" i="173" s="1"/>
  <c r="Q17" i="173"/>
  <c r="R17" i="173"/>
  <c r="B18" i="173"/>
  <c r="C18" i="173"/>
  <c r="J18" i="173" s="1"/>
  <c r="Q18" i="173"/>
  <c r="R18" i="173"/>
  <c r="B19" i="173"/>
  <c r="C19" i="173"/>
  <c r="K19" i="173" s="1"/>
  <c r="Q19" i="173"/>
  <c r="R19" i="173"/>
  <c r="B20" i="173"/>
  <c r="C20" i="173"/>
  <c r="J20" i="173" s="1"/>
  <c r="Q20" i="173"/>
  <c r="R20" i="173"/>
  <c r="B21" i="173"/>
  <c r="C21" i="173"/>
  <c r="J21" i="173" s="1"/>
  <c r="Q21" i="173"/>
  <c r="R21" i="173"/>
  <c r="B22" i="173"/>
  <c r="C22" i="173"/>
  <c r="K22" i="173" s="1"/>
  <c r="Q22" i="173"/>
  <c r="R22" i="173"/>
  <c r="B23" i="173"/>
  <c r="C23" i="173"/>
  <c r="K23" i="173" s="1"/>
  <c r="Q23" i="173"/>
  <c r="R23" i="173"/>
  <c r="B24" i="173"/>
  <c r="C24" i="173"/>
  <c r="J24" i="173" s="1"/>
  <c r="Q24" i="173"/>
  <c r="R24" i="173"/>
  <c r="B2" i="171"/>
  <c r="C2" i="171"/>
  <c r="J2" i="171" s="1"/>
  <c r="Q2" i="171"/>
  <c r="R2" i="171"/>
  <c r="B3" i="171"/>
  <c r="C3" i="171"/>
  <c r="J3" i="171" s="1"/>
  <c r="Q3" i="171"/>
  <c r="R3" i="171"/>
  <c r="B4" i="171"/>
  <c r="C4" i="171"/>
  <c r="J4" i="171" s="1"/>
  <c r="Q4" i="171"/>
  <c r="R4" i="171"/>
  <c r="B5" i="171"/>
  <c r="C5" i="171"/>
  <c r="J5" i="171" s="1"/>
  <c r="Q5" i="171"/>
  <c r="R5" i="171"/>
  <c r="B6" i="171"/>
  <c r="C6" i="171"/>
  <c r="J6" i="171" s="1"/>
  <c r="Q6" i="171"/>
  <c r="R6" i="171"/>
  <c r="B7" i="171"/>
  <c r="C7" i="171"/>
  <c r="K7" i="171" s="1"/>
  <c r="Q7" i="171"/>
  <c r="R7" i="171"/>
  <c r="B8" i="171"/>
  <c r="C8" i="171"/>
  <c r="J8" i="171" s="1"/>
  <c r="Q8" i="171"/>
  <c r="R8" i="171"/>
  <c r="C9" i="171"/>
  <c r="J9" i="171" s="1"/>
  <c r="Q9" i="171"/>
  <c r="R9" i="171"/>
  <c r="C10" i="171"/>
  <c r="J10" i="171" s="1"/>
  <c r="Q10" i="171"/>
  <c r="R10" i="171"/>
  <c r="B11" i="171"/>
  <c r="C11" i="171"/>
  <c r="J11" i="171" s="1"/>
  <c r="Q11" i="171"/>
  <c r="R11" i="171"/>
  <c r="B12" i="171"/>
  <c r="C12" i="171"/>
  <c r="J12" i="171" s="1"/>
  <c r="Q12" i="171"/>
  <c r="R12" i="171"/>
  <c r="B13" i="171"/>
  <c r="C13" i="171"/>
  <c r="J13" i="171" s="1"/>
  <c r="Q13" i="171"/>
  <c r="R13" i="171"/>
  <c r="B14" i="171"/>
  <c r="C14" i="171"/>
  <c r="K14" i="171" s="1"/>
  <c r="Q14" i="171"/>
  <c r="R14" i="171"/>
  <c r="B15" i="171"/>
  <c r="C15" i="171"/>
  <c r="J15" i="171" s="1"/>
  <c r="Q15" i="171"/>
  <c r="R15" i="171"/>
  <c r="B16" i="171"/>
  <c r="C16" i="171"/>
  <c r="J16" i="171" s="1"/>
  <c r="Q16" i="171"/>
  <c r="R16" i="171"/>
  <c r="B17" i="171"/>
  <c r="C17" i="171"/>
  <c r="J17" i="171" s="1"/>
  <c r="Q17" i="171"/>
  <c r="R17" i="171"/>
  <c r="B18" i="171"/>
  <c r="C18" i="171"/>
  <c r="J18" i="171" s="1"/>
  <c r="Q18" i="171"/>
  <c r="R18" i="171"/>
  <c r="B19" i="171"/>
  <c r="C19" i="171"/>
  <c r="J19" i="171" s="1"/>
  <c r="Q19" i="171"/>
  <c r="R19" i="171"/>
  <c r="C20" i="171"/>
  <c r="K20" i="171" s="1"/>
  <c r="Q20" i="171"/>
  <c r="C21" i="171"/>
  <c r="J21" i="171" s="1"/>
  <c r="Q21" i="171"/>
  <c r="R21" i="171"/>
  <c r="B22" i="171"/>
  <c r="C22" i="171"/>
  <c r="J22" i="171" s="1"/>
  <c r="Q22" i="171"/>
  <c r="R22" i="171"/>
  <c r="C23" i="171"/>
  <c r="J23" i="171" s="1"/>
  <c r="Q23" i="171"/>
  <c r="R23" i="171"/>
  <c r="C24" i="171"/>
  <c r="J24" i="171" s="1"/>
  <c r="Q24" i="171"/>
  <c r="R24" i="171"/>
  <c r="B2" i="194"/>
  <c r="J2" i="194"/>
  <c r="H2" i="194"/>
  <c r="Q2" i="194"/>
  <c r="O3" i="194"/>
  <c r="C3" i="194"/>
  <c r="J3" i="194" s="1"/>
  <c r="E3" i="194"/>
  <c r="F3" i="194"/>
  <c r="H3" i="194"/>
  <c r="Q3" i="194"/>
  <c r="O4" i="194"/>
  <c r="C4" i="194"/>
  <c r="J4" i="194" s="1"/>
  <c r="E4" i="194"/>
  <c r="F4" i="194"/>
  <c r="H4" i="194"/>
  <c r="Q4" i="194"/>
  <c r="B5" i="194"/>
  <c r="O5" i="194" s="1"/>
  <c r="C5" i="194"/>
  <c r="K5" i="194" s="1"/>
  <c r="E5" i="194"/>
  <c r="F5" i="194"/>
  <c r="H5" i="194"/>
  <c r="Q5" i="194"/>
  <c r="B6" i="194"/>
  <c r="O6" i="194" s="1"/>
  <c r="C6" i="194"/>
  <c r="J6" i="194" s="1"/>
  <c r="E6" i="194"/>
  <c r="F6" i="194"/>
  <c r="H6" i="194"/>
  <c r="Q6" i="194"/>
  <c r="B7" i="194"/>
  <c r="O7" i="194" s="1"/>
  <c r="C7" i="194"/>
  <c r="K7" i="194" s="1"/>
  <c r="E7" i="194"/>
  <c r="F7" i="194"/>
  <c r="H7" i="194"/>
  <c r="Q7" i="194"/>
  <c r="B8" i="194"/>
  <c r="O8" i="194" s="1"/>
  <c r="C8" i="194"/>
  <c r="J8" i="194" s="1"/>
  <c r="E8" i="194"/>
  <c r="F8" i="194"/>
  <c r="H8" i="194"/>
  <c r="Q8" i="194"/>
  <c r="B9" i="194"/>
  <c r="O9" i="194" s="1"/>
  <c r="C9" i="194"/>
  <c r="J9" i="194" s="1"/>
  <c r="E9" i="194"/>
  <c r="F9" i="194"/>
  <c r="H9" i="194"/>
  <c r="Q9" i="194"/>
  <c r="B10" i="194"/>
  <c r="O10" i="194" s="1"/>
  <c r="C10" i="194"/>
  <c r="J10" i="194" s="1"/>
  <c r="E10" i="194"/>
  <c r="F10" i="194"/>
  <c r="H10" i="194"/>
  <c r="Q10" i="194"/>
  <c r="B11" i="194"/>
  <c r="O11" i="194" s="1"/>
  <c r="C11" i="194"/>
  <c r="K11" i="194" s="1"/>
  <c r="E11" i="194"/>
  <c r="F11" i="194"/>
  <c r="H11" i="194"/>
  <c r="Q11" i="194"/>
  <c r="B12" i="194"/>
  <c r="O12" i="194" s="1"/>
  <c r="C12" i="194"/>
  <c r="J12" i="194" s="1"/>
  <c r="E12" i="194"/>
  <c r="F12" i="194"/>
  <c r="H12" i="194"/>
  <c r="Q12" i="194"/>
  <c r="B13" i="194"/>
  <c r="O13" i="194" s="1"/>
  <c r="C13" i="194"/>
  <c r="K13" i="194" s="1"/>
  <c r="F13" i="194"/>
  <c r="N13" i="194"/>
  <c r="B14" i="194"/>
  <c r="O14" i="194" s="1"/>
  <c r="C14" i="194"/>
  <c r="J14" i="194" s="1"/>
  <c r="F14" i="194"/>
  <c r="N14" i="194"/>
  <c r="Q14" i="194"/>
  <c r="B15" i="194"/>
  <c r="O15" i="194" s="1"/>
  <c r="C15" i="194"/>
  <c r="J15" i="194" s="1"/>
  <c r="F15" i="194"/>
  <c r="N15" i="194"/>
  <c r="B16" i="194"/>
  <c r="O16" i="194" s="1"/>
  <c r="C16" i="194"/>
  <c r="J16" i="194" s="1"/>
  <c r="E16" i="194"/>
  <c r="F16" i="194"/>
  <c r="H16" i="194"/>
  <c r="N16" i="194"/>
  <c r="Q16" i="194"/>
  <c r="B17" i="194"/>
  <c r="O17" i="194" s="1"/>
  <c r="C17" i="194"/>
  <c r="K17" i="194" s="1"/>
  <c r="E17" i="194"/>
  <c r="F17" i="194"/>
  <c r="H17" i="194"/>
  <c r="N17" i="194"/>
  <c r="Q17" i="194"/>
  <c r="B18" i="194"/>
  <c r="O18" i="194" s="1"/>
  <c r="C18" i="194"/>
  <c r="J18" i="194" s="1"/>
  <c r="F18" i="194"/>
  <c r="N18" i="194"/>
  <c r="Q18" i="194"/>
  <c r="B19" i="194"/>
  <c r="O19" i="194" s="1"/>
  <c r="C19" i="194"/>
  <c r="K19" i="194" s="1"/>
  <c r="F19" i="194"/>
  <c r="N19" i="194"/>
  <c r="Q19" i="194"/>
  <c r="B20" i="194"/>
  <c r="O20" i="194" s="1"/>
  <c r="C20" i="194"/>
  <c r="J20" i="194" s="1"/>
  <c r="F20" i="194"/>
  <c r="N20" i="194"/>
  <c r="Q20" i="194"/>
  <c r="B21" i="194"/>
  <c r="O21" i="194" s="1"/>
  <c r="C21" i="194"/>
  <c r="J21" i="194" s="1"/>
  <c r="F21" i="194"/>
  <c r="N21" i="194"/>
  <c r="Q21" i="194"/>
  <c r="B22" i="194"/>
  <c r="O22" i="194" s="1"/>
  <c r="C22" i="194"/>
  <c r="J22" i="194" s="1"/>
  <c r="F22" i="194"/>
  <c r="N22" i="194"/>
  <c r="Q22" i="194"/>
  <c r="B23" i="194"/>
  <c r="O23" i="194" s="1"/>
  <c r="C23" i="194"/>
  <c r="K23" i="194" s="1"/>
  <c r="F23" i="194"/>
  <c r="N23" i="194"/>
  <c r="Q23" i="194"/>
  <c r="B24" i="194"/>
  <c r="O24" i="194" s="1"/>
  <c r="C24" i="194"/>
  <c r="J24" i="194" s="1"/>
  <c r="F24" i="194"/>
  <c r="N24" i="194"/>
  <c r="Q24" i="194"/>
  <c r="R2" i="194"/>
  <c r="R3" i="194"/>
  <c r="R4" i="194"/>
  <c r="R5" i="194"/>
  <c r="R6" i="194"/>
  <c r="R7" i="194"/>
  <c r="R8" i="194"/>
  <c r="R9" i="194"/>
  <c r="R10" i="194"/>
  <c r="R11" i="194"/>
  <c r="R12" i="194"/>
  <c r="R13" i="194"/>
  <c r="R14" i="194"/>
  <c r="U2" i="183"/>
  <c r="U3" i="183"/>
  <c r="U4" i="183"/>
  <c r="U5" i="183"/>
  <c r="U6" i="183"/>
  <c r="T2" i="183"/>
  <c r="T3" i="183"/>
  <c r="T4" i="183"/>
  <c r="T5" i="183"/>
  <c r="T6" i="183"/>
  <c r="U7" i="186"/>
  <c r="U8" i="186"/>
  <c r="U9" i="186"/>
  <c r="U10" i="186"/>
  <c r="U11" i="186"/>
  <c r="U12" i="186"/>
  <c r="R31" i="192"/>
  <c r="R32" i="192"/>
  <c r="R33" i="192"/>
  <c r="R34" i="192"/>
  <c r="R35" i="192"/>
  <c r="R36" i="192"/>
  <c r="R37" i="192"/>
  <c r="R38" i="192"/>
  <c r="R39" i="192"/>
  <c r="R40" i="192"/>
  <c r="R41" i="192"/>
  <c r="R42" i="192"/>
  <c r="R43" i="192"/>
  <c r="R44" i="192"/>
  <c r="R45" i="192"/>
  <c r="R46" i="192"/>
  <c r="R47" i="192"/>
  <c r="R48" i="192"/>
  <c r="R49" i="192"/>
  <c r="R50" i="192"/>
  <c r="R51" i="192"/>
  <c r="R52" i="192"/>
  <c r="R53" i="192"/>
  <c r="R54" i="192"/>
  <c r="R55" i="192"/>
  <c r="R56" i="192"/>
  <c r="R57" i="192"/>
  <c r="R58" i="192"/>
  <c r="R59" i="192"/>
  <c r="R60" i="192"/>
  <c r="R61" i="192"/>
  <c r="R62" i="192"/>
  <c r="R63" i="192"/>
  <c r="R64" i="192"/>
  <c r="R65" i="192"/>
  <c r="R66" i="192"/>
  <c r="R67" i="192"/>
  <c r="R68" i="192"/>
  <c r="R69" i="192"/>
  <c r="R70" i="192"/>
  <c r="R71" i="192"/>
  <c r="R72" i="192"/>
  <c r="R73" i="192"/>
  <c r="R74" i="192"/>
  <c r="R75" i="192"/>
  <c r="R76" i="192"/>
  <c r="R77" i="192"/>
  <c r="R78" i="192"/>
  <c r="R79" i="192"/>
  <c r="R80" i="192"/>
  <c r="R81" i="192"/>
  <c r="R82" i="192"/>
  <c r="R83" i="192"/>
  <c r="R84" i="192"/>
  <c r="R85" i="192"/>
  <c r="R86" i="192"/>
  <c r="R87" i="192"/>
  <c r="R88" i="192"/>
  <c r="R89" i="192"/>
  <c r="R90" i="192"/>
  <c r="R91" i="192"/>
  <c r="R92" i="192"/>
  <c r="R93" i="192"/>
  <c r="R94" i="192"/>
  <c r="R95" i="192"/>
  <c r="R96" i="192"/>
  <c r="R97" i="192"/>
  <c r="R98" i="192"/>
  <c r="R99" i="192"/>
  <c r="R100" i="192"/>
  <c r="C31" i="192"/>
  <c r="C32" i="192"/>
  <c r="C33" i="192"/>
  <c r="C34" i="192"/>
  <c r="C35" i="192"/>
  <c r="C36" i="192"/>
  <c r="C37" i="192"/>
  <c r="C38" i="192"/>
  <c r="C39" i="192"/>
  <c r="C40" i="192"/>
  <c r="C41" i="192"/>
  <c r="C42" i="192"/>
  <c r="C43" i="192"/>
  <c r="C44" i="192"/>
  <c r="C45" i="192"/>
  <c r="C46" i="192"/>
  <c r="C47" i="192"/>
  <c r="C48" i="192"/>
  <c r="C49" i="192"/>
  <c r="C50" i="192"/>
  <c r="C51" i="192"/>
  <c r="C52" i="192"/>
  <c r="C53" i="192"/>
  <c r="C54" i="192"/>
  <c r="C55" i="192"/>
  <c r="C56" i="192"/>
  <c r="C57" i="192"/>
  <c r="C58" i="192"/>
  <c r="C59" i="192"/>
  <c r="C60" i="192"/>
  <c r="C61" i="192"/>
  <c r="C62" i="192"/>
  <c r="C63" i="192"/>
  <c r="C64" i="192"/>
  <c r="C65" i="192"/>
  <c r="C66" i="192"/>
  <c r="C67" i="192"/>
  <c r="C68" i="192"/>
  <c r="C69" i="192"/>
  <c r="C70" i="192"/>
  <c r="C71" i="192"/>
  <c r="C72" i="192"/>
  <c r="C73" i="192"/>
  <c r="C74" i="192"/>
  <c r="C75" i="192"/>
  <c r="C76" i="192"/>
  <c r="C77" i="192"/>
  <c r="C78" i="192"/>
  <c r="C79" i="192"/>
  <c r="C80" i="192"/>
  <c r="C81" i="192"/>
  <c r="C82" i="192"/>
  <c r="C83" i="192"/>
  <c r="C84" i="192"/>
  <c r="C85" i="192"/>
  <c r="C86" i="192"/>
  <c r="C87" i="192"/>
  <c r="C88" i="192"/>
  <c r="C89" i="192"/>
  <c r="C90" i="192"/>
  <c r="C91" i="192"/>
  <c r="C92" i="192"/>
  <c r="C93" i="192"/>
  <c r="C94" i="192"/>
  <c r="C95" i="192"/>
  <c r="C96" i="192"/>
  <c r="C97" i="192"/>
  <c r="C98" i="192"/>
  <c r="C99" i="192"/>
  <c r="C100" i="192"/>
  <c r="B31" i="192"/>
  <c r="D31" i="192" s="1"/>
  <c r="E31" i="192" s="1"/>
  <c r="B32" i="192"/>
  <c r="D32" i="192" s="1"/>
  <c r="N32" i="192" s="1"/>
  <c r="B33" i="192"/>
  <c r="D33" i="192" s="1"/>
  <c r="E33" i="192" s="1"/>
  <c r="B34" i="192"/>
  <c r="D34" i="192" s="1"/>
  <c r="B35" i="192"/>
  <c r="D35" i="192" s="1"/>
  <c r="N35" i="192" s="1"/>
  <c r="B36" i="192"/>
  <c r="D36" i="192" s="1"/>
  <c r="B37" i="192"/>
  <c r="D37" i="192" s="1"/>
  <c r="E37" i="192" s="1"/>
  <c r="B38" i="192"/>
  <c r="D38" i="192" s="1"/>
  <c r="N38" i="192" s="1"/>
  <c r="B39" i="192"/>
  <c r="D39" i="192" s="1"/>
  <c r="N39" i="192" s="1"/>
  <c r="B40" i="192"/>
  <c r="D40" i="192" s="1"/>
  <c r="E40" i="192" s="1"/>
  <c r="B41" i="192"/>
  <c r="D41" i="192" s="1"/>
  <c r="N41" i="192" s="1"/>
  <c r="B42" i="192"/>
  <c r="D42" i="192" s="1"/>
  <c r="N42" i="192" s="1"/>
  <c r="B43" i="192"/>
  <c r="D43" i="192" s="1"/>
  <c r="E43" i="192" s="1"/>
  <c r="B44" i="192"/>
  <c r="D44" i="192" s="1"/>
  <c r="N44" i="192" s="1"/>
  <c r="B45" i="192"/>
  <c r="D45" i="192" s="1"/>
  <c r="N45" i="192" s="1"/>
  <c r="B46" i="192"/>
  <c r="D46" i="192" s="1"/>
  <c r="E46" i="192" s="1"/>
  <c r="B47" i="192"/>
  <c r="D47" i="192" s="1"/>
  <c r="N47" i="192" s="1"/>
  <c r="B48" i="192"/>
  <c r="D48" i="192" s="1"/>
  <c r="B49" i="192"/>
  <c r="D49" i="192" s="1"/>
  <c r="E49" i="192" s="1"/>
  <c r="B50" i="192"/>
  <c r="D50" i="192" s="1"/>
  <c r="N50" i="192" s="1"/>
  <c r="B51" i="192"/>
  <c r="D51" i="192" s="1"/>
  <c r="B52" i="192"/>
  <c r="D52" i="192" s="1"/>
  <c r="E52" i="192" s="1"/>
  <c r="B53" i="192"/>
  <c r="D53" i="192" s="1"/>
  <c r="B54" i="192"/>
  <c r="D54" i="192" s="1"/>
  <c r="N54" i="192" s="1"/>
  <c r="B55" i="192"/>
  <c r="D55" i="192" s="1"/>
  <c r="E55" i="192" s="1"/>
  <c r="B56" i="192"/>
  <c r="D56" i="192" s="1"/>
  <c r="N56" i="192" s="1"/>
  <c r="B57" i="192"/>
  <c r="D57" i="192" s="1"/>
  <c r="N57" i="192" s="1"/>
  <c r="B58" i="192"/>
  <c r="D58" i="192" s="1"/>
  <c r="B59" i="192"/>
  <c r="D59" i="192" s="1"/>
  <c r="N59" i="192" s="1"/>
  <c r="B60" i="192"/>
  <c r="D60" i="192" s="1"/>
  <c r="B61" i="192"/>
  <c r="D61" i="192" s="1"/>
  <c r="E61" i="192" s="1"/>
  <c r="B62" i="192"/>
  <c r="D62" i="192" s="1"/>
  <c r="N62" i="192" s="1"/>
  <c r="B63" i="192"/>
  <c r="D63" i="192" s="1"/>
  <c r="N63" i="192" s="1"/>
  <c r="B64" i="192"/>
  <c r="D64" i="192" s="1"/>
  <c r="E64" i="192" s="1"/>
  <c r="B65" i="192"/>
  <c r="D65" i="192" s="1"/>
  <c r="N65" i="192" s="1"/>
  <c r="B66" i="192"/>
  <c r="D66" i="192" s="1"/>
  <c r="N66" i="192" s="1"/>
  <c r="B67" i="192"/>
  <c r="D67" i="192" s="1"/>
  <c r="E67" i="192" s="1"/>
  <c r="B68" i="192"/>
  <c r="D68" i="192" s="1"/>
  <c r="N68" i="192" s="1"/>
  <c r="B69" i="192"/>
  <c r="D69" i="192" s="1"/>
  <c r="E69" i="192" s="1"/>
  <c r="B70" i="192"/>
  <c r="D70" i="192" s="1"/>
  <c r="E70" i="192" s="1"/>
  <c r="B71" i="192"/>
  <c r="D71" i="192" s="1"/>
  <c r="N71" i="192" s="1"/>
  <c r="B72" i="192"/>
  <c r="D72" i="192" s="1"/>
  <c r="B73" i="192"/>
  <c r="D73" i="192" s="1"/>
  <c r="E73" i="192" s="1"/>
  <c r="B74" i="192"/>
  <c r="D74" i="192" s="1"/>
  <c r="N74" i="192" s="1"/>
  <c r="B75" i="192"/>
  <c r="D75" i="192" s="1"/>
  <c r="B76" i="192"/>
  <c r="D76" i="192" s="1"/>
  <c r="E76" i="192" s="1"/>
  <c r="B77" i="192"/>
  <c r="D77" i="192" s="1"/>
  <c r="B78" i="192"/>
  <c r="D78" i="192" s="1"/>
  <c r="N78" i="192" s="1"/>
  <c r="B79" i="192"/>
  <c r="D79" i="192" s="1"/>
  <c r="E79" i="192" s="1"/>
  <c r="B80" i="192"/>
  <c r="D80" i="192" s="1"/>
  <c r="N80" i="192" s="1"/>
  <c r="B81" i="192"/>
  <c r="D81" i="192" s="1"/>
  <c r="N81" i="192" s="1"/>
  <c r="B82" i="192"/>
  <c r="D82" i="192" s="1"/>
  <c r="B83" i="192"/>
  <c r="D83" i="192" s="1"/>
  <c r="N83" i="192" s="1"/>
  <c r="B84" i="192"/>
  <c r="D84" i="192" s="1"/>
  <c r="B85" i="192"/>
  <c r="D85" i="192" s="1"/>
  <c r="E85" i="192" s="1"/>
  <c r="B86" i="192"/>
  <c r="D86" i="192" s="1"/>
  <c r="N86" i="192" s="1"/>
  <c r="B87" i="192"/>
  <c r="D87" i="192" s="1"/>
  <c r="N87" i="192" s="1"/>
  <c r="B88" i="192"/>
  <c r="D88" i="192" s="1"/>
  <c r="E88" i="192" s="1"/>
  <c r="B89" i="192"/>
  <c r="D89" i="192" s="1"/>
  <c r="H89" i="192" s="1"/>
  <c r="B90" i="192"/>
  <c r="D90" i="192" s="1"/>
  <c r="N90" i="192" s="1"/>
  <c r="B91" i="192"/>
  <c r="D91" i="192" s="1"/>
  <c r="E91" i="192" s="1"/>
  <c r="B92" i="192"/>
  <c r="D92" i="192" s="1"/>
  <c r="N92" i="192" s="1"/>
  <c r="B93" i="192"/>
  <c r="D93" i="192" s="1"/>
  <c r="F93" i="192" s="1"/>
  <c r="B94" i="192"/>
  <c r="D94" i="192" s="1"/>
  <c r="B95" i="192"/>
  <c r="D95" i="192" s="1"/>
  <c r="N95" i="192" s="1"/>
  <c r="B96" i="192"/>
  <c r="D96" i="192" s="1"/>
  <c r="B97" i="192"/>
  <c r="D97" i="192" s="1"/>
  <c r="E97" i="192" s="1"/>
  <c r="B98" i="192"/>
  <c r="D98" i="192" s="1"/>
  <c r="N98" i="192" s="1"/>
  <c r="B99" i="192"/>
  <c r="D99" i="192" s="1"/>
  <c r="B100" i="192"/>
  <c r="D100" i="192" s="1"/>
  <c r="E100" i="192" s="1"/>
  <c r="Q24" i="193"/>
  <c r="Q25" i="193"/>
  <c r="Q26" i="193"/>
  <c r="Q27" i="193"/>
  <c r="Q28" i="193"/>
  <c r="Q29" i="193"/>
  <c r="Q30" i="193"/>
  <c r="Q31" i="193"/>
  <c r="Q32" i="193"/>
  <c r="Q33" i="193"/>
  <c r="Q34" i="193"/>
  <c r="Q35" i="193"/>
  <c r="Q36" i="193"/>
  <c r="Q37" i="193"/>
  <c r="Q38" i="193"/>
  <c r="Q39" i="193"/>
  <c r="Q40" i="193"/>
  <c r="Q41" i="193"/>
  <c r="Q42" i="193"/>
  <c r="Q43" i="193"/>
  <c r="Q44" i="193"/>
  <c r="Q45" i="193"/>
  <c r="Q46" i="193"/>
  <c r="Q47" i="193"/>
  <c r="Q48" i="193"/>
  <c r="Q49" i="193"/>
  <c r="Q50" i="193"/>
  <c r="Q51" i="193"/>
  <c r="Q52" i="193"/>
  <c r="Q53" i="193"/>
  <c r="Q54" i="193"/>
  <c r="Q55" i="193"/>
  <c r="Q56" i="193"/>
  <c r="Q57" i="193"/>
  <c r="Q58" i="193"/>
  <c r="Q59" i="193"/>
  <c r="Q60" i="193"/>
  <c r="Q61" i="193"/>
  <c r="Q62" i="193"/>
  <c r="Q63" i="193"/>
  <c r="Q64" i="193"/>
  <c r="Q65" i="193"/>
  <c r="Q66" i="193"/>
  <c r="Q67" i="193"/>
  <c r="Q68" i="193"/>
  <c r="Q69" i="193"/>
  <c r="Q70" i="193"/>
  <c r="Q71" i="193"/>
  <c r="Q72" i="193"/>
  <c r="Q73" i="193"/>
  <c r="Q74" i="193"/>
  <c r="Q75" i="193"/>
  <c r="Q76" i="193"/>
  <c r="Q77" i="193"/>
  <c r="Q78" i="193"/>
  <c r="Q79" i="193"/>
  <c r="Q80" i="193"/>
  <c r="Q81" i="193"/>
  <c r="Q82" i="193"/>
  <c r="Q83" i="193"/>
  <c r="Q84" i="193"/>
  <c r="Q85" i="193"/>
  <c r="Q86" i="193"/>
  <c r="Q87" i="193"/>
  <c r="Q88" i="193"/>
  <c r="Q89" i="193"/>
  <c r="Q90" i="193"/>
  <c r="Q91" i="193"/>
  <c r="Q92" i="193"/>
  <c r="Q93" i="193"/>
  <c r="Q94" i="193"/>
  <c r="Q95" i="193"/>
  <c r="Q96" i="193"/>
  <c r="Q97" i="193"/>
  <c r="Q98" i="193"/>
  <c r="Q99" i="193"/>
  <c r="Q100" i="193"/>
  <c r="C24" i="193"/>
  <c r="K24" i="193" s="1"/>
  <c r="C25" i="193"/>
  <c r="J25" i="193" s="1"/>
  <c r="C26" i="193"/>
  <c r="K26" i="193" s="1"/>
  <c r="C27" i="193"/>
  <c r="K27" i="193" s="1"/>
  <c r="C28" i="193"/>
  <c r="K28" i="193" s="1"/>
  <c r="C29" i="193"/>
  <c r="K29" i="193" s="1"/>
  <c r="C30" i="193"/>
  <c r="J30" i="193" s="1"/>
  <c r="C31" i="193"/>
  <c r="J31" i="193" s="1"/>
  <c r="C32" i="193"/>
  <c r="J32" i="193" s="1"/>
  <c r="C33" i="193"/>
  <c r="K33" i="193" s="1"/>
  <c r="C34" i="193"/>
  <c r="K34" i="193" s="1"/>
  <c r="C35" i="193"/>
  <c r="K35" i="193" s="1"/>
  <c r="C36" i="193"/>
  <c r="K36" i="193" s="1"/>
  <c r="C37" i="193"/>
  <c r="J37" i="193" s="1"/>
  <c r="C38" i="193"/>
  <c r="K38" i="193" s="1"/>
  <c r="C39" i="193"/>
  <c r="K39" i="193" s="1"/>
  <c r="C40" i="193"/>
  <c r="J40" i="193" s="1"/>
  <c r="C41" i="193"/>
  <c r="K41" i="193" s="1"/>
  <c r="C42" i="193"/>
  <c r="J42" i="193" s="1"/>
  <c r="C43" i="193"/>
  <c r="J43" i="193" s="1"/>
  <c r="C44" i="193"/>
  <c r="J44" i="193" s="1"/>
  <c r="C45" i="193"/>
  <c r="K45" i="193" s="1"/>
  <c r="C46" i="193"/>
  <c r="K46" i="193" s="1"/>
  <c r="C47" i="193"/>
  <c r="K47" i="193" s="1"/>
  <c r="C48" i="193"/>
  <c r="K48" i="193" s="1"/>
  <c r="C49" i="193"/>
  <c r="J49" i="193" s="1"/>
  <c r="C50" i="193"/>
  <c r="K50" i="193" s="1"/>
  <c r="C51" i="193"/>
  <c r="K51" i="193" s="1"/>
  <c r="C52" i="193"/>
  <c r="K52" i="193" s="1"/>
  <c r="C53" i="193"/>
  <c r="K53" i="193" s="1"/>
  <c r="C54" i="193"/>
  <c r="K54" i="193" s="1"/>
  <c r="C55" i="193"/>
  <c r="J55" i="193" s="1"/>
  <c r="C56" i="193"/>
  <c r="J56" i="193" s="1"/>
  <c r="C57" i="193"/>
  <c r="K57" i="193" s="1"/>
  <c r="C58" i="193"/>
  <c r="K58" i="193" s="1"/>
  <c r="C59" i="193"/>
  <c r="K59" i="193" s="1"/>
  <c r="C60" i="193"/>
  <c r="K60" i="193" s="1"/>
  <c r="C61" i="193"/>
  <c r="J61" i="193" s="1"/>
  <c r="C62" i="193"/>
  <c r="K62" i="193" s="1"/>
  <c r="C63" i="193"/>
  <c r="K63" i="193" s="1"/>
  <c r="C64" i="193"/>
  <c r="J64" i="193" s="1"/>
  <c r="C65" i="193"/>
  <c r="K65" i="193" s="1"/>
  <c r="C66" i="193"/>
  <c r="J66" i="193" s="1"/>
  <c r="C67" i="193"/>
  <c r="J67" i="193" s="1"/>
  <c r="C68" i="193"/>
  <c r="J68" i="193" s="1"/>
  <c r="C69" i="193"/>
  <c r="K69" i="193" s="1"/>
  <c r="C70" i="193"/>
  <c r="K70" i="193" s="1"/>
  <c r="C71" i="193"/>
  <c r="K71" i="193" s="1"/>
  <c r="C72" i="193"/>
  <c r="K72" i="193" s="1"/>
  <c r="C73" i="193"/>
  <c r="K73" i="193" s="1"/>
  <c r="C74" i="193"/>
  <c r="K74" i="193" s="1"/>
  <c r="C75" i="193"/>
  <c r="K75" i="193" s="1"/>
  <c r="C76" i="193"/>
  <c r="J76" i="193" s="1"/>
  <c r="C77" i="193"/>
  <c r="K77" i="193" s="1"/>
  <c r="C78" i="193"/>
  <c r="J78" i="193" s="1"/>
  <c r="C79" i="193"/>
  <c r="J79" i="193" s="1"/>
  <c r="C80" i="193"/>
  <c r="J80" i="193" s="1"/>
  <c r="C81" i="193"/>
  <c r="K81" i="193" s="1"/>
  <c r="C82" i="193"/>
  <c r="K82" i="193" s="1"/>
  <c r="C83" i="193"/>
  <c r="K83" i="193" s="1"/>
  <c r="C84" i="193"/>
  <c r="K84" i="193" s="1"/>
  <c r="C85" i="193"/>
  <c r="K85" i="193" s="1"/>
  <c r="C86" i="193"/>
  <c r="K86" i="193" s="1"/>
  <c r="C87" i="193"/>
  <c r="K87" i="193" s="1"/>
  <c r="C88" i="193"/>
  <c r="K88" i="193" s="1"/>
  <c r="C89" i="193"/>
  <c r="K89" i="193" s="1"/>
  <c r="C90" i="193"/>
  <c r="K90" i="193" s="1"/>
  <c r="C91" i="193"/>
  <c r="J91" i="193" s="1"/>
  <c r="C92" i="193"/>
  <c r="J92" i="193" s="1"/>
  <c r="C93" i="193"/>
  <c r="K93" i="193" s="1"/>
  <c r="C94" i="193"/>
  <c r="K94" i="193" s="1"/>
  <c r="C95" i="193"/>
  <c r="K95" i="193" s="1"/>
  <c r="C96" i="193"/>
  <c r="K96" i="193" s="1"/>
  <c r="C97" i="193"/>
  <c r="K97" i="193" s="1"/>
  <c r="C98" i="193"/>
  <c r="K98" i="193" s="1"/>
  <c r="C99" i="193"/>
  <c r="K99" i="193" s="1"/>
  <c r="C100" i="193"/>
  <c r="K100" i="193" s="1"/>
  <c r="B24" i="193"/>
  <c r="B25" i="193"/>
  <c r="B26" i="193"/>
  <c r="B27" i="193"/>
  <c r="B28" i="193"/>
  <c r="B29" i="193"/>
  <c r="B30" i="193"/>
  <c r="B31" i="193"/>
  <c r="B32" i="193"/>
  <c r="B33" i="193"/>
  <c r="B34" i="193"/>
  <c r="B35" i="193"/>
  <c r="B36" i="193"/>
  <c r="B37" i="193"/>
  <c r="B38" i="193"/>
  <c r="B39" i="193"/>
  <c r="B40" i="193"/>
  <c r="B41" i="193"/>
  <c r="B42" i="193"/>
  <c r="B43" i="193"/>
  <c r="B44" i="193"/>
  <c r="B45" i="193"/>
  <c r="B46" i="193"/>
  <c r="B47" i="193"/>
  <c r="B48" i="193"/>
  <c r="B49" i="193"/>
  <c r="B50" i="193"/>
  <c r="B51" i="193"/>
  <c r="B52" i="193"/>
  <c r="B53" i="193"/>
  <c r="B54" i="193"/>
  <c r="B55" i="193"/>
  <c r="B56" i="193"/>
  <c r="B57" i="193"/>
  <c r="B58" i="193"/>
  <c r="B59" i="193"/>
  <c r="B60" i="193"/>
  <c r="B61" i="193"/>
  <c r="B62" i="193"/>
  <c r="B63" i="193"/>
  <c r="B64" i="193"/>
  <c r="B65" i="193"/>
  <c r="B66" i="193"/>
  <c r="B67" i="193"/>
  <c r="B68" i="193"/>
  <c r="B69" i="193"/>
  <c r="B70" i="193"/>
  <c r="B71" i="193"/>
  <c r="B72" i="193"/>
  <c r="B73" i="193"/>
  <c r="B74" i="193"/>
  <c r="B75" i="193"/>
  <c r="B76" i="193"/>
  <c r="B77" i="193"/>
  <c r="B78" i="193"/>
  <c r="B79" i="193"/>
  <c r="B80" i="193"/>
  <c r="B81" i="193"/>
  <c r="B82" i="193"/>
  <c r="B83" i="193"/>
  <c r="B84" i="193"/>
  <c r="B85" i="193"/>
  <c r="B86" i="193"/>
  <c r="B87" i="193"/>
  <c r="B88" i="193"/>
  <c r="B89" i="193"/>
  <c r="B90" i="193"/>
  <c r="B91" i="193"/>
  <c r="B92" i="193"/>
  <c r="B93" i="193"/>
  <c r="B94" i="193"/>
  <c r="B95" i="193"/>
  <c r="B96" i="193"/>
  <c r="B97" i="193"/>
  <c r="B98" i="193"/>
  <c r="B99" i="193"/>
  <c r="B100" i="193"/>
  <c r="Q24" i="170"/>
  <c r="Q25" i="170"/>
  <c r="Q26" i="170"/>
  <c r="Q27" i="170"/>
  <c r="Q28" i="170"/>
  <c r="Q29" i="170"/>
  <c r="Q30" i="170"/>
  <c r="Q31" i="170"/>
  <c r="Q32" i="170"/>
  <c r="Q33" i="170"/>
  <c r="Q34" i="170"/>
  <c r="Q35" i="170"/>
  <c r="Q36" i="170"/>
  <c r="Q37" i="170"/>
  <c r="Q38" i="170"/>
  <c r="Q39" i="170"/>
  <c r="Q40" i="170"/>
  <c r="Q41" i="170"/>
  <c r="Q42" i="170"/>
  <c r="Q43" i="170"/>
  <c r="Q44" i="170"/>
  <c r="Q45" i="170"/>
  <c r="Q46" i="170"/>
  <c r="Q47" i="170"/>
  <c r="Q48" i="170"/>
  <c r="Q49" i="170"/>
  <c r="Q50" i="170"/>
  <c r="Q51" i="170"/>
  <c r="Q52" i="170"/>
  <c r="Q53" i="170"/>
  <c r="Q54" i="170"/>
  <c r="Q55" i="170"/>
  <c r="Q56" i="170"/>
  <c r="Q57" i="170"/>
  <c r="Q58" i="170"/>
  <c r="Q59" i="170"/>
  <c r="Q60" i="170"/>
  <c r="Q61" i="170"/>
  <c r="Q62" i="170"/>
  <c r="Q63" i="170"/>
  <c r="Q64" i="170"/>
  <c r="Q65" i="170"/>
  <c r="Q66" i="170"/>
  <c r="Q67" i="170"/>
  <c r="Q68" i="170"/>
  <c r="Q69" i="170"/>
  <c r="Q70" i="170"/>
  <c r="Q71" i="170"/>
  <c r="Q72" i="170"/>
  <c r="Q73" i="170"/>
  <c r="Q74" i="170"/>
  <c r="Q75" i="170"/>
  <c r="Q76" i="170"/>
  <c r="Q77" i="170"/>
  <c r="Q78" i="170"/>
  <c r="Q79" i="170"/>
  <c r="Q80" i="170"/>
  <c r="Q81" i="170"/>
  <c r="Q82" i="170"/>
  <c r="Q83" i="170"/>
  <c r="Q84" i="170"/>
  <c r="Q85" i="170"/>
  <c r="Q86" i="170"/>
  <c r="Q87" i="170"/>
  <c r="Q88" i="170"/>
  <c r="Q89" i="170"/>
  <c r="Q90" i="170"/>
  <c r="Q91" i="170"/>
  <c r="Q92" i="170"/>
  <c r="Q93" i="170"/>
  <c r="Q94" i="170"/>
  <c r="Q95" i="170"/>
  <c r="Q96" i="170"/>
  <c r="Q97" i="170"/>
  <c r="Q98" i="170"/>
  <c r="Q99" i="170"/>
  <c r="Q100" i="170"/>
  <c r="C24" i="170"/>
  <c r="J24" i="170" s="1"/>
  <c r="C25" i="170"/>
  <c r="J25" i="170" s="1"/>
  <c r="C26" i="170"/>
  <c r="J26" i="170" s="1"/>
  <c r="C27" i="170"/>
  <c r="J27" i="170" s="1"/>
  <c r="C28" i="170"/>
  <c r="J28" i="170" s="1"/>
  <c r="C29" i="170"/>
  <c r="J29" i="170" s="1"/>
  <c r="C30" i="170"/>
  <c r="J30" i="170" s="1"/>
  <c r="C31" i="170"/>
  <c r="K31" i="170" s="1"/>
  <c r="C32" i="170"/>
  <c r="K32" i="170" s="1"/>
  <c r="C33" i="170"/>
  <c r="J33" i="170" s="1"/>
  <c r="C34" i="170"/>
  <c r="J34" i="170" s="1"/>
  <c r="C35" i="170"/>
  <c r="K35" i="170" s="1"/>
  <c r="C36" i="170"/>
  <c r="J36" i="170" s="1"/>
  <c r="C37" i="170"/>
  <c r="J37" i="170" s="1"/>
  <c r="C38" i="170"/>
  <c r="J38" i="170" s="1"/>
  <c r="C39" i="170"/>
  <c r="J39" i="170" s="1"/>
  <c r="C40" i="170"/>
  <c r="J40" i="170" s="1"/>
  <c r="C41" i="170"/>
  <c r="J41" i="170" s="1"/>
  <c r="C42" i="170"/>
  <c r="J42" i="170" s="1"/>
  <c r="C43" i="170"/>
  <c r="K43" i="170" s="1"/>
  <c r="C44" i="170"/>
  <c r="K44" i="170" s="1"/>
  <c r="C45" i="170"/>
  <c r="J45" i="170" s="1"/>
  <c r="C46" i="170"/>
  <c r="J46" i="170" s="1"/>
  <c r="C47" i="170"/>
  <c r="K47" i="170" s="1"/>
  <c r="C48" i="170"/>
  <c r="J48" i="170" s="1"/>
  <c r="C49" i="170"/>
  <c r="J49" i="170" s="1"/>
  <c r="C50" i="170"/>
  <c r="J50" i="170" s="1"/>
  <c r="C51" i="170"/>
  <c r="J51" i="170" s="1"/>
  <c r="C52" i="170"/>
  <c r="J52" i="170" s="1"/>
  <c r="C53" i="170"/>
  <c r="J53" i="170" s="1"/>
  <c r="C54" i="170"/>
  <c r="J54" i="170" s="1"/>
  <c r="C55" i="170"/>
  <c r="K55" i="170" s="1"/>
  <c r="C56" i="170"/>
  <c r="K56" i="170" s="1"/>
  <c r="C57" i="170"/>
  <c r="J57" i="170" s="1"/>
  <c r="C58" i="170"/>
  <c r="J58" i="170" s="1"/>
  <c r="C59" i="170"/>
  <c r="K59" i="170" s="1"/>
  <c r="C60" i="170"/>
  <c r="J60" i="170" s="1"/>
  <c r="C61" i="170"/>
  <c r="J61" i="170" s="1"/>
  <c r="C62" i="170"/>
  <c r="J62" i="170" s="1"/>
  <c r="C63" i="170"/>
  <c r="J63" i="170" s="1"/>
  <c r="C64" i="170"/>
  <c r="J64" i="170" s="1"/>
  <c r="C65" i="170"/>
  <c r="J65" i="170" s="1"/>
  <c r="C66" i="170"/>
  <c r="J66" i="170" s="1"/>
  <c r="C67" i="170"/>
  <c r="K67" i="170" s="1"/>
  <c r="C68" i="170"/>
  <c r="K68" i="170" s="1"/>
  <c r="C69" i="170"/>
  <c r="J69" i="170" s="1"/>
  <c r="C70" i="170"/>
  <c r="J70" i="170" s="1"/>
  <c r="C71" i="170"/>
  <c r="K71" i="170" s="1"/>
  <c r="C72" i="170"/>
  <c r="J72" i="170" s="1"/>
  <c r="C73" i="170"/>
  <c r="J73" i="170" s="1"/>
  <c r="C74" i="170"/>
  <c r="J74" i="170" s="1"/>
  <c r="C75" i="170"/>
  <c r="J75" i="170" s="1"/>
  <c r="C76" i="170"/>
  <c r="J76" i="170" s="1"/>
  <c r="C77" i="170"/>
  <c r="J77" i="170" s="1"/>
  <c r="C78" i="170"/>
  <c r="J78" i="170" s="1"/>
  <c r="C79" i="170"/>
  <c r="K79" i="170" s="1"/>
  <c r="C80" i="170"/>
  <c r="K80" i="170" s="1"/>
  <c r="C81" i="170"/>
  <c r="J81" i="170" s="1"/>
  <c r="C82" i="170"/>
  <c r="J82" i="170" s="1"/>
  <c r="C83" i="170"/>
  <c r="K83" i="170" s="1"/>
  <c r="C84" i="170"/>
  <c r="J84" i="170" s="1"/>
  <c r="C85" i="170"/>
  <c r="J85" i="170" s="1"/>
  <c r="C86" i="170"/>
  <c r="J86" i="170" s="1"/>
  <c r="C87" i="170"/>
  <c r="J87" i="170" s="1"/>
  <c r="C88" i="170"/>
  <c r="J88" i="170" s="1"/>
  <c r="C89" i="170"/>
  <c r="J89" i="170" s="1"/>
  <c r="C90" i="170"/>
  <c r="J90" i="170" s="1"/>
  <c r="C91" i="170"/>
  <c r="K91" i="170" s="1"/>
  <c r="C92" i="170"/>
  <c r="J92" i="170" s="1"/>
  <c r="C93" i="170"/>
  <c r="J93" i="170" s="1"/>
  <c r="C94" i="170"/>
  <c r="J94" i="170" s="1"/>
  <c r="C95" i="170"/>
  <c r="K95" i="170" s="1"/>
  <c r="C96" i="170"/>
  <c r="J96" i="170" s="1"/>
  <c r="C97" i="170"/>
  <c r="J97" i="170" s="1"/>
  <c r="C98" i="170"/>
  <c r="J98" i="170" s="1"/>
  <c r="C99" i="170"/>
  <c r="J99" i="170" s="1"/>
  <c r="C100" i="170"/>
  <c r="J100" i="170" s="1"/>
  <c r="B24" i="170"/>
  <c r="B25" i="170"/>
  <c r="B26" i="170"/>
  <c r="B27" i="170"/>
  <c r="B28" i="170"/>
  <c r="B29" i="170"/>
  <c r="B30" i="170"/>
  <c r="B31" i="170"/>
  <c r="B32" i="170"/>
  <c r="B33" i="170"/>
  <c r="B34" i="170"/>
  <c r="B35" i="170"/>
  <c r="B36" i="170"/>
  <c r="B37" i="170"/>
  <c r="B38" i="170"/>
  <c r="B39" i="170"/>
  <c r="B40" i="170"/>
  <c r="B41" i="170"/>
  <c r="B42" i="170"/>
  <c r="B43" i="170"/>
  <c r="B44" i="170"/>
  <c r="B45" i="170"/>
  <c r="B46" i="170"/>
  <c r="B47" i="170"/>
  <c r="B48" i="170"/>
  <c r="B49" i="170"/>
  <c r="B50" i="170"/>
  <c r="B51" i="170"/>
  <c r="B52" i="170"/>
  <c r="B53" i="170"/>
  <c r="B54" i="170"/>
  <c r="B55" i="170"/>
  <c r="B56" i="170"/>
  <c r="B57" i="170"/>
  <c r="B58" i="170"/>
  <c r="B59" i="170"/>
  <c r="B60" i="170"/>
  <c r="B61" i="170"/>
  <c r="B62" i="170"/>
  <c r="B63" i="170"/>
  <c r="B64" i="170"/>
  <c r="B65" i="170"/>
  <c r="B66" i="170"/>
  <c r="B67" i="170"/>
  <c r="B68" i="170"/>
  <c r="B69" i="170"/>
  <c r="B70" i="170"/>
  <c r="B71" i="170"/>
  <c r="B72" i="170"/>
  <c r="B73" i="170"/>
  <c r="B74" i="170"/>
  <c r="B75" i="170"/>
  <c r="B76" i="170"/>
  <c r="B77" i="170"/>
  <c r="B78" i="170"/>
  <c r="B79" i="170"/>
  <c r="B80" i="170"/>
  <c r="B81" i="170"/>
  <c r="B82" i="170"/>
  <c r="B83" i="170"/>
  <c r="B84" i="170"/>
  <c r="B85" i="170"/>
  <c r="B86" i="170"/>
  <c r="B87" i="170"/>
  <c r="B88" i="170"/>
  <c r="B89" i="170"/>
  <c r="B90" i="170"/>
  <c r="B91" i="170"/>
  <c r="B92" i="170"/>
  <c r="B93" i="170"/>
  <c r="B94" i="170"/>
  <c r="B95" i="170"/>
  <c r="B96" i="170"/>
  <c r="B97" i="170"/>
  <c r="B98" i="170"/>
  <c r="B99" i="170"/>
  <c r="B100" i="170"/>
  <c r="R24" i="167"/>
  <c r="R25" i="167"/>
  <c r="R26" i="167"/>
  <c r="R27" i="167"/>
  <c r="R28" i="167"/>
  <c r="R29" i="167"/>
  <c r="R30" i="167"/>
  <c r="R31" i="167"/>
  <c r="R32" i="167"/>
  <c r="R33" i="167"/>
  <c r="R34" i="167"/>
  <c r="R35" i="167"/>
  <c r="R36" i="167"/>
  <c r="R37" i="167"/>
  <c r="R38" i="167"/>
  <c r="R39" i="167"/>
  <c r="R40" i="167"/>
  <c r="R41" i="167"/>
  <c r="R42" i="167"/>
  <c r="R43" i="167"/>
  <c r="R44" i="167"/>
  <c r="R45" i="167"/>
  <c r="R46" i="167"/>
  <c r="R47" i="167"/>
  <c r="R48" i="167"/>
  <c r="R49" i="167"/>
  <c r="R50" i="167"/>
  <c r="R51" i="167"/>
  <c r="R52" i="167"/>
  <c r="R53" i="167"/>
  <c r="R54" i="167"/>
  <c r="R55" i="167"/>
  <c r="R56" i="167"/>
  <c r="R57" i="167"/>
  <c r="R58" i="167"/>
  <c r="R59" i="167"/>
  <c r="R60" i="167"/>
  <c r="R61" i="167"/>
  <c r="R62" i="167"/>
  <c r="R63" i="167"/>
  <c r="R64" i="167"/>
  <c r="R65" i="167"/>
  <c r="R66" i="167"/>
  <c r="R67" i="167"/>
  <c r="R68" i="167"/>
  <c r="R69" i="167"/>
  <c r="R70" i="167"/>
  <c r="R71" i="167"/>
  <c r="R72" i="167"/>
  <c r="R73" i="167"/>
  <c r="R74" i="167"/>
  <c r="R75" i="167"/>
  <c r="R76" i="167"/>
  <c r="R77" i="167"/>
  <c r="R78" i="167"/>
  <c r="R79" i="167"/>
  <c r="R80" i="167"/>
  <c r="R81" i="167"/>
  <c r="R82" i="167"/>
  <c r="R83" i="167"/>
  <c r="R84" i="167"/>
  <c r="R85" i="167"/>
  <c r="R86" i="167"/>
  <c r="R87" i="167"/>
  <c r="R88" i="167"/>
  <c r="R89" i="167"/>
  <c r="R90" i="167"/>
  <c r="R91" i="167"/>
  <c r="R92" i="167"/>
  <c r="R93" i="167"/>
  <c r="R94" i="167"/>
  <c r="R95" i="167"/>
  <c r="R96" i="167"/>
  <c r="R97" i="167"/>
  <c r="R98" i="167"/>
  <c r="R99" i="167"/>
  <c r="R100" i="167"/>
  <c r="Q24" i="167"/>
  <c r="Q25" i="167"/>
  <c r="Q26" i="167"/>
  <c r="Q27" i="167"/>
  <c r="Q28" i="167"/>
  <c r="Q29" i="167"/>
  <c r="Q30" i="167"/>
  <c r="Q31" i="167"/>
  <c r="Q32" i="167"/>
  <c r="Q33" i="167"/>
  <c r="Q34" i="167"/>
  <c r="Q35" i="167"/>
  <c r="Q36" i="167"/>
  <c r="Q37" i="167"/>
  <c r="Q38" i="167"/>
  <c r="Q39" i="167"/>
  <c r="Q40" i="167"/>
  <c r="Q41" i="167"/>
  <c r="Q42" i="167"/>
  <c r="Q43" i="167"/>
  <c r="Q44" i="167"/>
  <c r="Q45" i="167"/>
  <c r="Q46" i="167"/>
  <c r="Q47" i="167"/>
  <c r="Q48" i="167"/>
  <c r="Q49" i="167"/>
  <c r="Q50" i="167"/>
  <c r="Q51" i="167"/>
  <c r="Q52" i="167"/>
  <c r="Q53" i="167"/>
  <c r="Q54" i="167"/>
  <c r="Q55" i="167"/>
  <c r="Q56" i="167"/>
  <c r="Q57" i="167"/>
  <c r="Q58" i="167"/>
  <c r="Q59" i="167"/>
  <c r="Q60" i="167"/>
  <c r="Q61" i="167"/>
  <c r="Q62" i="167"/>
  <c r="Q63" i="167"/>
  <c r="Q64" i="167"/>
  <c r="Q65" i="167"/>
  <c r="Q66" i="167"/>
  <c r="Q67" i="167"/>
  <c r="Q68" i="167"/>
  <c r="Q69" i="167"/>
  <c r="Q70" i="167"/>
  <c r="Q71" i="167"/>
  <c r="Q72" i="167"/>
  <c r="Q73" i="167"/>
  <c r="Q74" i="167"/>
  <c r="Q75" i="167"/>
  <c r="Q76" i="167"/>
  <c r="Q77" i="167"/>
  <c r="Q78" i="167"/>
  <c r="Q79" i="167"/>
  <c r="Q80" i="167"/>
  <c r="Q81" i="167"/>
  <c r="Q82" i="167"/>
  <c r="Q83" i="167"/>
  <c r="Q84" i="167"/>
  <c r="Q85" i="167"/>
  <c r="Q86" i="167"/>
  <c r="Q87" i="167"/>
  <c r="Q88" i="167"/>
  <c r="Q89" i="167"/>
  <c r="Q90" i="167"/>
  <c r="Q91" i="167"/>
  <c r="Q92" i="167"/>
  <c r="Q93" i="167"/>
  <c r="Q94" i="167"/>
  <c r="Q95" i="167"/>
  <c r="Q96" i="167"/>
  <c r="Q97" i="167"/>
  <c r="Q98" i="167"/>
  <c r="Q99" i="167"/>
  <c r="Q100" i="167"/>
  <c r="C24" i="167"/>
  <c r="C25" i="167"/>
  <c r="C26" i="167"/>
  <c r="K26" i="167" s="1"/>
  <c r="C27" i="167"/>
  <c r="K27" i="167" s="1"/>
  <c r="C28" i="167"/>
  <c r="K28" i="167" s="1"/>
  <c r="C29" i="167"/>
  <c r="K29" i="167" s="1"/>
  <c r="C30" i="167"/>
  <c r="J30" i="167" s="1"/>
  <c r="C31" i="167"/>
  <c r="J31" i="167" s="1"/>
  <c r="C32" i="167"/>
  <c r="K32" i="167" s="1"/>
  <c r="C33" i="167"/>
  <c r="J33" i="167" s="1"/>
  <c r="C34" i="167"/>
  <c r="J34" i="167" s="1"/>
  <c r="C35" i="167"/>
  <c r="J35" i="167" s="1"/>
  <c r="C36" i="167"/>
  <c r="C37" i="167"/>
  <c r="C38" i="167"/>
  <c r="K38" i="167" s="1"/>
  <c r="C39" i="167"/>
  <c r="K39" i="167" s="1"/>
  <c r="C40" i="167"/>
  <c r="J40" i="167" s="1"/>
  <c r="C41" i="167"/>
  <c r="J41" i="167" s="1"/>
  <c r="C42" i="167"/>
  <c r="J42" i="167" s="1"/>
  <c r="C43" i="167"/>
  <c r="K43" i="167" s="1"/>
  <c r="C44" i="167"/>
  <c r="J44" i="167" s="1"/>
  <c r="C45" i="167"/>
  <c r="J45" i="167" s="1"/>
  <c r="C46" i="167"/>
  <c r="J46" i="167" s="1"/>
  <c r="C47" i="167"/>
  <c r="J47" i="167" s="1"/>
  <c r="C48" i="167"/>
  <c r="C49" i="167"/>
  <c r="C50" i="167"/>
  <c r="K50" i="167" s="1"/>
  <c r="C51" i="167"/>
  <c r="K51" i="167" s="1"/>
  <c r="C52" i="167"/>
  <c r="K52" i="167" s="1"/>
  <c r="C53" i="167"/>
  <c r="J53" i="167" s="1"/>
  <c r="C54" i="167"/>
  <c r="K54" i="167" s="1"/>
  <c r="C55" i="167"/>
  <c r="K55" i="167" s="1"/>
  <c r="C56" i="167"/>
  <c r="J56" i="167" s="1"/>
  <c r="C57" i="167"/>
  <c r="J57" i="167" s="1"/>
  <c r="C58" i="167"/>
  <c r="K58" i="167" s="1"/>
  <c r="C59" i="167"/>
  <c r="J59" i="167" s="1"/>
  <c r="C60" i="167"/>
  <c r="C61" i="167"/>
  <c r="C62" i="167"/>
  <c r="K62" i="167" s="1"/>
  <c r="C63" i="167"/>
  <c r="K63" i="167" s="1"/>
  <c r="C64" i="167"/>
  <c r="J64" i="167" s="1"/>
  <c r="C65" i="167"/>
  <c r="J65" i="167" s="1"/>
  <c r="C66" i="167"/>
  <c r="J66" i="167" s="1"/>
  <c r="C67" i="167"/>
  <c r="K67" i="167" s="1"/>
  <c r="C68" i="167"/>
  <c r="K68" i="167" s="1"/>
  <c r="C69" i="167"/>
  <c r="K69" i="167" s="1"/>
  <c r="C70" i="167"/>
  <c r="J70" i="167" s="1"/>
  <c r="C71" i="167"/>
  <c r="J71" i="167" s="1"/>
  <c r="C72" i="167"/>
  <c r="C73" i="167"/>
  <c r="C74" i="167"/>
  <c r="K74" i="167" s="1"/>
  <c r="C75" i="167"/>
  <c r="J75" i="167" s="1"/>
  <c r="C76" i="167"/>
  <c r="K76" i="167" s="1"/>
  <c r="C77" i="167"/>
  <c r="J77" i="167" s="1"/>
  <c r="C78" i="167"/>
  <c r="K78" i="167" s="1"/>
  <c r="C79" i="167"/>
  <c r="K79" i="167" s="1"/>
  <c r="C80" i="167"/>
  <c r="K80" i="167" s="1"/>
  <c r="C81" i="167"/>
  <c r="K81" i="167" s="1"/>
  <c r="C82" i="167"/>
  <c r="K82" i="167" s="1"/>
  <c r="C83" i="167"/>
  <c r="J83" i="167" s="1"/>
  <c r="C84" i="167"/>
  <c r="C85" i="167"/>
  <c r="C86" i="167"/>
  <c r="K86" i="167" s="1"/>
  <c r="C87" i="167"/>
  <c r="J87" i="167" s="1"/>
  <c r="C88" i="167"/>
  <c r="K88" i="167" s="1"/>
  <c r="C89" i="167"/>
  <c r="J89" i="167" s="1"/>
  <c r="C90" i="167"/>
  <c r="J90" i="167" s="1"/>
  <c r="C91" i="167"/>
  <c r="J91" i="167" s="1"/>
  <c r="C92" i="167"/>
  <c r="J92" i="167" s="1"/>
  <c r="C93" i="167"/>
  <c r="K93" i="167" s="1"/>
  <c r="C94" i="167"/>
  <c r="K94" i="167" s="1"/>
  <c r="C95" i="167"/>
  <c r="J95" i="167" s="1"/>
  <c r="C96" i="167"/>
  <c r="C97" i="167"/>
  <c r="C98" i="167"/>
  <c r="K98" i="167" s="1"/>
  <c r="C99" i="167"/>
  <c r="K99" i="167" s="1"/>
  <c r="C100" i="167"/>
  <c r="J100" i="167" s="1"/>
  <c r="H54" i="192" l="1"/>
  <c r="N40" i="192"/>
  <c r="E56" i="192"/>
  <c r="E54" i="192"/>
  <c r="E47" i="192"/>
  <c r="H95" i="192"/>
  <c r="F66" i="192"/>
  <c r="H90" i="192"/>
  <c r="H40" i="192"/>
  <c r="F81" i="192"/>
  <c r="F33" i="192"/>
  <c r="F80" i="192"/>
  <c r="F32" i="192"/>
  <c r="H45" i="192"/>
  <c r="N33" i="192"/>
  <c r="E93" i="192"/>
  <c r="E45" i="192"/>
  <c r="F68" i="192"/>
  <c r="H93" i="192"/>
  <c r="H35" i="192"/>
  <c r="E90" i="192"/>
  <c r="E42" i="192"/>
  <c r="F59" i="192"/>
  <c r="H81" i="192"/>
  <c r="N93" i="192"/>
  <c r="F69" i="192"/>
  <c r="E92" i="192"/>
  <c r="E83" i="192"/>
  <c r="E32" i="192"/>
  <c r="F57" i="192"/>
  <c r="H76" i="192"/>
  <c r="N91" i="192"/>
  <c r="E44" i="192"/>
  <c r="H71" i="192"/>
  <c r="E80" i="192"/>
  <c r="F54" i="192"/>
  <c r="H69" i="192"/>
  <c r="H33" i="192"/>
  <c r="E81" i="192"/>
  <c r="F56" i="192"/>
  <c r="E78" i="192"/>
  <c r="F92" i="192"/>
  <c r="F44" i="192"/>
  <c r="H66" i="192"/>
  <c r="N69" i="192"/>
  <c r="F95" i="192"/>
  <c r="E57" i="192"/>
  <c r="F90" i="192"/>
  <c r="F40" i="192"/>
  <c r="H59" i="192"/>
  <c r="N67" i="192"/>
  <c r="F83" i="192"/>
  <c r="F35" i="192"/>
  <c r="H57" i="192"/>
  <c r="N89" i="192"/>
  <c r="E35" i="192"/>
  <c r="F78" i="192"/>
  <c r="F47" i="192"/>
  <c r="H88" i="192"/>
  <c r="H52" i="192"/>
  <c r="N88" i="192"/>
  <c r="N100" i="192"/>
  <c r="N52" i="192"/>
  <c r="E68" i="192"/>
  <c r="F76" i="192"/>
  <c r="F45" i="192"/>
  <c r="H83" i="192"/>
  <c r="H47" i="192"/>
  <c r="F88" i="192"/>
  <c r="H100" i="192"/>
  <c r="H64" i="192"/>
  <c r="N64" i="192"/>
  <c r="E71" i="192"/>
  <c r="F52" i="192"/>
  <c r="E95" i="192"/>
  <c r="E66" i="192"/>
  <c r="F71" i="192"/>
  <c r="N43" i="192"/>
  <c r="F64" i="192"/>
  <c r="E59" i="192"/>
  <c r="F100" i="192"/>
  <c r="F42" i="192"/>
  <c r="H78" i="192"/>
  <c r="H42" i="192"/>
  <c r="N76" i="192"/>
  <c r="O55" i="170"/>
  <c r="D55" i="170"/>
  <c r="O61" i="193"/>
  <c r="D61" i="193"/>
  <c r="O25" i="193"/>
  <c r="D25" i="193"/>
  <c r="H58" i="192"/>
  <c r="N58" i="192"/>
  <c r="F58" i="192"/>
  <c r="O22" i="174"/>
  <c r="D22" i="174"/>
  <c r="O54" i="170"/>
  <c r="D54" i="170"/>
  <c r="O59" i="193"/>
  <c r="D59" i="193"/>
  <c r="O88" i="170"/>
  <c r="D88" i="170"/>
  <c r="O70" i="193"/>
  <c r="D70" i="193"/>
  <c r="O34" i="193"/>
  <c r="D34" i="193"/>
  <c r="O13" i="171"/>
  <c r="H94" i="192"/>
  <c r="N94" i="192"/>
  <c r="F94" i="192"/>
  <c r="O72" i="193"/>
  <c r="D72" i="193"/>
  <c r="O36" i="193"/>
  <c r="D36" i="193"/>
  <c r="O12" i="179"/>
  <c r="D12" i="179"/>
  <c r="O82" i="193"/>
  <c r="D82" i="193"/>
  <c r="O46" i="193"/>
  <c r="D46" i="193"/>
  <c r="O15" i="171"/>
  <c r="S7" i="175"/>
  <c r="D7" i="175"/>
  <c r="O99" i="170"/>
  <c r="D99" i="170"/>
  <c r="O87" i="170"/>
  <c r="D87" i="170"/>
  <c r="O75" i="170"/>
  <c r="D75" i="170"/>
  <c r="O63" i="170"/>
  <c r="D63" i="170"/>
  <c r="O51" i="170"/>
  <c r="D51" i="170"/>
  <c r="O39" i="170"/>
  <c r="D39" i="170"/>
  <c r="O27" i="170"/>
  <c r="D27" i="170"/>
  <c r="O93" i="193"/>
  <c r="D93" i="193"/>
  <c r="O81" i="193"/>
  <c r="D81" i="193"/>
  <c r="O69" i="193"/>
  <c r="D69" i="193"/>
  <c r="O57" i="193"/>
  <c r="D57" i="193"/>
  <c r="O45" i="193"/>
  <c r="D45" i="193"/>
  <c r="O33" i="193"/>
  <c r="D33" i="193"/>
  <c r="E94" i="192"/>
  <c r="O3" i="176"/>
  <c r="D3" i="176"/>
  <c r="O23" i="179"/>
  <c r="D23" i="179"/>
  <c r="O10" i="48"/>
  <c r="D10" i="48"/>
  <c r="O8" i="171"/>
  <c r="O25" i="191"/>
  <c r="D25" i="191"/>
  <c r="O43" i="170"/>
  <c r="D43" i="170"/>
  <c r="H82" i="192"/>
  <c r="N82" i="192"/>
  <c r="F82" i="192"/>
  <c r="O5" i="173"/>
  <c r="O8" i="178"/>
  <c r="D8" i="178"/>
  <c r="O11" i="186"/>
  <c r="D11" i="186"/>
  <c r="O90" i="170"/>
  <c r="D90" i="170"/>
  <c r="O96" i="193"/>
  <c r="D96" i="193"/>
  <c r="O10" i="174"/>
  <c r="D10" i="174"/>
  <c r="O71" i="193"/>
  <c r="D71" i="193"/>
  <c r="O52" i="170"/>
  <c r="D52" i="170"/>
  <c r="H91" i="192"/>
  <c r="O74" i="170"/>
  <c r="D74" i="170"/>
  <c r="O26" i="170"/>
  <c r="D26" i="170"/>
  <c r="O80" i="193"/>
  <c r="D80" i="193"/>
  <c r="O56" i="193"/>
  <c r="D56" i="193"/>
  <c r="O44" i="193"/>
  <c r="D44" i="193"/>
  <c r="O32" i="193"/>
  <c r="D32" i="193"/>
  <c r="E77" i="192"/>
  <c r="F77" i="192"/>
  <c r="E65" i="192"/>
  <c r="F65" i="192"/>
  <c r="E53" i="192"/>
  <c r="F53" i="192"/>
  <c r="E41" i="192"/>
  <c r="F41" i="192"/>
  <c r="F91" i="192"/>
  <c r="F67" i="192"/>
  <c r="F43" i="192"/>
  <c r="H65" i="192"/>
  <c r="H41" i="192"/>
  <c r="O97" i="170"/>
  <c r="D97" i="170"/>
  <c r="O85" i="170"/>
  <c r="D85" i="170"/>
  <c r="O73" i="170"/>
  <c r="D73" i="170"/>
  <c r="O61" i="170"/>
  <c r="D61" i="170"/>
  <c r="O49" i="170"/>
  <c r="D49" i="170"/>
  <c r="O37" i="170"/>
  <c r="D37" i="170"/>
  <c r="O25" i="170"/>
  <c r="D25" i="170"/>
  <c r="O91" i="193"/>
  <c r="D91" i="193"/>
  <c r="O79" i="193"/>
  <c r="D79" i="193"/>
  <c r="O67" i="193"/>
  <c r="D67" i="193"/>
  <c r="O55" i="193"/>
  <c r="D55" i="193"/>
  <c r="O43" i="193"/>
  <c r="D43" i="193"/>
  <c r="O31" i="193"/>
  <c r="D31" i="193"/>
  <c r="O67" i="170"/>
  <c r="D67" i="170"/>
  <c r="O73" i="193"/>
  <c r="D73" i="193"/>
  <c r="H34" i="192"/>
  <c r="N34" i="192"/>
  <c r="F34" i="192"/>
  <c r="O66" i="170"/>
  <c r="D66" i="170"/>
  <c r="O60" i="193"/>
  <c r="D60" i="193"/>
  <c r="O48" i="193"/>
  <c r="D48" i="193"/>
  <c r="O24" i="193"/>
  <c r="D24" i="193"/>
  <c r="O89" i="170"/>
  <c r="D89" i="170"/>
  <c r="O95" i="193"/>
  <c r="D95" i="193"/>
  <c r="O47" i="193"/>
  <c r="D47" i="193"/>
  <c r="O64" i="170"/>
  <c r="D64" i="170"/>
  <c r="H67" i="192"/>
  <c r="O86" i="170"/>
  <c r="D86" i="170"/>
  <c r="O50" i="170"/>
  <c r="D50" i="170"/>
  <c r="E89" i="192"/>
  <c r="F89" i="192"/>
  <c r="O96" i="170"/>
  <c r="D96" i="170"/>
  <c r="O84" i="170"/>
  <c r="D84" i="170"/>
  <c r="O72" i="170"/>
  <c r="D72" i="170"/>
  <c r="O60" i="170"/>
  <c r="D60" i="170"/>
  <c r="O48" i="170"/>
  <c r="D48" i="170"/>
  <c r="O36" i="170"/>
  <c r="D36" i="170"/>
  <c r="O24" i="170"/>
  <c r="D24" i="170"/>
  <c r="O90" i="193"/>
  <c r="D90" i="193"/>
  <c r="O78" i="193"/>
  <c r="D78" i="193"/>
  <c r="O66" i="193"/>
  <c r="D66" i="193"/>
  <c r="O54" i="193"/>
  <c r="D54" i="193"/>
  <c r="O42" i="193"/>
  <c r="D42" i="193"/>
  <c r="O30" i="193"/>
  <c r="D30" i="193"/>
  <c r="E99" i="192"/>
  <c r="F99" i="192"/>
  <c r="H99" i="192"/>
  <c r="E87" i="192"/>
  <c r="F87" i="192"/>
  <c r="H87" i="192"/>
  <c r="E75" i="192"/>
  <c r="F75" i="192"/>
  <c r="H75" i="192"/>
  <c r="E63" i="192"/>
  <c r="F63" i="192"/>
  <c r="H63" i="192"/>
  <c r="E51" i="192"/>
  <c r="F51" i="192"/>
  <c r="H51" i="192"/>
  <c r="E39" i="192"/>
  <c r="F39" i="192"/>
  <c r="H39" i="192"/>
  <c r="O23" i="171"/>
  <c r="O12" i="171"/>
  <c r="O10" i="171"/>
  <c r="O16" i="174"/>
  <c r="D16" i="174"/>
  <c r="O4" i="174"/>
  <c r="D4" i="174"/>
  <c r="S16" i="176"/>
  <c r="D16" i="176"/>
  <c r="O5" i="177"/>
  <c r="D5" i="177"/>
  <c r="S21" i="178"/>
  <c r="D21" i="178"/>
  <c r="O22" i="193"/>
  <c r="D22" i="193"/>
  <c r="H46" i="192"/>
  <c r="N46" i="192"/>
  <c r="F46" i="192"/>
  <c r="O30" i="170"/>
  <c r="D30" i="170"/>
  <c r="O76" i="170"/>
  <c r="D76" i="170"/>
  <c r="O28" i="170"/>
  <c r="D28" i="170"/>
  <c r="O94" i="193"/>
  <c r="D94" i="193"/>
  <c r="O58" i="193"/>
  <c r="D58" i="193"/>
  <c r="O62" i="170"/>
  <c r="D62" i="170"/>
  <c r="O68" i="193"/>
  <c r="D68" i="193"/>
  <c r="O95" i="170"/>
  <c r="D95" i="170"/>
  <c r="O83" i="170"/>
  <c r="D83" i="170"/>
  <c r="O71" i="170"/>
  <c r="D71" i="170"/>
  <c r="O59" i="170"/>
  <c r="D59" i="170"/>
  <c r="O47" i="170"/>
  <c r="D47" i="170"/>
  <c r="O35" i="170"/>
  <c r="D35" i="170"/>
  <c r="O89" i="193"/>
  <c r="D89" i="193"/>
  <c r="O77" i="193"/>
  <c r="D77" i="193"/>
  <c r="O65" i="193"/>
  <c r="D65" i="193"/>
  <c r="O53" i="193"/>
  <c r="D53" i="193"/>
  <c r="O41" i="193"/>
  <c r="D41" i="193"/>
  <c r="O29" i="193"/>
  <c r="D29" i="193"/>
  <c r="E98" i="192"/>
  <c r="F98" i="192"/>
  <c r="H98" i="192"/>
  <c r="E86" i="192"/>
  <c r="F86" i="192"/>
  <c r="H86" i="192"/>
  <c r="E74" i="192"/>
  <c r="F74" i="192"/>
  <c r="H74" i="192"/>
  <c r="E62" i="192"/>
  <c r="F62" i="192"/>
  <c r="H62" i="192"/>
  <c r="E50" i="192"/>
  <c r="F50" i="192"/>
  <c r="H50" i="192"/>
  <c r="E38" i="192"/>
  <c r="F38" i="192"/>
  <c r="H38" i="192"/>
  <c r="N79" i="192"/>
  <c r="N55" i="192"/>
  <c r="O5" i="171"/>
  <c r="O8" i="173"/>
  <c r="O91" i="170"/>
  <c r="D91" i="170"/>
  <c r="O31" i="170"/>
  <c r="D31" i="170"/>
  <c r="O97" i="193"/>
  <c r="D97" i="193"/>
  <c r="O49" i="193"/>
  <c r="D49" i="193"/>
  <c r="O37" i="193"/>
  <c r="D37" i="193"/>
  <c r="H70" i="192"/>
  <c r="N70" i="192"/>
  <c r="F70" i="192"/>
  <c r="O42" i="170"/>
  <c r="D42" i="170"/>
  <c r="O84" i="193"/>
  <c r="D84" i="193"/>
  <c r="O65" i="170"/>
  <c r="D65" i="170"/>
  <c r="O83" i="193"/>
  <c r="D83" i="193"/>
  <c r="O100" i="170"/>
  <c r="D100" i="170"/>
  <c r="O92" i="193"/>
  <c r="D92" i="193"/>
  <c r="O94" i="170"/>
  <c r="D94" i="170"/>
  <c r="O82" i="170"/>
  <c r="D82" i="170"/>
  <c r="O70" i="170"/>
  <c r="D70" i="170"/>
  <c r="O58" i="170"/>
  <c r="D58" i="170"/>
  <c r="O46" i="170"/>
  <c r="D46" i="170"/>
  <c r="O34" i="170"/>
  <c r="D34" i="170"/>
  <c r="O100" i="193"/>
  <c r="D100" i="193"/>
  <c r="O88" i="193"/>
  <c r="D88" i="193"/>
  <c r="O76" i="193"/>
  <c r="D76" i="193"/>
  <c r="O64" i="193"/>
  <c r="D64" i="193"/>
  <c r="O52" i="193"/>
  <c r="D52" i="193"/>
  <c r="O40" i="193"/>
  <c r="D40" i="193"/>
  <c r="O28" i="193"/>
  <c r="D28" i="193"/>
  <c r="F97" i="192"/>
  <c r="H97" i="192"/>
  <c r="N97" i="192"/>
  <c r="F85" i="192"/>
  <c r="H85" i="192"/>
  <c r="N85" i="192"/>
  <c r="F73" i="192"/>
  <c r="H73" i="192"/>
  <c r="N73" i="192"/>
  <c r="F61" i="192"/>
  <c r="H61" i="192"/>
  <c r="N61" i="192"/>
  <c r="F49" i="192"/>
  <c r="H49" i="192"/>
  <c r="N49" i="192"/>
  <c r="F37" i="192"/>
  <c r="H37" i="192"/>
  <c r="N37" i="192"/>
  <c r="H79" i="192"/>
  <c r="H55" i="192"/>
  <c r="H31" i="192"/>
  <c r="N77" i="192"/>
  <c r="N53" i="192"/>
  <c r="N31" i="192"/>
  <c r="O20" i="172"/>
  <c r="D20" i="172"/>
  <c r="O30" i="191"/>
  <c r="D30" i="191"/>
  <c r="O79" i="170"/>
  <c r="D79" i="170"/>
  <c r="O85" i="193"/>
  <c r="D85" i="193"/>
  <c r="O78" i="170"/>
  <c r="D78" i="170"/>
  <c r="O77" i="170"/>
  <c r="D77" i="170"/>
  <c r="O53" i="170"/>
  <c r="D53" i="170"/>
  <c r="O41" i="170"/>
  <c r="D41" i="170"/>
  <c r="O29" i="170"/>
  <c r="D29" i="170"/>
  <c r="O35" i="193"/>
  <c r="D35" i="193"/>
  <c r="O40" i="170"/>
  <c r="D40" i="170"/>
  <c r="H43" i="192"/>
  <c r="O98" i="170"/>
  <c r="D98" i="170"/>
  <c r="O38" i="170"/>
  <c r="D38" i="170"/>
  <c r="O93" i="170"/>
  <c r="D93" i="170"/>
  <c r="O81" i="170"/>
  <c r="D81" i="170"/>
  <c r="O69" i="170"/>
  <c r="D69" i="170"/>
  <c r="O57" i="170"/>
  <c r="D57" i="170"/>
  <c r="O45" i="170"/>
  <c r="D45" i="170"/>
  <c r="O33" i="170"/>
  <c r="D33" i="170"/>
  <c r="O99" i="193"/>
  <c r="D99" i="193"/>
  <c r="O87" i="193"/>
  <c r="D87" i="193"/>
  <c r="O75" i="193"/>
  <c r="D75" i="193"/>
  <c r="O63" i="193"/>
  <c r="D63" i="193"/>
  <c r="O51" i="193"/>
  <c r="D51" i="193"/>
  <c r="O39" i="193"/>
  <c r="D39" i="193"/>
  <c r="O27" i="193"/>
  <c r="D27" i="193"/>
  <c r="F96" i="192"/>
  <c r="H96" i="192"/>
  <c r="N96" i="192"/>
  <c r="E96" i="192"/>
  <c r="F84" i="192"/>
  <c r="H84" i="192"/>
  <c r="N84" i="192"/>
  <c r="E84" i="192"/>
  <c r="F72" i="192"/>
  <c r="H72" i="192"/>
  <c r="N72" i="192"/>
  <c r="E72" i="192"/>
  <c r="F60" i="192"/>
  <c r="H60" i="192"/>
  <c r="N60" i="192"/>
  <c r="E60" i="192"/>
  <c r="F48" i="192"/>
  <c r="H48" i="192"/>
  <c r="N48" i="192"/>
  <c r="E48" i="192"/>
  <c r="F36" i="192"/>
  <c r="H36" i="192"/>
  <c r="N36" i="192"/>
  <c r="E36" i="192"/>
  <c r="E82" i="192"/>
  <c r="E58" i="192"/>
  <c r="E34" i="192"/>
  <c r="S18" i="171"/>
  <c r="S21" i="176"/>
  <c r="D21" i="176"/>
  <c r="O92" i="170"/>
  <c r="D92" i="170"/>
  <c r="O80" i="170"/>
  <c r="D80" i="170"/>
  <c r="O68" i="170"/>
  <c r="D68" i="170"/>
  <c r="O56" i="170"/>
  <c r="D56" i="170"/>
  <c r="O44" i="170"/>
  <c r="D44" i="170"/>
  <c r="O32" i="170"/>
  <c r="D32" i="170"/>
  <c r="O98" i="193"/>
  <c r="D98" i="193"/>
  <c r="O86" i="193"/>
  <c r="D86" i="193"/>
  <c r="O74" i="193"/>
  <c r="D74" i="193"/>
  <c r="O62" i="193"/>
  <c r="D62" i="193"/>
  <c r="O50" i="193"/>
  <c r="D50" i="193"/>
  <c r="O38" i="193"/>
  <c r="D38" i="193"/>
  <c r="O26" i="193"/>
  <c r="D26" i="193"/>
  <c r="F79" i="192"/>
  <c r="F55" i="192"/>
  <c r="F31" i="192"/>
  <c r="H77" i="192"/>
  <c r="H53" i="192"/>
  <c r="N99" i="192"/>
  <c r="N75" i="192"/>
  <c r="N51" i="192"/>
  <c r="O23" i="173"/>
  <c r="D23" i="173"/>
  <c r="O22" i="181"/>
  <c r="D22" i="181"/>
  <c r="O19" i="184"/>
  <c r="D19" i="184"/>
  <c r="H92" i="192"/>
  <c r="H80" i="192"/>
  <c r="H68" i="192"/>
  <c r="H56" i="192"/>
  <c r="H44" i="192"/>
  <c r="H32" i="192"/>
  <c r="O20" i="171"/>
  <c r="O20" i="173"/>
  <c r="D20" i="173"/>
  <c r="S20" i="175"/>
  <c r="D20" i="175"/>
  <c r="O14" i="178"/>
  <c r="D14" i="178"/>
  <c r="O6" i="178"/>
  <c r="D6" i="178"/>
  <c r="O10" i="179"/>
  <c r="D10" i="179"/>
  <c r="O15" i="192"/>
  <c r="D15" i="192"/>
  <c r="O12" i="167"/>
  <c r="D12" i="167"/>
  <c r="O21" i="171"/>
  <c r="O13" i="175"/>
  <c r="D13" i="175"/>
  <c r="O2" i="175"/>
  <c r="D2" i="175"/>
  <c r="O17" i="172"/>
  <c r="D17" i="172"/>
  <c r="O21" i="181"/>
  <c r="D21" i="181"/>
  <c r="O19" i="183"/>
  <c r="D19" i="183"/>
  <c r="O22" i="189"/>
  <c r="D22" i="189"/>
  <c r="O17" i="192"/>
  <c r="D17" i="192"/>
  <c r="O16" i="171"/>
  <c r="O11" i="171"/>
  <c r="S23" i="175"/>
  <c r="D23" i="175"/>
  <c r="S17" i="175"/>
  <c r="D17" i="175"/>
  <c r="S4" i="175"/>
  <c r="D4" i="175"/>
  <c r="O15" i="172"/>
  <c r="D15" i="172"/>
  <c r="O10" i="166"/>
  <c r="D10" i="166"/>
  <c r="O4" i="166"/>
  <c r="D4" i="166"/>
  <c r="O24" i="171"/>
  <c r="O6" i="171"/>
  <c r="O19" i="174"/>
  <c r="D19" i="174"/>
  <c r="O13" i="174"/>
  <c r="D13" i="174"/>
  <c r="O7" i="174"/>
  <c r="D7" i="174"/>
  <c r="O14" i="177"/>
  <c r="D14" i="177"/>
  <c r="O3" i="179"/>
  <c r="D3" i="179"/>
  <c r="O30" i="192"/>
  <c r="D30" i="192"/>
  <c r="O17" i="193"/>
  <c r="D17" i="193"/>
  <c r="O19" i="171"/>
  <c r="O14" i="171"/>
  <c r="O14" i="173"/>
  <c r="O5" i="172"/>
  <c r="D5" i="172"/>
  <c r="O3" i="172"/>
  <c r="D3" i="172"/>
  <c r="O10" i="176"/>
  <c r="D10" i="176"/>
  <c r="O16" i="177"/>
  <c r="D16" i="177"/>
  <c r="S22" i="168"/>
  <c r="D22" i="168"/>
  <c r="O9" i="171"/>
  <c r="O12" i="172"/>
  <c r="D12" i="172"/>
  <c r="S20" i="187"/>
  <c r="D20" i="187"/>
  <c r="O24" i="189"/>
  <c r="D24" i="189"/>
  <c r="O8" i="189"/>
  <c r="D8" i="189"/>
  <c r="O5" i="189"/>
  <c r="D5" i="189"/>
  <c r="O22" i="171"/>
  <c r="O17" i="171"/>
  <c r="O17" i="173"/>
  <c r="D17" i="173"/>
  <c r="O3" i="177"/>
  <c r="D3" i="177"/>
  <c r="O22" i="184"/>
  <c r="D22" i="184"/>
  <c r="O15" i="166"/>
  <c r="D15" i="166"/>
  <c r="O24" i="173"/>
  <c r="D24" i="173"/>
  <c r="O21" i="173"/>
  <c r="D21" i="173"/>
  <c r="O18" i="173"/>
  <c r="D18" i="173"/>
  <c r="O15" i="173"/>
  <c r="D15" i="173"/>
  <c r="O12" i="173"/>
  <c r="O9" i="173"/>
  <c r="O8" i="172"/>
  <c r="D8" i="172"/>
  <c r="O3" i="178"/>
  <c r="D3" i="178"/>
  <c r="O10" i="181"/>
  <c r="D10" i="181"/>
  <c r="O10" i="185"/>
  <c r="D10" i="185"/>
  <c r="S20" i="186"/>
  <c r="D20" i="186"/>
  <c r="S22" i="187"/>
  <c r="D22" i="187"/>
  <c r="O12" i="189"/>
  <c r="D12" i="189"/>
  <c r="O7" i="189"/>
  <c r="D7" i="189"/>
  <c r="O27" i="192"/>
  <c r="D27" i="192"/>
  <c r="S21" i="167"/>
  <c r="D21" i="167"/>
  <c r="O23" i="48"/>
  <c r="D23" i="48"/>
  <c r="O2" i="174"/>
  <c r="D2" i="174"/>
  <c r="S21" i="175"/>
  <c r="D21" i="175"/>
  <c r="O18" i="175"/>
  <c r="D18" i="175"/>
  <c r="O10" i="175"/>
  <c r="D10" i="175"/>
  <c r="S19" i="176"/>
  <c r="D19" i="176"/>
  <c r="O13" i="176"/>
  <c r="D13" i="176"/>
  <c r="O9" i="176"/>
  <c r="D9" i="176"/>
  <c r="O2" i="176"/>
  <c r="D2" i="176"/>
  <c r="O18" i="179"/>
  <c r="D18" i="179"/>
  <c r="O7" i="179"/>
  <c r="D7" i="179"/>
  <c r="O5" i="179"/>
  <c r="D5" i="179"/>
  <c r="O19" i="190"/>
  <c r="D19" i="190"/>
  <c r="O34" i="191"/>
  <c r="D34" i="191"/>
  <c r="O6" i="166"/>
  <c r="D6" i="166"/>
  <c r="O23" i="174"/>
  <c r="D23" i="174"/>
  <c r="O20" i="174"/>
  <c r="D20" i="174"/>
  <c r="O17" i="174"/>
  <c r="D17" i="174"/>
  <c r="O14" i="174"/>
  <c r="D14" i="174"/>
  <c r="O11" i="174"/>
  <c r="D11" i="174"/>
  <c r="O8" i="174"/>
  <c r="D8" i="174"/>
  <c r="O5" i="174"/>
  <c r="D5" i="174"/>
  <c r="O6" i="172"/>
  <c r="D6" i="172"/>
  <c r="O2" i="172"/>
  <c r="D2" i="172"/>
  <c r="O13" i="177"/>
  <c r="D13" i="177"/>
  <c r="O20" i="179"/>
  <c r="D20" i="179"/>
  <c r="O2" i="179"/>
  <c r="D2" i="179"/>
  <c r="O17" i="180"/>
  <c r="D17" i="180"/>
  <c r="O23" i="183"/>
  <c r="D23" i="183"/>
  <c r="S17" i="186"/>
  <c r="D17" i="186"/>
  <c r="O5" i="186"/>
  <c r="D5" i="186"/>
  <c r="O22" i="166"/>
  <c r="D22" i="166"/>
  <c r="O17" i="48"/>
  <c r="D17" i="48"/>
  <c r="O22" i="173"/>
  <c r="D22" i="173"/>
  <c r="O19" i="173"/>
  <c r="D19" i="173"/>
  <c r="O16" i="173"/>
  <c r="D16" i="173"/>
  <c r="O13" i="173"/>
  <c r="O10" i="173"/>
  <c r="O7" i="173"/>
  <c r="O23" i="172"/>
  <c r="D23" i="172"/>
  <c r="O18" i="172"/>
  <c r="D18" i="172"/>
  <c r="O11" i="172"/>
  <c r="D11" i="172"/>
  <c r="O11" i="177"/>
  <c r="D11" i="177"/>
  <c r="O11" i="178"/>
  <c r="D11" i="178"/>
  <c r="O18" i="181"/>
  <c r="D18" i="181"/>
  <c r="O9" i="181"/>
  <c r="D9" i="181"/>
  <c r="O14" i="184"/>
  <c r="D14" i="184"/>
  <c r="O19" i="185"/>
  <c r="D19" i="185"/>
  <c r="O21" i="187"/>
  <c r="D21" i="187"/>
  <c r="O26" i="192"/>
  <c r="D26" i="192"/>
  <c r="O23" i="169"/>
  <c r="D23" i="169"/>
  <c r="O2" i="177"/>
  <c r="D2" i="177"/>
  <c r="O22" i="179"/>
  <c r="D22" i="179"/>
  <c r="O15" i="179"/>
  <c r="D15" i="179"/>
  <c r="O18" i="189"/>
  <c r="D18" i="189"/>
  <c r="O16" i="189"/>
  <c r="D16" i="189"/>
  <c r="O21" i="191"/>
  <c r="D21" i="191"/>
  <c r="O21" i="192"/>
  <c r="D21" i="192"/>
  <c r="O13" i="168"/>
  <c r="D13" i="168"/>
  <c r="O19" i="166"/>
  <c r="D19" i="166"/>
  <c r="O14" i="48"/>
  <c r="D14" i="48"/>
  <c r="O22" i="175"/>
  <c r="D22" i="175"/>
  <c r="S19" i="175"/>
  <c r="D19" i="175"/>
  <c r="O16" i="175"/>
  <c r="D16" i="175"/>
  <c r="S22" i="176"/>
  <c r="D22" i="176"/>
  <c r="O19" i="177"/>
  <c r="D19" i="177"/>
  <c r="O17" i="179"/>
  <c r="D17" i="179"/>
  <c r="O12" i="180"/>
  <c r="D12" i="180"/>
  <c r="O5" i="180"/>
  <c r="D5" i="180"/>
  <c r="O23" i="184"/>
  <c r="D23" i="184"/>
  <c r="O20" i="189"/>
  <c r="D20" i="189"/>
  <c r="O23" i="190"/>
  <c r="D23" i="190"/>
  <c r="O23" i="192"/>
  <c r="D23" i="192"/>
  <c r="O20" i="170"/>
  <c r="D20" i="170"/>
  <c r="O2" i="168"/>
  <c r="D2" i="168"/>
  <c r="O19" i="48"/>
  <c r="D19" i="48"/>
  <c r="O2" i="173"/>
  <c r="O21" i="174"/>
  <c r="D21" i="174"/>
  <c r="O18" i="174"/>
  <c r="D18" i="174"/>
  <c r="O15" i="174"/>
  <c r="D15" i="174"/>
  <c r="O12" i="174"/>
  <c r="D12" i="174"/>
  <c r="O9" i="174"/>
  <c r="D9" i="174"/>
  <c r="O6" i="174"/>
  <c r="D6" i="174"/>
  <c r="O3" i="174"/>
  <c r="D3" i="174"/>
  <c r="O21" i="172"/>
  <c r="D21" i="172"/>
  <c r="O14" i="172"/>
  <c r="D14" i="172"/>
  <c r="O9" i="172"/>
  <c r="D9" i="172"/>
  <c r="S22" i="178"/>
  <c r="D22" i="178"/>
  <c r="S6" i="181"/>
  <c r="D6" i="181"/>
  <c r="O22" i="183"/>
  <c r="D22" i="183"/>
  <c r="O16" i="185"/>
  <c r="D16" i="185"/>
  <c r="O4" i="185"/>
  <c r="D4" i="185"/>
  <c r="O3" i="189"/>
  <c r="D3" i="189"/>
  <c r="O13" i="166"/>
  <c r="D13" i="166"/>
  <c r="O22" i="177"/>
  <c r="D22" i="177"/>
  <c r="O8" i="177"/>
  <c r="D8" i="177"/>
  <c r="S19" i="178"/>
  <c r="D19" i="178"/>
  <c r="O20" i="180"/>
  <c r="D20" i="180"/>
  <c r="O15" i="180"/>
  <c r="D15" i="180"/>
  <c r="O8" i="180"/>
  <c r="D8" i="180"/>
  <c r="O3" i="180"/>
  <c r="D3" i="180"/>
  <c r="O13" i="181"/>
  <c r="D13" i="181"/>
  <c r="O22" i="182"/>
  <c r="D22" i="182"/>
  <c r="O14" i="183"/>
  <c r="D14" i="183"/>
  <c r="O8" i="184"/>
  <c r="D8" i="184"/>
  <c r="O14" i="189"/>
  <c r="D14" i="189"/>
  <c r="O19" i="191"/>
  <c r="D19" i="191"/>
  <c r="O15" i="191"/>
  <c r="D15" i="191"/>
  <c r="S21" i="169"/>
  <c r="D21" i="169"/>
  <c r="O6" i="167"/>
  <c r="D6" i="167"/>
  <c r="O21" i="166"/>
  <c r="D21" i="166"/>
  <c r="O12" i="166"/>
  <c r="D12" i="166"/>
  <c r="O3" i="166"/>
  <c r="D3" i="166"/>
  <c r="O16" i="48"/>
  <c r="D16" i="48"/>
  <c r="O14" i="175"/>
  <c r="D14" i="175"/>
  <c r="O11" i="175"/>
  <c r="D11" i="175"/>
  <c r="S8" i="175"/>
  <c r="D8" i="175"/>
  <c r="S5" i="175"/>
  <c r="D5" i="175"/>
  <c r="O6" i="176"/>
  <c r="D6" i="176"/>
  <c r="O17" i="177"/>
  <c r="D17" i="177"/>
  <c r="O6" i="177"/>
  <c r="D6" i="177"/>
  <c r="S17" i="178"/>
  <c r="D17" i="178"/>
  <c r="O9" i="178"/>
  <c r="D9" i="178"/>
  <c r="O21" i="179"/>
  <c r="D21" i="179"/>
  <c r="O13" i="179"/>
  <c r="D13" i="179"/>
  <c r="O8" i="179"/>
  <c r="D8" i="179"/>
  <c r="O23" i="180"/>
  <c r="D23" i="180"/>
  <c r="O18" i="180"/>
  <c r="D18" i="180"/>
  <c r="O11" i="180"/>
  <c r="D11" i="180"/>
  <c r="O6" i="180"/>
  <c r="D6" i="180"/>
  <c r="O16" i="181"/>
  <c r="D16" i="181"/>
  <c r="S4" i="181"/>
  <c r="D4" i="181"/>
  <c r="O17" i="183"/>
  <c r="D17" i="183"/>
  <c r="O17" i="184"/>
  <c r="D17" i="184"/>
  <c r="O23" i="189"/>
  <c r="D23" i="189"/>
  <c r="O10" i="189"/>
  <c r="D10" i="189"/>
  <c r="O6" i="189"/>
  <c r="D6" i="189"/>
  <c r="O28" i="191"/>
  <c r="D28" i="191"/>
  <c r="O24" i="191"/>
  <c r="D24" i="191"/>
  <c r="O20" i="193"/>
  <c r="D20" i="193"/>
  <c r="O16" i="193"/>
  <c r="D16" i="193"/>
  <c r="O15" i="167"/>
  <c r="D15" i="167"/>
  <c r="O16" i="168"/>
  <c r="D16" i="168"/>
  <c r="O20" i="177"/>
  <c r="D20" i="177"/>
  <c r="O9" i="177"/>
  <c r="D9" i="177"/>
  <c r="S20" i="178"/>
  <c r="D20" i="178"/>
  <c r="O2" i="178"/>
  <c r="D2" i="178"/>
  <c r="O13" i="185"/>
  <c r="D13" i="185"/>
  <c r="O14" i="186"/>
  <c r="D14" i="186"/>
  <c r="O22" i="188"/>
  <c r="D22" i="188"/>
  <c r="O21" i="189"/>
  <c r="D21" i="189"/>
  <c r="O22" i="190"/>
  <c r="D22" i="190"/>
  <c r="O24" i="192"/>
  <c r="D24" i="192"/>
  <c r="O20" i="192"/>
  <c r="D20" i="192"/>
  <c r="O23" i="170"/>
  <c r="D23" i="170"/>
  <c r="S23" i="176"/>
  <c r="D23" i="176"/>
  <c r="O12" i="176"/>
  <c r="D12" i="176"/>
  <c r="O23" i="177"/>
  <c r="D23" i="177"/>
  <c r="O12" i="177"/>
  <c r="D12" i="177"/>
  <c r="S23" i="178"/>
  <c r="D23" i="178"/>
  <c r="O12" i="178"/>
  <c r="D12" i="178"/>
  <c r="O16" i="179"/>
  <c r="D16" i="179"/>
  <c r="O11" i="179"/>
  <c r="D11" i="179"/>
  <c r="O6" i="179"/>
  <c r="D6" i="179"/>
  <c r="O2" i="180"/>
  <c r="D2" i="180"/>
  <c r="O12" i="181"/>
  <c r="D12" i="181"/>
  <c r="O21" i="182"/>
  <c r="D21" i="182"/>
  <c r="O13" i="183"/>
  <c r="D13" i="183"/>
  <c r="O11" i="184"/>
  <c r="D11" i="184"/>
  <c r="O17" i="189"/>
  <c r="D17" i="189"/>
  <c r="O4" i="189"/>
  <c r="D4" i="189"/>
  <c r="O22" i="191"/>
  <c r="D22" i="191"/>
  <c r="O18" i="191"/>
  <c r="D18" i="191"/>
  <c r="O14" i="193"/>
  <c r="D14" i="193"/>
  <c r="O20" i="169"/>
  <c r="D20" i="169"/>
  <c r="O9" i="167"/>
  <c r="D9" i="167"/>
  <c r="O16" i="166"/>
  <c r="D16" i="166"/>
  <c r="O7" i="166"/>
  <c r="D7" i="166"/>
  <c r="O20" i="48"/>
  <c r="D20" i="48"/>
  <c r="O11" i="48"/>
  <c r="D11" i="48"/>
  <c r="O22" i="172"/>
  <c r="D22" i="172"/>
  <c r="S19" i="172"/>
  <c r="D19" i="172"/>
  <c r="O16" i="172"/>
  <c r="D16" i="172"/>
  <c r="O13" i="172"/>
  <c r="D13" i="172"/>
  <c r="O10" i="172"/>
  <c r="D10" i="172"/>
  <c r="O7" i="172"/>
  <c r="D7" i="172"/>
  <c r="O4" i="172"/>
  <c r="D4" i="172"/>
  <c r="S15" i="176"/>
  <c r="D15" i="176"/>
  <c r="O15" i="177"/>
  <c r="D15" i="177"/>
  <c r="O4" i="177"/>
  <c r="D4" i="177"/>
  <c r="O21" i="180"/>
  <c r="D21" i="180"/>
  <c r="O14" i="180"/>
  <c r="D14" i="180"/>
  <c r="O9" i="180"/>
  <c r="D9" i="180"/>
  <c r="O19" i="181"/>
  <c r="D19" i="181"/>
  <c r="S7" i="181"/>
  <c r="D7" i="181"/>
  <c r="O20" i="183"/>
  <c r="D20" i="183"/>
  <c r="O20" i="184"/>
  <c r="D20" i="184"/>
  <c r="O7" i="185"/>
  <c r="D7" i="185"/>
  <c r="O8" i="186"/>
  <c r="D8" i="186"/>
  <c r="O19" i="189"/>
  <c r="D19" i="189"/>
  <c r="O15" i="189"/>
  <c r="D15" i="189"/>
  <c r="O20" i="190"/>
  <c r="D20" i="190"/>
  <c r="O33" i="191"/>
  <c r="D33" i="191"/>
  <c r="O18" i="192"/>
  <c r="D18" i="192"/>
  <c r="O14" i="192"/>
  <c r="D14" i="192"/>
  <c r="O17" i="170"/>
  <c r="D17" i="170"/>
  <c r="O18" i="166"/>
  <c r="D18" i="166"/>
  <c r="O9" i="166"/>
  <c r="D9" i="166"/>
  <c r="O22" i="48"/>
  <c r="D22" i="48"/>
  <c r="O13" i="48"/>
  <c r="D13" i="48"/>
  <c r="O15" i="175"/>
  <c r="D15" i="175"/>
  <c r="O12" i="175"/>
  <c r="D12" i="175"/>
  <c r="O9" i="175"/>
  <c r="D9" i="175"/>
  <c r="S6" i="175"/>
  <c r="D6" i="175"/>
  <c r="O3" i="175"/>
  <c r="D3" i="175"/>
  <c r="S18" i="176"/>
  <c r="D18" i="176"/>
  <c r="O4" i="176"/>
  <c r="D4" i="176"/>
  <c r="O18" i="177"/>
  <c r="D18" i="177"/>
  <c r="O7" i="177"/>
  <c r="D7" i="177"/>
  <c r="O15" i="178"/>
  <c r="D15" i="178"/>
  <c r="O5" i="178"/>
  <c r="D5" i="178"/>
  <c r="O19" i="179"/>
  <c r="D19" i="179"/>
  <c r="O14" i="179"/>
  <c r="D14" i="179"/>
  <c r="O9" i="179"/>
  <c r="D9" i="179"/>
  <c r="O22" i="185"/>
  <c r="D22" i="185"/>
  <c r="S23" i="186"/>
  <c r="D23" i="186"/>
  <c r="O2" i="186"/>
  <c r="D2" i="186"/>
  <c r="O11" i="189"/>
  <c r="D11" i="189"/>
  <c r="O16" i="191"/>
  <c r="D16" i="191"/>
  <c r="O29" i="192"/>
  <c r="D29" i="192"/>
  <c r="O22" i="165"/>
  <c r="D22" i="165"/>
  <c r="O3" i="167"/>
  <c r="D3" i="167"/>
  <c r="O7" i="176"/>
  <c r="D7" i="176"/>
  <c r="O21" i="177"/>
  <c r="D21" i="177"/>
  <c r="O10" i="177"/>
  <c r="D10" i="177"/>
  <c r="S18" i="178"/>
  <c r="D18" i="178"/>
  <c r="O4" i="179"/>
  <c r="D4" i="179"/>
  <c r="O15" i="181"/>
  <c r="D15" i="181"/>
  <c r="S3" i="181"/>
  <c r="D3" i="181"/>
  <c r="O16" i="183"/>
  <c r="D16" i="183"/>
  <c r="O16" i="184"/>
  <c r="D16" i="184"/>
  <c r="O23" i="188"/>
  <c r="D23" i="188"/>
  <c r="O13" i="189"/>
  <c r="D13" i="189"/>
  <c r="O9" i="189"/>
  <c r="D9" i="189"/>
  <c r="O31" i="191"/>
  <c r="D31" i="191"/>
  <c r="O27" i="191"/>
  <c r="D27" i="191"/>
  <c r="O23" i="193"/>
  <c r="D23" i="193"/>
  <c r="O19" i="193"/>
  <c r="D19" i="193"/>
  <c r="O18" i="167"/>
  <c r="D18" i="167"/>
  <c r="S19" i="168"/>
  <c r="D19" i="168"/>
  <c r="O8" i="48"/>
  <c r="D8" i="48"/>
  <c r="S22" i="186"/>
  <c r="D22" i="186"/>
  <c r="S19" i="186"/>
  <c r="D19" i="186"/>
  <c r="O16" i="186"/>
  <c r="D16" i="186"/>
  <c r="O13" i="186"/>
  <c r="D13" i="186"/>
  <c r="O10" i="186"/>
  <c r="D10" i="186"/>
  <c r="O7" i="186"/>
  <c r="D7" i="186"/>
  <c r="O4" i="186"/>
  <c r="D4" i="186"/>
  <c r="O2" i="167"/>
  <c r="D2" i="167"/>
  <c r="S21" i="168"/>
  <c r="D21" i="168"/>
  <c r="S18" i="168"/>
  <c r="D18" i="168"/>
  <c r="O15" i="168"/>
  <c r="D15" i="168"/>
  <c r="O12" i="168"/>
  <c r="D12" i="168"/>
  <c r="O9" i="168"/>
  <c r="D9" i="168"/>
  <c r="O6" i="168"/>
  <c r="D6" i="168"/>
  <c r="O3" i="168"/>
  <c r="D3" i="168"/>
  <c r="O13" i="184"/>
  <c r="D13" i="184"/>
  <c r="O10" i="184"/>
  <c r="D10" i="184"/>
  <c r="O24" i="185"/>
  <c r="D24" i="185"/>
  <c r="O21" i="185"/>
  <c r="D21" i="185"/>
  <c r="O18" i="185"/>
  <c r="D18" i="185"/>
  <c r="O15" i="185"/>
  <c r="D15" i="185"/>
  <c r="O12" i="185"/>
  <c r="D12" i="185"/>
  <c r="O9" i="185"/>
  <c r="D9" i="185"/>
  <c r="O6" i="185"/>
  <c r="D6" i="185"/>
  <c r="O3" i="185"/>
  <c r="D3" i="185"/>
  <c r="O22" i="170"/>
  <c r="D22" i="170"/>
  <c r="O19" i="170"/>
  <c r="D19" i="170"/>
  <c r="S23" i="167"/>
  <c r="D23" i="167"/>
  <c r="O20" i="167"/>
  <c r="D20" i="167"/>
  <c r="O17" i="167"/>
  <c r="D17" i="167"/>
  <c r="O14" i="167"/>
  <c r="D14" i="167"/>
  <c r="O11" i="167"/>
  <c r="D11" i="167"/>
  <c r="O8" i="167"/>
  <c r="D8" i="167"/>
  <c r="O5" i="167"/>
  <c r="D5" i="167"/>
  <c r="O2" i="166"/>
  <c r="D2" i="166"/>
  <c r="O23" i="166"/>
  <c r="D23" i="166"/>
  <c r="O20" i="166"/>
  <c r="D20" i="166"/>
  <c r="O17" i="166"/>
  <c r="D17" i="166"/>
  <c r="O14" i="166"/>
  <c r="D14" i="166"/>
  <c r="O11" i="166"/>
  <c r="D11" i="166"/>
  <c r="O8" i="166"/>
  <c r="D8" i="166"/>
  <c r="O5" i="166"/>
  <c r="D5" i="166"/>
  <c r="O21" i="48"/>
  <c r="D21" i="48"/>
  <c r="O18" i="48"/>
  <c r="D18" i="48"/>
  <c r="O15" i="48"/>
  <c r="D15" i="48"/>
  <c r="O12" i="48"/>
  <c r="D12" i="48"/>
  <c r="O9" i="48"/>
  <c r="D9" i="48"/>
  <c r="O10" i="168"/>
  <c r="D10" i="168"/>
  <c r="O7" i="168"/>
  <c r="D7" i="168"/>
  <c r="O4" i="168"/>
  <c r="D4" i="168"/>
  <c r="O16" i="178"/>
  <c r="D16" i="178"/>
  <c r="O13" i="178"/>
  <c r="D13" i="178"/>
  <c r="O10" i="178"/>
  <c r="D10" i="178"/>
  <c r="O7" i="178"/>
  <c r="D7" i="178"/>
  <c r="O4" i="178"/>
  <c r="D4" i="178"/>
  <c r="O2" i="185"/>
  <c r="D2" i="185"/>
  <c r="S21" i="186"/>
  <c r="D21" i="186"/>
  <c r="S18" i="186"/>
  <c r="D18" i="186"/>
  <c r="O15" i="186"/>
  <c r="D15" i="186"/>
  <c r="O12" i="186"/>
  <c r="D12" i="186"/>
  <c r="O9" i="186"/>
  <c r="D9" i="186"/>
  <c r="O6" i="186"/>
  <c r="D6" i="186"/>
  <c r="O3" i="186"/>
  <c r="D3" i="186"/>
  <c r="S23" i="168"/>
  <c r="D23" i="168"/>
  <c r="S20" i="168"/>
  <c r="D20" i="168"/>
  <c r="O17" i="168"/>
  <c r="D17" i="168"/>
  <c r="O14" i="168"/>
  <c r="D14" i="168"/>
  <c r="O11" i="168"/>
  <c r="D11" i="168"/>
  <c r="O8" i="168"/>
  <c r="D8" i="168"/>
  <c r="O5" i="168"/>
  <c r="D5" i="168"/>
  <c r="S20" i="176"/>
  <c r="D20" i="176"/>
  <c r="S17" i="176"/>
  <c r="D17" i="176"/>
  <c r="O14" i="176"/>
  <c r="D14" i="176"/>
  <c r="O11" i="176"/>
  <c r="D11" i="176"/>
  <c r="O8" i="176"/>
  <c r="D8" i="176"/>
  <c r="O5" i="176"/>
  <c r="D5" i="176"/>
  <c r="O23" i="181"/>
  <c r="D23" i="181"/>
  <c r="O20" i="181"/>
  <c r="D20" i="181"/>
  <c r="O17" i="181"/>
  <c r="D17" i="181"/>
  <c r="O14" i="181"/>
  <c r="D14" i="181"/>
  <c r="O11" i="181"/>
  <c r="D11" i="181"/>
  <c r="O8" i="181"/>
  <c r="D8" i="181"/>
  <c r="S5" i="181"/>
  <c r="D5" i="181"/>
  <c r="O23" i="182"/>
  <c r="D23" i="182"/>
  <c r="O20" i="182"/>
  <c r="D20" i="182"/>
  <c r="O21" i="183"/>
  <c r="D21" i="183"/>
  <c r="O18" i="183"/>
  <c r="D18" i="183"/>
  <c r="O15" i="183"/>
  <c r="D15" i="183"/>
  <c r="O12" i="183"/>
  <c r="D12" i="183"/>
  <c r="O21" i="184"/>
  <c r="D21" i="184"/>
  <c r="O18" i="184"/>
  <c r="D18" i="184"/>
  <c r="O15" i="184"/>
  <c r="D15" i="184"/>
  <c r="O12" i="184"/>
  <c r="D12" i="184"/>
  <c r="O9" i="184"/>
  <c r="D9" i="184"/>
  <c r="O23" i="185"/>
  <c r="D23" i="185"/>
  <c r="O20" i="185"/>
  <c r="D20" i="185"/>
  <c r="O17" i="185"/>
  <c r="D17" i="185"/>
  <c r="O14" i="185"/>
  <c r="D14" i="185"/>
  <c r="O11" i="185"/>
  <c r="D11" i="185"/>
  <c r="O8" i="185"/>
  <c r="D8" i="185"/>
  <c r="O5" i="185"/>
  <c r="D5" i="185"/>
  <c r="O21" i="170"/>
  <c r="D21" i="170"/>
  <c r="O18" i="170"/>
  <c r="D18" i="170"/>
  <c r="O22" i="167"/>
  <c r="D22" i="167"/>
  <c r="S19" i="167"/>
  <c r="D19" i="167"/>
  <c r="O16" i="167"/>
  <c r="D16" i="167"/>
  <c r="O13" i="167"/>
  <c r="D13" i="167"/>
  <c r="O10" i="167"/>
  <c r="D10" i="167"/>
  <c r="O7" i="167"/>
  <c r="D7" i="167"/>
  <c r="O4" i="167"/>
  <c r="D4" i="167"/>
  <c r="O22" i="180"/>
  <c r="D22" i="180"/>
  <c r="O19" i="180"/>
  <c r="D19" i="180"/>
  <c r="O16" i="180"/>
  <c r="D16" i="180"/>
  <c r="O13" i="180"/>
  <c r="D13" i="180"/>
  <c r="O10" i="180"/>
  <c r="D10" i="180"/>
  <c r="O7" i="180"/>
  <c r="D7" i="180"/>
  <c r="O4" i="180"/>
  <c r="D4" i="180"/>
  <c r="O2" i="189"/>
  <c r="D2" i="189"/>
  <c r="O21" i="190"/>
  <c r="D21" i="190"/>
  <c r="O18" i="190"/>
  <c r="D18" i="190"/>
  <c r="O32" i="191"/>
  <c r="D32" i="191"/>
  <c r="O29" i="191"/>
  <c r="D29" i="191"/>
  <c r="O26" i="191"/>
  <c r="D26" i="191"/>
  <c r="O23" i="191"/>
  <c r="D23" i="191"/>
  <c r="O20" i="191"/>
  <c r="D20" i="191"/>
  <c r="O17" i="191"/>
  <c r="D17" i="191"/>
  <c r="O14" i="191"/>
  <c r="D14" i="191"/>
  <c r="O28" i="192"/>
  <c r="D28" i="192"/>
  <c r="O25" i="192"/>
  <c r="D25" i="192"/>
  <c r="O22" i="192"/>
  <c r="D22" i="192"/>
  <c r="O19" i="192"/>
  <c r="D19" i="192"/>
  <c r="O16" i="192"/>
  <c r="D16" i="192"/>
  <c r="O13" i="192"/>
  <c r="D13" i="192"/>
  <c r="O21" i="193"/>
  <c r="D21" i="193"/>
  <c r="O18" i="193"/>
  <c r="D18" i="193"/>
  <c r="O15" i="193"/>
  <c r="D15" i="193"/>
  <c r="S22" i="169"/>
  <c r="D22" i="169"/>
  <c r="O23" i="165"/>
  <c r="D23" i="165"/>
  <c r="K14" i="173"/>
  <c r="S2" i="175"/>
  <c r="O8" i="175"/>
  <c r="S14" i="185"/>
  <c r="J17" i="194"/>
  <c r="K12" i="194"/>
  <c r="S5" i="166"/>
  <c r="J22" i="173"/>
  <c r="J14" i="191"/>
  <c r="S6" i="168"/>
  <c r="J23" i="191"/>
  <c r="S11" i="185"/>
  <c r="S12" i="175"/>
  <c r="S2" i="185"/>
  <c r="J19" i="173"/>
  <c r="K19" i="192"/>
  <c r="S12" i="176"/>
  <c r="S14" i="178"/>
  <c r="S6" i="172"/>
  <c r="S15" i="186"/>
  <c r="S6" i="178"/>
  <c r="S7" i="172"/>
  <c r="J5" i="194"/>
  <c r="K10" i="184"/>
  <c r="K23" i="171"/>
  <c r="S4" i="174"/>
  <c r="O7" i="175"/>
  <c r="S14" i="172"/>
  <c r="S7" i="186"/>
  <c r="K16" i="192"/>
  <c r="S4" i="176"/>
  <c r="S3" i="167"/>
  <c r="S12" i="174"/>
  <c r="K17" i="171"/>
  <c r="S11" i="172"/>
  <c r="J20" i="182"/>
  <c r="K11" i="184"/>
  <c r="S7" i="185"/>
  <c r="J22" i="191"/>
  <c r="J26" i="191"/>
  <c r="S2" i="168"/>
  <c r="J11" i="194"/>
  <c r="K12" i="184"/>
  <c r="S6" i="167"/>
  <c r="S13" i="166"/>
  <c r="K6" i="194"/>
  <c r="K8" i="173"/>
  <c r="S16" i="175"/>
  <c r="S15" i="172"/>
  <c r="S8" i="176"/>
  <c r="S6" i="185"/>
  <c r="S16" i="174"/>
  <c r="S13" i="175"/>
  <c r="K21" i="182"/>
  <c r="S3" i="185"/>
  <c r="S6" i="186"/>
  <c r="J27" i="191"/>
  <c r="K23" i="192"/>
  <c r="S10" i="167"/>
  <c r="S10" i="168"/>
  <c r="S10" i="178"/>
  <c r="S10" i="185"/>
  <c r="S3" i="186"/>
  <c r="S7" i="167"/>
  <c r="S2" i="172"/>
  <c r="O3" i="181"/>
  <c r="K20" i="184"/>
  <c r="S14" i="167"/>
  <c r="S11" i="167"/>
  <c r="S14" i="168"/>
  <c r="J14" i="171"/>
  <c r="J7" i="171"/>
  <c r="J23" i="173"/>
  <c r="O18" i="171"/>
  <c r="K24" i="173"/>
  <c r="O6" i="175"/>
  <c r="J22" i="182"/>
  <c r="K18" i="171"/>
  <c r="O7" i="181"/>
  <c r="K21" i="184"/>
  <c r="K9" i="184"/>
  <c r="K14" i="192"/>
  <c r="J23" i="194"/>
  <c r="K18" i="194"/>
  <c r="K19" i="171"/>
  <c r="K11" i="171"/>
  <c r="K13" i="173"/>
  <c r="S3" i="172"/>
  <c r="O4" i="181"/>
  <c r="J18" i="191"/>
  <c r="K21" i="192"/>
  <c r="S15" i="167"/>
  <c r="S17" i="171"/>
  <c r="S8" i="174"/>
  <c r="S10" i="172"/>
  <c r="S2" i="178"/>
  <c r="S4" i="180"/>
  <c r="S15" i="185"/>
  <c r="S11" i="186"/>
  <c r="J25" i="191"/>
  <c r="J29" i="191"/>
  <c r="K25" i="192"/>
  <c r="S9" i="166"/>
  <c r="S13" i="174"/>
  <c r="S13" i="176"/>
  <c r="K24" i="194"/>
  <c r="J7" i="194"/>
  <c r="J20" i="171"/>
  <c r="S14" i="174"/>
  <c r="S10" i="174"/>
  <c r="S6" i="174"/>
  <c r="S2" i="174"/>
  <c r="O4" i="175"/>
  <c r="S14" i="176"/>
  <c r="S10" i="176"/>
  <c r="S6" i="176"/>
  <c r="S2" i="176"/>
  <c r="S16" i="178"/>
  <c r="S12" i="178"/>
  <c r="S8" i="178"/>
  <c r="S4" i="178"/>
  <c r="K23" i="182"/>
  <c r="K22" i="184"/>
  <c r="J13" i="184"/>
  <c r="S13" i="186"/>
  <c r="S9" i="186"/>
  <c r="S5" i="186"/>
  <c r="J28" i="191"/>
  <c r="J24" i="191"/>
  <c r="J13" i="194"/>
  <c r="K21" i="171"/>
  <c r="K8" i="171"/>
  <c r="K20" i="173"/>
  <c r="K11" i="173"/>
  <c r="J7" i="173"/>
  <c r="S15" i="175"/>
  <c r="S11" i="175"/>
  <c r="S13" i="172"/>
  <c r="S9" i="172"/>
  <c r="S5" i="172"/>
  <c r="K23" i="184"/>
  <c r="K14" i="184"/>
  <c r="K24" i="192"/>
  <c r="S16" i="167"/>
  <c r="S12" i="167"/>
  <c r="S8" i="167"/>
  <c r="S4" i="167"/>
  <c r="K13" i="192"/>
  <c r="S13" i="168"/>
  <c r="S9" i="168"/>
  <c r="S5" i="168"/>
  <c r="S5" i="174"/>
  <c r="J19" i="194"/>
  <c r="K12" i="173"/>
  <c r="O5" i="175"/>
  <c r="S3" i="180"/>
  <c r="O6" i="181"/>
  <c r="J8" i="184"/>
  <c r="S13" i="185"/>
  <c r="S9" i="185"/>
  <c r="S5" i="185"/>
  <c r="J17" i="173"/>
  <c r="S15" i="174"/>
  <c r="S11" i="174"/>
  <c r="S7" i="174"/>
  <c r="S3" i="174"/>
  <c r="S11" i="176"/>
  <c r="S7" i="176"/>
  <c r="S3" i="176"/>
  <c r="S13" i="178"/>
  <c r="S9" i="178"/>
  <c r="S5" i="178"/>
  <c r="K15" i="184"/>
  <c r="S14" i="186"/>
  <c r="S10" i="186"/>
  <c r="S2" i="186"/>
  <c r="S14" i="166"/>
  <c r="S10" i="166"/>
  <c r="S6" i="166"/>
  <c r="S2" i="166"/>
  <c r="S13" i="167"/>
  <c r="S9" i="167"/>
  <c r="S5" i="167"/>
  <c r="K18" i="192"/>
  <c r="S15" i="166"/>
  <c r="S11" i="166"/>
  <c r="S7" i="166"/>
  <c r="S3" i="166"/>
  <c r="S9" i="175"/>
  <c r="S3" i="175"/>
  <c r="J15" i="191"/>
  <c r="K22" i="192"/>
  <c r="S2" i="167"/>
  <c r="J19" i="191"/>
  <c r="K15" i="192"/>
  <c r="S15" i="168"/>
  <c r="S11" i="168"/>
  <c r="S7" i="168"/>
  <c r="S3" i="168"/>
  <c r="S5" i="176"/>
  <c r="S15" i="178"/>
  <c r="S11" i="178"/>
  <c r="S7" i="178"/>
  <c r="S3" i="178"/>
  <c r="S16" i="186"/>
  <c r="S12" i="186"/>
  <c r="S8" i="186"/>
  <c r="S4" i="186"/>
  <c r="S16" i="166"/>
  <c r="S12" i="166"/>
  <c r="S8" i="166"/>
  <c r="S4" i="166"/>
  <c r="J16" i="191"/>
  <c r="S9" i="174"/>
  <c r="S9" i="176"/>
  <c r="S14" i="175"/>
  <c r="S10" i="175"/>
  <c r="S16" i="172"/>
  <c r="S12" i="172"/>
  <c r="S8" i="172"/>
  <c r="S4" i="172"/>
  <c r="S2" i="180"/>
  <c r="O5" i="181"/>
  <c r="S16" i="185"/>
  <c r="S12" i="185"/>
  <c r="S8" i="185"/>
  <c r="S4" i="185"/>
  <c r="J20" i="191"/>
  <c r="S16" i="168"/>
  <c r="S12" i="168"/>
  <c r="S8" i="168"/>
  <c r="S4" i="168"/>
  <c r="S23" i="48"/>
  <c r="S22" i="48"/>
  <c r="S21" i="48"/>
  <c r="S20" i="48"/>
  <c r="S19" i="48"/>
  <c r="S18" i="48"/>
  <c r="S17" i="48"/>
  <c r="S16" i="48"/>
  <c r="S15" i="48"/>
  <c r="S14" i="48"/>
  <c r="S13" i="48"/>
  <c r="S12" i="48"/>
  <c r="S11" i="48"/>
  <c r="S10" i="48"/>
  <c r="S9" i="48"/>
  <c r="S8" i="48"/>
  <c r="K23" i="48"/>
  <c r="K22" i="48"/>
  <c r="K21" i="48"/>
  <c r="K20" i="48"/>
  <c r="K19" i="48"/>
  <c r="K18" i="48"/>
  <c r="K17" i="48"/>
  <c r="K16" i="48"/>
  <c r="K15" i="48"/>
  <c r="K14" i="48"/>
  <c r="K13" i="48"/>
  <c r="K12" i="48"/>
  <c r="K11" i="48"/>
  <c r="K10" i="48"/>
  <c r="K9" i="48"/>
  <c r="K8" i="48"/>
  <c r="S23" i="166"/>
  <c r="S22" i="166"/>
  <c r="S21" i="166"/>
  <c r="S20" i="166"/>
  <c r="S19" i="166"/>
  <c r="S18" i="166"/>
  <c r="S17" i="166"/>
  <c r="K23" i="166"/>
  <c r="K22" i="166"/>
  <c r="K21" i="166"/>
  <c r="K20" i="166"/>
  <c r="K19" i="166"/>
  <c r="K18" i="166"/>
  <c r="K17" i="166"/>
  <c r="K16" i="166"/>
  <c r="K15" i="166"/>
  <c r="K14" i="166"/>
  <c r="K13" i="166"/>
  <c r="K12" i="166"/>
  <c r="K11" i="166"/>
  <c r="K10" i="166"/>
  <c r="K9" i="166"/>
  <c r="K8" i="166"/>
  <c r="K7" i="166"/>
  <c r="K6" i="166"/>
  <c r="K5" i="166"/>
  <c r="K4" i="166"/>
  <c r="K3" i="166"/>
  <c r="K2" i="166"/>
  <c r="S17" i="168"/>
  <c r="O23" i="168"/>
  <c r="O22" i="168"/>
  <c r="O21" i="168"/>
  <c r="O20" i="168"/>
  <c r="O19" i="168"/>
  <c r="O18" i="168"/>
  <c r="K23" i="168"/>
  <c r="K22" i="168"/>
  <c r="K21" i="168"/>
  <c r="K20" i="168"/>
  <c r="K19" i="168"/>
  <c r="K18" i="168"/>
  <c r="K17" i="168"/>
  <c r="K16" i="168"/>
  <c r="K15" i="168"/>
  <c r="K14" i="168"/>
  <c r="K13" i="168"/>
  <c r="K12" i="168"/>
  <c r="K11" i="168"/>
  <c r="K10" i="168"/>
  <c r="K9" i="168"/>
  <c r="K8" i="168"/>
  <c r="K7" i="168"/>
  <c r="K6" i="168"/>
  <c r="K5" i="168"/>
  <c r="K4" i="168"/>
  <c r="K3" i="168"/>
  <c r="K2" i="168"/>
  <c r="S20" i="167"/>
  <c r="S17" i="167"/>
  <c r="S22" i="167"/>
  <c r="S18" i="167"/>
  <c r="O23" i="167"/>
  <c r="O21" i="167"/>
  <c r="O19" i="167"/>
  <c r="K23" i="167"/>
  <c r="K22" i="167"/>
  <c r="K21" i="167"/>
  <c r="K20" i="167"/>
  <c r="K19" i="167"/>
  <c r="K18" i="167"/>
  <c r="K17" i="167"/>
  <c r="K16" i="167"/>
  <c r="K15" i="167"/>
  <c r="K14" i="167"/>
  <c r="K13" i="167"/>
  <c r="K12" i="167"/>
  <c r="K11" i="167"/>
  <c r="K10" i="167"/>
  <c r="K9" i="167"/>
  <c r="K8" i="167"/>
  <c r="K7" i="167"/>
  <c r="K6" i="167"/>
  <c r="K5" i="167"/>
  <c r="K4" i="167"/>
  <c r="K3" i="167"/>
  <c r="K2" i="167"/>
  <c r="S23" i="170"/>
  <c r="S22" i="170"/>
  <c r="S21" i="170"/>
  <c r="S20" i="170"/>
  <c r="S19" i="170"/>
  <c r="S18" i="170"/>
  <c r="S17" i="170"/>
  <c r="K23" i="170"/>
  <c r="K22" i="170"/>
  <c r="K21" i="170"/>
  <c r="K20" i="170"/>
  <c r="K19" i="170"/>
  <c r="K18" i="170"/>
  <c r="K17" i="170"/>
  <c r="S23" i="165"/>
  <c r="S22" i="165"/>
  <c r="K23" i="165"/>
  <c r="K22" i="165"/>
  <c r="S20" i="169"/>
  <c r="S23" i="169"/>
  <c r="O22" i="169"/>
  <c r="O21" i="169"/>
  <c r="K23" i="169"/>
  <c r="K22" i="169"/>
  <c r="K21" i="169"/>
  <c r="K20" i="169"/>
  <c r="S23" i="193"/>
  <c r="S22" i="193"/>
  <c r="S21" i="193"/>
  <c r="S20" i="193"/>
  <c r="S19" i="193"/>
  <c r="S18" i="193"/>
  <c r="S17" i="193"/>
  <c r="S16" i="193"/>
  <c r="S15" i="193"/>
  <c r="S14" i="193"/>
  <c r="K23" i="193"/>
  <c r="K22" i="193"/>
  <c r="K21" i="193"/>
  <c r="K20" i="193"/>
  <c r="K19" i="193"/>
  <c r="K18" i="193"/>
  <c r="K17" i="193"/>
  <c r="K16" i="193"/>
  <c r="K15" i="193"/>
  <c r="K14" i="193"/>
  <c r="S30" i="192"/>
  <c r="S29" i="192"/>
  <c r="S28" i="192"/>
  <c r="S27" i="192"/>
  <c r="S26" i="192"/>
  <c r="S25" i="192"/>
  <c r="S24" i="192"/>
  <c r="S23" i="192"/>
  <c r="S22" i="192"/>
  <c r="S21" i="192"/>
  <c r="S20" i="192"/>
  <c r="S19" i="192"/>
  <c r="S18" i="192"/>
  <c r="S17" i="192"/>
  <c r="S16" i="192"/>
  <c r="S15" i="192"/>
  <c r="S14" i="192"/>
  <c r="S13" i="192"/>
  <c r="K17" i="192"/>
  <c r="K20" i="192"/>
  <c r="J30" i="192"/>
  <c r="J29" i="192"/>
  <c r="J28" i="192"/>
  <c r="J27" i="192"/>
  <c r="J26" i="192"/>
  <c r="S34" i="191"/>
  <c r="S33" i="191"/>
  <c r="S32" i="191"/>
  <c r="S31" i="191"/>
  <c r="S30" i="191"/>
  <c r="S29" i="191"/>
  <c r="S28" i="191"/>
  <c r="S27" i="191"/>
  <c r="S26" i="191"/>
  <c r="S25" i="191"/>
  <c r="S24" i="191"/>
  <c r="S23" i="191"/>
  <c r="S22" i="191"/>
  <c r="S21" i="191"/>
  <c r="S20" i="191"/>
  <c r="S19" i="191"/>
  <c r="S18" i="191"/>
  <c r="S17" i="191"/>
  <c r="S16" i="191"/>
  <c r="S15" i="191"/>
  <c r="S14" i="191"/>
  <c r="K34" i="191"/>
  <c r="K33" i="191"/>
  <c r="K32" i="191"/>
  <c r="K31" i="191"/>
  <c r="K30" i="191"/>
  <c r="K21" i="191"/>
  <c r="K17" i="191"/>
  <c r="S23" i="190"/>
  <c r="S22" i="190"/>
  <c r="S21" i="190"/>
  <c r="S20" i="190"/>
  <c r="S19" i="190"/>
  <c r="S18" i="190"/>
  <c r="K23" i="190"/>
  <c r="K22" i="190"/>
  <c r="K21" i="190"/>
  <c r="K20" i="190"/>
  <c r="K19" i="190"/>
  <c r="K18" i="190"/>
  <c r="S23" i="189"/>
  <c r="S22" i="189"/>
  <c r="S21" i="189"/>
  <c r="S20" i="189"/>
  <c r="S19" i="189"/>
  <c r="S18" i="189"/>
  <c r="S17" i="189"/>
  <c r="S16" i="189"/>
  <c r="S15" i="189"/>
  <c r="S14" i="189"/>
  <c r="S13" i="189"/>
  <c r="S12" i="189"/>
  <c r="S11" i="189"/>
  <c r="S10" i="189"/>
  <c r="S9" i="189"/>
  <c r="S8" i="189"/>
  <c r="S7" i="189"/>
  <c r="S6" i="189"/>
  <c r="S5" i="189"/>
  <c r="S4" i="189"/>
  <c r="S3" i="189"/>
  <c r="S2" i="189"/>
  <c r="K23" i="189"/>
  <c r="K22" i="189"/>
  <c r="K21" i="189"/>
  <c r="K20" i="189"/>
  <c r="K19" i="189"/>
  <c r="K18" i="189"/>
  <c r="K17" i="189"/>
  <c r="K16" i="189"/>
  <c r="K15" i="189"/>
  <c r="K14" i="189"/>
  <c r="K13" i="189"/>
  <c r="K12" i="189"/>
  <c r="K11" i="189"/>
  <c r="K10" i="189"/>
  <c r="K9" i="189"/>
  <c r="K8" i="189"/>
  <c r="K7" i="189"/>
  <c r="K6" i="189"/>
  <c r="K5" i="189"/>
  <c r="K4" i="189"/>
  <c r="K3" i="189"/>
  <c r="K2" i="189"/>
  <c r="K24" i="189"/>
  <c r="S23" i="188"/>
  <c r="S22" i="188"/>
  <c r="K23" i="188"/>
  <c r="K22" i="188"/>
  <c r="S21" i="187"/>
  <c r="O22" i="187"/>
  <c r="O20" i="187"/>
  <c r="K22" i="187"/>
  <c r="K21" i="187"/>
  <c r="K20" i="187"/>
  <c r="O23" i="186"/>
  <c r="O22" i="186"/>
  <c r="O21" i="186"/>
  <c r="O20" i="186"/>
  <c r="O19" i="186"/>
  <c r="O18" i="186"/>
  <c r="O17" i="186"/>
  <c r="K23" i="186"/>
  <c r="K22" i="186"/>
  <c r="K21" i="186"/>
  <c r="K20" i="186"/>
  <c r="K19" i="186"/>
  <c r="K18" i="186"/>
  <c r="K17" i="186"/>
  <c r="K16" i="186"/>
  <c r="K15" i="186"/>
  <c r="K14" i="186"/>
  <c r="K13" i="186"/>
  <c r="K12" i="186"/>
  <c r="K11" i="186"/>
  <c r="K10" i="186"/>
  <c r="K9" i="186"/>
  <c r="K8" i="186"/>
  <c r="K7" i="186"/>
  <c r="K6" i="186"/>
  <c r="K5" i="186"/>
  <c r="K4" i="186"/>
  <c r="K3" i="186"/>
  <c r="K2" i="186"/>
  <c r="S24" i="185"/>
  <c r="S23" i="185"/>
  <c r="S22" i="185"/>
  <c r="S21" i="185"/>
  <c r="S20" i="185"/>
  <c r="S19" i="185"/>
  <c r="S18" i="185"/>
  <c r="S17" i="185"/>
  <c r="K24" i="185"/>
  <c r="K23" i="185"/>
  <c r="K22" i="185"/>
  <c r="K21" i="185"/>
  <c r="K20" i="185"/>
  <c r="K19" i="185"/>
  <c r="K18" i="185"/>
  <c r="K17" i="185"/>
  <c r="K16" i="185"/>
  <c r="K15" i="185"/>
  <c r="K14" i="185"/>
  <c r="K13" i="185"/>
  <c r="K12" i="185"/>
  <c r="K11" i="185"/>
  <c r="K10" i="185"/>
  <c r="K9" i="185"/>
  <c r="K8" i="185"/>
  <c r="K7" i="185"/>
  <c r="K6" i="185"/>
  <c r="K5" i="185"/>
  <c r="K4" i="185"/>
  <c r="K3" i="185"/>
  <c r="K2" i="185"/>
  <c r="K16" i="184"/>
  <c r="K17" i="184"/>
  <c r="K18" i="184"/>
  <c r="K19" i="184"/>
  <c r="S23" i="183"/>
  <c r="S22" i="183"/>
  <c r="S21" i="183"/>
  <c r="S20" i="183"/>
  <c r="S19" i="183"/>
  <c r="S18" i="183"/>
  <c r="S17" i="183"/>
  <c r="S16" i="183"/>
  <c r="S15" i="183"/>
  <c r="S14" i="183"/>
  <c r="S13" i="183"/>
  <c r="S12" i="183"/>
  <c r="K23" i="183"/>
  <c r="K22" i="183"/>
  <c r="K21" i="183"/>
  <c r="K20" i="183"/>
  <c r="K19" i="183"/>
  <c r="K18" i="183"/>
  <c r="K17" i="183"/>
  <c r="K16" i="183"/>
  <c r="K15" i="183"/>
  <c r="K14" i="183"/>
  <c r="K13" i="183"/>
  <c r="K12" i="183"/>
  <c r="S23" i="181"/>
  <c r="S22" i="181"/>
  <c r="S21" i="181"/>
  <c r="S20" i="181"/>
  <c r="S19" i="181"/>
  <c r="S18" i="181"/>
  <c r="S17" i="181"/>
  <c r="S16" i="181"/>
  <c r="S15" i="181"/>
  <c r="S14" i="181"/>
  <c r="S13" i="181"/>
  <c r="S12" i="181"/>
  <c r="S11" i="181"/>
  <c r="S10" i="181"/>
  <c r="S9" i="181"/>
  <c r="S8" i="181"/>
  <c r="K23" i="181"/>
  <c r="K22" i="181"/>
  <c r="K21" i="181"/>
  <c r="K20" i="181"/>
  <c r="K19" i="181"/>
  <c r="K18" i="181"/>
  <c r="K17" i="181"/>
  <c r="K16" i="181"/>
  <c r="K15" i="181"/>
  <c r="K14" i="181"/>
  <c r="K13" i="181"/>
  <c r="K12" i="181"/>
  <c r="K11" i="181"/>
  <c r="K10" i="181"/>
  <c r="K9" i="181"/>
  <c r="K8" i="181"/>
  <c r="K7" i="181"/>
  <c r="K6" i="181"/>
  <c r="K5" i="181"/>
  <c r="K4" i="181"/>
  <c r="K3" i="181"/>
  <c r="S23" i="180"/>
  <c r="S22" i="180"/>
  <c r="S21" i="180"/>
  <c r="S20" i="180"/>
  <c r="S19" i="180"/>
  <c r="S18" i="180"/>
  <c r="S17" i="180"/>
  <c r="S16" i="180"/>
  <c r="S15" i="180"/>
  <c r="S14" i="180"/>
  <c r="S13" i="180"/>
  <c r="S12" i="180"/>
  <c r="S11" i="180"/>
  <c r="S10" i="180"/>
  <c r="S9" i="180"/>
  <c r="S8" i="180"/>
  <c r="S7" i="180"/>
  <c r="S6" i="180"/>
  <c r="S5" i="180"/>
  <c r="K23" i="180"/>
  <c r="K22" i="180"/>
  <c r="K21" i="180"/>
  <c r="K20" i="180"/>
  <c r="K19" i="180"/>
  <c r="K18" i="180"/>
  <c r="K17" i="180"/>
  <c r="K16" i="180"/>
  <c r="K15" i="180"/>
  <c r="K14" i="180"/>
  <c r="K13" i="180"/>
  <c r="K12" i="180"/>
  <c r="K11" i="180"/>
  <c r="K10" i="180"/>
  <c r="K9" i="180"/>
  <c r="K8" i="180"/>
  <c r="K7" i="180"/>
  <c r="K6" i="180"/>
  <c r="K5" i="180"/>
  <c r="K3" i="180"/>
  <c r="K2" i="180"/>
  <c r="K4" i="180"/>
  <c r="S23" i="179"/>
  <c r="S22" i="179"/>
  <c r="S21" i="179"/>
  <c r="S20" i="179"/>
  <c r="S19" i="179"/>
  <c r="S18" i="179"/>
  <c r="S17" i="179"/>
  <c r="S16" i="179"/>
  <c r="S15" i="179"/>
  <c r="S14" i="179"/>
  <c r="S13" i="179"/>
  <c r="S12" i="179"/>
  <c r="S11" i="179"/>
  <c r="S10" i="179"/>
  <c r="S9" i="179"/>
  <c r="S8" i="179"/>
  <c r="S7" i="179"/>
  <c r="S6" i="179"/>
  <c r="S5" i="179"/>
  <c r="S4" i="179"/>
  <c r="S3" i="179"/>
  <c r="S2" i="179"/>
  <c r="K23" i="179"/>
  <c r="K22" i="179"/>
  <c r="K21" i="179"/>
  <c r="K20" i="179"/>
  <c r="K19" i="179"/>
  <c r="K18" i="179"/>
  <c r="K17" i="179"/>
  <c r="K16" i="179"/>
  <c r="K15" i="179"/>
  <c r="K14" i="179"/>
  <c r="K13" i="179"/>
  <c r="K12" i="179"/>
  <c r="K11" i="179"/>
  <c r="K10" i="179"/>
  <c r="K9" i="179"/>
  <c r="K8" i="179"/>
  <c r="K7" i="179"/>
  <c r="K6" i="179"/>
  <c r="K5" i="179"/>
  <c r="K4" i="179"/>
  <c r="K3" i="179"/>
  <c r="K2" i="179"/>
  <c r="O23" i="178"/>
  <c r="O22" i="178"/>
  <c r="O21" i="178"/>
  <c r="O20" i="178"/>
  <c r="O19" i="178"/>
  <c r="O18" i="178"/>
  <c r="O17" i="178"/>
  <c r="K23" i="178"/>
  <c r="K22" i="178"/>
  <c r="K21" i="178"/>
  <c r="K20" i="178"/>
  <c r="K19" i="178"/>
  <c r="K18" i="178"/>
  <c r="K17" i="178"/>
  <c r="K16" i="178"/>
  <c r="K15" i="178"/>
  <c r="K14" i="178"/>
  <c r="K13" i="178"/>
  <c r="K12" i="178"/>
  <c r="K11" i="178"/>
  <c r="K10" i="178"/>
  <c r="K9" i="178"/>
  <c r="K8" i="178"/>
  <c r="K7" i="178"/>
  <c r="K6" i="178"/>
  <c r="K5" i="178"/>
  <c r="K4" i="178"/>
  <c r="K3" i="178"/>
  <c r="K2" i="178"/>
  <c r="S23" i="177"/>
  <c r="S22" i="177"/>
  <c r="S21" i="177"/>
  <c r="S20" i="177"/>
  <c r="S19" i="177"/>
  <c r="S18" i="177"/>
  <c r="S17" i="177"/>
  <c r="S16" i="177"/>
  <c r="S15" i="177"/>
  <c r="S14" i="177"/>
  <c r="S13" i="177"/>
  <c r="S12" i="177"/>
  <c r="S11" i="177"/>
  <c r="S10" i="177"/>
  <c r="S9" i="177"/>
  <c r="S8" i="177"/>
  <c r="S7" i="177"/>
  <c r="S6" i="177"/>
  <c r="S5" i="177"/>
  <c r="S4" i="177"/>
  <c r="S3" i="177"/>
  <c r="S2" i="177"/>
  <c r="K23" i="177"/>
  <c r="K22" i="177"/>
  <c r="K21" i="177"/>
  <c r="K20" i="177"/>
  <c r="K19" i="177"/>
  <c r="K18" i="177"/>
  <c r="K17" i="177"/>
  <c r="K16" i="177"/>
  <c r="K15" i="177"/>
  <c r="K14" i="177"/>
  <c r="K13" i="177"/>
  <c r="K12" i="177"/>
  <c r="K11" i="177"/>
  <c r="K10" i="177"/>
  <c r="K9" i="177"/>
  <c r="K8" i="177"/>
  <c r="K7" i="177"/>
  <c r="K6" i="177"/>
  <c r="K5" i="177"/>
  <c r="K4" i="177"/>
  <c r="K3" i="177"/>
  <c r="K2" i="177"/>
  <c r="O23" i="176"/>
  <c r="O22" i="176"/>
  <c r="O21" i="176"/>
  <c r="O20" i="176"/>
  <c r="O19" i="176"/>
  <c r="O18" i="176"/>
  <c r="O17" i="176"/>
  <c r="O16" i="176"/>
  <c r="O15" i="176"/>
  <c r="K23" i="176"/>
  <c r="K22" i="176"/>
  <c r="K21" i="176"/>
  <c r="K20" i="176"/>
  <c r="K19" i="176"/>
  <c r="K18" i="176"/>
  <c r="K17" i="176"/>
  <c r="K16" i="176"/>
  <c r="K15" i="176"/>
  <c r="K14" i="176"/>
  <c r="K13" i="176"/>
  <c r="K12" i="176"/>
  <c r="K11" i="176"/>
  <c r="K10" i="176"/>
  <c r="K9" i="176"/>
  <c r="K8" i="176"/>
  <c r="K7" i="176"/>
  <c r="K6" i="176"/>
  <c r="K5" i="176"/>
  <c r="K4" i="176"/>
  <c r="K3" i="176"/>
  <c r="K2" i="176"/>
  <c r="S21" i="172"/>
  <c r="S17" i="172"/>
  <c r="S23" i="172"/>
  <c r="S20" i="172"/>
  <c r="S18" i="172"/>
  <c r="S22" i="172"/>
  <c r="O19" i="172"/>
  <c r="K23" i="172"/>
  <c r="K22" i="172"/>
  <c r="K21" i="172"/>
  <c r="K20" i="172"/>
  <c r="K19" i="172"/>
  <c r="K18" i="172"/>
  <c r="K17" i="172"/>
  <c r="K16" i="172"/>
  <c r="K15" i="172"/>
  <c r="K14" i="172"/>
  <c r="K13" i="172"/>
  <c r="K12" i="172"/>
  <c r="K11" i="172"/>
  <c r="K10" i="172"/>
  <c r="K9" i="172"/>
  <c r="K8" i="172"/>
  <c r="K7" i="172"/>
  <c r="K6" i="172"/>
  <c r="K5" i="172"/>
  <c r="K4" i="172"/>
  <c r="K3" i="172"/>
  <c r="K2" i="172"/>
  <c r="S22" i="175"/>
  <c r="S18" i="175"/>
  <c r="O23" i="175"/>
  <c r="O21" i="175"/>
  <c r="O20" i="175"/>
  <c r="O19" i="175"/>
  <c r="O17" i="175"/>
  <c r="K23" i="175"/>
  <c r="K22" i="175"/>
  <c r="K21" i="175"/>
  <c r="K20" i="175"/>
  <c r="K19" i="175"/>
  <c r="K18" i="175"/>
  <c r="K17" i="175"/>
  <c r="K16" i="175"/>
  <c r="K15" i="175"/>
  <c r="K14" i="175"/>
  <c r="K13" i="175"/>
  <c r="K12" i="175"/>
  <c r="K11" i="175"/>
  <c r="K10" i="175"/>
  <c r="K9" i="175"/>
  <c r="K8" i="175"/>
  <c r="K7" i="175"/>
  <c r="K6" i="175"/>
  <c r="K5" i="175"/>
  <c r="K4" i="175"/>
  <c r="K3" i="175"/>
  <c r="K2" i="175"/>
  <c r="S23" i="174"/>
  <c r="S22" i="174"/>
  <c r="S21" i="174"/>
  <c r="S20" i="174"/>
  <c r="S19" i="174"/>
  <c r="S18" i="174"/>
  <c r="S17" i="174"/>
  <c r="K23" i="174"/>
  <c r="K22" i="174"/>
  <c r="K21" i="174"/>
  <c r="K20" i="174"/>
  <c r="K19" i="174"/>
  <c r="K18" i="174"/>
  <c r="K17" i="174"/>
  <c r="K16" i="174"/>
  <c r="K15" i="174"/>
  <c r="K14" i="174"/>
  <c r="K13" i="174"/>
  <c r="K12" i="174"/>
  <c r="K11" i="174"/>
  <c r="K10" i="174"/>
  <c r="K9" i="174"/>
  <c r="K8" i="174"/>
  <c r="K7" i="174"/>
  <c r="K6" i="174"/>
  <c r="K5" i="174"/>
  <c r="K4" i="174"/>
  <c r="K3" i="174"/>
  <c r="K2" i="174"/>
  <c r="K21" i="173"/>
  <c r="K9" i="173"/>
  <c r="K10" i="173"/>
  <c r="K2" i="173"/>
  <c r="K15" i="173"/>
  <c r="K3" i="173"/>
  <c r="K16" i="173"/>
  <c r="K4" i="173"/>
  <c r="K5" i="173"/>
  <c r="K18" i="173"/>
  <c r="K6" i="173"/>
  <c r="K9" i="171"/>
  <c r="K22" i="171"/>
  <c r="K10" i="171"/>
  <c r="K24" i="171"/>
  <c r="K12" i="171"/>
  <c r="K13" i="171"/>
  <c r="K2" i="171"/>
  <c r="K3" i="171"/>
  <c r="K15" i="171"/>
  <c r="K16" i="171"/>
  <c r="K4" i="171"/>
  <c r="K5" i="171"/>
  <c r="K6" i="171"/>
  <c r="K20" i="194"/>
  <c r="K14" i="194"/>
  <c r="K8" i="194"/>
  <c r="K2" i="194"/>
  <c r="K21" i="194"/>
  <c r="K15" i="194"/>
  <c r="K9" i="194"/>
  <c r="K3" i="194"/>
  <c r="K22" i="194"/>
  <c r="K16" i="194"/>
  <c r="K10" i="194"/>
  <c r="K4" i="194"/>
  <c r="S16" i="171"/>
  <c r="S12" i="171"/>
  <c r="S8" i="171"/>
  <c r="S4" i="171"/>
  <c r="S13" i="171"/>
  <c r="S9" i="171"/>
  <c r="S5" i="171"/>
  <c r="S14" i="171"/>
  <c r="S10" i="171"/>
  <c r="S6" i="171"/>
  <c r="S2" i="171"/>
  <c r="S15" i="171"/>
  <c r="S11" i="171"/>
  <c r="S7" i="171"/>
  <c r="S3" i="171"/>
  <c r="S14" i="194"/>
  <c r="S13" i="194"/>
  <c r="S12" i="194"/>
  <c r="S11" i="194"/>
  <c r="S10" i="194"/>
  <c r="S9" i="194"/>
  <c r="S8" i="194"/>
  <c r="S7" i="194"/>
  <c r="S6" i="194"/>
  <c r="S5" i="194"/>
  <c r="S4" i="194"/>
  <c r="S3" i="194"/>
  <c r="S2" i="194"/>
  <c r="K37" i="193"/>
  <c r="J50" i="193"/>
  <c r="J26" i="193"/>
  <c r="K49" i="193"/>
  <c r="K32" i="193"/>
  <c r="J41" i="193"/>
  <c r="J38" i="193"/>
  <c r="J52" i="193"/>
  <c r="K64" i="193"/>
  <c r="K40" i="193"/>
  <c r="J28" i="193"/>
  <c r="J77" i="193"/>
  <c r="J74" i="193"/>
  <c r="J69" i="193"/>
  <c r="K76" i="193"/>
  <c r="J53" i="193"/>
  <c r="K68" i="193"/>
  <c r="J90" i="193"/>
  <c r="J54" i="193"/>
  <c r="K79" i="193"/>
  <c r="J81" i="193"/>
  <c r="K78" i="193"/>
  <c r="K44" i="193"/>
  <c r="K43" i="193"/>
  <c r="K42" i="193"/>
  <c r="J45" i="193"/>
  <c r="K67" i="193"/>
  <c r="K66" i="193"/>
  <c r="K61" i="193"/>
  <c r="K31" i="193"/>
  <c r="J65" i="193"/>
  <c r="K56" i="193"/>
  <c r="K30" i="193"/>
  <c r="J33" i="193"/>
  <c r="K55" i="193"/>
  <c r="J62" i="193"/>
  <c r="K92" i="193"/>
  <c r="K25" i="193"/>
  <c r="J57" i="193"/>
  <c r="J29" i="193"/>
  <c r="K80" i="193"/>
  <c r="J89" i="193"/>
  <c r="K91" i="193"/>
  <c r="J100" i="193"/>
  <c r="J88" i="193"/>
  <c r="J99" i="193"/>
  <c r="J87" i="193"/>
  <c r="J75" i="193"/>
  <c r="J63" i="193"/>
  <c r="J51" i="193"/>
  <c r="J39" i="193"/>
  <c r="J27" i="193"/>
  <c r="J98" i="193"/>
  <c r="J86" i="193"/>
  <c r="J97" i="193"/>
  <c r="J85" i="193"/>
  <c r="J73" i="193"/>
  <c r="J96" i="193"/>
  <c r="J84" i="193"/>
  <c r="J72" i="193"/>
  <c r="J60" i="193"/>
  <c r="J48" i="193"/>
  <c r="J36" i="193"/>
  <c r="J24" i="193"/>
  <c r="J95" i="193"/>
  <c r="J83" i="193"/>
  <c r="J71" i="193"/>
  <c r="J59" i="193"/>
  <c r="J47" i="193"/>
  <c r="J35" i="193"/>
  <c r="J94" i="193"/>
  <c r="J82" i="193"/>
  <c r="J70" i="193"/>
  <c r="J58" i="193"/>
  <c r="J46" i="193"/>
  <c r="J34" i="193"/>
  <c r="J93" i="193"/>
  <c r="K86" i="170"/>
  <c r="K85" i="170"/>
  <c r="K84" i="170"/>
  <c r="K62" i="170"/>
  <c r="K61" i="170"/>
  <c r="K60" i="170"/>
  <c r="K63" i="170"/>
  <c r="K39" i="170"/>
  <c r="K38" i="170"/>
  <c r="K37" i="170"/>
  <c r="K36" i="170"/>
  <c r="K87" i="170"/>
  <c r="K99" i="170"/>
  <c r="K75" i="170"/>
  <c r="K51" i="170"/>
  <c r="K27" i="170"/>
  <c r="K98" i="170"/>
  <c r="K74" i="170"/>
  <c r="K50" i="170"/>
  <c r="K26" i="170"/>
  <c r="K77" i="170"/>
  <c r="K53" i="170"/>
  <c r="K29" i="170"/>
  <c r="K97" i="170"/>
  <c r="K73" i="170"/>
  <c r="K49" i="170"/>
  <c r="K25" i="170"/>
  <c r="K100" i="170"/>
  <c r="K76" i="170"/>
  <c r="K52" i="170"/>
  <c r="K28" i="170"/>
  <c r="K96" i="170"/>
  <c r="K72" i="170"/>
  <c r="K48" i="170"/>
  <c r="K24" i="170"/>
  <c r="K89" i="170"/>
  <c r="K65" i="170"/>
  <c r="K41" i="170"/>
  <c r="K88" i="170"/>
  <c r="K64" i="170"/>
  <c r="K40" i="170"/>
  <c r="J95" i="170"/>
  <c r="J83" i="170"/>
  <c r="J71" i="170"/>
  <c r="J59" i="170"/>
  <c r="J47" i="170"/>
  <c r="J35" i="170"/>
  <c r="K90" i="170"/>
  <c r="K78" i="170"/>
  <c r="K66" i="170"/>
  <c r="K54" i="170"/>
  <c r="K42" i="170"/>
  <c r="K30" i="170"/>
  <c r="K94" i="170"/>
  <c r="K82" i="170"/>
  <c r="K70" i="170"/>
  <c r="K58" i="170"/>
  <c r="K46" i="170"/>
  <c r="K34" i="170"/>
  <c r="K93" i="170"/>
  <c r="K81" i="170"/>
  <c r="K69" i="170"/>
  <c r="K57" i="170"/>
  <c r="K45" i="170"/>
  <c r="K33" i="170"/>
  <c r="J80" i="170"/>
  <c r="J68" i="170"/>
  <c r="J56" i="170"/>
  <c r="J44" i="170"/>
  <c r="J32" i="170"/>
  <c r="K92" i="170"/>
  <c r="J91" i="170"/>
  <c r="J79" i="170"/>
  <c r="J67" i="170"/>
  <c r="J55" i="170"/>
  <c r="J43" i="170"/>
  <c r="J31" i="170"/>
  <c r="J69" i="167"/>
  <c r="J55" i="167"/>
  <c r="J43" i="167"/>
  <c r="K57" i="167"/>
  <c r="J68" i="167"/>
  <c r="K70" i="167"/>
  <c r="K56" i="167"/>
  <c r="K66" i="167"/>
  <c r="K42" i="167"/>
  <c r="K92" i="167"/>
  <c r="K41" i="167"/>
  <c r="J80" i="167"/>
  <c r="J32" i="167"/>
  <c r="K91" i="167"/>
  <c r="K35" i="167"/>
  <c r="K65" i="167"/>
  <c r="J54" i="167"/>
  <c r="J78" i="167"/>
  <c r="J29" i="167"/>
  <c r="K77" i="167"/>
  <c r="K34" i="167"/>
  <c r="K53" i="167"/>
  <c r="K71" i="167"/>
  <c r="K33" i="167"/>
  <c r="J88" i="167"/>
  <c r="J76" i="167"/>
  <c r="J28" i="167"/>
  <c r="K40" i="167"/>
  <c r="K100" i="167"/>
  <c r="K89" i="167"/>
  <c r="K90" i="167"/>
  <c r="K30" i="167"/>
  <c r="J52" i="167"/>
  <c r="K64" i="167"/>
  <c r="J58" i="167"/>
  <c r="J86" i="167"/>
  <c r="K83" i="167"/>
  <c r="J27" i="167"/>
  <c r="K75" i="167"/>
  <c r="K87" i="167"/>
  <c r="J82" i="167"/>
  <c r="J67" i="167"/>
  <c r="J99" i="167"/>
  <c r="J81" i="167"/>
  <c r="J51" i="167"/>
  <c r="K47" i="167"/>
  <c r="K31" i="167"/>
  <c r="J98" i="167"/>
  <c r="K46" i="167"/>
  <c r="K95" i="167"/>
  <c r="K45" i="167"/>
  <c r="J26" i="167"/>
  <c r="J39" i="167"/>
  <c r="J50" i="167"/>
  <c r="J94" i="167"/>
  <c r="J79" i="167"/>
  <c r="J93" i="167"/>
  <c r="J63" i="167"/>
  <c r="K44" i="167"/>
  <c r="K97" i="167"/>
  <c r="J97" i="167"/>
  <c r="K85" i="167"/>
  <c r="J85" i="167"/>
  <c r="K73" i="167"/>
  <c r="J73" i="167"/>
  <c r="K61" i="167"/>
  <c r="J61" i="167"/>
  <c r="K49" i="167"/>
  <c r="J49" i="167"/>
  <c r="K37" i="167"/>
  <c r="J37" i="167"/>
  <c r="K25" i="167"/>
  <c r="J25" i="167"/>
  <c r="J74" i="167"/>
  <c r="K96" i="167"/>
  <c r="J96" i="167"/>
  <c r="K84" i="167"/>
  <c r="J84" i="167"/>
  <c r="K72" i="167"/>
  <c r="J72" i="167"/>
  <c r="K60" i="167"/>
  <c r="J60" i="167"/>
  <c r="K48" i="167"/>
  <c r="J48" i="167"/>
  <c r="K36" i="167"/>
  <c r="J36" i="167"/>
  <c r="K24" i="167"/>
  <c r="J24" i="167"/>
  <c r="J38" i="167"/>
  <c r="J62" i="167"/>
  <c r="K59" i="167"/>
  <c r="E15" i="193" l="1"/>
  <c r="F15" i="193"/>
  <c r="H15" i="193"/>
  <c r="N15" i="193"/>
  <c r="E22" i="192"/>
  <c r="N22" i="192"/>
  <c r="F22" i="192"/>
  <c r="H22" i="192"/>
  <c r="E23" i="191"/>
  <c r="F23" i="191"/>
  <c r="H23" i="191"/>
  <c r="N23" i="191"/>
  <c r="E2" i="189"/>
  <c r="N2" i="189"/>
  <c r="F2" i="189"/>
  <c r="H2" i="189"/>
  <c r="E19" i="180"/>
  <c r="F19" i="180"/>
  <c r="H19" i="180"/>
  <c r="N19" i="180"/>
  <c r="E16" i="167"/>
  <c r="F16" i="167"/>
  <c r="H16" i="167"/>
  <c r="N16" i="167"/>
  <c r="H8" i="185"/>
  <c r="N8" i="185"/>
  <c r="E8" i="185"/>
  <c r="F8" i="185"/>
  <c r="E9" i="184"/>
  <c r="F9" i="184"/>
  <c r="H9" i="184"/>
  <c r="N9" i="184"/>
  <c r="H15" i="183"/>
  <c r="E15" i="183"/>
  <c r="F15" i="183"/>
  <c r="N15" i="183"/>
  <c r="E8" i="181"/>
  <c r="F8" i="181"/>
  <c r="H8" i="181"/>
  <c r="N8" i="181"/>
  <c r="F5" i="176"/>
  <c r="H5" i="176"/>
  <c r="N5" i="176"/>
  <c r="E5" i="176"/>
  <c r="H5" i="168"/>
  <c r="N5" i="168"/>
  <c r="E5" i="168"/>
  <c r="F5" i="168"/>
  <c r="E23" i="168"/>
  <c r="F23" i="168"/>
  <c r="H23" i="168"/>
  <c r="N23" i="168"/>
  <c r="F18" i="186"/>
  <c r="N18" i="186"/>
  <c r="E18" i="186"/>
  <c r="H18" i="186"/>
  <c r="E13" i="178"/>
  <c r="F13" i="178"/>
  <c r="H13" i="178"/>
  <c r="N13" i="178"/>
  <c r="N12" i="48"/>
  <c r="E12" i="48"/>
  <c r="F12" i="48"/>
  <c r="H12" i="48"/>
  <c r="N11" i="166"/>
  <c r="E11" i="166"/>
  <c r="F11" i="166"/>
  <c r="H11" i="166"/>
  <c r="F5" i="167"/>
  <c r="H5" i="167"/>
  <c r="N5" i="167"/>
  <c r="E5" i="167"/>
  <c r="F23" i="167"/>
  <c r="H23" i="167"/>
  <c r="N23" i="167"/>
  <c r="E23" i="167"/>
  <c r="F12" i="185"/>
  <c r="H12" i="185"/>
  <c r="N12" i="185"/>
  <c r="E12" i="185"/>
  <c r="F13" i="184"/>
  <c r="H13" i="184"/>
  <c r="N13" i="184"/>
  <c r="E13" i="184"/>
  <c r="E18" i="168"/>
  <c r="F18" i="168"/>
  <c r="H18" i="168"/>
  <c r="N18" i="168"/>
  <c r="E13" i="186"/>
  <c r="F13" i="186"/>
  <c r="H13" i="186"/>
  <c r="N13" i="186"/>
  <c r="H18" i="167"/>
  <c r="N18" i="167"/>
  <c r="E18" i="167"/>
  <c r="F18" i="167"/>
  <c r="E13" i="189"/>
  <c r="F13" i="189"/>
  <c r="H13" i="189"/>
  <c r="N13" i="189"/>
  <c r="N4" i="179"/>
  <c r="E4" i="179"/>
  <c r="F4" i="179"/>
  <c r="H4" i="179"/>
  <c r="N22" i="165"/>
  <c r="E22" i="165"/>
  <c r="F22" i="165"/>
  <c r="H22" i="165"/>
  <c r="H22" i="185"/>
  <c r="N22" i="185"/>
  <c r="E22" i="185"/>
  <c r="F22" i="185"/>
  <c r="F7" i="177"/>
  <c r="E7" i="177"/>
  <c r="H7" i="177"/>
  <c r="N7" i="177"/>
  <c r="H9" i="175"/>
  <c r="E9" i="175"/>
  <c r="F9" i="175"/>
  <c r="N9" i="175"/>
  <c r="F18" i="166"/>
  <c r="H18" i="166"/>
  <c r="N18" i="166"/>
  <c r="E18" i="166"/>
  <c r="N15" i="189"/>
  <c r="E15" i="189"/>
  <c r="F15" i="189"/>
  <c r="H15" i="189"/>
  <c r="E7" i="181"/>
  <c r="F7" i="181"/>
  <c r="H7" i="181"/>
  <c r="N7" i="181"/>
  <c r="E15" i="177"/>
  <c r="F15" i="177"/>
  <c r="H15" i="177"/>
  <c r="N15" i="177"/>
  <c r="F16" i="172"/>
  <c r="E16" i="172"/>
  <c r="H16" i="172"/>
  <c r="N16" i="172"/>
  <c r="E16" i="166"/>
  <c r="F16" i="166"/>
  <c r="H16" i="166"/>
  <c r="N16" i="166"/>
  <c r="E4" i="189"/>
  <c r="N4" i="189"/>
  <c r="H4" i="189"/>
  <c r="F4" i="189"/>
  <c r="F2" i="180"/>
  <c r="H2" i="180"/>
  <c r="E2" i="180"/>
  <c r="N2" i="180"/>
  <c r="E12" i="177"/>
  <c r="N12" i="177"/>
  <c r="F12" i="177"/>
  <c r="H12" i="177"/>
  <c r="N24" i="192"/>
  <c r="H24" i="192"/>
  <c r="E24" i="192"/>
  <c r="F24" i="192"/>
  <c r="E2" i="178"/>
  <c r="N2" i="178"/>
  <c r="F2" i="178"/>
  <c r="H2" i="178"/>
  <c r="H16" i="193"/>
  <c r="N16" i="193"/>
  <c r="E16" i="193"/>
  <c r="F16" i="193"/>
  <c r="E23" i="189"/>
  <c r="F23" i="189"/>
  <c r="N23" i="189"/>
  <c r="H23" i="189"/>
  <c r="H11" i="180"/>
  <c r="N11" i="180"/>
  <c r="F11" i="180"/>
  <c r="E11" i="180"/>
  <c r="F9" i="178"/>
  <c r="E9" i="178"/>
  <c r="N9" i="178"/>
  <c r="H9" i="178"/>
  <c r="E8" i="175"/>
  <c r="F8" i="175"/>
  <c r="N8" i="175"/>
  <c r="H8" i="175"/>
  <c r="F21" i="166"/>
  <c r="H21" i="166"/>
  <c r="N21" i="166"/>
  <c r="E21" i="166"/>
  <c r="H8" i="184"/>
  <c r="N8" i="184"/>
  <c r="F8" i="184"/>
  <c r="E8" i="184"/>
  <c r="H15" i="180"/>
  <c r="N15" i="180"/>
  <c r="F15" i="180"/>
  <c r="E15" i="180"/>
  <c r="N3" i="189"/>
  <c r="E3" i="189"/>
  <c r="F3" i="189"/>
  <c r="H3" i="189"/>
  <c r="E9" i="172"/>
  <c r="F9" i="172"/>
  <c r="H9" i="172"/>
  <c r="N9" i="172"/>
  <c r="F12" i="174"/>
  <c r="H12" i="174"/>
  <c r="N12" i="174"/>
  <c r="E12" i="174"/>
  <c r="F2" i="168"/>
  <c r="H2" i="168"/>
  <c r="N2" i="168"/>
  <c r="E2" i="168"/>
  <c r="H5" i="180"/>
  <c r="N5" i="180"/>
  <c r="E5" i="180"/>
  <c r="F5" i="180"/>
  <c r="E19" i="175"/>
  <c r="F19" i="175"/>
  <c r="H19" i="175"/>
  <c r="N19" i="175"/>
  <c r="H21" i="191"/>
  <c r="N21" i="191"/>
  <c r="E21" i="191"/>
  <c r="F21" i="191"/>
  <c r="H23" i="169"/>
  <c r="N23" i="169"/>
  <c r="E23" i="169"/>
  <c r="F23" i="169"/>
  <c r="F18" i="181"/>
  <c r="H18" i="181"/>
  <c r="N18" i="181"/>
  <c r="E18" i="181"/>
  <c r="H4" i="173"/>
  <c r="E4" i="173"/>
  <c r="F4" i="173"/>
  <c r="N4" i="173"/>
  <c r="H22" i="173"/>
  <c r="E22" i="173"/>
  <c r="F22" i="173"/>
  <c r="N22" i="173"/>
  <c r="E23" i="183"/>
  <c r="F23" i="183"/>
  <c r="H23" i="183"/>
  <c r="N23" i="183"/>
  <c r="F6" i="172"/>
  <c r="N6" i="172"/>
  <c r="H6" i="172"/>
  <c r="E6" i="172"/>
  <c r="F20" i="174"/>
  <c r="E20" i="174"/>
  <c r="H20" i="174"/>
  <c r="N20" i="174"/>
  <c r="F7" i="179"/>
  <c r="H7" i="179"/>
  <c r="N7" i="179"/>
  <c r="E7" i="179"/>
  <c r="H10" i="175"/>
  <c r="N10" i="175"/>
  <c r="E10" i="175"/>
  <c r="F10" i="175"/>
  <c r="N27" i="192"/>
  <c r="E27" i="192"/>
  <c r="F27" i="192"/>
  <c r="H27" i="192"/>
  <c r="E10" i="181"/>
  <c r="F10" i="181"/>
  <c r="H10" i="181"/>
  <c r="N10" i="181"/>
  <c r="H12" i="173"/>
  <c r="F22" i="184"/>
  <c r="H22" i="184"/>
  <c r="N22" i="184"/>
  <c r="E22" i="184"/>
  <c r="E5" i="189"/>
  <c r="F5" i="189"/>
  <c r="H5" i="189"/>
  <c r="N5" i="189"/>
  <c r="F22" i="168"/>
  <c r="H22" i="168"/>
  <c r="N22" i="168"/>
  <c r="E22" i="168"/>
  <c r="E14" i="171"/>
  <c r="F14" i="171"/>
  <c r="H14" i="171"/>
  <c r="H7" i="174"/>
  <c r="N7" i="174"/>
  <c r="E7" i="174"/>
  <c r="F7" i="174"/>
  <c r="E10" i="166"/>
  <c r="F10" i="166"/>
  <c r="H10" i="166"/>
  <c r="N10" i="166"/>
  <c r="F11" i="171"/>
  <c r="H11" i="171"/>
  <c r="E11" i="171"/>
  <c r="F17" i="172"/>
  <c r="H17" i="172"/>
  <c r="N17" i="172"/>
  <c r="E17" i="172"/>
  <c r="N15" i="192"/>
  <c r="H15" i="192"/>
  <c r="E15" i="192"/>
  <c r="F15" i="192"/>
  <c r="H7" i="171"/>
  <c r="E22" i="181"/>
  <c r="F22" i="181"/>
  <c r="H22" i="181"/>
  <c r="N22" i="181"/>
  <c r="N26" i="193"/>
  <c r="H26" i="193"/>
  <c r="E26" i="193"/>
  <c r="F26" i="193"/>
  <c r="F98" i="193"/>
  <c r="E98" i="193"/>
  <c r="H98" i="193"/>
  <c r="N98" i="193"/>
  <c r="F92" i="170"/>
  <c r="E92" i="170"/>
  <c r="H92" i="170"/>
  <c r="H53" i="170"/>
  <c r="F53" i="170"/>
  <c r="E53" i="170"/>
  <c r="F20" i="172"/>
  <c r="H20" i="172"/>
  <c r="E20" i="172"/>
  <c r="N20" i="172"/>
  <c r="N88" i="193"/>
  <c r="H88" i="193"/>
  <c r="F88" i="193"/>
  <c r="E88" i="193"/>
  <c r="F82" i="170"/>
  <c r="E82" i="170"/>
  <c r="H82" i="170"/>
  <c r="F84" i="193"/>
  <c r="H84" i="193"/>
  <c r="E84" i="193"/>
  <c r="N84" i="193"/>
  <c r="E21" i="178"/>
  <c r="F21" i="178"/>
  <c r="H21" i="178"/>
  <c r="N21" i="178"/>
  <c r="E12" i="171"/>
  <c r="F12" i="171"/>
  <c r="H12" i="171"/>
  <c r="H42" i="193"/>
  <c r="N42" i="193"/>
  <c r="E42" i="193"/>
  <c r="F42" i="193"/>
  <c r="F36" i="170"/>
  <c r="E36" i="170"/>
  <c r="H36" i="170"/>
  <c r="E67" i="193"/>
  <c r="N67" i="193"/>
  <c r="H67" i="193"/>
  <c r="F67" i="193"/>
  <c r="F61" i="170"/>
  <c r="H61" i="170"/>
  <c r="E61" i="170"/>
  <c r="N71" i="193"/>
  <c r="H71" i="193"/>
  <c r="F71" i="193"/>
  <c r="E71" i="193"/>
  <c r="H5" i="173"/>
  <c r="E5" i="173"/>
  <c r="F5" i="173"/>
  <c r="N69" i="193"/>
  <c r="H69" i="193"/>
  <c r="E69" i="193"/>
  <c r="F69" i="193"/>
  <c r="E63" i="170"/>
  <c r="F63" i="170"/>
  <c r="H63" i="170"/>
  <c r="F46" i="193"/>
  <c r="N46" i="193"/>
  <c r="E46" i="193"/>
  <c r="H46" i="193"/>
  <c r="H51" i="193"/>
  <c r="F51" i="193"/>
  <c r="E51" i="193"/>
  <c r="N51" i="193"/>
  <c r="E45" i="170"/>
  <c r="H45" i="170"/>
  <c r="F45" i="170"/>
  <c r="F98" i="170"/>
  <c r="H98" i="170"/>
  <c r="E98" i="170"/>
  <c r="E31" i="170"/>
  <c r="F31" i="170"/>
  <c r="H31" i="170"/>
  <c r="E77" i="193"/>
  <c r="H77" i="193"/>
  <c r="F77" i="193"/>
  <c r="N77" i="193"/>
  <c r="F83" i="170"/>
  <c r="E83" i="170"/>
  <c r="H83" i="170"/>
  <c r="H28" i="170"/>
  <c r="F28" i="170"/>
  <c r="E28" i="170"/>
  <c r="H89" i="170"/>
  <c r="F89" i="170"/>
  <c r="E89" i="170"/>
  <c r="N56" i="193"/>
  <c r="E56" i="193"/>
  <c r="H56" i="193"/>
  <c r="F56" i="193"/>
  <c r="N23" i="179"/>
  <c r="E23" i="179"/>
  <c r="F23" i="179"/>
  <c r="H23" i="179"/>
  <c r="H13" i="171"/>
  <c r="E13" i="171"/>
  <c r="F13" i="171"/>
  <c r="H22" i="174"/>
  <c r="E22" i="174"/>
  <c r="F22" i="174"/>
  <c r="N22" i="174"/>
  <c r="E81" i="193"/>
  <c r="F81" i="193"/>
  <c r="N81" i="193"/>
  <c r="H81" i="193"/>
  <c r="H75" i="170"/>
  <c r="F75" i="170"/>
  <c r="E75" i="170"/>
  <c r="F82" i="193"/>
  <c r="N82" i="193"/>
  <c r="E82" i="193"/>
  <c r="H82" i="193"/>
  <c r="H3" i="176"/>
  <c r="E3" i="176"/>
  <c r="N3" i="176"/>
  <c r="F3" i="176"/>
  <c r="F34" i="193"/>
  <c r="N34" i="193"/>
  <c r="E34" i="193"/>
  <c r="H34" i="193"/>
  <c r="E25" i="192"/>
  <c r="F25" i="192"/>
  <c r="H25" i="192"/>
  <c r="N25" i="192"/>
  <c r="E4" i="180"/>
  <c r="N4" i="180"/>
  <c r="F4" i="180"/>
  <c r="H4" i="180"/>
  <c r="E19" i="167"/>
  <c r="F19" i="167"/>
  <c r="H19" i="167"/>
  <c r="N19" i="167"/>
  <c r="E18" i="183"/>
  <c r="F18" i="183"/>
  <c r="H18" i="183"/>
  <c r="N18" i="183"/>
  <c r="H8" i="168"/>
  <c r="N8" i="168"/>
  <c r="F8" i="168"/>
  <c r="E8" i="168"/>
  <c r="F16" i="178"/>
  <c r="H16" i="178"/>
  <c r="N16" i="178"/>
  <c r="E16" i="178"/>
  <c r="N15" i="48"/>
  <c r="E15" i="48"/>
  <c r="F15" i="48"/>
  <c r="H15" i="48"/>
  <c r="F19" i="170"/>
  <c r="H19" i="170"/>
  <c r="N19" i="170"/>
  <c r="E19" i="170"/>
  <c r="E21" i="168"/>
  <c r="F21" i="168"/>
  <c r="H21" i="168"/>
  <c r="N21" i="168"/>
  <c r="E23" i="188"/>
  <c r="F23" i="188"/>
  <c r="H23" i="188"/>
  <c r="N23" i="188"/>
  <c r="E9" i="179"/>
  <c r="F9" i="179"/>
  <c r="H9" i="179"/>
  <c r="N9" i="179"/>
  <c r="H17" i="170"/>
  <c r="N17" i="170"/>
  <c r="E17" i="170"/>
  <c r="F17" i="170"/>
  <c r="E19" i="189"/>
  <c r="F19" i="189"/>
  <c r="H19" i="189"/>
  <c r="N19" i="189"/>
  <c r="E17" i="189"/>
  <c r="F17" i="189"/>
  <c r="H17" i="189"/>
  <c r="N17" i="189"/>
  <c r="E23" i="177"/>
  <c r="N23" i="177"/>
  <c r="F23" i="177"/>
  <c r="H23" i="177"/>
  <c r="N20" i="193"/>
  <c r="F20" i="193"/>
  <c r="E20" i="193"/>
  <c r="H20" i="193"/>
  <c r="H20" i="180"/>
  <c r="N20" i="180"/>
  <c r="E20" i="180"/>
  <c r="F20" i="180"/>
  <c r="F15" i="174"/>
  <c r="H15" i="174"/>
  <c r="N15" i="174"/>
  <c r="E15" i="174"/>
  <c r="E22" i="175"/>
  <c r="F22" i="175"/>
  <c r="H22" i="175"/>
  <c r="N22" i="175"/>
  <c r="H26" i="192"/>
  <c r="N26" i="192"/>
  <c r="E26" i="192"/>
  <c r="F26" i="192"/>
  <c r="H7" i="173"/>
  <c r="H17" i="180"/>
  <c r="N17" i="180"/>
  <c r="E17" i="180"/>
  <c r="F17" i="180"/>
  <c r="F5" i="174"/>
  <c r="E5" i="174"/>
  <c r="N5" i="174"/>
  <c r="H5" i="174"/>
  <c r="E18" i="179"/>
  <c r="F18" i="179"/>
  <c r="H18" i="179"/>
  <c r="N18" i="179"/>
  <c r="E3" i="178"/>
  <c r="F3" i="178"/>
  <c r="H3" i="178"/>
  <c r="N3" i="178"/>
  <c r="E8" i="189"/>
  <c r="F8" i="189"/>
  <c r="H8" i="189"/>
  <c r="N8" i="189"/>
  <c r="H13" i="174"/>
  <c r="N13" i="174"/>
  <c r="E13" i="174"/>
  <c r="F13" i="174"/>
  <c r="E16" i="171"/>
  <c r="F16" i="171"/>
  <c r="H16" i="171"/>
  <c r="E20" i="171"/>
  <c r="F20" i="171"/>
  <c r="H20" i="171"/>
  <c r="E32" i="170"/>
  <c r="H32" i="170"/>
  <c r="F32" i="170"/>
  <c r="H77" i="170"/>
  <c r="E77" i="170"/>
  <c r="F77" i="170"/>
  <c r="E42" i="170"/>
  <c r="H42" i="170"/>
  <c r="F42" i="170"/>
  <c r="H63" i="193"/>
  <c r="F63" i="193"/>
  <c r="E63" i="193"/>
  <c r="N63" i="193"/>
  <c r="E57" i="170"/>
  <c r="H57" i="170"/>
  <c r="F57" i="170"/>
  <c r="E91" i="170"/>
  <c r="H91" i="170"/>
  <c r="F91" i="170"/>
  <c r="E89" i="193"/>
  <c r="H89" i="193"/>
  <c r="N89" i="193"/>
  <c r="F89" i="193"/>
  <c r="F95" i="170"/>
  <c r="E95" i="170"/>
  <c r="H95" i="170"/>
  <c r="H76" i="170"/>
  <c r="E76" i="170"/>
  <c r="F76" i="170"/>
  <c r="F24" i="193"/>
  <c r="N24" i="193"/>
  <c r="E24" i="193"/>
  <c r="H24" i="193"/>
  <c r="N80" i="193"/>
  <c r="E80" i="193"/>
  <c r="H80" i="193"/>
  <c r="F80" i="193"/>
  <c r="E21" i="193"/>
  <c r="F21" i="193"/>
  <c r="H21" i="193"/>
  <c r="N21" i="193"/>
  <c r="E28" i="192"/>
  <c r="F28" i="192"/>
  <c r="H28" i="192"/>
  <c r="N28" i="192"/>
  <c r="E29" i="191"/>
  <c r="F29" i="191"/>
  <c r="H29" i="191"/>
  <c r="N29" i="191"/>
  <c r="E7" i="180"/>
  <c r="F7" i="180"/>
  <c r="H7" i="180"/>
  <c r="N7" i="180"/>
  <c r="N4" i="167"/>
  <c r="E4" i="167"/>
  <c r="F4" i="167"/>
  <c r="H4" i="167"/>
  <c r="E22" i="167"/>
  <c r="F22" i="167"/>
  <c r="H22" i="167"/>
  <c r="N22" i="167"/>
  <c r="E14" i="185"/>
  <c r="F14" i="185"/>
  <c r="H14" i="185"/>
  <c r="N14" i="185"/>
  <c r="H15" i="184"/>
  <c r="E15" i="184"/>
  <c r="F15" i="184"/>
  <c r="N15" i="184"/>
  <c r="E21" i="183"/>
  <c r="F21" i="183"/>
  <c r="H21" i="183"/>
  <c r="N21" i="183"/>
  <c r="H14" i="181"/>
  <c r="F14" i="181"/>
  <c r="E14" i="181"/>
  <c r="N14" i="181"/>
  <c r="N11" i="176"/>
  <c r="F11" i="176"/>
  <c r="H11" i="176"/>
  <c r="E11" i="176"/>
  <c r="N11" i="168"/>
  <c r="E11" i="168"/>
  <c r="F11" i="168"/>
  <c r="H11" i="168"/>
  <c r="E6" i="186"/>
  <c r="F6" i="186"/>
  <c r="H6" i="186"/>
  <c r="N6" i="186"/>
  <c r="N2" i="185"/>
  <c r="E2" i="185"/>
  <c r="F2" i="185"/>
  <c r="H2" i="185"/>
  <c r="E4" i="168"/>
  <c r="F4" i="168"/>
  <c r="H4" i="168"/>
  <c r="N4" i="168"/>
  <c r="N18" i="48"/>
  <c r="E18" i="48"/>
  <c r="F18" i="48"/>
  <c r="H18" i="48"/>
  <c r="N17" i="166"/>
  <c r="E17" i="166"/>
  <c r="F17" i="166"/>
  <c r="H17" i="166"/>
  <c r="F11" i="167"/>
  <c r="H11" i="167"/>
  <c r="N11" i="167"/>
  <c r="E11" i="167"/>
  <c r="F22" i="170"/>
  <c r="H22" i="170"/>
  <c r="N22" i="170"/>
  <c r="E22" i="170"/>
  <c r="F18" i="185"/>
  <c r="H18" i="185"/>
  <c r="N18" i="185"/>
  <c r="E18" i="185"/>
  <c r="E6" i="168"/>
  <c r="F6" i="168"/>
  <c r="H6" i="168"/>
  <c r="N6" i="168"/>
  <c r="E2" i="167"/>
  <c r="F2" i="167"/>
  <c r="H2" i="167"/>
  <c r="N2" i="167"/>
  <c r="E19" i="186"/>
  <c r="F19" i="186"/>
  <c r="H19" i="186"/>
  <c r="N19" i="186"/>
  <c r="N23" i="193"/>
  <c r="E23" i="193"/>
  <c r="F23" i="193"/>
  <c r="H23" i="193"/>
  <c r="F16" i="184"/>
  <c r="H16" i="184"/>
  <c r="N16" i="184"/>
  <c r="E16" i="184"/>
  <c r="F10" i="177"/>
  <c r="E10" i="177"/>
  <c r="H10" i="177"/>
  <c r="N10" i="177"/>
  <c r="N16" i="191"/>
  <c r="E16" i="191"/>
  <c r="F16" i="191"/>
  <c r="H16" i="191"/>
  <c r="E14" i="179"/>
  <c r="F14" i="179"/>
  <c r="H14" i="179"/>
  <c r="N14" i="179"/>
  <c r="E4" i="176"/>
  <c r="F4" i="176"/>
  <c r="H4" i="176"/>
  <c r="N4" i="176"/>
  <c r="E15" i="175"/>
  <c r="N15" i="175"/>
  <c r="F15" i="175"/>
  <c r="H15" i="175"/>
  <c r="H14" i="192"/>
  <c r="N14" i="192"/>
  <c r="E14" i="192"/>
  <c r="F14" i="192"/>
  <c r="F8" i="186"/>
  <c r="H8" i="186"/>
  <c r="E8" i="186"/>
  <c r="N8" i="186"/>
  <c r="T8" i="186"/>
  <c r="E9" i="180"/>
  <c r="F9" i="180"/>
  <c r="H9" i="180"/>
  <c r="N9" i="180"/>
  <c r="F4" i="172"/>
  <c r="H4" i="172"/>
  <c r="E4" i="172"/>
  <c r="N4" i="172"/>
  <c r="F22" i="172"/>
  <c r="N22" i="172"/>
  <c r="E22" i="172"/>
  <c r="H22" i="172"/>
  <c r="H20" i="169"/>
  <c r="N20" i="169"/>
  <c r="E20" i="169"/>
  <c r="F20" i="169"/>
  <c r="H11" i="184"/>
  <c r="N11" i="184"/>
  <c r="E11" i="184"/>
  <c r="F11" i="184"/>
  <c r="E11" i="179"/>
  <c r="N11" i="179"/>
  <c r="H11" i="179"/>
  <c r="F11" i="179"/>
  <c r="H12" i="176"/>
  <c r="E12" i="176"/>
  <c r="F12" i="176"/>
  <c r="N12" i="176"/>
  <c r="N21" i="189"/>
  <c r="E21" i="189"/>
  <c r="F21" i="189"/>
  <c r="H21" i="189"/>
  <c r="H9" i="177"/>
  <c r="F9" i="177"/>
  <c r="N9" i="177"/>
  <c r="E9" i="177"/>
  <c r="H24" i="191"/>
  <c r="N24" i="191"/>
  <c r="E24" i="191"/>
  <c r="F24" i="191"/>
  <c r="F17" i="183"/>
  <c r="H17" i="183"/>
  <c r="N17" i="183"/>
  <c r="E17" i="183"/>
  <c r="H23" i="180"/>
  <c r="N23" i="180"/>
  <c r="F23" i="180"/>
  <c r="E23" i="180"/>
  <c r="F6" i="177"/>
  <c r="E6" i="177"/>
  <c r="H6" i="177"/>
  <c r="N6" i="177"/>
  <c r="F14" i="175"/>
  <c r="H14" i="175"/>
  <c r="E14" i="175"/>
  <c r="N14" i="175"/>
  <c r="N21" i="169"/>
  <c r="H21" i="169"/>
  <c r="E21" i="169"/>
  <c r="F21" i="169"/>
  <c r="H22" i="182"/>
  <c r="N22" i="182"/>
  <c r="E22" i="182"/>
  <c r="F22" i="182"/>
  <c r="H19" i="178"/>
  <c r="N19" i="178"/>
  <c r="E19" i="178"/>
  <c r="F19" i="178"/>
  <c r="H16" i="185"/>
  <c r="N16" i="185"/>
  <c r="E16" i="185"/>
  <c r="F16" i="185"/>
  <c r="E21" i="172"/>
  <c r="F21" i="172"/>
  <c r="H21" i="172"/>
  <c r="N21" i="172"/>
  <c r="F18" i="174"/>
  <c r="H18" i="174"/>
  <c r="N18" i="174"/>
  <c r="E18" i="174"/>
  <c r="H23" i="192"/>
  <c r="N23" i="192"/>
  <c r="E23" i="192"/>
  <c r="F23" i="192"/>
  <c r="E17" i="179"/>
  <c r="F17" i="179"/>
  <c r="H17" i="179"/>
  <c r="N17" i="179"/>
  <c r="E14" i="48"/>
  <c r="F14" i="48"/>
  <c r="H14" i="48"/>
  <c r="N14" i="48"/>
  <c r="N18" i="189"/>
  <c r="E18" i="189"/>
  <c r="F18" i="189"/>
  <c r="H18" i="189"/>
  <c r="E21" i="187"/>
  <c r="F21" i="187"/>
  <c r="H21" i="187"/>
  <c r="N21" i="187"/>
  <c r="N11" i="177"/>
  <c r="E11" i="177"/>
  <c r="H11" i="177"/>
  <c r="F11" i="177"/>
  <c r="H10" i="173"/>
  <c r="E17" i="48"/>
  <c r="F17" i="48"/>
  <c r="H17" i="48"/>
  <c r="N17" i="48"/>
  <c r="E2" i="179"/>
  <c r="F2" i="179"/>
  <c r="H2" i="179"/>
  <c r="N2" i="179"/>
  <c r="F8" i="174"/>
  <c r="H8" i="174"/>
  <c r="N8" i="174"/>
  <c r="E8" i="174"/>
  <c r="F6" i="166"/>
  <c r="H6" i="166"/>
  <c r="N6" i="166"/>
  <c r="E6" i="166"/>
  <c r="N2" i="176"/>
  <c r="E2" i="176"/>
  <c r="F2" i="176"/>
  <c r="H2" i="176"/>
  <c r="E21" i="175"/>
  <c r="F21" i="175"/>
  <c r="H21" i="175"/>
  <c r="N21" i="175"/>
  <c r="N12" i="189"/>
  <c r="E12" i="189"/>
  <c r="F12" i="189"/>
  <c r="H12" i="189"/>
  <c r="F8" i="172"/>
  <c r="H8" i="172"/>
  <c r="N8" i="172"/>
  <c r="E8" i="172"/>
  <c r="N18" i="173"/>
  <c r="F18" i="173"/>
  <c r="H18" i="173"/>
  <c r="E18" i="173"/>
  <c r="H17" i="173"/>
  <c r="E17" i="173"/>
  <c r="F17" i="173"/>
  <c r="N17" i="173"/>
  <c r="N24" i="189"/>
  <c r="E24" i="189"/>
  <c r="F24" i="189"/>
  <c r="H24" i="189"/>
  <c r="E10" i="176"/>
  <c r="F10" i="176"/>
  <c r="H10" i="176"/>
  <c r="N10" i="176"/>
  <c r="N17" i="193"/>
  <c r="E17" i="193"/>
  <c r="F17" i="193"/>
  <c r="H17" i="193"/>
  <c r="H19" i="174"/>
  <c r="E19" i="174"/>
  <c r="N19" i="174"/>
  <c r="F19" i="174"/>
  <c r="H4" i="175"/>
  <c r="N4" i="175"/>
  <c r="E4" i="175"/>
  <c r="F4" i="175"/>
  <c r="H17" i="192"/>
  <c r="N17" i="192"/>
  <c r="E17" i="192"/>
  <c r="F17" i="192"/>
  <c r="H13" i="175"/>
  <c r="E13" i="175"/>
  <c r="F13" i="175"/>
  <c r="N13" i="175"/>
  <c r="N6" i="178"/>
  <c r="E6" i="178"/>
  <c r="F6" i="178"/>
  <c r="H6" i="178"/>
  <c r="H50" i="193"/>
  <c r="N50" i="193"/>
  <c r="E50" i="193"/>
  <c r="F50" i="193"/>
  <c r="E44" i="170"/>
  <c r="F44" i="170"/>
  <c r="H44" i="170"/>
  <c r="F18" i="171"/>
  <c r="E18" i="171"/>
  <c r="H18" i="171"/>
  <c r="H40" i="170"/>
  <c r="E40" i="170"/>
  <c r="F40" i="170"/>
  <c r="E78" i="170"/>
  <c r="H78" i="170"/>
  <c r="F78" i="170"/>
  <c r="E40" i="193"/>
  <c r="F40" i="193"/>
  <c r="H40" i="193"/>
  <c r="N40" i="193"/>
  <c r="E34" i="170"/>
  <c r="F34" i="170"/>
  <c r="H34" i="170"/>
  <c r="N92" i="193"/>
  <c r="E92" i="193"/>
  <c r="H92" i="193"/>
  <c r="F92" i="193"/>
  <c r="F16" i="176"/>
  <c r="H16" i="176"/>
  <c r="N16" i="176"/>
  <c r="E16" i="176"/>
  <c r="H66" i="193"/>
  <c r="N66" i="193"/>
  <c r="E66" i="193"/>
  <c r="F66" i="193"/>
  <c r="F60" i="170"/>
  <c r="E60" i="170"/>
  <c r="H60" i="170"/>
  <c r="E86" i="170"/>
  <c r="F86" i="170"/>
  <c r="H86" i="170"/>
  <c r="E67" i="170"/>
  <c r="H67" i="170"/>
  <c r="F67" i="170"/>
  <c r="E91" i="193"/>
  <c r="N91" i="193"/>
  <c r="F91" i="193"/>
  <c r="H91" i="193"/>
  <c r="F85" i="170"/>
  <c r="H85" i="170"/>
  <c r="E85" i="170"/>
  <c r="F96" i="193"/>
  <c r="E96" i="193"/>
  <c r="H96" i="193"/>
  <c r="N96" i="193"/>
  <c r="H93" i="193"/>
  <c r="N93" i="193"/>
  <c r="E93" i="193"/>
  <c r="F93" i="193"/>
  <c r="F87" i="170"/>
  <c r="E87" i="170"/>
  <c r="H87" i="170"/>
  <c r="E12" i="179"/>
  <c r="F12" i="179"/>
  <c r="H12" i="179"/>
  <c r="N12" i="179"/>
  <c r="H75" i="193"/>
  <c r="F75" i="193"/>
  <c r="E75" i="193"/>
  <c r="N75" i="193"/>
  <c r="E69" i="170"/>
  <c r="F69" i="170"/>
  <c r="H69" i="170"/>
  <c r="N8" i="173"/>
  <c r="E8" i="173"/>
  <c r="E29" i="193"/>
  <c r="H29" i="193"/>
  <c r="N29" i="193"/>
  <c r="F29" i="193"/>
  <c r="F35" i="170"/>
  <c r="E35" i="170"/>
  <c r="H35" i="170"/>
  <c r="N68" i="193"/>
  <c r="E68" i="193"/>
  <c r="H68" i="193"/>
  <c r="F68" i="193"/>
  <c r="E30" i="170"/>
  <c r="H30" i="170"/>
  <c r="F30" i="170"/>
  <c r="F48" i="193"/>
  <c r="N48" i="193"/>
  <c r="E48" i="193"/>
  <c r="H48" i="193"/>
  <c r="H26" i="170"/>
  <c r="F26" i="170"/>
  <c r="E26" i="170"/>
  <c r="E43" i="170"/>
  <c r="H43" i="170"/>
  <c r="F43" i="170"/>
  <c r="F70" i="193"/>
  <c r="N70" i="193"/>
  <c r="E70" i="193"/>
  <c r="H70" i="193"/>
  <c r="H4" i="174"/>
  <c r="N4" i="174"/>
  <c r="F4" i="174"/>
  <c r="E4" i="174"/>
  <c r="H78" i="193"/>
  <c r="N78" i="193"/>
  <c r="F78" i="193"/>
  <c r="E78" i="193"/>
  <c r="F72" i="170"/>
  <c r="E72" i="170"/>
  <c r="H72" i="170"/>
  <c r="E31" i="193"/>
  <c r="H31" i="193"/>
  <c r="N31" i="193"/>
  <c r="F31" i="193"/>
  <c r="F25" i="170"/>
  <c r="H25" i="170"/>
  <c r="E25" i="170"/>
  <c r="F97" i="170"/>
  <c r="H97" i="170"/>
  <c r="E97" i="170"/>
  <c r="E90" i="170"/>
  <c r="H90" i="170"/>
  <c r="F90" i="170"/>
  <c r="H33" i="193"/>
  <c r="F33" i="193"/>
  <c r="N33" i="193"/>
  <c r="E33" i="193"/>
  <c r="F27" i="170"/>
  <c r="H27" i="170"/>
  <c r="E27" i="170"/>
  <c r="E99" i="170"/>
  <c r="F99" i="170"/>
  <c r="H99" i="170"/>
  <c r="F36" i="193"/>
  <c r="H36" i="193"/>
  <c r="N36" i="193"/>
  <c r="E36" i="193"/>
  <c r="F25" i="193"/>
  <c r="N25" i="193"/>
  <c r="H25" i="193"/>
  <c r="E25" i="193"/>
  <c r="E26" i="191"/>
  <c r="H26" i="191"/>
  <c r="F26" i="191"/>
  <c r="N26" i="191"/>
  <c r="E22" i="180"/>
  <c r="F22" i="180"/>
  <c r="H22" i="180"/>
  <c r="N22" i="180"/>
  <c r="F12" i="184"/>
  <c r="H12" i="184"/>
  <c r="N12" i="184"/>
  <c r="E12" i="184"/>
  <c r="E3" i="186"/>
  <c r="F3" i="186"/>
  <c r="N3" i="186"/>
  <c r="H3" i="186"/>
  <c r="F8" i="167"/>
  <c r="H8" i="167"/>
  <c r="N8" i="167"/>
  <c r="E8" i="167"/>
  <c r="E3" i="168"/>
  <c r="F3" i="168"/>
  <c r="H3" i="168"/>
  <c r="N3" i="168"/>
  <c r="H19" i="193"/>
  <c r="N19" i="193"/>
  <c r="E19" i="193"/>
  <c r="F19" i="193"/>
  <c r="E18" i="178"/>
  <c r="F18" i="178"/>
  <c r="H18" i="178"/>
  <c r="N18" i="178"/>
  <c r="H12" i="175"/>
  <c r="E12" i="175"/>
  <c r="F12" i="175"/>
  <c r="N12" i="175"/>
  <c r="F19" i="172"/>
  <c r="E19" i="172"/>
  <c r="H19" i="172"/>
  <c r="N19" i="172"/>
  <c r="E6" i="179"/>
  <c r="F6" i="179"/>
  <c r="H6" i="179"/>
  <c r="N6" i="179"/>
  <c r="F20" i="178"/>
  <c r="N20" i="178"/>
  <c r="E20" i="178"/>
  <c r="H20" i="178"/>
  <c r="F18" i="180"/>
  <c r="N18" i="180"/>
  <c r="H18" i="180"/>
  <c r="E18" i="180"/>
  <c r="H6" i="167"/>
  <c r="N6" i="167"/>
  <c r="E6" i="167"/>
  <c r="F6" i="167"/>
  <c r="H4" i="185"/>
  <c r="N4" i="185"/>
  <c r="E4" i="185"/>
  <c r="F4" i="185"/>
  <c r="H20" i="170"/>
  <c r="N20" i="170"/>
  <c r="F20" i="170"/>
  <c r="E20" i="170"/>
  <c r="N16" i="189"/>
  <c r="E16" i="189"/>
  <c r="F16" i="189"/>
  <c r="H16" i="189"/>
  <c r="F11" i="178"/>
  <c r="H11" i="178"/>
  <c r="N11" i="178"/>
  <c r="E11" i="178"/>
  <c r="F23" i="174"/>
  <c r="N23" i="174"/>
  <c r="E23" i="174"/>
  <c r="H23" i="174"/>
  <c r="E7" i="189"/>
  <c r="F7" i="189"/>
  <c r="H7" i="189"/>
  <c r="N7" i="189"/>
  <c r="E3" i="177"/>
  <c r="F3" i="177"/>
  <c r="H3" i="177"/>
  <c r="N3" i="177"/>
  <c r="E19" i="171"/>
  <c r="F19" i="171"/>
  <c r="H19" i="171"/>
  <c r="N2" i="175"/>
  <c r="F2" i="175"/>
  <c r="H2" i="175"/>
  <c r="E2" i="175"/>
  <c r="F38" i="193"/>
  <c r="H38" i="193"/>
  <c r="N38" i="193"/>
  <c r="E38" i="193"/>
  <c r="H21" i="176"/>
  <c r="E21" i="176"/>
  <c r="F21" i="176"/>
  <c r="N21" i="176"/>
  <c r="N28" i="193"/>
  <c r="E28" i="193"/>
  <c r="F28" i="193"/>
  <c r="H28" i="193"/>
  <c r="E94" i="170"/>
  <c r="F94" i="170"/>
  <c r="H94" i="170"/>
  <c r="F5" i="177"/>
  <c r="H5" i="177"/>
  <c r="N5" i="177"/>
  <c r="E5" i="177"/>
  <c r="N23" i="171"/>
  <c r="E23" i="171"/>
  <c r="H54" i="193"/>
  <c r="N54" i="193"/>
  <c r="F54" i="193"/>
  <c r="E54" i="193"/>
  <c r="F48" i="170"/>
  <c r="E48" i="170"/>
  <c r="H48" i="170"/>
  <c r="F50" i="170"/>
  <c r="E50" i="170"/>
  <c r="H50" i="170"/>
  <c r="F73" i="193"/>
  <c r="N73" i="193"/>
  <c r="H73" i="193"/>
  <c r="E73" i="193"/>
  <c r="E79" i="193"/>
  <c r="F79" i="193"/>
  <c r="N79" i="193"/>
  <c r="H79" i="193"/>
  <c r="F73" i="170"/>
  <c r="H73" i="170"/>
  <c r="E73" i="170"/>
  <c r="E13" i="192"/>
  <c r="H13" i="192"/>
  <c r="F13" i="192"/>
  <c r="N13" i="192"/>
  <c r="E32" i="191"/>
  <c r="F32" i="191"/>
  <c r="H32" i="191"/>
  <c r="N32" i="191"/>
  <c r="H18" i="170"/>
  <c r="N18" i="170"/>
  <c r="E18" i="170"/>
  <c r="F18" i="170"/>
  <c r="E18" i="184"/>
  <c r="F18" i="184"/>
  <c r="H18" i="184"/>
  <c r="N18" i="184"/>
  <c r="E17" i="181"/>
  <c r="F17" i="181"/>
  <c r="H17" i="181"/>
  <c r="N17" i="181"/>
  <c r="E14" i="168"/>
  <c r="H14" i="168"/>
  <c r="F14" i="168"/>
  <c r="N14" i="168"/>
  <c r="F4" i="178"/>
  <c r="E4" i="178"/>
  <c r="H4" i="178"/>
  <c r="N4" i="178"/>
  <c r="N21" i="48"/>
  <c r="E21" i="48"/>
  <c r="F21" i="48"/>
  <c r="H21" i="48"/>
  <c r="F3" i="185"/>
  <c r="H3" i="185"/>
  <c r="N3" i="185"/>
  <c r="E3" i="185"/>
  <c r="E9" i="168"/>
  <c r="F9" i="168"/>
  <c r="H9" i="168"/>
  <c r="N9" i="168"/>
  <c r="E22" i="186"/>
  <c r="F22" i="186"/>
  <c r="H22" i="186"/>
  <c r="N22" i="186"/>
  <c r="F16" i="183"/>
  <c r="H16" i="183"/>
  <c r="N16" i="183"/>
  <c r="E16" i="183"/>
  <c r="E11" i="189"/>
  <c r="F11" i="189"/>
  <c r="H11" i="189"/>
  <c r="N11" i="189"/>
  <c r="E19" i="179"/>
  <c r="F19" i="179"/>
  <c r="H19" i="179"/>
  <c r="N19" i="179"/>
  <c r="F13" i="48"/>
  <c r="H13" i="48"/>
  <c r="N13" i="48"/>
  <c r="E13" i="48"/>
  <c r="H7" i="185"/>
  <c r="N7" i="185"/>
  <c r="E7" i="185"/>
  <c r="F7" i="185"/>
  <c r="F7" i="172"/>
  <c r="E7" i="172"/>
  <c r="H7" i="172"/>
  <c r="N7" i="172"/>
  <c r="N14" i="193"/>
  <c r="E14" i="193"/>
  <c r="F14" i="193"/>
  <c r="H14" i="193"/>
  <c r="E16" i="179"/>
  <c r="N16" i="179"/>
  <c r="F16" i="179"/>
  <c r="H16" i="179"/>
  <c r="H22" i="188"/>
  <c r="E22" i="188"/>
  <c r="F22" i="188"/>
  <c r="N22" i="188"/>
  <c r="H20" i="177"/>
  <c r="F20" i="177"/>
  <c r="E20" i="177"/>
  <c r="N20" i="177"/>
  <c r="F4" i="181"/>
  <c r="E4" i="181"/>
  <c r="H4" i="181"/>
  <c r="N4" i="181"/>
  <c r="F17" i="177"/>
  <c r="E17" i="177"/>
  <c r="H17" i="177"/>
  <c r="N17" i="177"/>
  <c r="H13" i="181"/>
  <c r="N13" i="181"/>
  <c r="E13" i="181"/>
  <c r="F13" i="181"/>
  <c r="F22" i="183"/>
  <c r="H22" i="183"/>
  <c r="N22" i="183"/>
  <c r="E22" i="183"/>
  <c r="F21" i="174"/>
  <c r="H21" i="174"/>
  <c r="E21" i="174"/>
  <c r="N21" i="174"/>
  <c r="F19" i="177"/>
  <c r="H19" i="177"/>
  <c r="N19" i="177"/>
  <c r="E19" i="177"/>
  <c r="H19" i="185"/>
  <c r="N19" i="185"/>
  <c r="E19" i="185"/>
  <c r="F19" i="185"/>
  <c r="H13" i="173"/>
  <c r="E22" i="166"/>
  <c r="F22" i="166"/>
  <c r="H22" i="166"/>
  <c r="N22" i="166"/>
  <c r="F11" i="174"/>
  <c r="E11" i="174"/>
  <c r="H11" i="174"/>
  <c r="N11" i="174"/>
  <c r="N34" i="191"/>
  <c r="E34" i="191"/>
  <c r="F34" i="191"/>
  <c r="H34" i="191"/>
  <c r="E2" i="174"/>
  <c r="F2" i="174"/>
  <c r="H2" i="174"/>
  <c r="N2" i="174"/>
  <c r="N3" i="173"/>
  <c r="H3" i="173"/>
  <c r="E3" i="173"/>
  <c r="F3" i="173"/>
  <c r="N20" i="187"/>
  <c r="E20" i="187"/>
  <c r="F20" i="187"/>
  <c r="H20" i="187"/>
  <c r="N30" i="192"/>
  <c r="E30" i="192"/>
  <c r="H30" i="192"/>
  <c r="F30" i="192"/>
  <c r="H6" i="171"/>
  <c r="F22" i="189"/>
  <c r="H22" i="189"/>
  <c r="N22" i="189"/>
  <c r="E22" i="189"/>
  <c r="F14" i="178"/>
  <c r="H14" i="178"/>
  <c r="E14" i="178"/>
  <c r="N14" i="178"/>
  <c r="E56" i="170"/>
  <c r="H56" i="170"/>
  <c r="F56" i="170"/>
  <c r="N35" i="193"/>
  <c r="F35" i="193"/>
  <c r="H35" i="193"/>
  <c r="E35" i="193"/>
  <c r="F85" i="193"/>
  <c r="N85" i="193"/>
  <c r="H85" i="193"/>
  <c r="E85" i="193"/>
  <c r="H52" i="193"/>
  <c r="N52" i="193"/>
  <c r="E52" i="193"/>
  <c r="F52" i="193"/>
  <c r="F46" i="170"/>
  <c r="H46" i="170"/>
  <c r="E46" i="170"/>
  <c r="H100" i="170"/>
  <c r="E100" i="170"/>
  <c r="F100" i="170"/>
  <c r="H87" i="193"/>
  <c r="F87" i="193"/>
  <c r="N87" i="193"/>
  <c r="E87" i="193"/>
  <c r="F81" i="170"/>
  <c r="E81" i="170"/>
  <c r="H81" i="170"/>
  <c r="F37" i="193"/>
  <c r="N37" i="193"/>
  <c r="H37" i="193"/>
  <c r="E37" i="193"/>
  <c r="H5" i="171"/>
  <c r="E41" i="193"/>
  <c r="H41" i="193"/>
  <c r="F41" i="193"/>
  <c r="N41" i="193"/>
  <c r="F47" i="170"/>
  <c r="E47" i="170"/>
  <c r="H47" i="170"/>
  <c r="H62" i="170"/>
  <c r="F62" i="170"/>
  <c r="E62" i="170"/>
  <c r="H64" i="170"/>
  <c r="F64" i="170"/>
  <c r="E64" i="170"/>
  <c r="F60" i="193"/>
  <c r="H60" i="193"/>
  <c r="N60" i="193"/>
  <c r="E60" i="193"/>
  <c r="F74" i="170"/>
  <c r="E74" i="170"/>
  <c r="H74" i="170"/>
  <c r="N25" i="191"/>
  <c r="E25" i="191"/>
  <c r="F25" i="191"/>
  <c r="H25" i="191"/>
  <c r="H88" i="170"/>
  <c r="E88" i="170"/>
  <c r="F88" i="170"/>
  <c r="E18" i="193"/>
  <c r="H18" i="193"/>
  <c r="F18" i="193"/>
  <c r="N18" i="193"/>
  <c r="E11" i="185"/>
  <c r="N11" i="185"/>
  <c r="F11" i="185"/>
  <c r="H11" i="185"/>
  <c r="N11" i="181"/>
  <c r="E11" i="181"/>
  <c r="F11" i="181"/>
  <c r="H11" i="181"/>
  <c r="H8" i="176"/>
  <c r="N8" i="176"/>
  <c r="E8" i="176"/>
  <c r="F8" i="176"/>
  <c r="E21" i="186"/>
  <c r="F21" i="186"/>
  <c r="H21" i="186"/>
  <c r="N21" i="186"/>
  <c r="N14" i="166"/>
  <c r="E14" i="166"/>
  <c r="F14" i="166"/>
  <c r="H14" i="166"/>
  <c r="F15" i="185"/>
  <c r="H15" i="185"/>
  <c r="N15" i="185"/>
  <c r="E15" i="185"/>
  <c r="E16" i="186"/>
  <c r="F16" i="186"/>
  <c r="H16" i="186"/>
  <c r="N16" i="186"/>
  <c r="H29" i="192"/>
  <c r="N29" i="192"/>
  <c r="E29" i="192"/>
  <c r="F29" i="192"/>
  <c r="E18" i="177"/>
  <c r="F18" i="177"/>
  <c r="H18" i="177"/>
  <c r="N18" i="177"/>
  <c r="E19" i="181"/>
  <c r="F19" i="181"/>
  <c r="N19" i="181"/>
  <c r="H19" i="181"/>
  <c r="H15" i="176"/>
  <c r="F15" i="176"/>
  <c r="E15" i="176"/>
  <c r="N15" i="176"/>
  <c r="H9" i="167"/>
  <c r="N9" i="167"/>
  <c r="E9" i="167"/>
  <c r="F9" i="167"/>
  <c r="H22" i="190"/>
  <c r="N22" i="190"/>
  <c r="E22" i="190"/>
  <c r="F22" i="190"/>
  <c r="F17" i="184"/>
  <c r="E17" i="184"/>
  <c r="H17" i="184"/>
  <c r="N17" i="184"/>
  <c r="F17" i="178"/>
  <c r="H17" i="178"/>
  <c r="E17" i="178"/>
  <c r="N17" i="178"/>
  <c r="E11" i="175"/>
  <c r="H11" i="175"/>
  <c r="N11" i="175"/>
  <c r="F11" i="175"/>
  <c r="H14" i="183"/>
  <c r="N14" i="183"/>
  <c r="F14" i="183"/>
  <c r="E14" i="183"/>
  <c r="F14" i="172"/>
  <c r="H14" i="172"/>
  <c r="E14" i="172"/>
  <c r="N14" i="172"/>
  <c r="E12" i="180"/>
  <c r="F12" i="180"/>
  <c r="H12" i="180"/>
  <c r="N12" i="180"/>
  <c r="H2" i="171"/>
  <c r="F2" i="171"/>
  <c r="E18" i="175"/>
  <c r="F18" i="175"/>
  <c r="H18" i="175"/>
  <c r="N18" i="175"/>
  <c r="F15" i="173"/>
  <c r="H15" i="173"/>
  <c r="N15" i="173"/>
  <c r="E15" i="173"/>
  <c r="F16" i="177"/>
  <c r="E16" i="177"/>
  <c r="H16" i="177"/>
  <c r="N16" i="177"/>
  <c r="E15" i="172"/>
  <c r="F15" i="172"/>
  <c r="H15" i="172"/>
  <c r="N15" i="172"/>
  <c r="N10" i="179"/>
  <c r="F10" i="179"/>
  <c r="H10" i="179"/>
  <c r="E10" i="179"/>
  <c r="H23" i="173"/>
  <c r="N23" i="173"/>
  <c r="E23" i="173"/>
  <c r="F23" i="173"/>
  <c r="F100" i="193"/>
  <c r="E100" i="193"/>
  <c r="H100" i="193"/>
  <c r="N100" i="193"/>
  <c r="H10" i="174"/>
  <c r="N10" i="174"/>
  <c r="F10" i="174"/>
  <c r="E10" i="174"/>
  <c r="E14" i="191"/>
  <c r="F14" i="191"/>
  <c r="H14" i="191"/>
  <c r="N14" i="191"/>
  <c r="E10" i="180"/>
  <c r="F10" i="180"/>
  <c r="H10" i="180"/>
  <c r="N10" i="180"/>
  <c r="E7" i="167"/>
  <c r="F7" i="167"/>
  <c r="N7" i="167"/>
  <c r="H7" i="167"/>
  <c r="F17" i="185"/>
  <c r="H17" i="185"/>
  <c r="E17" i="185"/>
  <c r="N17" i="185"/>
  <c r="N20" i="182"/>
  <c r="H20" i="182"/>
  <c r="E20" i="182"/>
  <c r="F20" i="182"/>
  <c r="F14" i="176"/>
  <c r="H14" i="176"/>
  <c r="N14" i="176"/>
  <c r="E14" i="176"/>
  <c r="H9" i="186"/>
  <c r="N9" i="186"/>
  <c r="E9" i="186"/>
  <c r="F9" i="186"/>
  <c r="T9" i="186"/>
  <c r="E7" i="168"/>
  <c r="F7" i="168"/>
  <c r="H7" i="168"/>
  <c r="N7" i="168"/>
  <c r="N20" i="166"/>
  <c r="E20" i="166"/>
  <c r="F20" i="166"/>
  <c r="H20" i="166"/>
  <c r="F14" i="167"/>
  <c r="H14" i="167"/>
  <c r="N14" i="167"/>
  <c r="E14" i="167"/>
  <c r="F21" i="185"/>
  <c r="H21" i="185"/>
  <c r="N21" i="185"/>
  <c r="E21" i="185"/>
  <c r="E4" i="186"/>
  <c r="F4" i="186"/>
  <c r="H4" i="186"/>
  <c r="N4" i="186"/>
  <c r="H27" i="191"/>
  <c r="N27" i="191"/>
  <c r="E27" i="191"/>
  <c r="F27" i="191"/>
  <c r="E21" i="177"/>
  <c r="F21" i="177"/>
  <c r="H21" i="177"/>
  <c r="N21" i="177"/>
  <c r="H18" i="176"/>
  <c r="E18" i="176"/>
  <c r="N18" i="176"/>
  <c r="F18" i="176"/>
  <c r="N18" i="192"/>
  <c r="E18" i="192"/>
  <c r="F18" i="192"/>
  <c r="H18" i="192"/>
  <c r="H14" i="180"/>
  <c r="N14" i="180"/>
  <c r="E14" i="180"/>
  <c r="F14" i="180"/>
  <c r="E11" i="48"/>
  <c r="F11" i="48"/>
  <c r="H11" i="48"/>
  <c r="N11" i="48"/>
  <c r="F13" i="183"/>
  <c r="H13" i="183"/>
  <c r="N13" i="183"/>
  <c r="E13" i="183"/>
  <c r="E23" i="176"/>
  <c r="H23" i="176"/>
  <c r="N23" i="176"/>
  <c r="F23" i="176"/>
  <c r="N28" i="191"/>
  <c r="F28" i="191"/>
  <c r="E28" i="191"/>
  <c r="H28" i="191"/>
  <c r="F8" i="179"/>
  <c r="E8" i="179"/>
  <c r="H8" i="179"/>
  <c r="N8" i="179"/>
  <c r="F16" i="48"/>
  <c r="H16" i="48"/>
  <c r="N16" i="48"/>
  <c r="E16" i="48"/>
  <c r="H15" i="191"/>
  <c r="N15" i="191"/>
  <c r="E15" i="191"/>
  <c r="F15" i="191"/>
  <c r="H8" i="177"/>
  <c r="N8" i="177"/>
  <c r="E8" i="177"/>
  <c r="F8" i="177"/>
  <c r="F3" i="174"/>
  <c r="H3" i="174"/>
  <c r="N3" i="174"/>
  <c r="E3" i="174"/>
  <c r="N23" i="190"/>
  <c r="F23" i="190"/>
  <c r="H23" i="190"/>
  <c r="E23" i="190"/>
  <c r="E19" i="166"/>
  <c r="F19" i="166"/>
  <c r="H19" i="166"/>
  <c r="N19" i="166"/>
  <c r="E15" i="179"/>
  <c r="F15" i="179"/>
  <c r="N15" i="179"/>
  <c r="H15" i="179"/>
  <c r="F11" i="172"/>
  <c r="H11" i="172"/>
  <c r="E11" i="172"/>
  <c r="N11" i="172"/>
  <c r="F20" i="179"/>
  <c r="H20" i="179"/>
  <c r="N20" i="179"/>
  <c r="E20" i="179"/>
  <c r="H9" i="176"/>
  <c r="N9" i="176"/>
  <c r="E9" i="176"/>
  <c r="F9" i="176"/>
  <c r="E22" i="187"/>
  <c r="F22" i="187"/>
  <c r="N22" i="187"/>
  <c r="H22" i="187"/>
  <c r="N21" i="173"/>
  <c r="E21" i="173"/>
  <c r="F21" i="173"/>
  <c r="H21" i="173"/>
  <c r="H4" i="171"/>
  <c r="H3" i="172"/>
  <c r="N3" i="172"/>
  <c r="E3" i="172"/>
  <c r="F3" i="172"/>
  <c r="F17" i="175"/>
  <c r="H17" i="175"/>
  <c r="N17" i="175"/>
  <c r="E17" i="175"/>
  <c r="N3" i="171"/>
  <c r="E3" i="171"/>
  <c r="F3" i="171"/>
  <c r="H3" i="171"/>
  <c r="E62" i="193"/>
  <c r="F62" i="193"/>
  <c r="H62" i="193"/>
  <c r="N62" i="193"/>
  <c r="E23" i="165"/>
  <c r="N23" i="165"/>
  <c r="F23" i="165"/>
  <c r="H23" i="165"/>
  <c r="E16" i="192"/>
  <c r="F16" i="192"/>
  <c r="H16" i="192"/>
  <c r="N16" i="192"/>
  <c r="E17" i="191"/>
  <c r="N17" i="191"/>
  <c r="H17" i="191"/>
  <c r="F17" i="191"/>
  <c r="E18" i="190"/>
  <c r="F18" i="190"/>
  <c r="H18" i="190"/>
  <c r="N18" i="190"/>
  <c r="E13" i="180"/>
  <c r="F13" i="180"/>
  <c r="H13" i="180"/>
  <c r="N13" i="180"/>
  <c r="F10" i="167"/>
  <c r="H10" i="167"/>
  <c r="N10" i="167"/>
  <c r="E10" i="167"/>
  <c r="E21" i="170"/>
  <c r="N21" i="170"/>
  <c r="F21" i="170"/>
  <c r="H21" i="170"/>
  <c r="E20" i="185"/>
  <c r="F20" i="185"/>
  <c r="H20" i="185"/>
  <c r="N20" i="185"/>
  <c r="E21" i="184"/>
  <c r="F21" i="184"/>
  <c r="H21" i="184"/>
  <c r="N21" i="184"/>
  <c r="H23" i="182"/>
  <c r="E23" i="182"/>
  <c r="F23" i="182"/>
  <c r="N23" i="182"/>
  <c r="E20" i="181"/>
  <c r="F20" i="181"/>
  <c r="H20" i="181"/>
  <c r="N20" i="181"/>
  <c r="F17" i="176"/>
  <c r="E17" i="176"/>
  <c r="H17" i="176"/>
  <c r="N17" i="176"/>
  <c r="E17" i="168"/>
  <c r="F17" i="168"/>
  <c r="H17" i="168"/>
  <c r="N17" i="168"/>
  <c r="E12" i="186"/>
  <c r="N12" i="186"/>
  <c r="H12" i="186"/>
  <c r="T12" i="186"/>
  <c r="F12" i="186"/>
  <c r="E7" i="178"/>
  <c r="N7" i="178"/>
  <c r="F7" i="178"/>
  <c r="H7" i="178"/>
  <c r="F10" i="168"/>
  <c r="H10" i="168"/>
  <c r="E10" i="168"/>
  <c r="N10" i="168"/>
  <c r="N5" i="166"/>
  <c r="E5" i="166"/>
  <c r="F5" i="166"/>
  <c r="H5" i="166"/>
  <c r="N23" i="166"/>
  <c r="E23" i="166"/>
  <c r="F23" i="166"/>
  <c r="H23" i="166"/>
  <c r="F17" i="167"/>
  <c r="H17" i="167"/>
  <c r="N17" i="167"/>
  <c r="E17" i="167"/>
  <c r="F6" i="185"/>
  <c r="H6" i="185"/>
  <c r="N6" i="185"/>
  <c r="E6" i="185"/>
  <c r="F24" i="185"/>
  <c r="H24" i="185"/>
  <c r="N24" i="185"/>
  <c r="E24" i="185"/>
  <c r="E12" i="168"/>
  <c r="F12" i="168"/>
  <c r="H12" i="168"/>
  <c r="N12" i="168"/>
  <c r="E7" i="186"/>
  <c r="F7" i="186"/>
  <c r="H7" i="186"/>
  <c r="N7" i="186"/>
  <c r="T7" i="186"/>
  <c r="E8" i="48"/>
  <c r="F8" i="48"/>
  <c r="H8" i="48"/>
  <c r="N8" i="48"/>
  <c r="N31" i="191"/>
  <c r="E31" i="191"/>
  <c r="F31" i="191"/>
  <c r="H31" i="191"/>
  <c r="F3" i="181"/>
  <c r="H3" i="181"/>
  <c r="N3" i="181"/>
  <c r="E3" i="181"/>
  <c r="E7" i="176"/>
  <c r="F7" i="176"/>
  <c r="H7" i="176"/>
  <c r="N7" i="176"/>
  <c r="N2" i="186"/>
  <c r="E2" i="186"/>
  <c r="F2" i="186"/>
  <c r="H2" i="186"/>
  <c r="F5" i="178"/>
  <c r="H5" i="178"/>
  <c r="E5" i="178"/>
  <c r="N5" i="178"/>
  <c r="H3" i="175"/>
  <c r="F3" i="175"/>
  <c r="E3" i="175"/>
  <c r="N3" i="175"/>
  <c r="F22" i="48"/>
  <c r="H22" i="48"/>
  <c r="N22" i="48"/>
  <c r="E22" i="48"/>
  <c r="H33" i="191"/>
  <c r="N33" i="191"/>
  <c r="E33" i="191"/>
  <c r="F33" i="191"/>
  <c r="E20" i="184"/>
  <c r="F20" i="184"/>
  <c r="H20" i="184"/>
  <c r="N20" i="184"/>
  <c r="E21" i="180"/>
  <c r="F21" i="180"/>
  <c r="H21" i="180"/>
  <c r="N21" i="180"/>
  <c r="F10" i="172"/>
  <c r="N10" i="172"/>
  <c r="E10" i="172"/>
  <c r="H10" i="172"/>
  <c r="E20" i="48"/>
  <c r="F20" i="48"/>
  <c r="H20" i="48"/>
  <c r="N20" i="48"/>
  <c r="H18" i="191"/>
  <c r="N18" i="191"/>
  <c r="E18" i="191"/>
  <c r="F18" i="191"/>
  <c r="F21" i="182"/>
  <c r="H21" i="182"/>
  <c r="N21" i="182"/>
  <c r="E21" i="182"/>
  <c r="E12" i="178"/>
  <c r="N12" i="178"/>
  <c r="F12" i="178"/>
  <c r="H12" i="178"/>
  <c r="H23" i="170"/>
  <c r="N23" i="170"/>
  <c r="F23" i="170"/>
  <c r="E23" i="170"/>
  <c r="F14" i="186"/>
  <c r="H14" i="186"/>
  <c r="E14" i="186"/>
  <c r="N14" i="186"/>
  <c r="F16" i="168"/>
  <c r="H16" i="168"/>
  <c r="N16" i="168"/>
  <c r="E16" i="168"/>
  <c r="N6" i="189"/>
  <c r="E6" i="189"/>
  <c r="F6" i="189"/>
  <c r="H6" i="189"/>
  <c r="F16" i="181"/>
  <c r="E16" i="181"/>
  <c r="N16" i="181"/>
  <c r="H16" i="181"/>
  <c r="F13" i="179"/>
  <c r="E13" i="179"/>
  <c r="H13" i="179"/>
  <c r="N13" i="179"/>
  <c r="H6" i="176"/>
  <c r="F6" i="176"/>
  <c r="E6" i="176"/>
  <c r="N6" i="176"/>
  <c r="F3" i="166"/>
  <c r="H3" i="166"/>
  <c r="N3" i="166"/>
  <c r="E3" i="166"/>
  <c r="N19" i="191"/>
  <c r="H19" i="191"/>
  <c r="E19" i="191"/>
  <c r="F19" i="191"/>
  <c r="H3" i="180"/>
  <c r="N3" i="180"/>
  <c r="E3" i="180"/>
  <c r="F3" i="180"/>
  <c r="F22" i="177"/>
  <c r="N22" i="177"/>
  <c r="E22" i="177"/>
  <c r="H22" i="177"/>
  <c r="F6" i="181"/>
  <c r="H6" i="181"/>
  <c r="N6" i="181"/>
  <c r="E6" i="181"/>
  <c r="F6" i="174"/>
  <c r="H6" i="174"/>
  <c r="N6" i="174"/>
  <c r="E6" i="174"/>
  <c r="N2" i="173"/>
  <c r="E2" i="173"/>
  <c r="E20" i="189"/>
  <c r="F20" i="189"/>
  <c r="H20" i="189"/>
  <c r="N20" i="189"/>
  <c r="E22" i="176"/>
  <c r="F22" i="176"/>
  <c r="H22" i="176"/>
  <c r="N22" i="176"/>
  <c r="F13" i="168"/>
  <c r="H13" i="168"/>
  <c r="E13" i="168"/>
  <c r="N13" i="168"/>
  <c r="E22" i="179"/>
  <c r="F22" i="179"/>
  <c r="H22" i="179"/>
  <c r="N22" i="179"/>
  <c r="H14" i="184"/>
  <c r="N14" i="184"/>
  <c r="E14" i="184"/>
  <c r="F14" i="184"/>
  <c r="E18" i="172"/>
  <c r="H18" i="172"/>
  <c r="F18" i="172"/>
  <c r="N18" i="172"/>
  <c r="H16" i="173"/>
  <c r="E16" i="173"/>
  <c r="F16" i="173"/>
  <c r="N16" i="173"/>
  <c r="F5" i="186"/>
  <c r="H5" i="186"/>
  <c r="N5" i="186"/>
  <c r="E5" i="186"/>
  <c r="F13" i="177"/>
  <c r="E13" i="177"/>
  <c r="H13" i="177"/>
  <c r="N13" i="177"/>
  <c r="F14" i="174"/>
  <c r="H14" i="174"/>
  <c r="N14" i="174"/>
  <c r="E14" i="174"/>
  <c r="H19" i="190"/>
  <c r="N19" i="190"/>
  <c r="E19" i="190"/>
  <c r="F19" i="190"/>
  <c r="E13" i="176"/>
  <c r="F13" i="176"/>
  <c r="H13" i="176"/>
  <c r="N13" i="176"/>
  <c r="E23" i="48"/>
  <c r="F23" i="48"/>
  <c r="H23" i="48"/>
  <c r="N23" i="48"/>
  <c r="F20" i="186"/>
  <c r="H20" i="186"/>
  <c r="E20" i="186"/>
  <c r="N20" i="186"/>
  <c r="H6" i="173"/>
  <c r="E24" i="173"/>
  <c r="H24" i="173"/>
  <c r="F24" i="173"/>
  <c r="N24" i="173"/>
  <c r="E17" i="171"/>
  <c r="F17" i="171"/>
  <c r="H17" i="171"/>
  <c r="F12" i="172"/>
  <c r="H12" i="172"/>
  <c r="N12" i="172"/>
  <c r="E12" i="172"/>
  <c r="F5" i="172"/>
  <c r="H5" i="172"/>
  <c r="N5" i="172"/>
  <c r="E5" i="172"/>
  <c r="E3" i="179"/>
  <c r="F3" i="179"/>
  <c r="H3" i="179"/>
  <c r="N3" i="179"/>
  <c r="E24" i="171"/>
  <c r="N24" i="171"/>
  <c r="F23" i="175"/>
  <c r="H23" i="175"/>
  <c r="E23" i="175"/>
  <c r="N23" i="175"/>
  <c r="F19" i="183"/>
  <c r="H19" i="183"/>
  <c r="N19" i="183"/>
  <c r="E19" i="183"/>
  <c r="N21" i="171"/>
  <c r="E21" i="171"/>
  <c r="F20" i="175"/>
  <c r="H20" i="175"/>
  <c r="E20" i="175"/>
  <c r="N20" i="175"/>
  <c r="H74" i="193"/>
  <c r="E74" i="193"/>
  <c r="N74" i="193"/>
  <c r="F74" i="193"/>
  <c r="E68" i="170"/>
  <c r="H68" i="170"/>
  <c r="F68" i="170"/>
  <c r="H29" i="170"/>
  <c r="F29" i="170"/>
  <c r="E29" i="170"/>
  <c r="E79" i="170"/>
  <c r="F79" i="170"/>
  <c r="H79" i="170"/>
  <c r="E64" i="193"/>
  <c r="H64" i="193"/>
  <c r="F64" i="193"/>
  <c r="N64" i="193"/>
  <c r="H58" i="170"/>
  <c r="E58" i="170"/>
  <c r="F58" i="170"/>
  <c r="N83" i="193"/>
  <c r="E83" i="193"/>
  <c r="F83" i="193"/>
  <c r="H83" i="193"/>
  <c r="H16" i="174"/>
  <c r="N16" i="174"/>
  <c r="F16" i="174"/>
  <c r="E16" i="174"/>
  <c r="H90" i="193"/>
  <c r="N90" i="193"/>
  <c r="E90" i="193"/>
  <c r="F90" i="193"/>
  <c r="F84" i="170"/>
  <c r="E84" i="170"/>
  <c r="H84" i="170"/>
  <c r="E43" i="193"/>
  <c r="N43" i="193"/>
  <c r="F43" i="193"/>
  <c r="H43" i="193"/>
  <c r="F37" i="170"/>
  <c r="H37" i="170"/>
  <c r="E37" i="170"/>
  <c r="F11" i="186"/>
  <c r="H11" i="186"/>
  <c r="N11" i="186"/>
  <c r="E11" i="186"/>
  <c r="T11" i="186"/>
  <c r="N45" i="193"/>
  <c r="E45" i="193"/>
  <c r="F45" i="193"/>
  <c r="H45" i="193"/>
  <c r="F39" i="170"/>
  <c r="E39" i="170"/>
  <c r="H39" i="170"/>
  <c r="H7" i="175"/>
  <c r="N7" i="175"/>
  <c r="E7" i="175"/>
  <c r="F7" i="175"/>
  <c r="F72" i="193"/>
  <c r="H72" i="193"/>
  <c r="N72" i="193"/>
  <c r="E72" i="193"/>
  <c r="F61" i="193"/>
  <c r="N61" i="193"/>
  <c r="H61" i="193"/>
  <c r="E61" i="193"/>
  <c r="H27" i="193"/>
  <c r="F27" i="193"/>
  <c r="E27" i="193"/>
  <c r="N27" i="193"/>
  <c r="H99" i="193"/>
  <c r="F99" i="193"/>
  <c r="E99" i="193"/>
  <c r="N99" i="193"/>
  <c r="F93" i="170"/>
  <c r="E93" i="170"/>
  <c r="H93" i="170"/>
  <c r="F49" i="193"/>
  <c r="N49" i="193"/>
  <c r="H49" i="193"/>
  <c r="E49" i="193"/>
  <c r="E53" i="193"/>
  <c r="H53" i="193"/>
  <c r="N53" i="193"/>
  <c r="F53" i="193"/>
  <c r="F59" i="170"/>
  <c r="E59" i="170"/>
  <c r="H59" i="170"/>
  <c r="F58" i="193"/>
  <c r="N58" i="193"/>
  <c r="E58" i="193"/>
  <c r="H58" i="193"/>
  <c r="N47" i="193"/>
  <c r="E47" i="193"/>
  <c r="H47" i="193"/>
  <c r="F47" i="193"/>
  <c r="E66" i="170"/>
  <c r="H66" i="170"/>
  <c r="F66" i="170"/>
  <c r="N32" i="193"/>
  <c r="E32" i="193"/>
  <c r="H32" i="193"/>
  <c r="F32" i="193"/>
  <c r="H8" i="171"/>
  <c r="E8" i="171"/>
  <c r="F8" i="171"/>
  <c r="N59" i="193"/>
  <c r="F59" i="193"/>
  <c r="H59" i="193"/>
  <c r="E59" i="193"/>
  <c r="F57" i="193"/>
  <c r="H57" i="193"/>
  <c r="E57" i="193"/>
  <c r="N57" i="193"/>
  <c r="F51" i="170"/>
  <c r="E51" i="170"/>
  <c r="H51" i="170"/>
  <c r="F15" i="171"/>
  <c r="H15" i="171"/>
  <c r="E15" i="171"/>
  <c r="E55" i="170"/>
  <c r="H55" i="170"/>
  <c r="F55" i="170"/>
  <c r="E22" i="169"/>
  <c r="F22" i="169"/>
  <c r="N22" i="169"/>
  <c r="H22" i="169"/>
  <c r="E19" i="192"/>
  <c r="H19" i="192"/>
  <c r="N19" i="192"/>
  <c r="F19" i="192"/>
  <c r="E20" i="191"/>
  <c r="F20" i="191"/>
  <c r="H20" i="191"/>
  <c r="N20" i="191"/>
  <c r="E21" i="190"/>
  <c r="H21" i="190"/>
  <c r="N21" i="190"/>
  <c r="F21" i="190"/>
  <c r="E16" i="180"/>
  <c r="N16" i="180"/>
  <c r="F16" i="180"/>
  <c r="H16" i="180"/>
  <c r="H13" i="167"/>
  <c r="E13" i="167"/>
  <c r="F13" i="167"/>
  <c r="N13" i="167"/>
  <c r="E5" i="185"/>
  <c r="F5" i="185"/>
  <c r="H5" i="185"/>
  <c r="N5" i="185"/>
  <c r="N23" i="185"/>
  <c r="F23" i="185"/>
  <c r="H23" i="185"/>
  <c r="E23" i="185"/>
  <c r="N12" i="183"/>
  <c r="E12" i="183"/>
  <c r="F12" i="183"/>
  <c r="H12" i="183"/>
  <c r="E5" i="181"/>
  <c r="F5" i="181"/>
  <c r="H5" i="181"/>
  <c r="N5" i="181"/>
  <c r="N23" i="181"/>
  <c r="E23" i="181"/>
  <c r="F23" i="181"/>
  <c r="H23" i="181"/>
  <c r="E20" i="176"/>
  <c r="F20" i="176"/>
  <c r="H20" i="176"/>
  <c r="N20" i="176"/>
  <c r="E20" i="168"/>
  <c r="F20" i="168"/>
  <c r="H20" i="168"/>
  <c r="N20" i="168"/>
  <c r="E15" i="186"/>
  <c r="F15" i="186"/>
  <c r="H15" i="186"/>
  <c r="N15" i="186"/>
  <c r="E10" i="178"/>
  <c r="F10" i="178"/>
  <c r="H10" i="178"/>
  <c r="N10" i="178"/>
  <c r="N9" i="48"/>
  <c r="E9" i="48"/>
  <c r="F9" i="48"/>
  <c r="H9" i="48"/>
  <c r="N8" i="166"/>
  <c r="E8" i="166"/>
  <c r="F8" i="166"/>
  <c r="H8" i="166"/>
  <c r="H2" i="166"/>
  <c r="N2" i="166"/>
  <c r="E2" i="166"/>
  <c r="F2" i="166"/>
  <c r="F20" i="167"/>
  <c r="H20" i="167"/>
  <c r="N20" i="167"/>
  <c r="E20" i="167"/>
  <c r="F9" i="185"/>
  <c r="H9" i="185"/>
  <c r="N9" i="185"/>
  <c r="E9" i="185"/>
  <c r="F10" i="184"/>
  <c r="H10" i="184"/>
  <c r="N10" i="184"/>
  <c r="E10" i="184"/>
  <c r="E15" i="168"/>
  <c r="F15" i="168"/>
  <c r="H15" i="168"/>
  <c r="N15" i="168"/>
  <c r="E10" i="186"/>
  <c r="F10" i="186"/>
  <c r="H10" i="186"/>
  <c r="N10" i="186"/>
  <c r="T10" i="186"/>
  <c r="F19" i="168"/>
  <c r="H19" i="168"/>
  <c r="E19" i="168"/>
  <c r="N19" i="168"/>
  <c r="N9" i="189"/>
  <c r="E9" i="189"/>
  <c r="F9" i="189"/>
  <c r="H9" i="189"/>
  <c r="F15" i="181"/>
  <c r="H15" i="181"/>
  <c r="N15" i="181"/>
  <c r="E15" i="181"/>
  <c r="H3" i="167"/>
  <c r="N3" i="167"/>
  <c r="E3" i="167"/>
  <c r="F3" i="167"/>
  <c r="F23" i="186"/>
  <c r="H23" i="186"/>
  <c r="E23" i="186"/>
  <c r="N23" i="186"/>
  <c r="E15" i="178"/>
  <c r="F15" i="178"/>
  <c r="H15" i="178"/>
  <c r="N15" i="178"/>
  <c r="H6" i="175"/>
  <c r="E6" i="175"/>
  <c r="F6" i="175"/>
  <c r="N6" i="175"/>
  <c r="F9" i="166"/>
  <c r="H9" i="166"/>
  <c r="N9" i="166"/>
  <c r="E9" i="166"/>
  <c r="N20" i="190"/>
  <c r="E20" i="190"/>
  <c r="F20" i="190"/>
  <c r="H20" i="190"/>
  <c r="E20" i="183"/>
  <c r="F20" i="183"/>
  <c r="H20" i="183"/>
  <c r="N20" i="183"/>
  <c r="F4" i="177"/>
  <c r="E4" i="177"/>
  <c r="H4" i="177"/>
  <c r="N4" i="177"/>
  <c r="F13" i="172"/>
  <c r="E13" i="172"/>
  <c r="H13" i="172"/>
  <c r="N13" i="172"/>
  <c r="E7" i="166"/>
  <c r="F7" i="166"/>
  <c r="H7" i="166"/>
  <c r="N7" i="166"/>
  <c r="N22" i="191"/>
  <c r="E22" i="191"/>
  <c r="F22" i="191"/>
  <c r="H22" i="191"/>
  <c r="F12" i="181"/>
  <c r="H12" i="181"/>
  <c r="N12" i="181"/>
  <c r="E12" i="181"/>
  <c r="F23" i="178"/>
  <c r="E23" i="178"/>
  <c r="H23" i="178"/>
  <c r="N23" i="178"/>
  <c r="H20" i="192"/>
  <c r="N20" i="192"/>
  <c r="E20" i="192"/>
  <c r="F20" i="192"/>
  <c r="H13" i="185"/>
  <c r="N13" i="185"/>
  <c r="E13" i="185"/>
  <c r="F13" i="185"/>
  <c r="H15" i="167"/>
  <c r="N15" i="167"/>
  <c r="F15" i="167"/>
  <c r="E15" i="167"/>
  <c r="F10" i="189"/>
  <c r="N10" i="189"/>
  <c r="H10" i="189"/>
  <c r="E10" i="189"/>
  <c r="F6" i="180"/>
  <c r="E6" i="180"/>
  <c r="H6" i="180"/>
  <c r="N6" i="180"/>
  <c r="E21" i="179"/>
  <c r="F21" i="179"/>
  <c r="N21" i="179"/>
  <c r="H21" i="179"/>
  <c r="E5" i="175"/>
  <c r="H5" i="175"/>
  <c r="N5" i="175"/>
  <c r="F5" i="175"/>
  <c r="F12" i="166"/>
  <c r="H12" i="166"/>
  <c r="N12" i="166"/>
  <c r="E12" i="166"/>
  <c r="E14" i="189"/>
  <c r="F14" i="189"/>
  <c r="N14" i="189"/>
  <c r="H14" i="189"/>
  <c r="H8" i="180"/>
  <c r="N8" i="180"/>
  <c r="F8" i="180"/>
  <c r="E8" i="180"/>
  <c r="E13" i="166"/>
  <c r="F13" i="166"/>
  <c r="H13" i="166"/>
  <c r="N13" i="166"/>
  <c r="N22" i="178"/>
  <c r="E22" i="178"/>
  <c r="F22" i="178"/>
  <c r="H22" i="178"/>
  <c r="F9" i="174"/>
  <c r="H9" i="174"/>
  <c r="N9" i="174"/>
  <c r="E9" i="174"/>
  <c r="F19" i="48"/>
  <c r="H19" i="48"/>
  <c r="N19" i="48"/>
  <c r="E19" i="48"/>
  <c r="E23" i="184"/>
  <c r="F23" i="184"/>
  <c r="H23" i="184"/>
  <c r="N23" i="184"/>
  <c r="E16" i="175"/>
  <c r="F16" i="175"/>
  <c r="H16" i="175"/>
  <c r="N16" i="175"/>
  <c r="N21" i="192"/>
  <c r="F21" i="192"/>
  <c r="H21" i="192"/>
  <c r="E21" i="192"/>
  <c r="E2" i="177"/>
  <c r="F2" i="177"/>
  <c r="H2" i="177"/>
  <c r="N2" i="177"/>
  <c r="F9" i="181"/>
  <c r="H9" i="181"/>
  <c r="N9" i="181"/>
  <c r="E9" i="181"/>
  <c r="F23" i="172"/>
  <c r="H23" i="172"/>
  <c r="E23" i="172"/>
  <c r="N23" i="172"/>
  <c r="H19" i="173"/>
  <c r="E19" i="173"/>
  <c r="F19" i="173"/>
  <c r="N19" i="173"/>
  <c r="F17" i="186"/>
  <c r="H17" i="186"/>
  <c r="E17" i="186"/>
  <c r="N17" i="186"/>
  <c r="N2" i="172"/>
  <c r="E2" i="172"/>
  <c r="F2" i="172"/>
  <c r="H2" i="172"/>
  <c r="F17" i="174"/>
  <c r="E17" i="174"/>
  <c r="N17" i="174"/>
  <c r="H17" i="174"/>
  <c r="N5" i="179"/>
  <c r="E5" i="179"/>
  <c r="F5" i="179"/>
  <c r="H5" i="179"/>
  <c r="N19" i="176"/>
  <c r="E19" i="176"/>
  <c r="H19" i="176"/>
  <c r="F19" i="176"/>
  <c r="H21" i="167"/>
  <c r="N21" i="167"/>
  <c r="F21" i="167"/>
  <c r="E21" i="167"/>
  <c r="H10" i="185"/>
  <c r="N10" i="185"/>
  <c r="F10" i="185"/>
  <c r="E10" i="185"/>
  <c r="H9" i="173"/>
  <c r="F15" i="166"/>
  <c r="H15" i="166"/>
  <c r="N15" i="166"/>
  <c r="E15" i="166"/>
  <c r="E22" i="171"/>
  <c r="N22" i="171"/>
  <c r="E9" i="171"/>
  <c r="F9" i="171"/>
  <c r="H9" i="171"/>
  <c r="E14" i="173"/>
  <c r="N14" i="173"/>
  <c r="E14" i="177"/>
  <c r="N14" i="177"/>
  <c r="F14" i="177"/>
  <c r="H14" i="177"/>
  <c r="E4" i="166"/>
  <c r="F4" i="166"/>
  <c r="H4" i="166"/>
  <c r="N4" i="166"/>
  <c r="H11" i="173"/>
  <c r="F21" i="181"/>
  <c r="H21" i="181"/>
  <c r="N21" i="181"/>
  <c r="E21" i="181"/>
  <c r="H12" i="167"/>
  <c r="N12" i="167"/>
  <c r="E12" i="167"/>
  <c r="F12" i="167"/>
  <c r="H20" i="173"/>
  <c r="E20" i="173"/>
  <c r="F20" i="173"/>
  <c r="N20" i="173"/>
  <c r="F19" i="184"/>
  <c r="H19" i="184"/>
  <c r="N19" i="184"/>
  <c r="E19" i="184"/>
  <c r="N86" i="193"/>
  <c r="F86" i="193"/>
  <c r="E86" i="193"/>
  <c r="H86" i="193"/>
  <c r="E80" i="170"/>
  <c r="F80" i="170"/>
  <c r="H80" i="170"/>
  <c r="H41" i="170"/>
  <c r="F41" i="170"/>
  <c r="E41" i="170"/>
  <c r="H30" i="191"/>
  <c r="N30" i="191"/>
  <c r="E30" i="191"/>
  <c r="F30" i="191"/>
  <c r="F76" i="193"/>
  <c r="H76" i="193"/>
  <c r="N76" i="193"/>
  <c r="E76" i="193"/>
  <c r="E70" i="170"/>
  <c r="H70" i="170"/>
  <c r="F70" i="170"/>
  <c r="H65" i="170"/>
  <c r="E65" i="170"/>
  <c r="F65" i="170"/>
  <c r="H22" i="193"/>
  <c r="N22" i="193"/>
  <c r="E22" i="193"/>
  <c r="F22" i="193"/>
  <c r="H10" i="171"/>
  <c r="E10" i="171"/>
  <c r="F10" i="171"/>
  <c r="H30" i="193"/>
  <c r="N30" i="193"/>
  <c r="E30" i="193"/>
  <c r="F30" i="193"/>
  <c r="F24" i="170"/>
  <c r="E24" i="170"/>
  <c r="H24" i="170"/>
  <c r="F96" i="170"/>
  <c r="E96" i="170"/>
  <c r="H96" i="170"/>
  <c r="E55" i="193"/>
  <c r="F55" i="193"/>
  <c r="H55" i="193"/>
  <c r="N55" i="193"/>
  <c r="F49" i="170"/>
  <c r="H49" i="170"/>
  <c r="E49" i="170"/>
  <c r="H52" i="170"/>
  <c r="E52" i="170"/>
  <c r="F52" i="170"/>
  <c r="F8" i="178"/>
  <c r="H8" i="178"/>
  <c r="E8" i="178"/>
  <c r="N8" i="178"/>
  <c r="H39" i="193"/>
  <c r="F39" i="193"/>
  <c r="E39" i="193"/>
  <c r="N39" i="193"/>
  <c r="F33" i="170"/>
  <c r="E33" i="170"/>
  <c r="H33" i="170"/>
  <c r="E38" i="170"/>
  <c r="F38" i="170"/>
  <c r="H38" i="170"/>
  <c r="F97" i="193"/>
  <c r="N97" i="193"/>
  <c r="H97" i="193"/>
  <c r="E97" i="193"/>
  <c r="E65" i="193"/>
  <c r="H65" i="193"/>
  <c r="N65" i="193"/>
  <c r="F65" i="193"/>
  <c r="F71" i="170"/>
  <c r="E71" i="170"/>
  <c r="H71" i="170"/>
  <c r="F94" i="193"/>
  <c r="N94" i="193"/>
  <c r="H94" i="193"/>
  <c r="E94" i="193"/>
  <c r="N95" i="193"/>
  <c r="H95" i="193"/>
  <c r="E95" i="193"/>
  <c r="F95" i="193"/>
  <c r="N44" i="193"/>
  <c r="E44" i="193"/>
  <c r="H44" i="193"/>
  <c r="F44" i="193"/>
  <c r="F10" i="48"/>
  <c r="H10" i="48"/>
  <c r="N10" i="48"/>
  <c r="E10" i="48"/>
  <c r="E54" i="170"/>
  <c r="H54" i="170"/>
  <c r="F54" i="170"/>
  <c r="Q720" i="6"/>
  <c r="R720" i="6"/>
  <c r="S720" i="6"/>
  <c r="T720" i="6"/>
  <c r="U720" i="6"/>
  <c r="V720" i="6"/>
  <c r="W720" i="6"/>
  <c r="X720" i="6"/>
  <c r="Y720" i="6"/>
  <c r="Z720" i="6"/>
  <c r="AA720" i="6"/>
  <c r="AB720" i="6"/>
  <c r="AC720" i="6"/>
  <c r="AD720" i="6"/>
  <c r="AE720" i="6"/>
  <c r="Q721" i="6"/>
  <c r="R721" i="6"/>
  <c r="S721" i="6"/>
  <c r="T721" i="6"/>
  <c r="U721" i="6"/>
  <c r="V721" i="6"/>
  <c r="W721" i="6"/>
  <c r="X721" i="6"/>
  <c r="Y721" i="6"/>
  <c r="Z721" i="6"/>
  <c r="AA721" i="6"/>
  <c r="AB721" i="6"/>
  <c r="AC721" i="6"/>
  <c r="AD721" i="6"/>
  <c r="AE721" i="6"/>
  <c r="Q722" i="6"/>
  <c r="R722" i="6"/>
  <c r="S722" i="6"/>
  <c r="T722" i="6"/>
  <c r="U722" i="6"/>
  <c r="V722" i="6"/>
  <c r="W722" i="6"/>
  <c r="X722" i="6"/>
  <c r="Y722" i="6"/>
  <c r="Z722" i="6"/>
  <c r="AA722" i="6"/>
  <c r="AB722" i="6"/>
  <c r="AC722" i="6"/>
  <c r="AD722" i="6"/>
  <c r="AE722" i="6"/>
  <c r="Q723" i="6"/>
  <c r="R723" i="6"/>
  <c r="S723" i="6"/>
  <c r="T723" i="6"/>
  <c r="U723" i="6"/>
  <c r="V723" i="6"/>
  <c r="W723" i="6"/>
  <c r="X723" i="6"/>
  <c r="Y723" i="6"/>
  <c r="Z723" i="6"/>
  <c r="AA723" i="6"/>
  <c r="AB723" i="6"/>
  <c r="AC723" i="6"/>
  <c r="AD723" i="6"/>
  <c r="AE723" i="6"/>
  <c r="Q724" i="6"/>
  <c r="R724" i="6"/>
  <c r="S724" i="6"/>
  <c r="T724" i="6"/>
  <c r="U724" i="6"/>
  <c r="V724" i="6"/>
  <c r="W724" i="6"/>
  <c r="X724" i="6"/>
  <c r="Y724" i="6"/>
  <c r="Z724" i="6"/>
  <c r="AA724" i="6"/>
  <c r="AB724" i="6"/>
  <c r="AC724" i="6"/>
  <c r="AD724" i="6"/>
  <c r="AE724" i="6"/>
  <c r="Q725" i="6"/>
  <c r="R725" i="6"/>
  <c r="S725" i="6"/>
  <c r="T725" i="6"/>
  <c r="U725" i="6"/>
  <c r="V725" i="6"/>
  <c r="W725" i="6"/>
  <c r="X725" i="6"/>
  <c r="Y725" i="6"/>
  <c r="Z725" i="6"/>
  <c r="AA725" i="6"/>
  <c r="AB725" i="6"/>
  <c r="AC725" i="6"/>
  <c r="AD725" i="6"/>
  <c r="AE725" i="6"/>
  <c r="Q726" i="6"/>
  <c r="R726" i="6"/>
  <c r="S726" i="6"/>
  <c r="T726" i="6"/>
  <c r="U726" i="6"/>
  <c r="V726" i="6"/>
  <c r="W726" i="6"/>
  <c r="X726" i="6"/>
  <c r="Y726" i="6"/>
  <c r="Z726" i="6"/>
  <c r="AA726" i="6"/>
  <c r="AB726" i="6"/>
  <c r="AC726" i="6"/>
  <c r="AD726" i="6"/>
  <c r="AE726" i="6"/>
  <c r="Q727" i="6"/>
  <c r="R727" i="6"/>
  <c r="S727" i="6"/>
  <c r="T727" i="6"/>
  <c r="U727" i="6"/>
  <c r="V727" i="6"/>
  <c r="W727" i="6"/>
  <c r="X727" i="6"/>
  <c r="Y727" i="6"/>
  <c r="Z727" i="6"/>
  <c r="AA727" i="6"/>
  <c r="AB727" i="6"/>
  <c r="AC727" i="6"/>
  <c r="AD727" i="6"/>
  <c r="AE727" i="6"/>
  <c r="Q728" i="6"/>
  <c r="R728" i="6"/>
  <c r="S728" i="6"/>
  <c r="T728" i="6"/>
  <c r="U728" i="6"/>
  <c r="V728" i="6"/>
  <c r="W728" i="6"/>
  <c r="X728" i="6"/>
  <c r="Y728" i="6"/>
  <c r="Z728" i="6"/>
  <c r="AA728" i="6"/>
  <c r="AB728" i="6"/>
  <c r="AC728" i="6"/>
  <c r="AD728" i="6"/>
  <c r="AE728" i="6"/>
  <c r="Q731" i="6"/>
  <c r="R731" i="6"/>
  <c r="S731" i="6"/>
  <c r="T731" i="6"/>
  <c r="U731" i="6"/>
  <c r="V731" i="6"/>
  <c r="W731" i="6"/>
  <c r="X731" i="6"/>
  <c r="Y731" i="6"/>
  <c r="Z731" i="6"/>
  <c r="AA731" i="6"/>
  <c r="AB731" i="6"/>
  <c r="AC731" i="6"/>
  <c r="AD731" i="6"/>
  <c r="AE731" i="6"/>
  <c r="Q733" i="6"/>
  <c r="R733" i="6"/>
  <c r="S733" i="6"/>
  <c r="T733" i="6"/>
  <c r="U733" i="6"/>
  <c r="V733" i="6"/>
  <c r="W733" i="6"/>
  <c r="X733" i="6"/>
  <c r="Y733" i="6"/>
  <c r="Z733" i="6"/>
  <c r="AA733" i="6"/>
  <c r="AB733" i="6"/>
  <c r="AC733" i="6"/>
  <c r="AD733" i="6"/>
  <c r="AE733" i="6"/>
  <c r="Q734" i="6"/>
  <c r="R734" i="6"/>
  <c r="S734" i="6"/>
  <c r="T734" i="6"/>
  <c r="U734" i="6"/>
  <c r="V734" i="6"/>
  <c r="W734" i="6"/>
  <c r="X734" i="6"/>
  <c r="Y734" i="6"/>
  <c r="Z734" i="6"/>
  <c r="AA734" i="6"/>
  <c r="AB734" i="6"/>
  <c r="AC734" i="6"/>
  <c r="AD734" i="6"/>
  <c r="AE734" i="6"/>
  <c r="Q735" i="6"/>
  <c r="R735" i="6"/>
  <c r="S735" i="6"/>
  <c r="T735" i="6"/>
  <c r="U735" i="6"/>
  <c r="V735" i="6"/>
  <c r="W735" i="6"/>
  <c r="X735" i="6"/>
  <c r="Y735" i="6"/>
  <c r="Z735" i="6"/>
  <c r="AA735" i="6"/>
  <c r="AB735" i="6"/>
  <c r="AC735" i="6"/>
  <c r="AD735" i="6"/>
  <c r="AE735" i="6"/>
  <c r="Q736" i="6"/>
  <c r="R736" i="6"/>
  <c r="S736" i="6"/>
  <c r="T736" i="6"/>
  <c r="U736" i="6"/>
  <c r="V736" i="6"/>
  <c r="W736" i="6"/>
  <c r="X736" i="6"/>
  <c r="Y736" i="6"/>
  <c r="Z736" i="6"/>
  <c r="AA736" i="6"/>
  <c r="AB736" i="6"/>
  <c r="AC736" i="6"/>
  <c r="AD736" i="6"/>
  <c r="AE736" i="6"/>
  <c r="Q737" i="6"/>
  <c r="R737" i="6"/>
  <c r="S737" i="6"/>
  <c r="T737" i="6"/>
  <c r="U737" i="6"/>
  <c r="V737" i="6"/>
  <c r="W737" i="6"/>
  <c r="X737" i="6"/>
  <c r="Y737" i="6"/>
  <c r="Z737" i="6"/>
  <c r="AA737" i="6"/>
  <c r="AB737" i="6"/>
  <c r="AC737" i="6"/>
  <c r="AD737" i="6"/>
  <c r="AE737" i="6"/>
  <c r="Q738" i="6"/>
  <c r="R738" i="6"/>
  <c r="S738" i="6"/>
  <c r="T738" i="6"/>
  <c r="U738" i="6"/>
  <c r="V738" i="6"/>
  <c r="W738" i="6"/>
  <c r="X738" i="6"/>
  <c r="Y738" i="6"/>
  <c r="Z738" i="6"/>
  <c r="AA738" i="6"/>
  <c r="AB738" i="6"/>
  <c r="AC738" i="6"/>
  <c r="AD738" i="6"/>
  <c r="AE738" i="6"/>
  <c r="Q739" i="6"/>
  <c r="R739" i="6"/>
  <c r="S739" i="6"/>
  <c r="T739" i="6"/>
  <c r="U739" i="6"/>
  <c r="V739" i="6"/>
  <c r="W739" i="6"/>
  <c r="X739" i="6"/>
  <c r="Y739" i="6"/>
  <c r="Z739" i="6"/>
  <c r="AA739" i="6"/>
  <c r="AB739" i="6"/>
  <c r="AC739" i="6"/>
  <c r="AD739" i="6"/>
  <c r="AE739" i="6"/>
  <c r="Q740" i="6"/>
  <c r="R740" i="6"/>
  <c r="S740" i="6"/>
  <c r="T740" i="6"/>
  <c r="U740" i="6"/>
  <c r="V740" i="6"/>
  <c r="W740" i="6"/>
  <c r="X740" i="6"/>
  <c r="Y740" i="6"/>
  <c r="Z740" i="6"/>
  <c r="AA740" i="6"/>
  <c r="AB740" i="6"/>
  <c r="AC740" i="6"/>
  <c r="AD740" i="6"/>
  <c r="AE740" i="6"/>
  <c r="Q741" i="6"/>
  <c r="R741" i="6"/>
  <c r="S741" i="6"/>
  <c r="T741" i="6"/>
  <c r="U741" i="6"/>
  <c r="V741" i="6"/>
  <c r="W741" i="6"/>
  <c r="X741" i="6"/>
  <c r="Y741" i="6"/>
  <c r="Z741" i="6"/>
  <c r="AA741" i="6"/>
  <c r="AB741" i="6"/>
  <c r="AC741" i="6"/>
  <c r="AD741" i="6"/>
  <c r="AE741" i="6"/>
  <c r="Q742" i="6"/>
  <c r="R742" i="6"/>
  <c r="S742" i="6"/>
  <c r="T742" i="6"/>
  <c r="U742" i="6"/>
  <c r="V742" i="6"/>
  <c r="W742" i="6"/>
  <c r="X742" i="6"/>
  <c r="Y742" i="6"/>
  <c r="Z742" i="6"/>
  <c r="AA742" i="6"/>
  <c r="AB742" i="6"/>
  <c r="AC742" i="6"/>
  <c r="AD742" i="6"/>
  <c r="AE742" i="6"/>
  <c r="Q743" i="6"/>
  <c r="R743" i="6"/>
  <c r="S743" i="6"/>
  <c r="T743" i="6"/>
  <c r="U743" i="6"/>
  <c r="V743" i="6"/>
  <c r="W743" i="6"/>
  <c r="X743" i="6"/>
  <c r="Y743" i="6"/>
  <c r="Z743" i="6"/>
  <c r="AA743" i="6"/>
  <c r="AB743" i="6"/>
  <c r="AC743" i="6"/>
  <c r="AD743" i="6"/>
  <c r="AE743" i="6"/>
  <c r="Q744" i="6"/>
  <c r="R744" i="6"/>
  <c r="S744" i="6"/>
  <c r="T744" i="6"/>
  <c r="U744" i="6"/>
  <c r="V744" i="6"/>
  <c r="W744" i="6"/>
  <c r="X744" i="6"/>
  <c r="Y744" i="6"/>
  <c r="Z744" i="6"/>
  <c r="AA744" i="6"/>
  <c r="AB744" i="6"/>
  <c r="AC744" i="6"/>
  <c r="AD744" i="6"/>
  <c r="AE744" i="6"/>
  <c r="Q745" i="6"/>
  <c r="R745" i="6"/>
  <c r="S745" i="6"/>
  <c r="T745" i="6"/>
  <c r="U745" i="6"/>
  <c r="V745" i="6"/>
  <c r="W745" i="6"/>
  <c r="X745" i="6"/>
  <c r="Y745" i="6"/>
  <c r="Z745" i="6"/>
  <c r="AA745" i="6"/>
  <c r="AB745" i="6"/>
  <c r="AC745" i="6"/>
  <c r="AD745" i="6"/>
  <c r="AE745" i="6"/>
  <c r="Q746" i="6"/>
  <c r="R746" i="6"/>
  <c r="S746" i="6"/>
  <c r="T746" i="6"/>
  <c r="U746" i="6"/>
  <c r="V746" i="6"/>
  <c r="W746" i="6"/>
  <c r="X746" i="6"/>
  <c r="Y746" i="6"/>
  <c r="Z746" i="6"/>
  <c r="AA746" i="6"/>
  <c r="AB746" i="6"/>
  <c r="AC746" i="6"/>
  <c r="AD746" i="6"/>
  <c r="AE746" i="6"/>
  <c r="Q747" i="6"/>
  <c r="R747" i="6"/>
  <c r="S747" i="6"/>
  <c r="T747" i="6"/>
  <c r="U747" i="6"/>
  <c r="V747" i="6"/>
  <c r="W747" i="6"/>
  <c r="X747" i="6"/>
  <c r="Y747" i="6"/>
  <c r="Z747" i="6"/>
  <c r="AA747" i="6"/>
  <c r="AB747" i="6"/>
  <c r="AC747" i="6"/>
  <c r="AD747" i="6"/>
  <c r="AE747" i="6"/>
  <c r="Q748" i="6"/>
  <c r="R748" i="6"/>
  <c r="S748" i="6"/>
  <c r="T748" i="6"/>
  <c r="U748" i="6"/>
  <c r="V748" i="6"/>
  <c r="W748" i="6"/>
  <c r="X748" i="6"/>
  <c r="Y748" i="6"/>
  <c r="Z748" i="6"/>
  <c r="AA748" i="6"/>
  <c r="AB748" i="6"/>
  <c r="AC748" i="6"/>
  <c r="AD748" i="6"/>
  <c r="AE748" i="6"/>
  <c r="Q749" i="6"/>
  <c r="R749" i="6"/>
  <c r="S749" i="6"/>
  <c r="T749" i="6"/>
  <c r="U749" i="6"/>
  <c r="V749" i="6"/>
  <c r="W749" i="6"/>
  <c r="X749" i="6"/>
  <c r="Y749" i="6"/>
  <c r="Z749" i="6"/>
  <c r="AA749" i="6"/>
  <c r="AB749" i="6"/>
  <c r="AC749" i="6"/>
  <c r="AD749" i="6"/>
  <c r="AE749" i="6"/>
  <c r="Q751" i="6"/>
  <c r="R751" i="6"/>
  <c r="S751" i="6"/>
  <c r="T751" i="6"/>
  <c r="U751" i="6"/>
  <c r="V751" i="6"/>
  <c r="W751" i="6"/>
  <c r="X751" i="6"/>
  <c r="Y751" i="6"/>
  <c r="Z751" i="6"/>
  <c r="AA751" i="6"/>
  <c r="AB751" i="6"/>
  <c r="AC751" i="6"/>
  <c r="AD751" i="6"/>
  <c r="AE751" i="6"/>
  <c r="Q752" i="6"/>
  <c r="R752" i="6"/>
  <c r="S752" i="6"/>
  <c r="T752" i="6"/>
  <c r="U752" i="6"/>
  <c r="V752" i="6"/>
  <c r="W752" i="6"/>
  <c r="X752" i="6"/>
  <c r="Y752" i="6"/>
  <c r="Z752" i="6"/>
  <c r="AA752" i="6"/>
  <c r="AB752" i="6"/>
  <c r="AC752" i="6"/>
  <c r="AD752" i="6"/>
  <c r="AE752" i="6"/>
  <c r="Q755" i="6"/>
  <c r="R755" i="6"/>
  <c r="S755" i="6"/>
  <c r="T755" i="6"/>
  <c r="U755" i="6"/>
  <c r="V755" i="6"/>
  <c r="W755" i="6"/>
  <c r="X755" i="6"/>
  <c r="Y755" i="6"/>
  <c r="Z755" i="6"/>
  <c r="AA755" i="6"/>
  <c r="AB755" i="6"/>
  <c r="AC755" i="6"/>
  <c r="AD755" i="6"/>
  <c r="AE755" i="6"/>
  <c r="Q756" i="6"/>
  <c r="R756" i="6"/>
  <c r="S756" i="6"/>
  <c r="T756" i="6"/>
  <c r="U756" i="6"/>
  <c r="V756" i="6"/>
  <c r="W756" i="6"/>
  <c r="X756" i="6"/>
  <c r="Y756" i="6"/>
  <c r="Z756" i="6"/>
  <c r="AA756" i="6"/>
  <c r="AB756" i="6"/>
  <c r="AC756" i="6"/>
  <c r="AD756" i="6"/>
  <c r="AE756" i="6"/>
  <c r="Q757" i="6"/>
  <c r="R757" i="6"/>
  <c r="S757" i="6"/>
  <c r="T757" i="6"/>
  <c r="U757" i="6"/>
  <c r="V757" i="6"/>
  <c r="W757" i="6"/>
  <c r="X757" i="6"/>
  <c r="Y757" i="6"/>
  <c r="Z757" i="6"/>
  <c r="AA757" i="6"/>
  <c r="AB757" i="6"/>
  <c r="AC757" i="6"/>
  <c r="AD757" i="6"/>
  <c r="AE757" i="6"/>
  <c r="Q758" i="6"/>
  <c r="R758" i="6"/>
  <c r="S758" i="6"/>
  <c r="T758" i="6"/>
  <c r="U758" i="6"/>
  <c r="V758" i="6"/>
  <c r="W758" i="6"/>
  <c r="X758" i="6"/>
  <c r="Y758" i="6"/>
  <c r="Z758" i="6"/>
  <c r="AA758" i="6"/>
  <c r="AB758" i="6"/>
  <c r="AC758" i="6"/>
  <c r="AD758" i="6"/>
  <c r="AE758" i="6"/>
  <c r="Q759" i="6"/>
  <c r="R759" i="6"/>
  <c r="S759" i="6"/>
  <c r="T759" i="6"/>
  <c r="U759" i="6"/>
  <c r="V759" i="6"/>
  <c r="W759" i="6"/>
  <c r="X759" i="6"/>
  <c r="Y759" i="6"/>
  <c r="Z759" i="6"/>
  <c r="AA759" i="6"/>
  <c r="AB759" i="6"/>
  <c r="AC759" i="6"/>
  <c r="AD759" i="6"/>
  <c r="AE759" i="6"/>
  <c r="Q760" i="6"/>
  <c r="R760" i="6"/>
  <c r="S760" i="6"/>
  <c r="T760" i="6"/>
  <c r="U760" i="6"/>
  <c r="V760" i="6"/>
  <c r="W760" i="6"/>
  <c r="X760" i="6"/>
  <c r="Y760" i="6"/>
  <c r="Z760" i="6"/>
  <c r="AA760" i="6"/>
  <c r="AB760" i="6"/>
  <c r="AC760" i="6"/>
  <c r="AD760" i="6"/>
  <c r="AE760" i="6"/>
  <c r="Q761" i="6"/>
  <c r="R761" i="6"/>
  <c r="S761" i="6"/>
  <c r="T761" i="6"/>
  <c r="U761" i="6"/>
  <c r="V761" i="6"/>
  <c r="W761" i="6"/>
  <c r="X761" i="6"/>
  <c r="Y761" i="6"/>
  <c r="Z761" i="6"/>
  <c r="AA761" i="6"/>
  <c r="AB761" i="6"/>
  <c r="AC761" i="6"/>
  <c r="AD761" i="6"/>
  <c r="AE761" i="6"/>
  <c r="Q762" i="6"/>
  <c r="R762" i="6"/>
  <c r="S762" i="6"/>
  <c r="T762" i="6"/>
  <c r="U762" i="6"/>
  <c r="V762" i="6"/>
  <c r="W762" i="6"/>
  <c r="X762" i="6"/>
  <c r="Y762" i="6"/>
  <c r="Z762" i="6"/>
  <c r="AA762" i="6"/>
  <c r="AB762" i="6"/>
  <c r="AC762" i="6"/>
  <c r="AD762" i="6"/>
  <c r="AE762" i="6"/>
  <c r="Q763" i="6"/>
  <c r="R763" i="6"/>
  <c r="S763" i="6"/>
  <c r="T763" i="6"/>
  <c r="U763" i="6"/>
  <c r="V763" i="6"/>
  <c r="W763" i="6"/>
  <c r="X763" i="6"/>
  <c r="Y763" i="6"/>
  <c r="Z763" i="6"/>
  <c r="AA763" i="6"/>
  <c r="AB763" i="6"/>
  <c r="AC763" i="6"/>
  <c r="AD763" i="6"/>
  <c r="AE763" i="6"/>
  <c r="Q764" i="6"/>
  <c r="R764" i="6"/>
  <c r="S764" i="6"/>
  <c r="T764" i="6"/>
  <c r="U764" i="6"/>
  <c r="V764" i="6"/>
  <c r="W764" i="6"/>
  <c r="X764" i="6"/>
  <c r="Y764" i="6"/>
  <c r="Z764" i="6"/>
  <c r="AA764" i="6"/>
  <c r="AB764" i="6"/>
  <c r="AC764" i="6"/>
  <c r="AD764" i="6"/>
  <c r="AE764" i="6"/>
  <c r="Q765" i="6"/>
  <c r="R765" i="6"/>
  <c r="S765" i="6"/>
  <c r="T765" i="6"/>
  <c r="U765" i="6"/>
  <c r="V765" i="6"/>
  <c r="W765" i="6"/>
  <c r="X765" i="6"/>
  <c r="Y765" i="6"/>
  <c r="Z765" i="6"/>
  <c r="AA765" i="6"/>
  <c r="AB765" i="6"/>
  <c r="AC765" i="6"/>
  <c r="AD765" i="6"/>
  <c r="AE765" i="6"/>
  <c r="Q766" i="6"/>
  <c r="R766" i="6"/>
  <c r="S766" i="6"/>
  <c r="T766" i="6"/>
  <c r="U766" i="6"/>
  <c r="V766" i="6"/>
  <c r="W766" i="6"/>
  <c r="X766" i="6"/>
  <c r="Y766" i="6"/>
  <c r="Z766" i="6"/>
  <c r="AA766" i="6"/>
  <c r="AB766" i="6"/>
  <c r="AC766" i="6"/>
  <c r="AD766" i="6"/>
  <c r="AE766" i="6"/>
  <c r="Q767" i="6"/>
  <c r="R767" i="6"/>
  <c r="S767" i="6"/>
  <c r="T767" i="6"/>
  <c r="U767" i="6"/>
  <c r="V767" i="6"/>
  <c r="W767" i="6"/>
  <c r="X767" i="6"/>
  <c r="Y767" i="6"/>
  <c r="Z767" i="6"/>
  <c r="AA767" i="6"/>
  <c r="AB767" i="6"/>
  <c r="AC767" i="6"/>
  <c r="AD767" i="6"/>
  <c r="AE767" i="6"/>
  <c r="Q768" i="6"/>
  <c r="R768" i="6"/>
  <c r="S768" i="6"/>
  <c r="T768" i="6"/>
  <c r="U768" i="6"/>
  <c r="V768" i="6"/>
  <c r="W768" i="6"/>
  <c r="X768" i="6"/>
  <c r="Y768" i="6"/>
  <c r="Z768" i="6"/>
  <c r="AA768" i="6"/>
  <c r="AB768" i="6"/>
  <c r="AC768" i="6"/>
  <c r="AD768" i="6"/>
  <c r="AE768" i="6"/>
  <c r="Q769" i="6"/>
  <c r="R769" i="6"/>
  <c r="S769" i="6"/>
  <c r="T769" i="6"/>
  <c r="U769" i="6"/>
  <c r="V769" i="6"/>
  <c r="W769" i="6"/>
  <c r="X769" i="6"/>
  <c r="Y769" i="6"/>
  <c r="Z769" i="6"/>
  <c r="AA769" i="6"/>
  <c r="AB769" i="6"/>
  <c r="AC769" i="6"/>
  <c r="AD769" i="6"/>
  <c r="AE769" i="6"/>
  <c r="Q770" i="6"/>
  <c r="R770" i="6"/>
  <c r="S770" i="6"/>
  <c r="T770" i="6"/>
  <c r="U770" i="6"/>
  <c r="V770" i="6"/>
  <c r="W770" i="6"/>
  <c r="X770" i="6"/>
  <c r="Y770" i="6"/>
  <c r="Z770" i="6"/>
  <c r="AA770" i="6"/>
  <c r="AB770" i="6"/>
  <c r="AC770" i="6"/>
  <c r="AD770" i="6"/>
  <c r="AE770" i="6"/>
  <c r="Q771" i="6"/>
  <c r="R771" i="6"/>
  <c r="S771" i="6"/>
  <c r="T771" i="6"/>
  <c r="U771" i="6"/>
  <c r="V771" i="6"/>
  <c r="W771" i="6"/>
  <c r="X771" i="6"/>
  <c r="Y771" i="6"/>
  <c r="Z771" i="6"/>
  <c r="AA771" i="6"/>
  <c r="AB771" i="6"/>
  <c r="AC771" i="6"/>
  <c r="AD771" i="6"/>
  <c r="AE771" i="6"/>
  <c r="Q772" i="6"/>
  <c r="R772" i="6"/>
  <c r="S772" i="6"/>
  <c r="T772" i="6"/>
  <c r="U772" i="6"/>
  <c r="V772" i="6"/>
  <c r="W772" i="6"/>
  <c r="X772" i="6"/>
  <c r="Y772" i="6"/>
  <c r="Z772" i="6"/>
  <c r="AA772" i="6"/>
  <c r="AB772" i="6"/>
  <c r="AC772" i="6"/>
  <c r="AD772" i="6"/>
  <c r="AE772" i="6"/>
  <c r="Q773" i="6"/>
  <c r="R773" i="6"/>
  <c r="S773" i="6"/>
  <c r="T773" i="6"/>
  <c r="U773" i="6"/>
  <c r="V773" i="6"/>
  <c r="W773" i="6"/>
  <c r="X773" i="6"/>
  <c r="Y773" i="6"/>
  <c r="Z773" i="6"/>
  <c r="AA773" i="6"/>
  <c r="AB773" i="6"/>
  <c r="AC773" i="6"/>
  <c r="AD773" i="6"/>
  <c r="AE773" i="6"/>
  <c r="Q774" i="6"/>
  <c r="R774" i="6"/>
  <c r="S774" i="6"/>
  <c r="T774" i="6"/>
  <c r="U774" i="6"/>
  <c r="V774" i="6"/>
  <c r="W774" i="6"/>
  <c r="X774" i="6"/>
  <c r="Y774" i="6"/>
  <c r="Z774" i="6"/>
  <c r="AA774" i="6"/>
  <c r="AB774" i="6"/>
  <c r="AC774" i="6"/>
  <c r="AD774" i="6"/>
  <c r="AE774" i="6"/>
  <c r="Q775" i="6"/>
  <c r="R775" i="6"/>
  <c r="S775" i="6"/>
  <c r="T775" i="6"/>
  <c r="U775" i="6"/>
  <c r="V775" i="6"/>
  <c r="W775" i="6"/>
  <c r="X775" i="6"/>
  <c r="Y775" i="6"/>
  <c r="Z775" i="6"/>
  <c r="AA775" i="6"/>
  <c r="AB775" i="6"/>
  <c r="AC775" i="6"/>
  <c r="AD775" i="6"/>
  <c r="AE775" i="6"/>
  <c r="Q776" i="6"/>
  <c r="R776" i="6"/>
  <c r="S776" i="6"/>
  <c r="T776" i="6"/>
  <c r="U776" i="6"/>
  <c r="V776" i="6"/>
  <c r="W776" i="6"/>
  <c r="X776" i="6"/>
  <c r="Y776" i="6"/>
  <c r="Z776" i="6"/>
  <c r="AA776" i="6"/>
  <c r="AB776" i="6"/>
  <c r="AC776" i="6"/>
  <c r="AD776" i="6"/>
  <c r="AE776" i="6"/>
  <c r="Q777" i="6"/>
  <c r="R777" i="6"/>
  <c r="S777" i="6"/>
  <c r="T777" i="6"/>
  <c r="U777" i="6"/>
  <c r="V777" i="6"/>
  <c r="W777" i="6"/>
  <c r="X777" i="6"/>
  <c r="Y777" i="6"/>
  <c r="Z777" i="6"/>
  <c r="AA777" i="6"/>
  <c r="AB777" i="6"/>
  <c r="AC777" i="6"/>
  <c r="AD777" i="6"/>
  <c r="AE777" i="6"/>
  <c r="Q778" i="6"/>
  <c r="R778" i="6"/>
  <c r="S778" i="6"/>
  <c r="T778" i="6"/>
  <c r="U778" i="6"/>
  <c r="V778" i="6"/>
  <c r="W778" i="6"/>
  <c r="X778" i="6"/>
  <c r="Y778" i="6"/>
  <c r="Z778" i="6"/>
  <c r="AA778" i="6"/>
  <c r="AB778" i="6"/>
  <c r="AC778" i="6"/>
  <c r="AD778" i="6"/>
  <c r="AE778" i="6"/>
  <c r="Q779" i="6"/>
  <c r="R779" i="6"/>
  <c r="S779" i="6"/>
  <c r="T779" i="6"/>
  <c r="U779" i="6"/>
  <c r="V779" i="6"/>
  <c r="W779" i="6"/>
  <c r="X779" i="6"/>
  <c r="Y779" i="6"/>
  <c r="Z779" i="6"/>
  <c r="AA779" i="6"/>
  <c r="AB779" i="6"/>
  <c r="AC779" i="6"/>
  <c r="AD779" i="6"/>
  <c r="AE779" i="6"/>
  <c r="Q780" i="6"/>
  <c r="R780" i="6"/>
  <c r="S780" i="6"/>
  <c r="T780" i="6"/>
  <c r="U780" i="6"/>
  <c r="V780" i="6"/>
  <c r="W780" i="6"/>
  <c r="X780" i="6"/>
  <c r="Y780" i="6"/>
  <c r="Z780" i="6"/>
  <c r="AA780" i="6"/>
  <c r="AB780" i="6"/>
  <c r="AC780" i="6"/>
  <c r="AD780" i="6"/>
  <c r="AE780" i="6"/>
  <c r="Q781" i="6"/>
  <c r="R781" i="6"/>
  <c r="S781" i="6"/>
  <c r="T781" i="6"/>
  <c r="U781" i="6"/>
  <c r="V781" i="6"/>
  <c r="W781" i="6"/>
  <c r="X781" i="6"/>
  <c r="Y781" i="6"/>
  <c r="Z781" i="6"/>
  <c r="AA781" i="6"/>
  <c r="AB781" i="6"/>
  <c r="AC781" i="6"/>
  <c r="AD781" i="6"/>
  <c r="AE781" i="6"/>
  <c r="Q782" i="6"/>
  <c r="R782" i="6"/>
  <c r="S782" i="6"/>
  <c r="T782" i="6"/>
  <c r="U782" i="6"/>
  <c r="V782" i="6"/>
  <c r="W782" i="6"/>
  <c r="X782" i="6"/>
  <c r="Y782" i="6"/>
  <c r="Z782" i="6"/>
  <c r="AA782" i="6"/>
  <c r="AB782" i="6"/>
  <c r="AC782" i="6"/>
  <c r="AD782" i="6"/>
  <c r="AE782" i="6"/>
  <c r="Q783" i="6"/>
  <c r="R783" i="6"/>
  <c r="S783" i="6"/>
  <c r="T783" i="6"/>
  <c r="U783" i="6"/>
  <c r="V783" i="6"/>
  <c r="W783" i="6"/>
  <c r="X783" i="6"/>
  <c r="Y783" i="6"/>
  <c r="Z783" i="6"/>
  <c r="AA783" i="6"/>
  <c r="AB783" i="6"/>
  <c r="AC783" i="6"/>
  <c r="AD783" i="6"/>
  <c r="AE783" i="6"/>
  <c r="Q784" i="6"/>
  <c r="R784" i="6"/>
  <c r="S784" i="6"/>
  <c r="T784" i="6"/>
  <c r="U784" i="6"/>
  <c r="V784" i="6"/>
  <c r="W784" i="6"/>
  <c r="X784" i="6"/>
  <c r="Y784" i="6"/>
  <c r="Z784" i="6"/>
  <c r="AA784" i="6"/>
  <c r="AB784" i="6"/>
  <c r="AC784" i="6"/>
  <c r="AD784" i="6"/>
  <c r="AE784" i="6"/>
  <c r="Q785" i="6"/>
  <c r="R785" i="6"/>
  <c r="S785" i="6"/>
  <c r="T785" i="6"/>
  <c r="U785" i="6"/>
  <c r="V785" i="6"/>
  <c r="W785" i="6"/>
  <c r="X785" i="6"/>
  <c r="Y785" i="6"/>
  <c r="Z785" i="6"/>
  <c r="AA785" i="6"/>
  <c r="AB785" i="6"/>
  <c r="AC785" i="6"/>
  <c r="AD785" i="6"/>
  <c r="AE785" i="6"/>
  <c r="Q786" i="6"/>
  <c r="R786" i="6"/>
  <c r="S786" i="6"/>
  <c r="T786" i="6"/>
  <c r="U786" i="6"/>
  <c r="V786" i="6"/>
  <c r="W786" i="6"/>
  <c r="X786" i="6"/>
  <c r="Y786" i="6"/>
  <c r="Z786" i="6"/>
  <c r="AA786" i="6"/>
  <c r="AB786" i="6"/>
  <c r="AC786" i="6"/>
  <c r="AD786" i="6"/>
  <c r="AE786" i="6"/>
  <c r="Q787" i="6"/>
  <c r="R787" i="6"/>
  <c r="S787" i="6"/>
  <c r="T787" i="6"/>
  <c r="U787" i="6"/>
  <c r="V787" i="6"/>
  <c r="W787" i="6"/>
  <c r="X787" i="6"/>
  <c r="Y787" i="6"/>
  <c r="Z787" i="6"/>
  <c r="AA787" i="6"/>
  <c r="AB787" i="6"/>
  <c r="AC787" i="6"/>
  <c r="AD787" i="6"/>
  <c r="AE787" i="6"/>
  <c r="Q788" i="6"/>
  <c r="R788" i="6"/>
  <c r="S788" i="6"/>
  <c r="T788" i="6"/>
  <c r="U788" i="6"/>
  <c r="V788" i="6"/>
  <c r="W788" i="6"/>
  <c r="X788" i="6"/>
  <c r="Y788" i="6"/>
  <c r="Z788" i="6"/>
  <c r="AA788" i="6"/>
  <c r="AB788" i="6"/>
  <c r="AC788" i="6"/>
  <c r="AD788" i="6"/>
  <c r="AE788" i="6"/>
  <c r="Q789" i="6"/>
  <c r="R789" i="6"/>
  <c r="S789" i="6"/>
  <c r="T789" i="6"/>
  <c r="U789" i="6"/>
  <c r="V789" i="6"/>
  <c r="W789" i="6"/>
  <c r="X789" i="6"/>
  <c r="Y789" i="6"/>
  <c r="Z789" i="6"/>
  <c r="AA789" i="6"/>
  <c r="AB789" i="6"/>
  <c r="AC789" i="6"/>
  <c r="AD789" i="6"/>
  <c r="AE789" i="6"/>
  <c r="Q790" i="6"/>
  <c r="R790" i="6"/>
  <c r="S790" i="6"/>
  <c r="T790" i="6"/>
  <c r="U790" i="6"/>
  <c r="V790" i="6"/>
  <c r="W790" i="6"/>
  <c r="X790" i="6"/>
  <c r="Y790" i="6"/>
  <c r="Z790" i="6"/>
  <c r="AA790" i="6"/>
  <c r="AB790" i="6"/>
  <c r="AC790" i="6"/>
  <c r="AD790" i="6"/>
  <c r="AE790" i="6"/>
  <c r="Q791" i="6"/>
  <c r="R791" i="6"/>
  <c r="S791" i="6"/>
  <c r="T791" i="6"/>
  <c r="U791" i="6"/>
  <c r="V791" i="6"/>
  <c r="W791" i="6"/>
  <c r="X791" i="6"/>
  <c r="Y791" i="6"/>
  <c r="Z791" i="6"/>
  <c r="AA791" i="6"/>
  <c r="AB791" i="6"/>
  <c r="AC791" i="6"/>
  <c r="AD791" i="6"/>
  <c r="AE791" i="6"/>
  <c r="Q792" i="6"/>
  <c r="R792" i="6"/>
  <c r="S792" i="6"/>
  <c r="T792" i="6"/>
  <c r="U792" i="6"/>
  <c r="V792" i="6"/>
  <c r="W792" i="6"/>
  <c r="X792" i="6"/>
  <c r="Y792" i="6"/>
  <c r="Z792" i="6"/>
  <c r="AA792" i="6"/>
  <c r="AB792" i="6"/>
  <c r="AC792" i="6"/>
  <c r="AD792" i="6"/>
  <c r="AE792" i="6"/>
  <c r="Q793" i="6"/>
  <c r="R793" i="6"/>
  <c r="S793" i="6"/>
  <c r="T793" i="6"/>
  <c r="U793" i="6"/>
  <c r="V793" i="6"/>
  <c r="W793" i="6"/>
  <c r="X793" i="6"/>
  <c r="Y793" i="6"/>
  <c r="Z793" i="6"/>
  <c r="AA793" i="6"/>
  <c r="AB793" i="6"/>
  <c r="AC793" i="6"/>
  <c r="AD793" i="6"/>
  <c r="AE793" i="6"/>
  <c r="Q794" i="6"/>
  <c r="R794" i="6"/>
  <c r="S794" i="6"/>
  <c r="T794" i="6"/>
  <c r="U794" i="6"/>
  <c r="V794" i="6"/>
  <c r="W794" i="6"/>
  <c r="X794" i="6"/>
  <c r="Y794" i="6"/>
  <c r="Z794" i="6"/>
  <c r="AA794" i="6"/>
  <c r="AB794" i="6"/>
  <c r="AC794" i="6"/>
  <c r="AD794" i="6"/>
  <c r="AE794" i="6"/>
  <c r="Q795" i="6"/>
  <c r="R795" i="6"/>
  <c r="S795" i="6"/>
  <c r="T795" i="6"/>
  <c r="U795" i="6"/>
  <c r="V795" i="6"/>
  <c r="W795" i="6"/>
  <c r="X795" i="6"/>
  <c r="Y795" i="6"/>
  <c r="Z795" i="6"/>
  <c r="AA795" i="6"/>
  <c r="AB795" i="6"/>
  <c r="AC795" i="6"/>
  <c r="AD795" i="6"/>
  <c r="AE795" i="6"/>
  <c r="Q796" i="6"/>
  <c r="R796" i="6"/>
  <c r="S796" i="6"/>
  <c r="T796" i="6"/>
  <c r="U796" i="6"/>
  <c r="V796" i="6"/>
  <c r="W796" i="6"/>
  <c r="X796" i="6"/>
  <c r="Y796" i="6"/>
  <c r="Z796" i="6"/>
  <c r="AA796" i="6"/>
  <c r="AB796" i="6"/>
  <c r="AC796" i="6"/>
  <c r="AD796" i="6"/>
  <c r="AE796" i="6"/>
  <c r="Q797" i="6"/>
  <c r="R797" i="6"/>
  <c r="S797" i="6"/>
  <c r="T797" i="6"/>
  <c r="U797" i="6"/>
  <c r="V797" i="6"/>
  <c r="W797" i="6"/>
  <c r="X797" i="6"/>
  <c r="Y797" i="6"/>
  <c r="Z797" i="6"/>
  <c r="AA797" i="6"/>
  <c r="AB797" i="6"/>
  <c r="AC797" i="6"/>
  <c r="AD797" i="6"/>
  <c r="AE797" i="6"/>
  <c r="Q798" i="6"/>
  <c r="R798" i="6"/>
  <c r="S798" i="6"/>
  <c r="T798" i="6"/>
  <c r="U798" i="6"/>
  <c r="V798" i="6"/>
  <c r="W798" i="6"/>
  <c r="X798" i="6"/>
  <c r="Y798" i="6"/>
  <c r="Z798" i="6"/>
  <c r="AA798" i="6"/>
  <c r="AB798" i="6"/>
  <c r="AC798" i="6"/>
  <c r="AD798" i="6"/>
  <c r="AE798" i="6"/>
  <c r="Q799" i="6"/>
  <c r="R799" i="6"/>
  <c r="S799" i="6"/>
  <c r="T799" i="6"/>
  <c r="U799" i="6"/>
  <c r="V799" i="6"/>
  <c r="W799" i="6"/>
  <c r="X799" i="6"/>
  <c r="Y799" i="6"/>
  <c r="Z799" i="6"/>
  <c r="AA799" i="6"/>
  <c r="AB799" i="6"/>
  <c r="AC799" i="6"/>
  <c r="AD799" i="6"/>
  <c r="AE799" i="6"/>
  <c r="Q800" i="6"/>
  <c r="R800" i="6"/>
  <c r="S800" i="6"/>
  <c r="T800" i="6"/>
  <c r="U800" i="6"/>
  <c r="V800" i="6"/>
  <c r="W800" i="6"/>
  <c r="X800" i="6"/>
  <c r="Y800" i="6"/>
  <c r="Z800" i="6"/>
  <c r="AA800" i="6"/>
  <c r="AB800" i="6"/>
  <c r="AC800" i="6"/>
  <c r="AD800" i="6"/>
  <c r="AE800" i="6"/>
  <c r="Q801" i="6"/>
  <c r="R801" i="6"/>
  <c r="S801" i="6"/>
  <c r="T801" i="6"/>
  <c r="U801" i="6"/>
  <c r="V801" i="6"/>
  <c r="W801" i="6"/>
  <c r="X801" i="6"/>
  <c r="Y801" i="6"/>
  <c r="Z801" i="6"/>
  <c r="AA801" i="6"/>
  <c r="AB801" i="6"/>
  <c r="AC801" i="6"/>
  <c r="AD801" i="6"/>
  <c r="AE801" i="6"/>
  <c r="Q802" i="6"/>
  <c r="R802" i="6"/>
  <c r="S802" i="6"/>
  <c r="T802" i="6"/>
  <c r="U802" i="6"/>
  <c r="V802" i="6"/>
  <c r="W802" i="6"/>
  <c r="X802" i="6"/>
  <c r="Y802" i="6"/>
  <c r="Z802" i="6"/>
  <c r="AA802" i="6"/>
  <c r="AB802" i="6"/>
  <c r="AC802" i="6"/>
  <c r="AD802" i="6"/>
  <c r="AE802" i="6"/>
  <c r="Q803" i="6"/>
  <c r="R803" i="6"/>
  <c r="S803" i="6"/>
  <c r="T803" i="6"/>
  <c r="U803" i="6"/>
  <c r="V803" i="6"/>
  <c r="W803" i="6"/>
  <c r="X803" i="6"/>
  <c r="Y803" i="6"/>
  <c r="Z803" i="6"/>
  <c r="AA803" i="6"/>
  <c r="AB803" i="6"/>
  <c r="AC803" i="6"/>
  <c r="AD803" i="6"/>
  <c r="AE803" i="6"/>
  <c r="Q804" i="6"/>
  <c r="R804" i="6"/>
  <c r="S804" i="6"/>
  <c r="T804" i="6"/>
  <c r="U804" i="6"/>
  <c r="V804" i="6"/>
  <c r="W804" i="6"/>
  <c r="X804" i="6"/>
  <c r="Y804" i="6"/>
  <c r="Z804" i="6"/>
  <c r="AA804" i="6"/>
  <c r="AB804" i="6"/>
  <c r="AC804" i="6"/>
  <c r="AD804" i="6"/>
  <c r="AE804" i="6"/>
  <c r="Q805" i="6"/>
  <c r="R805" i="6"/>
  <c r="S805" i="6"/>
  <c r="T805" i="6"/>
  <c r="U805" i="6"/>
  <c r="V805" i="6"/>
  <c r="W805" i="6"/>
  <c r="X805" i="6"/>
  <c r="Y805" i="6"/>
  <c r="Z805" i="6"/>
  <c r="AA805" i="6"/>
  <c r="AB805" i="6"/>
  <c r="AC805" i="6"/>
  <c r="AD805" i="6"/>
  <c r="AE805" i="6"/>
  <c r="Q806" i="6"/>
  <c r="R806" i="6"/>
  <c r="S806" i="6"/>
  <c r="T806" i="6"/>
  <c r="U806" i="6"/>
  <c r="V806" i="6"/>
  <c r="W806" i="6"/>
  <c r="X806" i="6"/>
  <c r="Y806" i="6"/>
  <c r="Z806" i="6"/>
  <c r="AA806" i="6"/>
  <c r="AB806" i="6"/>
  <c r="AC806" i="6"/>
  <c r="AD806" i="6"/>
  <c r="AE806" i="6"/>
  <c r="Q807" i="6"/>
  <c r="R807" i="6"/>
  <c r="S807" i="6"/>
  <c r="T807" i="6"/>
  <c r="U807" i="6"/>
  <c r="V807" i="6"/>
  <c r="W807" i="6"/>
  <c r="X807" i="6"/>
  <c r="Y807" i="6"/>
  <c r="Z807" i="6"/>
  <c r="AA807" i="6"/>
  <c r="AB807" i="6"/>
  <c r="AC807" i="6"/>
  <c r="AD807" i="6"/>
  <c r="AE807" i="6"/>
  <c r="Q808" i="6"/>
  <c r="R808" i="6"/>
  <c r="S808" i="6"/>
  <c r="T808" i="6"/>
  <c r="U808" i="6"/>
  <c r="V808" i="6"/>
  <c r="W808" i="6"/>
  <c r="X808" i="6"/>
  <c r="Y808" i="6"/>
  <c r="Z808" i="6"/>
  <c r="AA808" i="6"/>
  <c r="AB808" i="6"/>
  <c r="AC808" i="6"/>
  <c r="AD808" i="6"/>
  <c r="AE808" i="6"/>
  <c r="Q809" i="6"/>
  <c r="R809" i="6"/>
  <c r="S809" i="6"/>
  <c r="T809" i="6"/>
  <c r="U809" i="6"/>
  <c r="V809" i="6"/>
  <c r="W809" i="6"/>
  <c r="X809" i="6"/>
  <c r="Y809" i="6"/>
  <c r="Z809" i="6"/>
  <c r="AA809" i="6"/>
  <c r="AB809" i="6"/>
  <c r="AC809" i="6"/>
  <c r="AD809" i="6"/>
  <c r="AE809" i="6"/>
  <c r="Q810" i="6"/>
  <c r="R810" i="6"/>
  <c r="S810" i="6"/>
  <c r="T810" i="6"/>
  <c r="U810" i="6"/>
  <c r="V810" i="6"/>
  <c r="W810" i="6"/>
  <c r="X810" i="6"/>
  <c r="Y810" i="6"/>
  <c r="Z810" i="6"/>
  <c r="AA810" i="6"/>
  <c r="AB810" i="6"/>
  <c r="AC810" i="6"/>
  <c r="AD810" i="6"/>
  <c r="AE810" i="6"/>
  <c r="Q811" i="6"/>
  <c r="R811" i="6"/>
  <c r="S811" i="6"/>
  <c r="T811" i="6"/>
  <c r="U811" i="6"/>
  <c r="V811" i="6"/>
  <c r="W811" i="6"/>
  <c r="X811" i="6"/>
  <c r="Y811" i="6"/>
  <c r="Z811" i="6"/>
  <c r="AA811" i="6"/>
  <c r="AB811" i="6"/>
  <c r="AC811" i="6"/>
  <c r="AD811" i="6"/>
  <c r="AE811" i="6"/>
  <c r="Q812" i="6"/>
  <c r="R812" i="6"/>
  <c r="S812" i="6"/>
  <c r="T812" i="6"/>
  <c r="U812" i="6"/>
  <c r="V812" i="6"/>
  <c r="W812" i="6"/>
  <c r="X812" i="6"/>
  <c r="Y812" i="6"/>
  <c r="Z812" i="6"/>
  <c r="AA812" i="6"/>
  <c r="AB812" i="6"/>
  <c r="AC812" i="6"/>
  <c r="AD812" i="6"/>
  <c r="AE812" i="6"/>
  <c r="Q813" i="6"/>
  <c r="R813" i="6"/>
  <c r="S813" i="6"/>
  <c r="T813" i="6"/>
  <c r="U813" i="6"/>
  <c r="V813" i="6"/>
  <c r="W813" i="6"/>
  <c r="X813" i="6"/>
  <c r="Y813" i="6"/>
  <c r="Z813" i="6"/>
  <c r="AA813" i="6"/>
  <c r="AB813" i="6"/>
  <c r="AC813" i="6"/>
  <c r="AD813" i="6"/>
  <c r="AE813" i="6"/>
  <c r="Q814" i="6"/>
  <c r="R814" i="6"/>
  <c r="S814" i="6"/>
  <c r="T814" i="6"/>
  <c r="U814" i="6"/>
  <c r="V814" i="6"/>
  <c r="W814" i="6"/>
  <c r="X814" i="6"/>
  <c r="Y814" i="6"/>
  <c r="Z814" i="6"/>
  <c r="AA814" i="6"/>
  <c r="AB814" i="6"/>
  <c r="AC814" i="6"/>
  <c r="AD814" i="6"/>
  <c r="AE814" i="6"/>
  <c r="Q815" i="6"/>
  <c r="R815" i="6"/>
  <c r="S815" i="6"/>
  <c r="T815" i="6"/>
  <c r="U815" i="6"/>
  <c r="V815" i="6"/>
  <c r="W815" i="6"/>
  <c r="X815" i="6"/>
  <c r="Y815" i="6"/>
  <c r="Z815" i="6"/>
  <c r="AA815" i="6"/>
  <c r="AB815" i="6"/>
  <c r="AC815" i="6"/>
  <c r="AD815" i="6"/>
  <c r="AE815" i="6"/>
  <c r="Q816" i="6"/>
  <c r="R816" i="6"/>
  <c r="S816" i="6"/>
  <c r="T816" i="6"/>
  <c r="U816" i="6"/>
  <c r="V816" i="6"/>
  <c r="W816" i="6"/>
  <c r="X816" i="6"/>
  <c r="Y816" i="6"/>
  <c r="Z816" i="6"/>
  <c r="AA816" i="6"/>
  <c r="AB816" i="6"/>
  <c r="AC816" i="6"/>
  <c r="AD816" i="6"/>
  <c r="AE816" i="6"/>
  <c r="Q817" i="6"/>
  <c r="R817" i="6"/>
  <c r="S817" i="6"/>
  <c r="T817" i="6"/>
  <c r="U817" i="6"/>
  <c r="V817" i="6"/>
  <c r="W817" i="6"/>
  <c r="X817" i="6"/>
  <c r="Y817" i="6"/>
  <c r="Z817" i="6"/>
  <c r="AA817" i="6"/>
  <c r="AB817" i="6"/>
  <c r="AC817" i="6"/>
  <c r="AD817" i="6"/>
  <c r="AE817" i="6"/>
  <c r="Q818" i="6"/>
  <c r="R818" i="6"/>
  <c r="S818" i="6"/>
  <c r="T818" i="6"/>
  <c r="U818" i="6"/>
  <c r="V818" i="6"/>
  <c r="W818" i="6"/>
  <c r="X818" i="6"/>
  <c r="Y818" i="6"/>
  <c r="Z818" i="6"/>
  <c r="AA818" i="6"/>
  <c r="AB818" i="6"/>
  <c r="AC818" i="6"/>
  <c r="AD818" i="6"/>
  <c r="AE818" i="6"/>
  <c r="Q819" i="6"/>
  <c r="R819" i="6"/>
  <c r="S819" i="6"/>
  <c r="T819" i="6"/>
  <c r="U819" i="6"/>
  <c r="V819" i="6"/>
  <c r="W819" i="6"/>
  <c r="X819" i="6"/>
  <c r="Y819" i="6"/>
  <c r="Z819" i="6"/>
  <c r="AA819" i="6"/>
  <c r="AB819" i="6"/>
  <c r="AC819" i="6"/>
  <c r="AD819" i="6"/>
  <c r="AE819" i="6"/>
  <c r="Q820" i="6"/>
  <c r="R820" i="6"/>
  <c r="S820" i="6"/>
  <c r="T820" i="6"/>
  <c r="U820" i="6"/>
  <c r="V820" i="6"/>
  <c r="W820" i="6"/>
  <c r="X820" i="6"/>
  <c r="Y820" i="6"/>
  <c r="Z820" i="6"/>
  <c r="AA820" i="6"/>
  <c r="AB820" i="6"/>
  <c r="AC820" i="6"/>
  <c r="AD820" i="6"/>
  <c r="AE820" i="6"/>
  <c r="Q821" i="6"/>
  <c r="R821" i="6"/>
  <c r="S821" i="6"/>
  <c r="T821" i="6"/>
  <c r="U821" i="6"/>
  <c r="V821" i="6"/>
  <c r="W821" i="6"/>
  <c r="X821" i="6"/>
  <c r="Y821" i="6"/>
  <c r="Z821" i="6"/>
  <c r="AA821" i="6"/>
  <c r="AB821" i="6"/>
  <c r="AC821" i="6"/>
  <c r="AD821" i="6"/>
  <c r="AE821" i="6"/>
  <c r="Q822" i="6"/>
  <c r="R822" i="6"/>
  <c r="S822" i="6"/>
  <c r="T822" i="6"/>
  <c r="U822" i="6"/>
  <c r="V822" i="6"/>
  <c r="W822" i="6"/>
  <c r="X822" i="6"/>
  <c r="Y822" i="6"/>
  <c r="Z822" i="6"/>
  <c r="AA822" i="6"/>
  <c r="AB822" i="6"/>
  <c r="AC822" i="6"/>
  <c r="AD822" i="6"/>
  <c r="AE822" i="6"/>
  <c r="Q823" i="6"/>
  <c r="R823" i="6"/>
  <c r="S823" i="6"/>
  <c r="T823" i="6"/>
  <c r="U823" i="6"/>
  <c r="V823" i="6"/>
  <c r="W823" i="6"/>
  <c r="X823" i="6"/>
  <c r="Y823" i="6"/>
  <c r="Z823" i="6"/>
  <c r="AA823" i="6"/>
  <c r="AB823" i="6"/>
  <c r="AC823" i="6"/>
  <c r="AD823" i="6"/>
  <c r="AE823" i="6"/>
  <c r="Q824" i="6"/>
  <c r="R824" i="6"/>
  <c r="S824" i="6"/>
  <c r="T824" i="6"/>
  <c r="U824" i="6"/>
  <c r="V824" i="6"/>
  <c r="W824" i="6"/>
  <c r="X824" i="6"/>
  <c r="Y824" i="6"/>
  <c r="Z824" i="6"/>
  <c r="AA824" i="6"/>
  <c r="AB824" i="6"/>
  <c r="AC824" i="6"/>
  <c r="AD824" i="6"/>
  <c r="AE824" i="6"/>
  <c r="Q825" i="6"/>
  <c r="R825" i="6"/>
  <c r="S825" i="6"/>
  <c r="T825" i="6"/>
  <c r="U825" i="6"/>
  <c r="V825" i="6"/>
  <c r="W825" i="6"/>
  <c r="X825" i="6"/>
  <c r="Y825" i="6"/>
  <c r="Z825" i="6"/>
  <c r="AA825" i="6"/>
  <c r="AB825" i="6"/>
  <c r="AC825" i="6"/>
  <c r="AD825" i="6"/>
  <c r="AE825" i="6"/>
  <c r="Q826" i="6"/>
  <c r="R826" i="6"/>
  <c r="S826" i="6"/>
  <c r="T826" i="6"/>
  <c r="U826" i="6"/>
  <c r="V826" i="6"/>
  <c r="W826" i="6"/>
  <c r="X826" i="6"/>
  <c r="Y826" i="6"/>
  <c r="Z826" i="6"/>
  <c r="AA826" i="6"/>
  <c r="AB826" i="6"/>
  <c r="AC826" i="6"/>
  <c r="AD826" i="6"/>
  <c r="AE826" i="6"/>
  <c r="Q827" i="6"/>
  <c r="R827" i="6"/>
  <c r="S827" i="6"/>
  <c r="T827" i="6"/>
  <c r="U827" i="6"/>
  <c r="V827" i="6"/>
  <c r="W827" i="6"/>
  <c r="X827" i="6"/>
  <c r="Y827" i="6"/>
  <c r="Z827" i="6"/>
  <c r="AA827" i="6"/>
  <c r="AB827" i="6"/>
  <c r="AC827" i="6"/>
  <c r="AD827" i="6"/>
  <c r="AE827" i="6"/>
  <c r="Q828" i="6"/>
  <c r="R828" i="6"/>
  <c r="S828" i="6"/>
  <c r="T828" i="6"/>
  <c r="U828" i="6"/>
  <c r="V828" i="6"/>
  <c r="W828" i="6"/>
  <c r="X828" i="6"/>
  <c r="Y828" i="6"/>
  <c r="Z828" i="6"/>
  <c r="AA828" i="6"/>
  <c r="AB828" i="6"/>
  <c r="AC828" i="6"/>
  <c r="AD828" i="6"/>
  <c r="AE828" i="6"/>
  <c r="Q829" i="6"/>
  <c r="R829" i="6"/>
  <c r="S829" i="6"/>
  <c r="T829" i="6"/>
  <c r="U829" i="6"/>
  <c r="V829" i="6"/>
  <c r="W829" i="6"/>
  <c r="X829" i="6"/>
  <c r="Y829" i="6"/>
  <c r="Z829" i="6"/>
  <c r="AA829" i="6"/>
  <c r="AB829" i="6"/>
  <c r="AC829" i="6"/>
  <c r="AD829" i="6"/>
  <c r="AE829" i="6"/>
  <c r="Q830" i="6"/>
  <c r="R830" i="6"/>
  <c r="S830" i="6"/>
  <c r="T830" i="6"/>
  <c r="U830" i="6"/>
  <c r="V830" i="6"/>
  <c r="W830" i="6"/>
  <c r="X830" i="6"/>
  <c r="Y830" i="6"/>
  <c r="Z830" i="6"/>
  <c r="AA830" i="6"/>
  <c r="AB830" i="6"/>
  <c r="AC830" i="6"/>
  <c r="AD830" i="6"/>
  <c r="AE830" i="6"/>
  <c r="Q831" i="6"/>
  <c r="R831" i="6"/>
  <c r="S831" i="6"/>
  <c r="T831" i="6"/>
  <c r="U831" i="6"/>
  <c r="V831" i="6"/>
  <c r="W831" i="6"/>
  <c r="X831" i="6"/>
  <c r="Y831" i="6"/>
  <c r="Z831" i="6"/>
  <c r="AA831" i="6"/>
  <c r="AB831" i="6"/>
  <c r="AC831" i="6"/>
  <c r="AD831" i="6"/>
  <c r="AE831" i="6"/>
  <c r="Q832" i="6"/>
  <c r="R832" i="6"/>
  <c r="S832" i="6"/>
  <c r="T832" i="6"/>
  <c r="U832" i="6"/>
  <c r="V832" i="6"/>
  <c r="W832" i="6"/>
  <c r="X832" i="6"/>
  <c r="Y832" i="6"/>
  <c r="Z832" i="6"/>
  <c r="AA832" i="6"/>
  <c r="AB832" i="6"/>
  <c r="AC832" i="6"/>
  <c r="AD832" i="6"/>
  <c r="AE832" i="6"/>
  <c r="Q833" i="6"/>
  <c r="R833" i="6"/>
  <c r="S833" i="6"/>
  <c r="T833" i="6"/>
  <c r="U833" i="6"/>
  <c r="V833" i="6"/>
  <c r="W833" i="6"/>
  <c r="X833" i="6"/>
  <c r="Y833" i="6"/>
  <c r="Z833" i="6"/>
  <c r="AA833" i="6"/>
  <c r="AB833" i="6"/>
  <c r="AC833" i="6"/>
  <c r="AD833" i="6"/>
  <c r="AE833" i="6"/>
  <c r="Q834" i="6"/>
  <c r="R834" i="6"/>
  <c r="S834" i="6"/>
  <c r="T834" i="6"/>
  <c r="U834" i="6"/>
  <c r="V834" i="6"/>
  <c r="W834" i="6"/>
  <c r="X834" i="6"/>
  <c r="Y834" i="6"/>
  <c r="Z834" i="6"/>
  <c r="AA834" i="6"/>
  <c r="AB834" i="6"/>
  <c r="AC834" i="6"/>
  <c r="AD834" i="6"/>
  <c r="AE834" i="6"/>
  <c r="Q835" i="6"/>
  <c r="R835" i="6"/>
  <c r="S835" i="6"/>
  <c r="T835" i="6"/>
  <c r="U835" i="6"/>
  <c r="V835" i="6"/>
  <c r="W835" i="6"/>
  <c r="X835" i="6"/>
  <c r="Y835" i="6"/>
  <c r="Z835" i="6"/>
  <c r="AA835" i="6"/>
  <c r="AB835" i="6"/>
  <c r="AC835" i="6"/>
  <c r="AD835" i="6"/>
  <c r="AE835" i="6"/>
  <c r="Q836" i="6"/>
  <c r="R836" i="6"/>
  <c r="S836" i="6"/>
  <c r="T836" i="6"/>
  <c r="U836" i="6"/>
  <c r="V836" i="6"/>
  <c r="W836" i="6"/>
  <c r="X836" i="6"/>
  <c r="Y836" i="6"/>
  <c r="Z836" i="6"/>
  <c r="AA836" i="6"/>
  <c r="AB836" i="6"/>
  <c r="AC836" i="6"/>
  <c r="AD836" i="6"/>
  <c r="AE836" i="6"/>
  <c r="Q837" i="6"/>
  <c r="R837" i="6"/>
  <c r="S837" i="6"/>
  <c r="T837" i="6"/>
  <c r="U837" i="6"/>
  <c r="V837" i="6"/>
  <c r="W837" i="6"/>
  <c r="X837" i="6"/>
  <c r="Y837" i="6"/>
  <c r="Z837" i="6"/>
  <c r="AA837" i="6"/>
  <c r="AB837" i="6"/>
  <c r="AC837" i="6"/>
  <c r="AD837" i="6"/>
  <c r="AE837" i="6"/>
  <c r="Q838" i="6"/>
  <c r="R838" i="6"/>
  <c r="S838" i="6"/>
  <c r="T838" i="6"/>
  <c r="U838" i="6"/>
  <c r="V838" i="6"/>
  <c r="W838" i="6"/>
  <c r="X838" i="6"/>
  <c r="Y838" i="6"/>
  <c r="Z838" i="6"/>
  <c r="AA838" i="6"/>
  <c r="AB838" i="6"/>
  <c r="AC838" i="6"/>
  <c r="AD838" i="6"/>
  <c r="AE838" i="6"/>
  <c r="Q839" i="6"/>
  <c r="R839" i="6"/>
  <c r="S839" i="6"/>
  <c r="T839" i="6"/>
  <c r="U839" i="6"/>
  <c r="V839" i="6"/>
  <c r="W839" i="6"/>
  <c r="X839" i="6"/>
  <c r="Y839" i="6"/>
  <c r="Z839" i="6"/>
  <c r="AA839" i="6"/>
  <c r="AB839" i="6"/>
  <c r="AC839" i="6"/>
  <c r="AD839" i="6"/>
  <c r="AE839" i="6"/>
  <c r="Q840" i="6"/>
  <c r="R840" i="6"/>
  <c r="S840" i="6"/>
  <c r="T840" i="6"/>
  <c r="U840" i="6"/>
  <c r="V840" i="6"/>
  <c r="W840" i="6"/>
  <c r="X840" i="6"/>
  <c r="Y840" i="6"/>
  <c r="Z840" i="6"/>
  <c r="AA840" i="6"/>
  <c r="AB840" i="6"/>
  <c r="AC840" i="6"/>
  <c r="AD840" i="6"/>
  <c r="AE840" i="6"/>
  <c r="Q841" i="6"/>
  <c r="R841" i="6"/>
  <c r="S841" i="6"/>
  <c r="T841" i="6"/>
  <c r="U841" i="6"/>
  <c r="V841" i="6"/>
  <c r="W841" i="6"/>
  <c r="X841" i="6"/>
  <c r="Y841" i="6"/>
  <c r="Z841" i="6"/>
  <c r="AA841" i="6"/>
  <c r="AB841" i="6"/>
  <c r="AC841" i="6"/>
  <c r="AD841" i="6"/>
  <c r="AE841" i="6"/>
  <c r="Q842" i="6"/>
  <c r="R842" i="6"/>
  <c r="S842" i="6"/>
  <c r="T842" i="6"/>
  <c r="U842" i="6"/>
  <c r="V842" i="6"/>
  <c r="W842" i="6"/>
  <c r="X842" i="6"/>
  <c r="Y842" i="6"/>
  <c r="Z842" i="6"/>
  <c r="AA842" i="6"/>
  <c r="AB842" i="6"/>
  <c r="AC842" i="6"/>
  <c r="AD842" i="6"/>
  <c r="AE842" i="6"/>
  <c r="Q845" i="6"/>
  <c r="R845" i="6"/>
  <c r="S845" i="6"/>
  <c r="T845" i="6"/>
  <c r="U845" i="6"/>
  <c r="V845" i="6"/>
  <c r="W845" i="6"/>
  <c r="X845" i="6"/>
  <c r="Y845" i="6"/>
  <c r="Z845" i="6"/>
  <c r="AA845" i="6"/>
  <c r="AB845" i="6"/>
  <c r="AC845" i="6"/>
  <c r="AD845" i="6"/>
  <c r="AE845" i="6"/>
  <c r="Q846" i="6"/>
  <c r="R846" i="6"/>
  <c r="S846" i="6"/>
  <c r="T846" i="6"/>
  <c r="U846" i="6"/>
  <c r="V846" i="6"/>
  <c r="W846" i="6"/>
  <c r="X846" i="6"/>
  <c r="Y846" i="6"/>
  <c r="Z846" i="6"/>
  <c r="AA846" i="6"/>
  <c r="AB846" i="6"/>
  <c r="AC846" i="6"/>
  <c r="AD846" i="6"/>
  <c r="AE846" i="6"/>
  <c r="Q848" i="6"/>
  <c r="R848" i="6"/>
  <c r="S848" i="6"/>
  <c r="T848" i="6"/>
  <c r="U848" i="6"/>
  <c r="V848" i="6"/>
  <c r="W848" i="6"/>
  <c r="X848" i="6"/>
  <c r="Y848" i="6"/>
  <c r="Z848" i="6"/>
  <c r="AA848" i="6"/>
  <c r="AB848" i="6"/>
  <c r="AC848" i="6"/>
  <c r="AD848" i="6"/>
  <c r="AE848" i="6"/>
  <c r="Q849" i="6"/>
  <c r="R849" i="6"/>
  <c r="S849" i="6"/>
  <c r="T849" i="6"/>
  <c r="U849" i="6"/>
  <c r="V849" i="6"/>
  <c r="W849" i="6"/>
  <c r="X849" i="6"/>
  <c r="Y849" i="6"/>
  <c r="Z849" i="6"/>
  <c r="AA849" i="6"/>
  <c r="AB849" i="6"/>
  <c r="AC849" i="6"/>
  <c r="AD849" i="6"/>
  <c r="AE849" i="6"/>
  <c r="Q850" i="6"/>
  <c r="R850" i="6"/>
  <c r="S850" i="6"/>
  <c r="T850" i="6"/>
  <c r="U850" i="6"/>
  <c r="V850" i="6"/>
  <c r="W850" i="6"/>
  <c r="X850" i="6"/>
  <c r="Y850" i="6"/>
  <c r="Z850" i="6"/>
  <c r="AA850" i="6"/>
  <c r="AB850" i="6"/>
  <c r="AC850" i="6"/>
  <c r="AD850" i="6"/>
  <c r="AE850" i="6"/>
  <c r="Q851" i="6"/>
  <c r="R851" i="6"/>
  <c r="S851" i="6"/>
  <c r="T851" i="6"/>
  <c r="U851" i="6"/>
  <c r="V851" i="6"/>
  <c r="W851" i="6"/>
  <c r="X851" i="6"/>
  <c r="Y851" i="6"/>
  <c r="Z851" i="6"/>
  <c r="AA851" i="6"/>
  <c r="AB851" i="6"/>
  <c r="AC851" i="6"/>
  <c r="AD851" i="6"/>
  <c r="AE851" i="6"/>
  <c r="Q852" i="6"/>
  <c r="R852" i="6"/>
  <c r="S852" i="6"/>
  <c r="T852" i="6"/>
  <c r="U852" i="6"/>
  <c r="V852" i="6"/>
  <c r="W852" i="6"/>
  <c r="X852" i="6"/>
  <c r="Y852" i="6"/>
  <c r="Z852" i="6"/>
  <c r="AA852" i="6"/>
  <c r="AB852" i="6"/>
  <c r="AC852" i="6"/>
  <c r="AD852" i="6"/>
  <c r="AE852" i="6"/>
  <c r="Q853" i="6"/>
  <c r="R853" i="6"/>
  <c r="S853" i="6"/>
  <c r="T853" i="6"/>
  <c r="U853" i="6"/>
  <c r="V853" i="6"/>
  <c r="W853" i="6"/>
  <c r="X853" i="6"/>
  <c r="Y853" i="6"/>
  <c r="Z853" i="6"/>
  <c r="AA853" i="6"/>
  <c r="AB853" i="6"/>
  <c r="AC853" i="6"/>
  <c r="AD853" i="6"/>
  <c r="AE853" i="6"/>
  <c r="Q854" i="6"/>
  <c r="R854" i="6"/>
  <c r="S854" i="6"/>
  <c r="T854" i="6"/>
  <c r="U854" i="6"/>
  <c r="V854" i="6"/>
  <c r="W854" i="6"/>
  <c r="X854" i="6"/>
  <c r="Y854" i="6"/>
  <c r="Z854" i="6"/>
  <c r="AA854" i="6"/>
  <c r="AB854" i="6"/>
  <c r="AC854" i="6"/>
  <c r="AD854" i="6"/>
  <c r="AE854" i="6"/>
  <c r="Q855" i="6"/>
  <c r="R855" i="6"/>
  <c r="S855" i="6"/>
  <c r="T855" i="6"/>
  <c r="U855" i="6"/>
  <c r="V855" i="6"/>
  <c r="W855" i="6"/>
  <c r="X855" i="6"/>
  <c r="Y855" i="6"/>
  <c r="Z855" i="6"/>
  <c r="AA855" i="6"/>
  <c r="AB855" i="6"/>
  <c r="AC855" i="6"/>
  <c r="AD855" i="6"/>
  <c r="AE855" i="6"/>
  <c r="Q856" i="6"/>
  <c r="R856" i="6"/>
  <c r="S856" i="6"/>
  <c r="T856" i="6"/>
  <c r="U856" i="6"/>
  <c r="V856" i="6"/>
  <c r="W856" i="6"/>
  <c r="X856" i="6"/>
  <c r="Y856" i="6"/>
  <c r="Z856" i="6"/>
  <c r="AA856" i="6"/>
  <c r="AB856" i="6"/>
  <c r="AC856" i="6"/>
  <c r="AD856" i="6"/>
  <c r="AE856" i="6"/>
  <c r="Q857" i="6"/>
  <c r="R857" i="6"/>
  <c r="S857" i="6"/>
  <c r="T857" i="6"/>
  <c r="U857" i="6"/>
  <c r="V857" i="6"/>
  <c r="W857" i="6"/>
  <c r="X857" i="6"/>
  <c r="Y857" i="6"/>
  <c r="Z857" i="6"/>
  <c r="AA857" i="6"/>
  <c r="AB857" i="6"/>
  <c r="AC857" i="6"/>
  <c r="AD857" i="6"/>
  <c r="AE857" i="6"/>
  <c r="Q858" i="6"/>
  <c r="R858" i="6"/>
  <c r="S858" i="6"/>
  <c r="T858" i="6"/>
  <c r="U858" i="6"/>
  <c r="V858" i="6"/>
  <c r="W858" i="6"/>
  <c r="X858" i="6"/>
  <c r="Y858" i="6"/>
  <c r="Z858" i="6"/>
  <c r="AA858" i="6"/>
  <c r="AB858" i="6"/>
  <c r="AC858" i="6"/>
  <c r="AD858" i="6"/>
  <c r="AE858" i="6"/>
  <c r="Q859" i="6"/>
  <c r="R859" i="6"/>
  <c r="S859" i="6"/>
  <c r="T859" i="6"/>
  <c r="U859" i="6"/>
  <c r="V859" i="6"/>
  <c r="W859" i="6"/>
  <c r="X859" i="6"/>
  <c r="Y859" i="6"/>
  <c r="Z859" i="6"/>
  <c r="AA859" i="6"/>
  <c r="AB859" i="6"/>
  <c r="AC859" i="6"/>
  <c r="AD859" i="6"/>
  <c r="AE859" i="6"/>
  <c r="Q860" i="6"/>
  <c r="R860" i="6"/>
  <c r="S860" i="6"/>
  <c r="T860" i="6"/>
  <c r="U860" i="6"/>
  <c r="V860" i="6"/>
  <c r="W860" i="6"/>
  <c r="X860" i="6"/>
  <c r="Y860" i="6"/>
  <c r="Z860" i="6"/>
  <c r="AA860" i="6"/>
  <c r="AB860" i="6"/>
  <c r="AC860" i="6"/>
  <c r="AD860" i="6"/>
  <c r="AE860" i="6"/>
  <c r="Q861" i="6"/>
  <c r="R861" i="6"/>
  <c r="S861" i="6"/>
  <c r="T861" i="6"/>
  <c r="U861" i="6"/>
  <c r="V861" i="6"/>
  <c r="W861" i="6"/>
  <c r="X861" i="6"/>
  <c r="Y861" i="6"/>
  <c r="Z861" i="6"/>
  <c r="AA861" i="6"/>
  <c r="AB861" i="6"/>
  <c r="AC861" i="6"/>
  <c r="AD861" i="6"/>
  <c r="AE861" i="6"/>
  <c r="Q862" i="6"/>
  <c r="R862" i="6"/>
  <c r="S862" i="6"/>
  <c r="T862" i="6"/>
  <c r="U862" i="6"/>
  <c r="V862" i="6"/>
  <c r="W862" i="6"/>
  <c r="X862" i="6"/>
  <c r="Y862" i="6"/>
  <c r="Z862" i="6"/>
  <c r="AA862" i="6"/>
  <c r="AB862" i="6"/>
  <c r="AC862" i="6"/>
  <c r="AD862" i="6"/>
  <c r="AE862" i="6"/>
  <c r="Q864" i="6"/>
  <c r="R864" i="6"/>
  <c r="S864" i="6"/>
  <c r="T864" i="6"/>
  <c r="U864" i="6"/>
  <c r="V864" i="6"/>
  <c r="W864" i="6"/>
  <c r="X864" i="6"/>
  <c r="Y864" i="6"/>
  <c r="Z864" i="6"/>
  <c r="AA864" i="6"/>
  <c r="AB864" i="6"/>
  <c r="AC864" i="6"/>
  <c r="AD864" i="6"/>
  <c r="AE864" i="6"/>
  <c r="Q865" i="6"/>
  <c r="R865" i="6"/>
  <c r="S865" i="6"/>
  <c r="T865" i="6"/>
  <c r="U865" i="6"/>
  <c r="V865" i="6"/>
  <c r="W865" i="6"/>
  <c r="X865" i="6"/>
  <c r="Y865" i="6"/>
  <c r="Z865" i="6"/>
  <c r="AA865" i="6"/>
  <c r="AB865" i="6"/>
  <c r="AC865" i="6"/>
  <c r="AD865" i="6"/>
  <c r="AE865" i="6"/>
  <c r="Q866" i="6"/>
  <c r="R866" i="6"/>
  <c r="S866" i="6"/>
  <c r="T866" i="6"/>
  <c r="U866" i="6"/>
  <c r="V866" i="6"/>
  <c r="W866" i="6"/>
  <c r="X866" i="6"/>
  <c r="Y866" i="6"/>
  <c r="Z866" i="6"/>
  <c r="AA866" i="6"/>
  <c r="AB866" i="6"/>
  <c r="AC866" i="6"/>
  <c r="AD866" i="6"/>
  <c r="AE866" i="6"/>
  <c r="Q867" i="6"/>
  <c r="R867" i="6"/>
  <c r="S867" i="6"/>
  <c r="T867" i="6"/>
  <c r="U867" i="6"/>
  <c r="V867" i="6"/>
  <c r="W867" i="6"/>
  <c r="X867" i="6"/>
  <c r="Y867" i="6"/>
  <c r="Z867" i="6"/>
  <c r="AA867" i="6"/>
  <c r="AB867" i="6"/>
  <c r="AC867" i="6"/>
  <c r="AD867" i="6"/>
  <c r="AE867" i="6"/>
  <c r="Q868" i="6"/>
  <c r="R868" i="6"/>
  <c r="S868" i="6"/>
  <c r="T868" i="6"/>
  <c r="U868" i="6"/>
  <c r="V868" i="6"/>
  <c r="W868" i="6"/>
  <c r="X868" i="6"/>
  <c r="Y868" i="6"/>
  <c r="Z868" i="6"/>
  <c r="AA868" i="6"/>
  <c r="AB868" i="6"/>
  <c r="AC868" i="6"/>
  <c r="AD868" i="6"/>
  <c r="AE868" i="6"/>
  <c r="Q869" i="6"/>
  <c r="R869" i="6"/>
  <c r="S869" i="6"/>
  <c r="T869" i="6"/>
  <c r="U869" i="6"/>
  <c r="V869" i="6"/>
  <c r="W869" i="6"/>
  <c r="X869" i="6"/>
  <c r="Y869" i="6"/>
  <c r="Z869" i="6"/>
  <c r="AA869" i="6"/>
  <c r="AB869" i="6"/>
  <c r="AC869" i="6"/>
  <c r="AD869" i="6"/>
  <c r="AE869" i="6"/>
  <c r="Q870" i="6"/>
  <c r="R870" i="6"/>
  <c r="S870" i="6"/>
  <c r="T870" i="6"/>
  <c r="U870" i="6"/>
  <c r="V870" i="6"/>
  <c r="W870" i="6"/>
  <c r="X870" i="6"/>
  <c r="Y870" i="6"/>
  <c r="Z870" i="6"/>
  <c r="AA870" i="6"/>
  <c r="AB870" i="6"/>
  <c r="AC870" i="6"/>
  <c r="AD870" i="6"/>
  <c r="AE870" i="6"/>
  <c r="Q871" i="6"/>
  <c r="R871" i="6"/>
  <c r="S871" i="6"/>
  <c r="T871" i="6"/>
  <c r="U871" i="6"/>
  <c r="V871" i="6"/>
  <c r="W871" i="6"/>
  <c r="X871" i="6"/>
  <c r="Y871" i="6"/>
  <c r="Z871" i="6"/>
  <c r="AA871" i="6"/>
  <c r="AB871" i="6"/>
  <c r="AC871" i="6"/>
  <c r="AD871" i="6"/>
  <c r="AE871" i="6"/>
  <c r="Q872" i="6"/>
  <c r="R872" i="6"/>
  <c r="S872" i="6"/>
  <c r="T872" i="6"/>
  <c r="U872" i="6"/>
  <c r="V872" i="6"/>
  <c r="W872" i="6"/>
  <c r="X872" i="6"/>
  <c r="Y872" i="6"/>
  <c r="Z872" i="6"/>
  <c r="AA872" i="6"/>
  <c r="AB872" i="6"/>
  <c r="AC872" i="6"/>
  <c r="AD872" i="6"/>
  <c r="AE872" i="6"/>
  <c r="Q873" i="6"/>
  <c r="R873" i="6"/>
  <c r="S873" i="6"/>
  <c r="T873" i="6"/>
  <c r="U873" i="6"/>
  <c r="V873" i="6"/>
  <c r="W873" i="6"/>
  <c r="X873" i="6"/>
  <c r="Y873" i="6"/>
  <c r="Z873" i="6"/>
  <c r="AA873" i="6"/>
  <c r="AB873" i="6"/>
  <c r="AC873" i="6"/>
  <c r="AD873" i="6"/>
  <c r="AE873" i="6"/>
  <c r="Q874" i="6"/>
  <c r="R874" i="6"/>
  <c r="S874" i="6"/>
  <c r="T874" i="6"/>
  <c r="U874" i="6"/>
  <c r="V874" i="6"/>
  <c r="W874" i="6"/>
  <c r="X874" i="6"/>
  <c r="Y874" i="6"/>
  <c r="Z874" i="6"/>
  <c r="AA874" i="6"/>
  <c r="AB874" i="6"/>
  <c r="AC874" i="6"/>
  <c r="AD874" i="6"/>
  <c r="AE874" i="6"/>
  <c r="Q875" i="6"/>
  <c r="R875" i="6"/>
  <c r="S875" i="6"/>
  <c r="T875" i="6"/>
  <c r="U875" i="6"/>
  <c r="V875" i="6"/>
  <c r="W875" i="6"/>
  <c r="X875" i="6"/>
  <c r="Y875" i="6"/>
  <c r="Z875" i="6"/>
  <c r="AA875" i="6"/>
  <c r="AB875" i="6"/>
  <c r="AC875" i="6"/>
  <c r="AD875" i="6"/>
  <c r="AE875" i="6"/>
  <c r="Q876" i="6"/>
  <c r="R876" i="6"/>
  <c r="S876" i="6"/>
  <c r="T876" i="6"/>
  <c r="U876" i="6"/>
  <c r="V876" i="6"/>
  <c r="W876" i="6"/>
  <c r="X876" i="6"/>
  <c r="Y876" i="6"/>
  <c r="Z876" i="6"/>
  <c r="AA876" i="6"/>
  <c r="AB876" i="6"/>
  <c r="AC876" i="6"/>
  <c r="AD876" i="6"/>
  <c r="AE876" i="6"/>
  <c r="Q877" i="6"/>
  <c r="R877" i="6"/>
  <c r="S877" i="6"/>
  <c r="T877" i="6"/>
  <c r="U877" i="6"/>
  <c r="V877" i="6"/>
  <c r="W877" i="6"/>
  <c r="X877" i="6"/>
  <c r="Y877" i="6"/>
  <c r="Z877" i="6"/>
  <c r="AA877" i="6"/>
  <c r="AB877" i="6"/>
  <c r="AC877" i="6"/>
  <c r="AD877" i="6"/>
  <c r="AE877" i="6"/>
  <c r="Q878" i="6"/>
  <c r="R878" i="6"/>
  <c r="S878" i="6"/>
  <c r="T878" i="6"/>
  <c r="U878" i="6"/>
  <c r="V878" i="6"/>
  <c r="W878" i="6"/>
  <c r="X878" i="6"/>
  <c r="Y878" i="6"/>
  <c r="Z878" i="6"/>
  <c r="AA878" i="6"/>
  <c r="AB878" i="6"/>
  <c r="AC878" i="6"/>
  <c r="AD878" i="6"/>
  <c r="AE878" i="6"/>
  <c r="Q880" i="6"/>
  <c r="R880" i="6"/>
  <c r="S880" i="6"/>
  <c r="T880" i="6"/>
  <c r="U880" i="6"/>
  <c r="V880" i="6"/>
  <c r="W880" i="6"/>
  <c r="X880" i="6"/>
  <c r="Y880" i="6"/>
  <c r="Z880" i="6"/>
  <c r="AA880" i="6"/>
  <c r="AB880" i="6"/>
  <c r="AC880" i="6"/>
  <c r="AD880" i="6"/>
  <c r="AE880" i="6"/>
  <c r="Q882" i="6"/>
  <c r="R882" i="6"/>
  <c r="S882" i="6"/>
  <c r="T882" i="6"/>
  <c r="U882" i="6"/>
  <c r="V882" i="6"/>
  <c r="W882" i="6"/>
  <c r="X882" i="6"/>
  <c r="Y882" i="6"/>
  <c r="Z882" i="6"/>
  <c r="AA882" i="6"/>
  <c r="AB882" i="6"/>
  <c r="AC882" i="6"/>
  <c r="AD882" i="6"/>
  <c r="AE882" i="6"/>
  <c r="Q883" i="6"/>
  <c r="R883" i="6"/>
  <c r="S883" i="6"/>
  <c r="T883" i="6"/>
  <c r="U883" i="6"/>
  <c r="V883" i="6"/>
  <c r="W883" i="6"/>
  <c r="X883" i="6"/>
  <c r="Y883" i="6"/>
  <c r="Z883" i="6"/>
  <c r="AA883" i="6"/>
  <c r="AB883" i="6"/>
  <c r="AC883" i="6"/>
  <c r="AD883" i="6"/>
  <c r="AE883" i="6"/>
  <c r="Q884" i="6"/>
  <c r="R884" i="6"/>
  <c r="S884" i="6"/>
  <c r="T884" i="6"/>
  <c r="U884" i="6"/>
  <c r="V884" i="6"/>
  <c r="W884" i="6"/>
  <c r="X884" i="6"/>
  <c r="Y884" i="6"/>
  <c r="Z884" i="6"/>
  <c r="AA884" i="6"/>
  <c r="AB884" i="6"/>
  <c r="AC884" i="6"/>
  <c r="AD884" i="6"/>
  <c r="AE884" i="6"/>
  <c r="Q885" i="6"/>
  <c r="R885" i="6"/>
  <c r="S885" i="6"/>
  <c r="T885" i="6"/>
  <c r="U885" i="6"/>
  <c r="V885" i="6"/>
  <c r="W885" i="6"/>
  <c r="X885" i="6"/>
  <c r="Y885" i="6"/>
  <c r="Z885" i="6"/>
  <c r="AA885" i="6"/>
  <c r="AB885" i="6"/>
  <c r="AC885" i="6"/>
  <c r="AD885" i="6"/>
  <c r="AE885" i="6"/>
  <c r="Q886" i="6"/>
  <c r="R886" i="6"/>
  <c r="S886" i="6"/>
  <c r="T886" i="6"/>
  <c r="U886" i="6"/>
  <c r="V886" i="6"/>
  <c r="W886" i="6"/>
  <c r="X886" i="6"/>
  <c r="Y886" i="6"/>
  <c r="Z886" i="6"/>
  <c r="AA886" i="6"/>
  <c r="AB886" i="6"/>
  <c r="AC886" i="6"/>
  <c r="AD886" i="6"/>
  <c r="AE886" i="6"/>
  <c r="Q887" i="6"/>
  <c r="R887" i="6"/>
  <c r="S887" i="6"/>
  <c r="T887" i="6"/>
  <c r="U887" i="6"/>
  <c r="V887" i="6"/>
  <c r="W887" i="6"/>
  <c r="X887" i="6"/>
  <c r="Y887" i="6"/>
  <c r="Z887" i="6"/>
  <c r="AA887" i="6"/>
  <c r="AB887" i="6"/>
  <c r="AC887" i="6"/>
  <c r="AD887" i="6"/>
  <c r="AE887" i="6"/>
  <c r="Q889" i="6"/>
  <c r="R889" i="6"/>
  <c r="S889" i="6"/>
  <c r="T889" i="6"/>
  <c r="U889" i="6"/>
  <c r="V889" i="6"/>
  <c r="W889" i="6"/>
  <c r="X889" i="6"/>
  <c r="Y889" i="6"/>
  <c r="Z889" i="6"/>
  <c r="AA889" i="6"/>
  <c r="AB889" i="6"/>
  <c r="AC889" i="6"/>
  <c r="AD889" i="6"/>
  <c r="AE889" i="6"/>
  <c r="Q890" i="6"/>
  <c r="R890" i="6"/>
  <c r="S890" i="6"/>
  <c r="T890" i="6"/>
  <c r="U890" i="6"/>
  <c r="V890" i="6"/>
  <c r="W890" i="6"/>
  <c r="X890" i="6"/>
  <c r="Y890" i="6"/>
  <c r="Z890" i="6"/>
  <c r="AA890" i="6"/>
  <c r="AB890" i="6"/>
  <c r="AC890" i="6"/>
  <c r="AD890" i="6"/>
  <c r="AE890" i="6"/>
  <c r="Q891" i="6"/>
  <c r="R891" i="6"/>
  <c r="S891" i="6"/>
  <c r="T891" i="6"/>
  <c r="U891" i="6"/>
  <c r="V891" i="6"/>
  <c r="W891" i="6"/>
  <c r="X891" i="6"/>
  <c r="Y891" i="6"/>
  <c r="Z891" i="6"/>
  <c r="AA891" i="6"/>
  <c r="AB891" i="6"/>
  <c r="AC891" i="6"/>
  <c r="AD891" i="6"/>
  <c r="AE891" i="6"/>
  <c r="Q892" i="6"/>
  <c r="R892" i="6"/>
  <c r="S892" i="6"/>
  <c r="T892" i="6"/>
  <c r="U892" i="6"/>
  <c r="V892" i="6"/>
  <c r="W892" i="6"/>
  <c r="X892" i="6"/>
  <c r="Y892" i="6"/>
  <c r="Z892" i="6"/>
  <c r="AA892" i="6"/>
  <c r="AB892" i="6"/>
  <c r="AC892" i="6"/>
  <c r="AD892" i="6"/>
  <c r="AE892" i="6"/>
  <c r="Q893" i="6"/>
  <c r="R893" i="6"/>
  <c r="S893" i="6"/>
  <c r="T893" i="6"/>
  <c r="U893" i="6"/>
  <c r="V893" i="6"/>
  <c r="W893" i="6"/>
  <c r="X893" i="6"/>
  <c r="Y893" i="6"/>
  <c r="Z893" i="6"/>
  <c r="AA893" i="6"/>
  <c r="AB893" i="6"/>
  <c r="AC893" i="6"/>
  <c r="AD893" i="6"/>
  <c r="AE893" i="6"/>
  <c r="Q894" i="6"/>
  <c r="R894" i="6"/>
  <c r="S894" i="6"/>
  <c r="T894" i="6"/>
  <c r="U894" i="6"/>
  <c r="V894" i="6"/>
  <c r="W894" i="6"/>
  <c r="X894" i="6"/>
  <c r="Y894" i="6"/>
  <c r="Z894" i="6"/>
  <c r="AA894" i="6"/>
  <c r="AB894" i="6"/>
  <c r="AC894" i="6"/>
  <c r="AD894" i="6"/>
  <c r="AE894" i="6"/>
  <c r="Q895" i="6"/>
  <c r="R895" i="6"/>
  <c r="S895" i="6"/>
  <c r="T895" i="6"/>
  <c r="U895" i="6"/>
  <c r="V895" i="6"/>
  <c r="W895" i="6"/>
  <c r="X895" i="6"/>
  <c r="Y895" i="6"/>
  <c r="Z895" i="6"/>
  <c r="AA895" i="6"/>
  <c r="AB895" i="6"/>
  <c r="AC895" i="6"/>
  <c r="AD895" i="6"/>
  <c r="AE895" i="6"/>
  <c r="Q896" i="6"/>
  <c r="R896" i="6"/>
  <c r="S896" i="6"/>
  <c r="T896" i="6"/>
  <c r="U896" i="6"/>
  <c r="V896" i="6"/>
  <c r="W896" i="6"/>
  <c r="X896" i="6"/>
  <c r="Y896" i="6"/>
  <c r="Z896" i="6"/>
  <c r="AA896" i="6"/>
  <c r="AB896" i="6"/>
  <c r="AC896" i="6"/>
  <c r="AD896" i="6"/>
  <c r="AE896" i="6"/>
  <c r="Q897" i="6"/>
  <c r="R897" i="6"/>
  <c r="S897" i="6"/>
  <c r="T897" i="6"/>
  <c r="U897" i="6"/>
  <c r="V897" i="6"/>
  <c r="W897" i="6"/>
  <c r="X897" i="6"/>
  <c r="Y897" i="6"/>
  <c r="Z897" i="6"/>
  <c r="AA897" i="6"/>
  <c r="AB897" i="6"/>
  <c r="AC897" i="6"/>
  <c r="AD897" i="6"/>
  <c r="AE897" i="6"/>
  <c r="Q898" i="6"/>
  <c r="R898" i="6"/>
  <c r="S898" i="6"/>
  <c r="T898" i="6"/>
  <c r="U898" i="6"/>
  <c r="V898" i="6"/>
  <c r="W898" i="6"/>
  <c r="X898" i="6"/>
  <c r="Y898" i="6"/>
  <c r="Z898" i="6"/>
  <c r="AA898" i="6"/>
  <c r="AB898" i="6"/>
  <c r="AC898" i="6"/>
  <c r="AD898" i="6"/>
  <c r="AE898" i="6"/>
  <c r="Q899" i="6"/>
  <c r="R899" i="6"/>
  <c r="S899" i="6"/>
  <c r="T899" i="6"/>
  <c r="U899" i="6"/>
  <c r="V899" i="6"/>
  <c r="W899" i="6"/>
  <c r="X899" i="6"/>
  <c r="Y899" i="6"/>
  <c r="Z899" i="6"/>
  <c r="AA899" i="6"/>
  <c r="AB899" i="6"/>
  <c r="AC899" i="6"/>
  <c r="AD899" i="6"/>
  <c r="AE899" i="6"/>
  <c r="Q900" i="6"/>
  <c r="R900" i="6"/>
  <c r="S900" i="6"/>
  <c r="T900" i="6"/>
  <c r="U900" i="6"/>
  <c r="V900" i="6"/>
  <c r="W900" i="6"/>
  <c r="X900" i="6"/>
  <c r="Y900" i="6"/>
  <c r="Z900" i="6"/>
  <c r="AA900" i="6"/>
  <c r="AB900" i="6"/>
  <c r="AC900" i="6"/>
  <c r="AD900" i="6"/>
  <c r="AE900" i="6"/>
  <c r="Q901" i="6"/>
  <c r="R901" i="6"/>
  <c r="S901" i="6"/>
  <c r="T901" i="6"/>
  <c r="U901" i="6"/>
  <c r="V901" i="6"/>
  <c r="W901" i="6"/>
  <c r="X901" i="6"/>
  <c r="Y901" i="6"/>
  <c r="Z901" i="6"/>
  <c r="AA901" i="6"/>
  <c r="AB901" i="6"/>
  <c r="AC901" i="6"/>
  <c r="AD901" i="6"/>
  <c r="AE901" i="6"/>
  <c r="Q902" i="6"/>
  <c r="R902" i="6"/>
  <c r="S902" i="6"/>
  <c r="T902" i="6"/>
  <c r="U902" i="6"/>
  <c r="V902" i="6"/>
  <c r="W902" i="6"/>
  <c r="X902" i="6"/>
  <c r="Y902" i="6"/>
  <c r="Z902" i="6"/>
  <c r="AA902" i="6"/>
  <c r="AB902" i="6"/>
  <c r="AC902" i="6"/>
  <c r="AD902" i="6"/>
  <c r="AE902" i="6"/>
  <c r="Q903" i="6"/>
  <c r="R903" i="6"/>
  <c r="S903" i="6"/>
  <c r="T903" i="6"/>
  <c r="U903" i="6"/>
  <c r="V903" i="6"/>
  <c r="W903" i="6"/>
  <c r="X903" i="6"/>
  <c r="Y903" i="6"/>
  <c r="Z903" i="6"/>
  <c r="AA903" i="6"/>
  <c r="AB903" i="6"/>
  <c r="AC903" i="6"/>
  <c r="AD903" i="6"/>
  <c r="AE903" i="6"/>
  <c r="Q904" i="6"/>
  <c r="R904" i="6"/>
  <c r="S904" i="6"/>
  <c r="T904" i="6"/>
  <c r="U904" i="6"/>
  <c r="V904" i="6"/>
  <c r="W904" i="6"/>
  <c r="X904" i="6"/>
  <c r="Y904" i="6"/>
  <c r="Z904" i="6"/>
  <c r="AA904" i="6"/>
  <c r="AB904" i="6"/>
  <c r="AC904" i="6"/>
  <c r="AD904" i="6"/>
  <c r="AE904" i="6"/>
  <c r="Q905" i="6"/>
  <c r="R905" i="6"/>
  <c r="S905" i="6"/>
  <c r="T905" i="6"/>
  <c r="U905" i="6"/>
  <c r="V905" i="6"/>
  <c r="W905" i="6"/>
  <c r="X905" i="6"/>
  <c r="Y905" i="6"/>
  <c r="Z905" i="6"/>
  <c r="AA905" i="6"/>
  <c r="AB905" i="6"/>
  <c r="AC905" i="6"/>
  <c r="AD905" i="6"/>
  <c r="AE905" i="6"/>
  <c r="Q906" i="6"/>
  <c r="R906" i="6"/>
  <c r="S906" i="6"/>
  <c r="T906" i="6"/>
  <c r="U906" i="6"/>
  <c r="V906" i="6"/>
  <c r="W906" i="6"/>
  <c r="X906" i="6"/>
  <c r="Y906" i="6"/>
  <c r="Z906" i="6"/>
  <c r="AA906" i="6"/>
  <c r="AB906" i="6"/>
  <c r="AC906" i="6"/>
  <c r="AD906" i="6"/>
  <c r="AE906" i="6"/>
  <c r="Q907" i="6"/>
  <c r="R907" i="6"/>
  <c r="S907" i="6"/>
  <c r="T907" i="6"/>
  <c r="U907" i="6"/>
  <c r="V907" i="6"/>
  <c r="W907" i="6"/>
  <c r="X907" i="6"/>
  <c r="Y907" i="6"/>
  <c r="Z907" i="6"/>
  <c r="AA907" i="6"/>
  <c r="AB907" i="6"/>
  <c r="AC907" i="6"/>
  <c r="AD907" i="6"/>
  <c r="AE907" i="6"/>
  <c r="Q908" i="6"/>
  <c r="R908" i="6"/>
  <c r="S908" i="6"/>
  <c r="T908" i="6"/>
  <c r="U908" i="6"/>
  <c r="V908" i="6"/>
  <c r="W908" i="6"/>
  <c r="X908" i="6"/>
  <c r="Y908" i="6"/>
  <c r="Z908" i="6"/>
  <c r="AA908" i="6"/>
  <c r="AB908" i="6"/>
  <c r="AC908" i="6"/>
  <c r="AD908" i="6"/>
  <c r="AE908" i="6"/>
  <c r="Q909" i="6"/>
  <c r="R909" i="6"/>
  <c r="S909" i="6"/>
  <c r="T909" i="6"/>
  <c r="U909" i="6"/>
  <c r="V909" i="6"/>
  <c r="W909" i="6"/>
  <c r="X909" i="6"/>
  <c r="Y909" i="6"/>
  <c r="Z909" i="6"/>
  <c r="AA909" i="6"/>
  <c r="AB909" i="6"/>
  <c r="AC909" i="6"/>
  <c r="AD909" i="6"/>
  <c r="AE909" i="6"/>
  <c r="Q910" i="6"/>
  <c r="R910" i="6"/>
  <c r="S910" i="6"/>
  <c r="T910" i="6"/>
  <c r="U910" i="6"/>
  <c r="V910" i="6"/>
  <c r="W910" i="6"/>
  <c r="X910" i="6"/>
  <c r="Y910" i="6"/>
  <c r="Z910" i="6"/>
  <c r="AA910" i="6"/>
  <c r="AB910" i="6"/>
  <c r="AC910" i="6"/>
  <c r="AD910" i="6"/>
  <c r="AE910" i="6"/>
  <c r="Q911" i="6"/>
  <c r="R911" i="6"/>
  <c r="S911" i="6"/>
  <c r="T911" i="6"/>
  <c r="U911" i="6"/>
  <c r="V911" i="6"/>
  <c r="W911" i="6"/>
  <c r="X911" i="6"/>
  <c r="Y911" i="6"/>
  <c r="Z911" i="6"/>
  <c r="AA911" i="6"/>
  <c r="AB911" i="6"/>
  <c r="AC911" i="6"/>
  <c r="AD911" i="6"/>
  <c r="AE911" i="6"/>
  <c r="Q912" i="6"/>
  <c r="R912" i="6"/>
  <c r="S912" i="6"/>
  <c r="T912" i="6"/>
  <c r="U912" i="6"/>
  <c r="V912" i="6"/>
  <c r="W912" i="6"/>
  <c r="X912" i="6"/>
  <c r="Y912" i="6"/>
  <c r="Z912" i="6"/>
  <c r="AA912" i="6"/>
  <c r="AB912" i="6"/>
  <c r="AC912" i="6"/>
  <c r="AD912" i="6"/>
  <c r="AE912" i="6"/>
  <c r="Q913" i="6"/>
  <c r="R913" i="6"/>
  <c r="S913" i="6"/>
  <c r="T913" i="6"/>
  <c r="U913" i="6"/>
  <c r="V913" i="6"/>
  <c r="W913" i="6"/>
  <c r="X913" i="6"/>
  <c r="Y913" i="6"/>
  <c r="Z913" i="6"/>
  <c r="AA913" i="6"/>
  <c r="AB913" i="6"/>
  <c r="AC913" i="6"/>
  <c r="AD913" i="6"/>
  <c r="AE913" i="6"/>
  <c r="Q914" i="6"/>
  <c r="R914" i="6"/>
  <c r="S914" i="6"/>
  <c r="T914" i="6"/>
  <c r="U914" i="6"/>
  <c r="V914" i="6"/>
  <c r="W914" i="6"/>
  <c r="X914" i="6"/>
  <c r="Y914" i="6"/>
  <c r="Z914" i="6"/>
  <c r="AA914" i="6"/>
  <c r="AB914" i="6"/>
  <c r="AC914" i="6"/>
  <c r="AD914" i="6"/>
  <c r="AE914" i="6"/>
  <c r="Q915" i="6"/>
  <c r="R915" i="6"/>
  <c r="S915" i="6"/>
  <c r="T915" i="6"/>
  <c r="U915" i="6"/>
  <c r="V915" i="6"/>
  <c r="W915" i="6"/>
  <c r="X915" i="6"/>
  <c r="Y915" i="6"/>
  <c r="Z915" i="6"/>
  <c r="AA915" i="6"/>
  <c r="AB915" i="6"/>
  <c r="AC915" i="6"/>
  <c r="AD915" i="6"/>
  <c r="AE915" i="6"/>
  <c r="Q916" i="6"/>
  <c r="R916" i="6"/>
  <c r="S916" i="6"/>
  <c r="T916" i="6"/>
  <c r="U916" i="6"/>
  <c r="V916" i="6"/>
  <c r="W916" i="6"/>
  <c r="X916" i="6"/>
  <c r="Y916" i="6"/>
  <c r="Z916" i="6"/>
  <c r="AA916" i="6"/>
  <c r="AB916" i="6"/>
  <c r="AC916" i="6"/>
  <c r="AD916" i="6"/>
  <c r="AE916" i="6"/>
  <c r="Q917" i="6"/>
  <c r="R917" i="6"/>
  <c r="S917" i="6"/>
  <c r="T917" i="6"/>
  <c r="U917" i="6"/>
  <c r="V917" i="6"/>
  <c r="W917" i="6"/>
  <c r="X917" i="6"/>
  <c r="Y917" i="6"/>
  <c r="Z917" i="6"/>
  <c r="AA917" i="6"/>
  <c r="AB917" i="6"/>
  <c r="AC917" i="6"/>
  <c r="AD917" i="6"/>
  <c r="AE917" i="6"/>
  <c r="Q918" i="6"/>
  <c r="R918" i="6"/>
  <c r="S918" i="6"/>
  <c r="T918" i="6"/>
  <c r="U918" i="6"/>
  <c r="V918" i="6"/>
  <c r="W918" i="6"/>
  <c r="X918" i="6"/>
  <c r="Y918" i="6"/>
  <c r="Z918" i="6"/>
  <c r="AA918" i="6"/>
  <c r="AB918" i="6"/>
  <c r="AC918" i="6"/>
  <c r="AD918" i="6"/>
  <c r="AE918" i="6"/>
  <c r="Q919" i="6"/>
  <c r="R919" i="6"/>
  <c r="S919" i="6"/>
  <c r="T919" i="6"/>
  <c r="U919" i="6"/>
  <c r="V919" i="6"/>
  <c r="W919" i="6"/>
  <c r="X919" i="6"/>
  <c r="Y919" i="6"/>
  <c r="Z919" i="6"/>
  <c r="AA919" i="6"/>
  <c r="AB919" i="6"/>
  <c r="AC919" i="6"/>
  <c r="AD919" i="6"/>
  <c r="AE919" i="6"/>
  <c r="Q920" i="6"/>
  <c r="R920" i="6"/>
  <c r="S920" i="6"/>
  <c r="T920" i="6"/>
  <c r="U920" i="6"/>
  <c r="V920" i="6"/>
  <c r="W920" i="6"/>
  <c r="X920" i="6"/>
  <c r="Y920" i="6"/>
  <c r="Z920" i="6"/>
  <c r="AA920" i="6"/>
  <c r="AB920" i="6"/>
  <c r="AC920" i="6"/>
  <c r="AD920" i="6"/>
  <c r="AE920" i="6"/>
  <c r="Q921" i="6"/>
  <c r="R921" i="6"/>
  <c r="S921" i="6"/>
  <c r="T921" i="6"/>
  <c r="U921" i="6"/>
  <c r="V921" i="6"/>
  <c r="W921" i="6"/>
  <c r="X921" i="6"/>
  <c r="Y921" i="6"/>
  <c r="Z921" i="6"/>
  <c r="AA921" i="6"/>
  <c r="AB921" i="6"/>
  <c r="AC921" i="6"/>
  <c r="AD921" i="6"/>
  <c r="AE921" i="6"/>
  <c r="Q922" i="6"/>
  <c r="R922" i="6"/>
  <c r="S922" i="6"/>
  <c r="T922" i="6"/>
  <c r="U922" i="6"/>
  <c r="V922" i="6"/>
  <c r="W922" i="6"/>
  <c r="X922" i="6"/>
  <c r="Y922" i="6"/>
  <c r="Z922" i="6"/>
  <c r="AA922" i="6"/>
  <c r="AB922" i="6"/>
  <c r="AC922" i="6"/>
  <c r="AD922" i="6"/>
  <c r="AE922" i="6"/>
  <c r="Q923" i="6"/>
  <c r="R923" i="6"/>
  <c r="S923" i="6"/>
  <c r="T923" i="6"/>
  <c r="U923" i="6"/>
  <c r="V923" i="6"/>
  <c r="W923" i="6"/>
  <c r="X923" i="6"/>
  <c r="Y923" i="6"/>
  <c r="Z923" i="6"/>
  <c r="AA923" i="6"/>
  <c r="AB923" i="6"/>
  <c r="AC923" i="6"/>
  <c r="AD923" i="6"/>
  <c r="AE923" i="6"/>
  <c r="Q924" i="6"/>
  <c r="R924" i="6"/>
  <c r="S924" i="6"/>
  <c r="T924" i="6"/>
  <c r="U924" i="6"/>
  <c r="V924" i="6"/>
  <c r="W924" i="6"/>
  <c r="X924" i="6"/>
  <c r="Y924" i="6"/>
  <c r="Z924" i="6"/>
  <c r="AA924" i="6"/>
  <c r="AB924" i="6"/>
  <c r="AC924" i="6"/>
  <c r="AD924" i="6"/>
  <c r="AE924" i="6"/>
  <c r="Q925" i="6"/>
  <c r="R925" i="6"/>
  <c r="S925" i="6"/>
  <c r="T925" i="6"/>
  <c r="U925" i="6"/>
  <c r="V925" i="6"/>
  <c r="W925" i="6"/>
  <c r="X925" i="6"/>
  <c r="Y925" i="6"/>
  <c r="Z925" i="6"/>
  <c r="AA925" i="6"/>
  <c r="AB925" i="6"/>
  <c r="AC925" i="6"/>
  <c r="AD925" i="6"/>
  <c r="AE925" i="6"/>
  <c r="Q926" i="6"/>
  <c r="R926" i="6"/>
  <c r="S926" i="6"/>
  <c r="T926" i="6"/>
  <c r="U926" i="6"/>
  <c r="V926" i="6"/>
  <c r="W926" i="6"/>
  <c r="X926" i="6"/>
  <c r="Y926" i="6"/>
  <c r="Z926" i="6"/>
  <c r="AA926" i="6"/>
  <c r="AB926" i="6"/>
  <c r="AC926" i="6"/>
  <c r="AD926" i="6"/>
  <c r="AE926" i="6"/>
  <c r="Q927" i="6"/>
  <c r="R927" i="6"/>
  <c r="S927" i="6"/>
  <c r="T927" i="6"/>
  <c r="U927" i="6"/>
  <c r="V927" i="6"/>
  <c r="W927" i="6"/>
  <c r="X927" i="6"/>
  <c r="Y927" i="6"/>
  <c r="Z927" i="6"/>
  <c r="AA927" i="6"/>
  <c r="AB927" i="6"/>
  <c r="AC927" i="6"/>
  <c r="AD927" i="6"/>
  <c r="AE927" i="6"/>
  <c r="Q928" i="6"/>
  <c r="R928" i="6"/>
  <c r="S928" i="6"/>
  <c r="T928" i="6"/>
  <c r="U928" i="6"/>
  <c r="V928" i="6"/>
  <c r="W928" i="6"/>
  <c r="X928" i="6"/>
  <c r="Y928" i="6"/>
  <c r="Z928" i="6"/>
  <c r="AA928" i="6"/>
  <c r="AB928" i="6"/>
  <c r="AC928" i="6"/>
  <c r="AD928" i="6"/>
  <c r="AE928" i="6"/>
  <c r="Q929" i="6"/>
  <c r="R929" i="6"/>
  <c r="S929" i="6"/>
  <c r="T929" i="6"/>
  <c r="U929" i="6"/>
  <c r="V929" i="6"/>
  <c r="W929" i="6"/>
  <c r="X929" i="6"/>
  <c r="Y929" i="6"/>
  <c r="Z929" i="6"/>
  <c r="AA929" i="6"/>
  <c r="AB929" i="6"/>
  <c r="AC929" i="6"/>
  <c r="AD929" i="6"/>
  <c r="AE929" i="6"/>
  <c r="Q930" i="6"/>
  <c r="R930" i="6"/>
  <c r="S930" i="6"/>
  <c r="T930" i="6"/>
  <c r="U930" i="6"/>
  <c r="V930" i="6"/>
  <c r="W930" i="6"/>
  <c r="X930" i="6"/>
  <c r="Y930" i="6"/>
  <c r="Z930" i="6"/>
  <c r="AA930" i="6"/>
  <c r="AB930" i="6"/>
  <c r="AC930" i="6"/>
  <c r="AD930" i="6"/>
  <c r="AE930" i="6"/>
  <c r="Q931" i="6"/>
  <c r="R931" i="6"/>
  <c r="S931" i="6"/>
  <c r="T931" i="6"/>
  <c r="U931" i="6"/>
  <c r="V931" i="6"/>
  <c r="W931" i="6"/>
  <c r="X931" i="6"/>
  <c r="Y931" i="6"/>
  <c r="Z931" i="6"/>
  <c r="AA931" i="6"/>
  <c r="AB931" i="6"/>
  <c r="AC931" i="6"/>
  <c r="AD931" i="6"/>
  <c r="AE931" i="6"/>
  <c r="Q932" i="6"/>
  <c r="R932" i="6"/>
  <c r="S932" i="6"/>
  <c r="T932" i="6"/>
  <c r="U932" i="6"/>
  <c r="V932" i="6"/>
  <c r="W932" i="6"/>
  <c r="X932" i="6"/>
  <c r="Y932" i="6"/>
  <c r="Z932" i="6"/>
  <c r="AA932" i="6"/>
  <c r="AB932" i="6"/>
  <c r="AC932" i="6"/>
  <c r="AD932" i="6"/>
  <c r="AE932" i="6"/>
  <c r="Q933" i="6"/>
  <c r="R933" i="6"/>
  <c r="S933" i="6"/>
  <c r="T933" i="6"/>
  <c r="U933" i="6"/>
  <c r="V933" i="6"/>
  <c r="W933" i="6"/>
  <c r="X933" i="6"/>
  <c r="Y933" i="6"/>
  <c r="Z933" i="6"/>
  <c r="AA933" i="6"/>
  <c r="AB933" i="6"/>
  <c r="AC933" i="6"/>
  <c r="AD933" i="6"/>
  <c r="AE933" i="6"/>
  <c r="Q934" i="6"/>
  <c r="R934" i="6"/>
  <c r="S934" i="6"/>
  <c r="T934" i="6"/>
  <c r="U934" i="6"/>
  <c r="V934" i="6"/>
  <c r="W934" i="6"/>
  <c r="X934" i="6"/>
  <c r="Y934" i="6"/>
  <c r="Z934" i="6"/>
  <c r="AA934" i="6"/>
  <c r="AB934" i="6"/>
  <c r="AC934" i="6"/>
  <c r="AD934" i="6"/>
  <c r="AE934" i="6"/>
  <c r="Q935" i="6"/>
  <c r="R935" i="6"/>
  <c r="S935" i="6"/>
  <c r="T935" i="6"/>
  <c r="U935" i="6"/>
  <c r="V935" i="6"/>
  <c r="W935" i="6"/>
  <c r="X935" i="6"/>
  <c r="Y935" i="6"/>
  <c r="Z935" i="6"/>
  <c r="AA935" i="6"/>
  <c r="AB935" i="6"/>
  <c r="AC935" i="6"/>
  <c r="AD935" i="6"/>
  <c r="AE935" i="6"/>
  <c r="Q936" i="6"/>
  <c r="R936" i="6"/>
  <c r="S936" i="6"/>
  <c r="T936" i="6"/>
  <c r="U936" i="6"/>
  <c r="V936" i="6"/>
  <c r="W936" i="6"/>
  <c r="X936" i="6"/>
  <c r="Y936" i="6"/>
  <c r="Z936" i="6"/>
  <c r="AA936" i="6"/>
  <c r="AB936" i="6"/>
  <c r="AC936" i="6"/>
  <c r="AD936" i="6"/>
  <c r="AE936" i="6"/>
  <c r="Q938" i="6"/>
  <c r="R938" i="6"/>
  <c r="S938" i="6"/>
  <c r="T938" i="6"/>
  <c r="U938" i="6"/>
  <c r="V938" i="6"/>
  <c r="W938" i="6"/>
  <c r="X938" i="6"/>
  <c r="Y938" i="6"/>
  <c r="Z938" i="6"/>
  <c r="AA938" i="6"/>
  <c r="AB938" i="6"/>
  <c r="AC938" i="6"/>
  <c r="AD938" i="6"/>
  <c r="AE938" i="6"/>
  <c r="Q939" i="6"/>
  <c r="R939" i="6"/>
  <c r="S939" i="6"/>
  <c r="T939" i="6"/>
  <c r="U939" i="6"/>
  <c r="V939" i="6"/>
  <c r="W939" i="6"/>
  <c r="X939" i="6"/>
  <c r="Y939" i="6"/>
  <c r="Z939" i="6"/>
  <c r="AA939" i="6"/>
  <c r="AB939" i="6"/>
  <c r="AC939" i="6"/>
  <c r="AD939" i="6"/>
  <c r="AE939" i="6"/>
  <c r="Q940" i="6"/>
  <c r="R940" i="6"/>
  <c r="S940" i="6"/>
  <c r="T940" i="6"/>
  <c r="U940" i="6"/>
  <c r="V940" i="6"/>
  <c r="W940" i="6"/>
  <c r="X940" i="6"/>
  <c r="Y940" i="6"/>
  <c r="Z940" i="6"/>
  <c r="AA940" i="6"/>
  <c r="AB940" i="6"/>
  <c r="AC940" i="6"/>
  <c r="AD940" i="6"/>
  <c r="AE940" i="6"/>
  <c r="Q941" i="6"/>
  <c r="R941" i="6"/>
  <c r="S941" i="6"/>
  <c r="T941" i="6"/>
  <c r="U941" i="6"/>
  <c r="V941" i="6"/>
  <c r="W941" i="6"/>
  <c r="X941" i="6"/>
  <c r="Y941" i="6"/>
  <c r="Z941" i="6"/>
  <c r="AA941" i="6"/>
  <c r="AB941" i="6"/>
  <c r="AC941" i="6"/>
  <c r="AD941" i="6"/>
  <c r="AE941" i="6"/>
  <c r="Q942" i="6"/>
  <c r="R942" i="6"/>
  <c r="S942" i="6"/>
  <c r="T942" i="6"/>
  <c r="U942" i="6"/>
  <c r="V942" i="6"/>
  <c r="W942" i="6"/>
  <c r="X942" i="6"/>
  <c r="Y942" i="6"/>
  <c r="Z942" i="6"/>
  <c r="AA942" i="6"/>
  <c r="AB942" i="6"/>
  <c r="AC942" i="6"/>
  <c r="AD942" i="6"/>
  <c r="AE942" i="6"/>
  <c r="Q943" i="6"/>
  <c r="R943" i="6"/>
  <c r="S943" i="6"/>
  <c r="T943" i="6"/>
  <c r="U943" i="6"/>
  <c r="V943" i="6"/>
  <c r="W943" i="6"/>
  <c r="X943" i="6"/>
  <c r="Y943" i="6"/>
  <c r="Z943" i="6"/>
  <c r="AA943" i="6"/>
  <c r="AB943" i="6"/>
  <c r="AC943" i="6"/>
  <c r="AD943" i="6"/>
  <c r="AE943" i="6"/>
  <c r="Q944" i="6"/>
  <c r="R944" i="6"/>
  <c r="S944" i="6"/>
  <c r="T944" i="6"/>
  <c r="U944" i="6"/>
  <c r="V944" i="6"/>
  <c r="W944" i="6"/>
  <c r="X944" i="6"/>
  <c r="Y944" i="6"/>
  <c r="Z944" i="6"/>
  <c r="AA944" i="6"/>
  <c r="AB944" i="6"/>
  <c r="AC944" i="6"/>
  <c r="AD944" i="6"/>
  <c r="AE944" i="6"/>
  <c r="Q945" i="6"/>
  <c r="R945" i="6"/>
  <c r="S945" i="6"/>
  <c r="T945" i="6"/>
  <c r="U945" i="6"/>
  <c r="V945" i="6"/>
  <c r="W945" i="6"/>
  <c r="X945" i="6"/>
  <c r="Y945" i="6"/>
  <c r="Z945" i="6"/>
  <c r="AA945" i="6"/>
  <c r="AB945" i="6"/>
  <c r="AC945" i="6"/>
  <c r="AD945" i="6"/>
  <c r="AE945" i="6"/>
  <c r="Q946" i="6"/>
  <c r="R946" i="6"/>
  <c r="S946" i="6"/>
  <c r="T946" i="6"/>
  <c r="U946" i="6"/>
  <c r="V946" i="6"/>
  <c r="W946" i="6"/>
  <c r="X946" i="6"/>
  <c r="Y946" i="6"/>
  <c r="Z946" i="6"/>
  <c r="AA946" i="6"/>
  <c r="AB946" i="6"/>
  <c r="AC946" i="6"/>
  <c r="AD946" i="6"/>
  <c r="AE946" i="6"/>
  <c r="Q947" i="6"/>
  <c r="R947" i="6"/>
  <c r="S947" i="6"/>
  <c r="T947" i="6"/>
  <c r="U947" i="6"/>
  <c r="V947" i="6"/>
  <c r="W947" i="6"/>
  <c r="X947" i="6"/>
  <c r="Y947" i="6"/>
  <c r="Z947" i="6"/>
  <c r="AA947" i="6"/>
  <c r="AB947" i="6"/>
  <c r="AC947" i="6"/>
  <c r="AD947" i="6"/>
  <c r="AE947" i="6"/>
  <c r="Q948" i="6"/>
  <c r="R948" i="6"/>
  <c r="S948" i="6"/>
  <c r="T948" i="6"/>
  <c r="U948" i="6"/>
  <c r="V948" i="6"/>
  <c r="W948" i="6"/>
  <c r="X948" i="6"/>
  <c r="Y948" i="6"/>
  <c r="Z948" i="6"/>
  <c r="AA948" i="6"/>
  <c r="AB948" i="6"/>
  <c r="AC948" i="6"/>
  <c r="AD948" i="6"/>
  <c r="AE948" i="6"/>
  <c r="Q949" i="6"/>
  <c r="R949" i="6"/>
  <c r="S949" i="6"/>
  <c r="T949" i="6"/>
  <c r="U949" i="6"/>
  <c r="V949" i="6"/>
  <c r="W949" i="6"/>
  <c r="X949" i="6"/>
  <c r="Y949" i="6"/>
  <c r="Z949" i="6"/>
  <c r="AA949" i="6"/>
  <c r="AB949" i="6"/>
  <c r="AC949" i="6"/>
  <c r="AD949" i="6"/>
  <c r="AE949" i="6"/>
  <c r="Q950" i="6"/>
  <c r="R950" i="6"/>
  <c r="S950" i="6"/>
  <c r="T950" i="6"/>
  <c r="U950" i="6"/>
  <c r="V950" i="6"/>
  <c r="W950" i="6"/>
  <c r="X950" i="6"/>
  <c r="Y950" i="6"/>
  <c r="Z950" i="6"/>
  <c r="AA950" i="6"/>
  <c r="AB950" i="6"/>
  <c r="AC950" i="6"/>
  <c r="AD950" i="6"/>
  <c r="AE950" i="6"/>
  <c r="Q951" i="6"/>
  <c r="R951" i="6"/>
  <c r="S951" i="6"/>
  <c r="T951" i="6"/>
  <c r="U951" i="6"/>
  <c r="V951" i="6"/>
  <c r="W951" i="6"/>
  <c r="X951" i="6"/>
  <c r="Y951" i="6"/>
  <c r="Z951" i="6"/>
  <c r="AA951" i="6"/>
  <c r="AB951" i="6"/>
  <c r="AC951" i="6"/>
  <c r="AD951" i="6"/>
  <c r="AE951" i="6"/>
  <c r="Q952" i="6"/>
  <c r="R952" i="6"/>
  <c r="S952" i="6"/>
  <c r="T952" i="6"/>
  <c r="U952" i="6"/>
  <c r="V952" i="6"/>
  <c r="W952" i="6"/>
  <c r="X952" i="6"/>
  <c r="Y952" i="6"/>
  <c r="Z952" i="6"/>
  <c r="AA952" i="6"/>
  <c r="AB952" i="6"/>
  <c r="AC952" i="6"/>
  <c r="AD952" i="6"/>
  <c r="AE952" i="6"/>
  <c r="Q953" i="6"/>
  <c r="R953" i="6"/>
  <c r="S953" i="6"/>
  <c r="T953" i="6"/>
  <c r="U953" i="6"/>
  <c r="V953" i="6"/>
  <c r="W953" i="6"/>
  <c r="X953" i="6"/>
  <c r="Y953" i="6"/>
  <c r="Z953" i="6"/>
  <c r="AA953" i="6"/>
  <c r="AB953" i="6"/>
  <c r="AC953" i="6"/>
  <c r="AD953" i="6"/>
  <c r="AE953" i="6"/>
  <c r="Q954" i="6"/>
  <c r="R954" i="6"/>
  <c r="S954" i="6"/>
  <c r="T954" i="6"/>
  <c r="U954" i="6"/>
  <c r="V954" i="6"/>
  <c r="W954" i="6"/>
  <c r="X954" i="6"/>
  <c r="Y954" i="6"/>
  <c r="Z954" i="6"/>
  <c r="AA954" i="6"/>
  <c r="AB954" i="6"/>
  <c r="AC954" i="6"/>
  <c r="AD954" i="6"/>
  <c r="AE954" i="6"/>
  <c r="Q955" i="6"/>
  <c r="R955" i="6"/>
  <c r="S955" i="6"/>
  <c r="T955" i="6"/>
  <c r="U955" i="6"/>
  <c r="V955" i="6"/>
  <c r="W955" i="6"/>
  <c r="X955" i="6"/>
  <c r="Y955" i="6"/>
  <c r="Z955" i="6"/>
  <c r="AA955" i="6"/>
  <c r="AB955" i="6"/>
  <c r="AC955" i="6"/>
  <c r="AD955" i="6"/>
  <c r="AE955" i="6"/>
  <c r="Q956" i="6"/>
  <c r="R956" i="6"/>
  <c r="S956" i="6"/>
  <c r="T956" i="6"/>
  <c r="U956" i="6"/>
  <c r="V956" i="6"/>
  <c r="W956" i="6"/>
  <c r="X956" i="6"/>
  <c r="Y956" i="6"/>
  <c r="Z956" i="6"/>
  <c r="AA956" i="6"/>
  <c r="AB956" i="6"/>
  <c r="AC956" i="6"/>
  <c r="AD956" i="6"/>
  <c r="AE956" i="6"/>
  <c r="Q957" i="6"/>
  <c r="R957" i="6"/>
  <c r="S957" i="6"/>
  <c r="T957" i="6"/>
  <c r="U957" i="6"/>
  <c r="V957" i="6"/>
  <c r="W957" i="6"/>
  <c r="X957" i="6"/>
  <c r="Y957" i="6"/>
  <c r="Z957" i="6"/>
  <c r="AA957" i="6"/>
  <c r="AB957" i="6"/>
  <c r="AC957" i="6"/>
  <c r="AD957" i="6"/>
  <c r="AE957" i="6"/>
  <c r="Q958" i="6"/>
  <c r="R958" i="6"/>
  <c r="S958" i="6"/>
  <c r="T958" i="6"/>
  <c r="U958" i="6"/>
  <c r="V958" i="6"/>
  <c r="W958" i="6"/>
  <c r="X958" i="6"/>
  <c r="Y958" i="6"/>
  <c r="Z958" i="6"/>
  <c r="AA958" i="6"/>
  <c r="AB958" i="6"/>
  <c r="AC958" i="6"/>
  <c r="AD958" i="6"/>
  <c r="AE958" i="6"/>
  <c r="Q959" i="6"/>
  <c r="R959" i="6"/>
  <c r="S959" i="6"/>
  <c r="T959" i="6"/>
  <c r="U959" i="6"/>
  <c r="V959" i="6"/>
  <c r="W959" i="6"/>
  <c r="X959" i="6"/>
  <c r="Y959" i="6"/>
  <c r="Z959" i="6"/>
  <c r="AA959" i="6"/>
  <c r="AB959" i="6"/>
  <c r="AC959" i="6"/>
  <c r="AD959" i="6"/>
  <c r="AE959" i="6"/>
  <c r="Q960" i="6"/>
  <c r="R960" i="6"/>
  <c r="S960" i="6"/>
  <c r="T960" i="6"/>
  <c r="U960" i="6"/>
  <c r="V960" i="6"/>
  <c r="W960" i="6"/>
  <c r="X960" i="6"/>
  <c r="Y960" i="6"/>
  <c r="Z960" i="6"/>
  <c r="AA960" i="6"/>
  <c r="AB960" i="6"/>
  <c r="AC960" i="6"/>
  <c r="AD960" i="6"/>
  <c r="AE960" i="6"/>
  <c r="Q961" i="6"/>
  <c r="R961" i="6"/>
  <c r="S961" i="6"/>
  <c r="T961" i="6"/>
  <c r="U961" i="6"/>
  <c r="V961" i="6"/>
  <c r="W961" i="6"/>
  <c r="X961" i="6"/>
  <c r="Y961" i="6"/>
  <c r="Z961" i="6"/>
  <c r="AA961" i="6"/>
  <c r="AB961" i="6"/>
  <c r="AC961" i="6"/>
  <c r="AD961" i="6"/>
  <c r="AE961" i="6"/>
  <c r="Q962" i="6"/>
  <c r="R962" i="6"/>
  <c r="S962" i="6"/>
  <c r="T962" i="6"/>
  <c r="U962" i="6"/>
  <c r="V962" i="6"/>
  <c r="W962" i="6"/>
  <c r="X962" i="6"/>
  <c r="Y962" i="6"/>
  <c r="Z962" i="6"/>
  <c r="AA962" i="6"/>
  <c r="AB962" i="6"/>
  <c r="AC962" i="6"/>
  <c r="AD962" i="6"/>
  <c r="AE962" i="6"/>
  <c r="Q963" i="6"/>
  <c r="R963" i="6"/>
  <c r="S963" i="6"/>
  <c r="T963" i="6"/>
  <c r="U963" i="6"/>
  <c r="V963" i="6"/>
  <c r="W963" i="6"/>
  <c r="X963" i="6"/>
  <c r="Y963" i="6"/>
  <c r="Z963" i="6"/>
  <c r="AA963" i="6"/>
  <c r="AB963" i="6"/>
  <c r="AC963" i="6"/>
  <c r="AD963" i="6"/>
  <c r="AE963" i="6"/>
  <c r="Q964" i="6"/>
  <c r="R964" i="6"/>
  <c r="S964" i="6"/>
  <c r="T964" i="6"/>
  <c r="U964" i="6"/>
  <c r="V964" i="6"/>
  <c r="W964" i="6"/>
  <c r="X964" i="6"/>
  <c r="Y964" i="6"/>
  <c r="Z964" i="6"/>
  <c r="AA964" i="6"/>
  <c r="AB964" i="6"/>
  <c r="AC964" i="6"/>
  <c r="AD964" i="6"/>
  <c r="AE964" i="6"/>
  <c r="Q965" i="6"/>
  <c r="R965" i="6"/>
  <c r="S965" i="6"/>
  <c r="T965" i="6"/>
  <c r="U965" i="6"/>
  <c r="V965" i="6"/>
  <c r="W965" i="6"/>
  <c r="X965" i="6"/>
  <c r="Y965" i="6"/>
  <c r="Z965" i="6"/>
  <c r="AA965" i="6"/>
  <c r="AB965" i="6"/>
  <c r="AC965" i="6"/>
  <c r="AD965" i="6"/>
  <c r="AE965" i="6"/>
  <c r="Q966" i="6"/>
  <c r="R966" i="6"/>
  <c r="S966" i="6"/>
  <c r="T966" i="6"/>
  <c r="U966" i="6"/>
  <c r="V966" i="6"/>
  <c r="W966" i="6"/>
  <c r="X966" i="6"/>
  <c r="Y966" i="6"/>
  <c r="Z966" i="6"/>
  <c r="AA966" i="6"/>
  <c r="AB966" i="6"/>
  <c r="AC966" i="6"/>
  <c r="AD966" i="6"/>
  <c r="AE966" i="6"/>
  <c r="Q967" i="6"/>
  <c r="R967" i="6"/>
  <c r="S967" i="6"/>
  <c r="T967" i="6"/>
  <c r="U967" i="6"/>
  <c r="V967" i="6"/>
  <c r="W967" i="6"/>
  <c r="X967" i="6"/>
  <c r="Y967" i="6"/>
  <c r="Z967" i="6"/>
  <c r="AA967" i="6"/>
  <c r="AB967" i="6"/>
  <c r="AC967" i="6"/>
  <c r="AD967" i="6"/>
  <c r="AE967" i="6"/>
  <c r="Q968" i="6"/>
  <c r="R968" i="6"/>
  <c r="S968" i="6"/>
  <c r="T968" i="6"/>
  <c r="U968" i="6"/>
  <c r="V968" i="6"/>
  <c r="W968" i="6"/>
  <c r="X968" i="6"/>
  <c r="Y968" i="6"/>
  <c r="Z968" i="6"/>
  <c r="AA968" i="6"/>
  <c r="AB968" i="6"/>
  <c r="AC968" i="6"/>
  <c r="AD968" i="6"/>
  <c r="AE968" i="6"/>
  <c r="Q969" i="6"/>
  <c r="R969" i="6"/>
  <c r="S969" i="6"/>
  <c r="T969" i="6"/>
  <c r="U969" i="6"/>
  <c r="V969" i="6"/>
  <c r="W969" i="6"/>
  <c r="X969" i="6"/>
  <c r="Y969" i="6"/>
  <c r="Z969" i="6"/>
  <c r="AA969" i="6"/>
  <c r="AB969" i="6"/>
  <c r="AC969" i="6"/>
  <c r="AD969" i="6"/>
  <c r="AE969" i="6"/>
  <c r="Q970" i="6"/>
  <c r="R970" i="6"/>
  <c r="S970" i="6"/>
  <c r="T970" i="6"/>
  <c r="U970" i="6"/>
  <c r="V970" i="6"/>
  <c r="W970" i="6"/>
  <c r="X970" i="6"/>
  <c r="Y970" i="6"/>
  <c r="Z970" i="6"/>
  <c r="AA970" i="6"/>
  <c r="AB970" i="6"/>
  <c r="AC970" i="6"/>
  <c r="AD970" i="6"/>
  <c r="AE970" i="6"/>
  <c r="Q971" i="6"/>
  <c r="R971" i="6"/>
  <c r="S971" i="6"/>
  <c r="T971" i="6"/>
  <c r="U971" i="6"/>
  <c r="V971" i="6"/>
  <c r="W971" i="6"/>
  <c r="X971" i="6"/>
  <c r="Y971" i="6"/>
  <c r="Z971" i="6"/>
  <c r="AA971" i="6"/>
  <c r="AB971" i="6"/>
  <c r="AC971" i="6"/>
  <c r="AD971" i="6"/>
  <c r="AE971" i="6"/>
  <c r="Q972" i="6"/>
  <c r="R972" i="6"/>
  <c r="S972" i="6"/>
  <c r="T972" i="6"/>
  <c r="U972" i="6"/>
  <c r="V972" i="6"/>
  <c r="W972" i="6"/>
  <c r="X972" i="6"/>
  <c r="Y972" i="6"/>
  <c r="Z972" i="6"/>
  <c r="AA972" i="6"/>
  <c r="AB972" i="6"/>
  <c r="AC972" i="6"/>
  <c r="AD972" i="6"/>
  <c r="AE972" i="6"/>
  <c r="Q973" i="6"/>
  <c r="R973" i="6"/>
  <c r="S973" i="6"/>
  <c r="T973" i="6"/>
  <c r="U973" i="6"/>
  <c r="V973" i="6"/>
  <c r="W973" i="6"/>
  <c r="X973" i="6"/>
  <c r="Y973" i="6"/>
  <c r="Z973" i="6"/>
  <c r="AA973" i="6"/>
  <c r="AB973" i="6"/>
  <c r="AC973" i="6"/>
  <c r="AD973" i="6"/>
  <c r="AE973" i="6"/>
  <c r="Q974" i="6"/>
  <c r="R974" i="6"/>
  <c r="S974" i="6"/>
  <c r="T974" i="6"/>
  <c r="U974" i="6"/>
  <c r="V974" i="6"/>
  <c r="W974" i="6"/>
  <c r="X974" i="6"/>
  <c r="Y974" i="6"/>
  <c r="Z974" i="6"/>
  <c r="AA974" i="6"/>
  <c r="AB974" i="6"/>
  <c r="AC974" i="6"/>
  <c r="AD974" i="6"/>
  <c r="AE974" i="6"/>
  <c r="Q975" i="6"/>
  <c r="R975" i="6"/>
  <c r="S975" i="6"/>
  <c r="T975" i="6"/>
  <c r="U975" i="6"/>
  <c r="V975" i="6"/>
  <c r="W975" i="6"/>
  <c r="X975" i="6"/>
  <c r="Y975" i="6"/>
  <c r="Z975" i="6"/>
  <c r="AA975" i="6"/>
  <c r="AB975" i="6"/>
  <c r="AC975" i="6"/>
  <c r="AD975" i="6"/>
  <c r="AE975" i="6"/>
  <c r="Q976" i="6"/>
  <c r="R976" i="6"/>
  <c r="S976" i="6"/>
  <c r="T976" i="6"/>
  <c r="U976" i="6"/>
  <c r="V976" i="6"/>
  <c r="W976" i="6"/>
  <c r="X976" i="6"/>
  <c r="Y976" i="6"/>
  <c r="Z976" i="6"/>
  <c r="AA976" i="6"/>
  <c r="AB976" i="6"/>
  <c r="AC976" i="6"/>
  <c r="AD976" i="6"/>
  <c r="AE976" i="6"/>
  <c r="Q977" i="6"/>
  <c r="R977" i="6"/>
  <c r="S977" i="6"/>
  <c r="T977" i="6"/>
  <c r="U977" i="6"/>
  <c r="V977" i="6"/>
  <c r="W977" i="6"/>
  <c r="X977" i="6"/>
  <c r="Y977" i="6"/>
  <c r="Z977" i="6"/>
  <c r="AA977" i="6"/>
  <c r="AB977" i="6"/>
  <c r="AC977" i="6"/>
  <c r="AD977" i="6"/>
  <c r="AE977" i="6"/>
  <c r="Q978" i="6"/>
  <c r="R978" i="6"/>
  <c r="S978" i="6"/>
  <c r="T978" i="6"/>
  <c r="U978" i="6"/>
  <c r="V978" i="6"/>
  <c r="W978" i="6"/>
  <c r="X978" i="6"/>
  <c r="Y978" i="6"/>
  <c r="Z978" i="6"/>
  <c r="AA978" i="6"/>
  <c r="AB978" i="6"/>
  <c r="AC978" i="6"/>
  <c r="AD978" i="6"/>
  <c r="AE978" i="6"/>
  <c r="Q979" i="6"/>
  <c r="R979" i="6"/>
  <c r="S979" i="6"/>
  <c r="T979" i="6"/>
  <c r="U979" i="6"/>
  <c r="V979" i="6"/>
  <c r="W979" i="6"/>
  <c r="X979" i="6"/>
  <c r="Y979" i="6"/>
  <c r="Z979" i="6"/>
  <c r="AA979" i="6"/>
  <c r="AB979" i="6"/>
  <c r="AC979" i="6"/>
  <c r="AD979" i="6"/>
  <c r="AE979" i="6"/>
  <c r="Q980" i="6"/>
  <c r="R980" i="6"/>
  <c r="S980" i="6"/>
  <c r="T980" i="6"/>
  <c r="U980" i="6"/>
  <c r="V980" i="6"/>
  <c r="W980" i="6"/>
  <c r="X980" i="6"/>
  <c r="Y980" i="6"/>
  <c r="Z980" i="6"/>
  <c r="AA980" i="6"/>
  <c r="AB980" i="6"/>
  <c r="AC980" i="6"/>
  <c r="AD980" i="6"/>
  <c r="AE980" i="6"/>
  <c r="Q981" i="6"/>
  <c r="R981" i="6"/>
  <c r="S981" i="6"/>
  <c r="T981" i="6"/>
  <c r="U981" i="6"/>
  <c r="V981" i="6"/>
  <c r="W981" i="6"/>
  <c r="X981" i="6"/>
  <c r="Y981" i="6"/>
  <c r="Z981" i="6"/>
  <c r="AA981" i="6"/>
  <c r="AB981" i="6"/>
  <c r="AC981" i="6"/>
  <c r="AD981" i="6"/>
  <c r="AE981" i="6"/>
  <c r="Q982" i="6"/>
  <c r="R982" i="6"/>
  <c r="S982" i="6"/>
  <c r="T982" i="6"/>
  <c r="U982" i="6"/>
  <c r="V982" i="6"/>
  <c r="W982" i="6"/>
  <c r="X982" i="6"/>
  <c r="Y982" i="6"/>
  <c r="Z982" i="6"/>
  <c r="AA982" i="6"/>
  <c r="AB982" i="6"/>
  <c r="AC982" i="6"/>
  <c r="AD982" i="6"/>
  <c r="AE982" i="6"/>
  <c r="Q983" i="6"/>
  <c r="R983" i="6"/>
  <c r="S983" i="6"/>
  <c r="T983" i="6"/>
  <c r="U983" i="6"/>
  <c r="V983" i="6"/>
  <c r="W983" i="6"/>
  <c r="X983" i="6"/>
  <c r="Y983" i="6"/>
  <c r="Z983" i="6"/>
  <c r="AA983" i="6"/>
  <c r="AB983" i="6"/>
  <c r="AC983" i="6"/>
  <c r="AD983" i="6"/>
  <c r="AE983" i="6"/>
  <c r="Q984" i="6"/>
  <c r="R984" i="6"/>
  <c r="S984" i="6"/>
  <c r="T984" i="6"/>
  <c r="U984" i="6"/>
  <c r="V984" i="6"/>
  <c r="W984" i="6"/>
  <c r="X984" i="6"/>
  <c r="Y984" i="6"/>
  <c r="Z984" i="6"/>
  <c r="AA984" i="6"/>
  <c r="AB984" i="6"/>
  <c r="AC984" i="6"/>
  <c r="AD984" i="6"/>
  <c r="AE984" i="6"/>
  <c r="Q985" i="6"/>
  <c r="R985" i="6"/>
  <c r="S985" i="6"/>
  <c r="T985" i="6"/>
  <c r="U985" i="6"/>
  <c r="V985" i="6"/>
  <c r="W985" i="6"/>
  <c r="X985" i="6"/>
  <c r="Y985" i="6"/>
  <c r="Z985" i="6"/>
  <c r="AA985" i="6"/>
  <c r="AB985" i="6"/>
  <c r="AC985" i="6"/>
  <c r="AD985" i="6"/>
  <c r="AE985" i="6"/>
  <c r="Q986" i="6"/>
  <c r="R986" i="6"/>
  <c r="S986" i="6"/>
  <c r="T986" i="6"/>
  <c r="U986" i="6"/>
  <c r="V986" i="6"/>
  <c r="W986" i="6"/>
  <c r="X986" i="6"/>
  <c r="Y986" i="6"/>
  <c r="Z986" i="6"/>
  <c r="AA986" i="6"/>
  <c r="AB986" i="6"/>
  <c r="AC986" i="6"/>
  <c r="AD986" i="6"/>
  <c r="AE986" i="6"/>
  <c r="Q987" i="6"/>
  <c r="R987" i="6"/>
  <c r="S987" i="6"/>
  <c r="T987" i="6"/>
  <c r="U987" i="6"/>
  <c r="V987" i="6"/>
  <c r="W987" i="6"/>
  <c r="X987" i="6"/>
  <c r="Y987" i="6"/>
  <c r="Z987" i="6"/>
  <c r="AA987" i="6"/>
  <c r="AB987" i="6"/>
  <c r="AC987" i="6"/>
  <c r="AD987" i="6"/>
  <c r="AE987" i="6"/>
  <c r="Q988" i="6"/>
  <c r="R988" i="6"/>
  <c r="S988" i="6"/>
  <c r="T988" i="6"/>
  <c r="U988" i="6"/>
  <c r="V988" i="6"/>
  <c r="W988" i="6"/>
  <c r="X988" i="6"/>
  <c r="Y988" i="6"/>
  <c r="Z988" i="6"/>
  <c r="AA988" i="6"/>
  <c r="AB988" i="6"/>
  <c r="AC988" i="6"/>
  <c r="AD988" i="6"/>
  <c r="AE988" i="6"/>
  <c r="Q989" i="6"/>
  <c r="R989" i="6"/>
  <c r="S989" i="6"/>
  <c r="T989" i="6"/>
  <c r="U989" i="6"/>
  <c r="V989" i="6"/>
  <c r="W989" i="6"/>
  <c r="X989" i="6"/>
  <c r="Y989" i="6"/>
  <c r="Z989" i="6"/>
  <c r="AA989" i="6"/>
  <c r="AB989" i="6"/>
  <c r="AC989" i="6"/>
  <c r="AD989" i="6"/>
  <c r="AE989" i="6"/>
  <c r="Q990" i="6"/>
  <c r="R990" i="6"/>
  <c r="S990" i="6"/>
  <c r="T990" i="6"/>
  <c r="U990" i="6"/>
  <c r="V990" i="6"/>
  <c r="W990" i="6"/>
  <c r="X990" i="6"/>
  <c r="Y990" i="6"/>
  <c r="Z990" i="6"/>
  <c r="AA990" i="6"/>
  <c r="AB990" i="6"/>
  <c r="AC990" i="6"/>
  <c r="AD990" i="6"/>
  <c r="AE990" i="6"/>
  <c r="Q991" i="6"/>
  <c r="R991" i="6"/>
  <c r="S991" i="6"/>
  <c r="T991" i="6"/>
  <c r="U991" i="6"/>
  <c r="V991" i="6"/>
  <c r="W991" i="6"/>
  <c r="X991" i="6"/>
  <c r="Y991" i="6"/>
  <c r="Z991" i="6"/>
  <c r="AA991" i="6"/>
  <c r="AB991" i="6"/>
  <c r="AC991" i="6"/>
  <c r="AD991" i="6"/>
  <c r="AE991" i="6"/>
  <c r="Q992" i="6"/>
  <c r="R992" i="6"/>
  <c r="S992" i="6"/>
  <c r="T992" i="6"/>
  <c r="U992" i="6"/>
  <c r="V992" i="6"/>
  <c r="W992" i="6"/>
  <c r="X992" i="6"/>
  <c r="Y992" i="6"/>
  <c r="Z992" i="6"/>
  <c r="AA992" i="6"/>
  <c r="AB992" i="6"/>
  <c r="AC992" i="6"/>
  <c r="AD992" i="6"/>
  <c r="AE992" i="6"/>
  <c r="Q993" i="6"/>
  <c r="R993" i="6"/>
  <c r="S993" i="6"/>
  <c r="T993" i="6"/>
  <c r="U993" i="6"/>
  <c r="V993" i="6"/>
  <c r="W993" i="6"/>
  <c r="X993" i="6"/>
  <c r="Y993" i="6"/>
  <c r="Z993" i="6"/>
  <c r="AA993" i="6"/>
  <c r="AB993" i="6"/>
  <c r="AC993" i="6"/>
  <c r="AD993" i="6"/>
  <c r="AE993" i="6"/>
  <c r="Q994" i="6"/>
  <c r="R994" i="6"/>
  <c r="S994" i="6"/>
  <c r="T994" i="6"/>
  <c r="U994" i="6"/>
  <c r="V994" i="6"/>
  <c r="W994" i="6"/>
  <c r="X994" i="6"/>
  <c r="Y994" i="6"/>
  <c r="Z994" i="6"/>
  <c r="AA994" i="6"/>
  <c r="AB994" i="6"/>
  <c r="AC994" i="6"/>
  <c r="AD994" i="6"/>
  <c r="AE994" i="6"/>
  <c r="Q995" i="6"/>
  <c r="R995" i="6"/>
  <c r="S995" i="6"/>
  <c r="T995" i="6"/>
  <c r="U995" i="6"/>
  <c r="V995" i="6"/>
  <c r="W995" i="6"/>
  <c r="X995" i="6"/>
  <c r="Y995" i="6"/>
  <c r="Z995" i="6"/>
  <c r="AA995" i="6"/>
  <c r="AB995" i="6"/>
  <c r="AC995" i="6"/>
  <c r="AD995" i="6"/>
  <c r="AE995" i="6"/>
  <c r="Q996" i="6"/>
  <c r="R996" i="6"/>
  <c r="S996" i="6"/>
  <c r="T996" i="6"/>
  <c r="U996" i="6"/>
  <c r="V996" i="6"/>
  <c r="W996" i="6"/>
  <c r="X996" i="6"/>
  <c r="Y996" i="6"/>
  <c r="Z996" i="6"/>
  <c r="AA996" i="6"/>
  <c r="AB996" i="6"/>
  <c r="AC996" i="6"/>
  <c r="AD996" i="6"/>
  <c r="AE996" i="6"/>
  <c r="Q997" i="6"/>
  <c r="R997" i="6"/>
  <c r="S997" i="6"/>
  <c r="T997" i="6"/>
  <c r="U997" i="6"/>
  <c r="V997" i="6"/>
  <c r="W997" i="6"/>
  <c r="X997" i="6"/>
  <c r="Y997" i="6"/>
  <c r="Z997" i="6"/>
  <c r="AA997" i="6"/>
  <c r="AB997" i="6"/>
  <c r="AC997" i="6"/>
  <c r="AD997" i="6"/>
  <c r="AE997" i="6"/>
  <c r="Q998" i="6"/>
  <c r="R998" i="6"/>
  <c r="S998" i="6"/>
  <c r="T998" i="6"/>
  <c r="U998" i="6"/>
  <c r="V998" i="6"/>
  <c r="W998" i="6"/>
  <c r="X998" i="6"/>
  <c r="Y998" i="6"/>
  <c r="Z998" i="6"/>
  <c r="AA998" i="6"/>
  <c r="AB998" i="6"/>
  <c r="AC998" i="6"/>
  <c r="AD998" i="6"/>
  <c r="AE998" i="6"/>
  <c r="Q999" i="6"/>
  <c r="R999" i="6"/>
  <c r="S999" i="6"/>
  <c r="T999" i="6"/>
  <c r="U999" i="6"/>
  <c r="V999" i="6"/>
  <c r="W999" i="6"/>
  <c r="X999" i="6"/>
  <c r="Y999" i="6"/>
  <c r="Z999" i="6"/>
  <c r="AA999" i="6"/>
  <c r="AB999" i="6"/>
  <c r="AC999" i="6"/>
  <c r="AD999" i="6"/>
  <c r="AE999" i="6"/>
  <c r="Q1000" i="6"/>
  <c r="R1000" i="6"/>
  <c r="S1000" i="6"/>
  <c r="T1000" i="6"/>
  <c r="U1000" i="6"/>
  <c r="V1000" i="6"/>
  <c r="W1000" i="6"/>
  <c r="X1000" i="6"/>
  <c r="Y1000" i="6"/>
  <c r="Z1000" i="6"/>
  <c r="AA1000" i="6"/>
  <c r="AB1000" i="6"/>
  <c r="AC1000" i="6"/>
  <c r="AD1000" i="6"/>
  <c r="AE1000" i="6"/>
  <c r="R33" i="17"/>
  <c r="U100" i="194"/>
  <c r="T100" i="194"/>
  <c r="R100" i="194"/>
  <c r="Q100" i="194"/>
  <c r="N100" i="194"/>
  <c r="H100" i="194"/>
  <c r="F100" i="194"/>
  <c r="E100" i="194"/>
  <c r="C100" i="194"/>
  <c r="K100" i="194" s="1"/>
  <c r="B100" i="194"/>
  <c r="S100" i="194" s="1"/>
  <c r="U99" i="194"/>
  <c r="T99" i="194"/>
  <c r="R99" i="194"/>
  <c r="Q99" i="194"/>
  <c r="N99" i="194"/>
  <c r="H99" i="194"/>
  <c r="F99" i="194"/>
  <c r="E99" i="194"/>
  <c r="C99" i="194"/>
  <c r="K99" i="194" s="1"/>
  <c r="B99" i="194"/>
  <c r="S99" i="194" s="1"/>
  <c r="U98" i="194"/>
  <c r="T98" i="194"/>
  <c r="R98" i="194"/>
  <c r="Q98" i="194"/>
  <c r="N98" i="194"/>
  <c r="H98" i="194"/>
  <c r="F98" i="194"/>
  <c r="E98" i="194"/>
  <c r="C98" i="194"/>
  <c r="J98" i="194" s="1"/>
  <c r="B98" i="194"/>
  <c r="O98" i="194" s="1"/>
  <c r="U97" i="194"/>
  <c r="T97" i="194"/>
  <c r="R97" i="194"/>
  <c r="Q97" i="194"/>
  <c r="N97" i="194"/>
  <c r="H97" i="194"/>
  <c r="F97" i="194"/>
  <c r="E97" i="194"/>
  <c r="C97" i="194"/>
  <c r="K97" i="194" s="1"/>
  <c r="B97" i="194"/>
  <c r="S97" i="194" s="1"/>
  <c r="U96" i="194"/>
  <c r="T96" i="194"/>
  <c r="R96" i="194"/>
  <c r="Q96" i="194"/>
  <c r="N96" i="194"/>
  <c r="H96" i="194"/>
  <c r="F96" i="194"/>
  <c r="E96" i="194"/>
  <c r="C96" i="194"/>
  <c r="K96" i="194" s="1"/>
  <c r="B96" i="194"/>
  <c r="O96" i="194" s="1"/>
  <c r="U95" i="194"/>
  <c r="T95" i="194"/>
  <c r="R95" i="194"/>
  <c r="Q95" i="194"/>
  <c r="N95" i="194"/>
  <c r="H95" i="194"/>
  <c r="F95" i="194"/>
  <c r="E95" i="194"/>
  <c r="C95" i="194"/>
  <c r="K95" i="194" s="1"/>
  <c r="B95" i="194"/>
  <c r="S95" i="194" s="1"/>
  <c r="U94" i="194"/>
  <c r="T94" i="194"/>
  <c r="R94" i="194"/>
  <c r="Q94" i="194"/>
  <c r="N94" i="194"/>
  <c r="H94" i="194"/>
  <c r="F94" i="194"/>
  <c r="E94" i="194"/>
  <c r="C94" i="194"/>
  <c r="B94" i="194"/>
  <c r="S94" i="194" s="1"/>
  <c r="U93" i="194"/>
  <c r="T93" i="194"/>
  <c r="R93" i="194"/>
  <c r="Q93" i="194"/>
  <c r="N93" i="194"/>
  <c r="H93" i="194"/>
  <c r="F93" i="194"/>
  <c r="E93" i="194"/>
  <c r="C93" i="194"/>
  <c r="B93" i="194"/>
  <c r="S93" i="194" s="1"/>
  <c r="U92" i="194"/>
  <c r="T92" i="194"/>
  <c r="R92" i="194"/>
  <c r="Q92" i="194"/>
  <c r="N92" i="194"/>
  <c r="H92" i="194"/>
  <c r="F92" i="194"/>
  <c r="E92" i="194"/>
  <c r="C92" i="194"/>
  <c r="B92" i="194"/>
  <c r="U91" i="194"/>
  <c r="T91" i="194"/>
  <c r="R91" i="194"/>
  <c r="Q91" i="194"/>
  <c r="N91" i="194"/>
  <c r="H91" i="194"/>
  <c r="F91" i="194"/>
  <c r="E91" i="194"/>
  <c r="C91" i="194"/>
  <c r="K91" i="194" s="1"/>
  <c r="B91" i="194"/>
  <c r="U90" i="194"/>
  <c r="T90" i="194"/>
  <c r="R90" i="194"/>
  <c r="Q90" i="194"/>
  <c r="N90" i="194"/>
  <c r="H90" i="194"/>
  <c r="F90" i="194"/>
  <c r="E90" i="194"/>
  <c r="C90" i="194"/>
  <c r="K90" i="194" s="1"/>
  <c r="B90" i="194"/>
  <c r="O90" i="194" s="1"/>
  <c r="U89" i="194"/>
  <c r="T89" i="194"/>
  <c r="R89" i="194"/>
  <c r="Q89" i="194"/>
  <c r="N89" i="194"/>
  <c r="H89" i="194"/>
  <c r="F89" i="194"/>
  <c r="E89" i="194"/>
  <c r="C89" i="194"/>
  <c r="K89" i="194" s="1"/>
  <c r="B89" i="194"/>
  <c r="S89" i="194" s="1"/>
  <c r="U88" i="194"/>
  <c r="T88" i="194"/>
  <c r="R88" i="194"/>
  <c r="Q88" i="194"/>
  <c r="N88" i="194"/>
  <c r="H88" i="194"/>
  <c r="F88" i="194"/>
  <c r="E88" i="194"/>
  <c r="C88" i="194"/>
  <c r="K88" i="194" s="1"/>
  <c r="B88" i="194"/>
  <c r="S88" i="194" s="1"/>
  <c r="U87" i="194"/>
  <c r="T87" i="194"/>
  <c r="R87" i="194"/>
  <c r="Q87" i="194"/>
  <c r="N87" i="194"/>
  <c r="H87" i="194"/>
  <c r="F87" i="194"/>
  <c r="E87" i="194"/>
  <c r="C87" i="194"/>
  <c r="J87" i="194" s="1"/>
  <c r="B87" i="194"/>
  <c r="U86" i="194"/>
  <c r="T86" i="194"/>
  <c r="R86" i="194"/>
  <c r="Q86" i="194"/>
  <c r="N86" i="194"/>
  <c r="H86" i="194"/>
  <c r="F86" i="194"/>
  <c r="E86" i="194"/>
  <c r="C86" i="194"/>
  <c r="J86" i="194" s="1"/>
  <c r="B86" i="194"/>
  <c r="U85" i="194"/>
  <c r="T85" i="194"/>
  <c r="R85" i="194"/>
  <c r="Q85" i="194"/>
  <c r="N85" i="194"/>
  <c r="H85" i="194"/>
  <c r="F85" i="194"/>
  <c r="E85" i="194"/>
  <c r="C85" i="194"/>
  <c r="K85" i="194" s="1"/>
  <c r="B85" i="194"/>
  <c r="O85" i="194" s="1"/>
  <c r="U84" i="194"/>
  <c r="T84" i="194"/>
  <c r="R84" i="194"/>
  <c r="Q84" i="194"/>
  <c r="N84" i="194"/>
  <c r="H84" i="194"/>
  <c r="F84" i="194"/>
  <c r="E84" i="194"/>
  <c r="C84" i="194"/>
  <c r="K84" i="194" s="1"/>
  <c r="B84" i="194"/>
  <c r="O84" i="194" s="1"/>
  <c r="U83" i="194"/>
  <c r="T83" i="194"/>
  <c r="R83" i="194"/>
  <c r="Q83" i="194"/>
  <c r="N83" i="194"/>
  <c r="H83" i="194"/>
  <c r="F83" i="194"/>
  <c r="E83" i="194"/>
  <c r="C83" i="194"/>
  <c r="K83" i="194" s="1"/>
  <c r="B83" i="194"/>
  <c r="S83" i="194" s="1"/>
  <c r="U82" i="194"/>
  <c r="T82" i="194"/>
  <c r="R82" i="194"/>
  <c r="Q82" i="194"/>
  <c r="N82" i="194"/>
  <c r="H82" i="194"/>
  <c r="F82" i="194"/>
  <c r="E82" i="194"/>
  <c r="C82" i="194"/>
  <c r="K82" i="194" s="1"/>
  <c r="B82" i="194"/>
  <c r="S82" i="194" s="1"/>
  <c r="U81" i="194"/>
  <c r="T81" i="194"/>
  <c r="R81" i="194"/>
  <c r="Q81" i="194"/>
  <c r="N81" i="194"/>
  <c r="H81" i="194"/>
  <c r="F81" i="194"/>
  <c r="E81" i="194"/>
  <c r="C81" i="194"/>
  <c r="K81" i="194" s="1"/>
  <c r="B81" i="194"/>
  <c r="O81" i="194" s="1"/>
  <c r="U80" i="194"/>
  <c r="T80" i="194"/>
  <c r="R80" i="194"/>
  <c r="Q80" i="194"/>
  <c r="N80" i="194"/>
  <c r="H80" i="194"/>
  <c r="F80" i="194"/>
  <c r="E80" i="194"/>
  <c r="C80" i="194"/>
  <c r="J80" i="194" s="1"/>
  <c r="B80" i="194"/>
  <c r="S80" i="194" s="1"/>
  <c r="U79" i="194"/>
  <c r="T79" i="194"/>
  <c r="R79" i="194"/>
  <c r="Q79" i="194"/>
  <c r="N79" i="194"/>
  <c r="H79" i="194"/>
  <c r="F79" i="194"/>
  <c r="E79" i="194"/>
  <c r="C79" i="194"/>
  <c r="K79" i="194" s="1"/>
  <c r="B79" i="194"/>
  <c r="S79" i="194" s="1"/>
  <c r="U78" i="194"/>
  <c r="T78" i="194"/>
  <c r="R78" i="194"/>
  <c r="Q78" i="194"/>
  <c r="N78" i="194"/>
  <c r="H78" i="194"/>
  <c r="F78" i="194"/>
  <c r="E78" i="194"/>
  <c r="C78" i="194"/>
  <c r="K78" i="194" s="1"/>
  <c r="B78" i="194"/>
  <c r="O78" i="194" s="1"/>
  <c r="U77" i="194"/>
  <c r="T77" i="194"/>
  <c r="R77" i="194"/>
  <c r="Q77" i="194"/>
  <c r="N77" i="194"/>
  <c r="H77" i="194"/>
  <c r="F77" i="194"/>
  <c r="E77" i="194"/>
  <c r="C77" i="194"/>
  <c r="K77" i="194" s="1"/>
  <c r="B77" i="194"/>
  <c r="S77" i="194" s="1"/>
  <c r="U76" i="194"/>
  <c r="T76" i="194"/>
  <c r="R76" i="194"/>
  <c r="Q76" i="194"/>
  <c r="N76" i="194"/>
  <c r="H76" i="194"/>
  <c r="F76" i="194"/>
  <c r="E76" i="194"/>
  <c r="C76" i="194"/>
  <c r="B76" i="194"/>
  <c r="S76" i="194" s="1"/>
  <c r="U75" i="194"/>
  <c r="T75" i="194"/>
  <c r="R75" i="194"/>
  <c r="Q75" i="194"/>
  <c r="N75" i="194"/>
  <c r="H75" i="194"/>
  <c r="F75" i="194"/>
  <c r="E75" i="194"/>
  <c r="C75" i="194"/>
  <c r="K75" i="194" s="1"/>
  <c r="B75" i="194"/>
  <c r="U74" i="194"/>
  <c r="T74" i="194"/>
  <c r="R74" i="194"/>
  <c r="Q74" i="194"/>
  <c r="N74" i="194"/>
  <c r="H74" i="194"/>
  <c r="F74" i="194"/>
  <c r="E74" i="194"/>
  <c r="C74" i="194"/>
  <c r="J74" i="194" s="1"/>
  <c r="B74" i="194"/>
  <c r="U73" i="194"/>
  <c r="T73" i="194"/>
  <c r="R73" i="194"/>
  <c r="Q73" i="194"/>
  <c r="N73" i="194"/>
  <c r="H73" i="194"/>
  <c r="F73" i="194"/>
  <c r="E73" i="194"/>
  <c r="C73" i="194"/>
  <c r="K73" i="194" s="1"/>
  <c r="B73" i="194"/>
  <c r="U72" i="194"/>
  <c r="T72" i="194"/>
  <c r="R72" i="194"/>
  <c r="Q72" i="194"/>
  <c r="N72" i="194"/>
  <c r="H72" i="194"/>
  <c r="F72" i="194"/>
  <c r="E72" i="194"/>
  <c r="C72" i="194"/>
  <c r="K72" i="194" s="1"/>
  <c r="B72" i="194"/>
  <c r="O72" i="194" s="1"/>
  <c r="U71" i="194"/>
  <c r="T71" i="194"/>
  <c r="R71" i="194"/>
  <c r="Q71" i="194"/>
  <c r="N71" i="194"/>
  <c r="H71" i="194"/>
  <c r="F71" i="194"/>
  <c r="E71" i="194"/>
  <c r="C71" i="194"/>
  <c r="K71" i="194" s="1"/>
  <c r="B71" i="194"/>
  <c r="S71" i="194" s="1"/>
  <c r="U70" i="194"/>
  <c r="T70" i="194"/>
  <c r="R70" i="194"/>
  <c r="Q70" i="194"/>
  <c r="N70" i="194"/>
  <c r="H70" i="194"/>
  <c r="F70" i="194"/>
  <c r="E70" i="194"/>
  <c r="C70" i="194"/>
  <c r="B70" i="194"/>
  <c r="S70" i="194" s="1"/>
  <c r="U69" i="194"/>
  <c r="T69" i="194"/>
  <c r="R69" i="194"/>
  <c r="Q69" i="194"/>
  <c r="N69" i="194"/>
  <c r="H69" i="194"/>
  <c r="F69" i="194"/>
  <c r="E69" i="194"/>
  <c r="C69" i="194"/>
  <c r="B69" i="194"/>
  <c r="O69" i="194" s="1"/>
  <c r="U68" i="194"/>
  <c r="T68" i="194"/>
  <c r="R68" i="194"/>
  <c r="Q68" i="194"/>
  <c r="N68" i="194"/>
  <c r="H68" i="194"/>
  <c r="F68" i="194"/>
  <c r="E68" i="194"/>
  <c r="C68" i="194"/>
  <c r="B68" i="194"/>
  <c r="O68" i="194" s="1"/>
  <c r="U67" i="194"/>
  <c r="T67" i="194"/>
  <c r="R67" i="194"/>
  <c r="Q67" i="194"/>
  <c r="N67" i="194"/>
  <c r="H67" i="194"/>
  <c r="F67" i="194"/>
  <c r="E67" i="194"/>
  <c r="C67" i="194"/>
  <c r="K67" i="194" s="1"/>
  <c r="B67" i="194"/>
  <c r="U66" i="194"/>
  <c r="T66" i="194"/>
  <c r="R66" i="194"/>
  <c r="Q66" i="194"/>
  <c r="N66" i="194"/>
  <c r="H66" i="194"/>
  <c r="F66" i="194"/>
  <c r="E66" i="194"/>
  <c r="C66" i="194"/>
  <c r="K66" i="194" s="1"/>
  <c r="B66" i="194"/>
  <c r="O66" i="194" s="1"/>
  <c r="U65" i="194"/>
  <c r="T65" i="194"/>
  <c r="R65" i="194"/>
  <c r="Q65" i="194"/>
  <c r="N65" i="194"/>
  <c r="H65" i="194"/>
  <c r="F65" i="194"/>
  <c r="E65" i="194"/>
  <c r="C65" i="194"/>
  <c r="K65" i="194" s="1"/>
  <c r="B65" i="194"/>
  <c r="S65" i="194" s="1"/>
  <c r="U64" i="194"/>
  <c r="T64" i="194"/>
  <c r="R64" i="194"/>
  <c r="Q64" i="194"/>
  <c r="N64" i="194"/>
  <c r="H64" i="194"/>
  <c r="F64" i="194"/>
  <c r="E64" i="194"/>
  <c r="C64" i="194"/>
  <c r="K64" i="194" s="1"/>
  <c r="B64" i="194"/>
  <c r="S64" i="194" s="1"/>
  <c r="U63" i="194"/>
  <c r="T63" i="194"/>
  <c r="R63" i="194"/>
  <c r="Q63" i="194"/>
  <c r="N63" i="194"/>
  <c r="H63" i="194"/>
  <c r="F63" i="194"/>
  <c r="E63" i="194"/>
  <c r="C63" i="194"/>
  <c r="K63" i="194" s="1"/>
  <c r="B63" i="194"/>
  <c r="O63" i="194" s="1"/>
  <c r="U62" i="194"/>
  <c r="T62" i="194"/>
  <c r="R62" i="194"/>
  <c r="Q62" i="194"/>
  <c r="N62" i="194"/>
  <c r="H62" i="194"/>
  <c r="F62" i="194"/>
  <c r="E62" i="194"/>
  <c r="C62" i="194"/>
  <c r="J62" i="194" s="1"/>
  <c r="B62" i="194"/>
  <c r="O62" i="194" s="1"/>
  <c r="U61" i="194"/>
  <c r="T61" i="194"/>
  <c r="R61" i="194"/>
  <c r="Q61" i="194"/>
  <c r="N61" i="194"/>
  <c r="H61" i="194"/>
  <c r="F61" i="194"/>
  <c r="E61" i="194"/>
  <c r="C61" i="194"/>
  <c r="K61" i="194" s="1"/>
  <c r="B61" i="194"/>
  <c r="O61" i="194" s="1"/>
  <c r="U60" i="194"/>
  <c r="T60" i="194"/>
  <c r="R60" i="194"/>
  <c r="Q60" i="194"/>
  <c r="N60" i="194"/>
  <c r="H60" i="194"/>
  <c r="F60" i="194"/>
  <c r="E60" i="194"/>
  <c r="C60" i="194"/>
  <c r="K60" i="194" s="1"/>
  <c r="B60" i="194"/>
  <c r="O60" i="194" s="1"/>
  <c r="U59" i="194"/>
  <c r="T59" i="194"/>
  <c r="R59" i="194"/>
  <c r="Q59" i="194"/>
  <c r="N59" i="194"/>
  <c r="H59" i="194"/>
  <c r="F59" i="194"/>
  <c r="E59" i="194"/>
  <c r="C59" i="194"/>
  <c r="K59" i="194" s="1"/>
  <c r="B59" i="194"/>
  <c r="S59" i="194" s="1"/>
  <c r="U58" i="194"/>
  <c r="T58" i="194"/>
  <c r="R58" i="194"/>
  <c r="Q58" i="194"/>
  <c r="N58" i="194"/>
  <c r="H58" i="194"/>
  <c r="F58" i="194"/>
  <c r="E58" i="194"/>
  <c r="C58" i="194"/>
  <c r="B58" i="194"/>
  <c r="S58" i="194" s="1"/>
  <c r="U57" i="194"/>
  <c r="T57" i="194"/>
  <c r="R57" i="194"/>
  <c r="Q57" i="194"/>
  <c r="N57" i="194"/>
  <c r="H57" i="194"/>
  <c r="F57" i="194"/>
  <c r="E57" i="194"/>
  <c r="C57" i="194"/>
  <c r="B57" i="194"/>
  <c r="S57" i="194" s="1"/>
  <c r="U56" i="194"/>
  <c r="T56" i="194"/>
  <c r="R56" i="194"/>
  <c r="Q56" i="194"/>
  <c r="N56" i="194"/>
  <c r="H56" i="194"/>
  <c r="F56" i="194"/>
  <c r="E56" i="194"/>
  <c r="C56" i="194"/>
  <c r="J56" i="194" s="1"/>
  <c r="B56" i="194"/>
  <c r="S56" i="194" s="1"/>
  <c r="U55" i="194"/>
  <c r="T55" i="194"/>
  <c r="R55" i="194"/>
  <c r="Q55" i="194"/>
  <c r="N55" i="194"/>
  <c r="H55" i="194"/>
  <c r="F55" i="194"/>
  <c r="E55" i="194"/>
  <c r="C55" i="194"/>
  <c r="K55" i="194" s="1"/>
  <c r="B55" i="194"/>
  <c r="S55" i="194" s="1"/>
  <c r="U54" i="194"/>
  <c r="T54" i="194"/>
  <c r="R54" i="194"/>
  <c r="Q54" i="194"/>
  <c r="N54" i="194"/>
  <c r="H54" i="194"/>
  <c r="F54" i="194"/>
  <c r="E54" i="194"/>
  <c r="C54" i="194"/>
  <c r="K54" i="194" s="1"/>
  <c r="B54" i="194"/>
  <c r="O54" i="194" s="1"/>
  <c r="U53" i="194"/>
  <c r="T53" i="194"/>
  <c r="R53" i="194"/>
  <c r="Q53" i="194"/>
  <c r="N53" i="194"/>
  <c r="H53" i="194"/>
  <c r="F53" i="194"/>
  <c r="E53" i="194"/>
  <c r="C53" i="194"/>
  <c r="K53" i="194" s="1"/>
  <c r="B53" i="194"/>
  <c r="S53" i="194" s="1"/>
  <c r="U52" i="194"/>
  <c r="T52" i="194"/>
  <c r="R52" i="194"/>
  <c r="Q52" i="194"/>
  <c r="N52" i="194"/>
  <c r="H52" i="194"/>
  <c r="F52" i="194"/>
  <c r="E52" i="194"/>
  <c r="C52" i="194"/>
  <c r="B52" i="194"/>
  <c r="U51" i="194"/>
  <c r="T51" i="194"/>
  <c r="R51" i="194"/>
  <c r="Q51" i="194"/>
  <c r="N51" i="194"/>
  <c r="H51" i="194"/>
  <c r="F51" i="194"/>
  <c r="E51" i="194"/>
  <c r="C51" i="194"/>
  <c r="B51" i="194"/>
  <c r="U50" i="194"/>
  <c r="T50" i="194"/>
  <c r="R50" i="194"/>
  <c r="Q50" i="194"/>
  <c r="N50" i="194"/>
  <c r="H50" i="194"/>
  <c r="F50" i="194"/>
  <c r="E50" i="194"/>
  <c r="C50" i="194"/>
  <c r="B50" i="194"/>
  <c r="U49" i="194"/>
  <c r="T49" i="194"/>
  <c r="R49" i="194"/>
  <c r="Q49" i="194"/>
  <c r="N49" i="194"/>
  <c r="H49" i="194"/>
  <c r="F49" i="194"/>
  <c r="E49" i="194"/>
  <c r="C49" i="194"/>
  <c r="K49" i="194" s="1"/>
  <c r="B49" i="194"/>
  <c r="U48" i="194"/>
  <c r="T48" i="194"/>
  <c r="R48" i="194"/>
  <c r="Q48" i="194"/>
  <c r="N48" i="194"/>
  <c r="H48" i="194"/>
  <c r="F48" i="194"/>
  <c r="E48" i="194"/>
  <c r="C48" i="194"/>
  <c r="K48" i="194" s="1"/>
  <c r="B48" i="194"/>
  <c r="O48" i="194" s="1"/>
  <c r="U47" i="194"/>
  <c r="T47" i="194"/>
  <c r="R47" i="194"/>
  <c r="Q47" i="194"/>
  <c r="N47" i="194"/>
  <c r="H47" i="194"/>
  <c r="F47" i="194"/>
  <c r="E47" i="194"/>
  <c r="C47" i="194"/>
  <c r="K47" i="194" s="1"/>
  <c r="B47" i="194"/>
  <c r="S47" i="194" s="1"/>
  <c r="U46" i="194"/>
  <c r="T46" i="194"/>
  <c r="R46" i="194"/>
  <c r="Q46" i="194"/>
  <c r="N46" i="194"/>
  <c r="H46" i="194"/>
  <c r="F46" i="194"/>
  <c r="E46" i="194"/>
  <c r="C46" i="194"/>
  <c r="B46" i="194"/>
  <c r="S46" i="194" s="1"/>
  <c r="U45" i="194"/>
  <c r="T45" i="194"/>
  <c r="R45" i="194"/>
  <c r="Q45" i="194"/>
  <c r="N45" i="194"/>
  <c r="H45" i="194"/>
  <c r="F45" i="194"/>
  <c r="E45" i="194"/>
  <c r="C45" i="194"/>
  <c r="K45" i="194" s="1"/>
  <c r="B45" i="194"/>
  <c r="O45" i="194" s="1"/>
  <c r="U44" i="194"/>
  <c r="T44" i="194"/>
  <c r="R44" i="194"/>
  <c r="Q44" i="194"/>
  <c r="N44" i="194"/>
  <c r="H44" i="194"/>
  <c r="F44" i="194"/>
  <c r="E44" i="194"/>
  <c r="C44" i="194"/>
  <c r="J44" i="194" s="1"/>
  <c r="B44" i="194"/>
  <c r="U43" i="194"/>
  <c r="T43" i="194"/>
  <c r="R43" i="194"/>
  <c r="Q43" i="194"/>
  <c r="N43" i="194"/>
  <c r="H43" i="194"/>
  <c r="F43" i="194"/>
  <c r="E43" i="194"/>
  <c r="C43" i="194"/>
  <c r="K43" i="194" s="1"/>
  <c r="B43" i="194"/>
  <c r="U42" i="194"/>
  <c r="T42" i="194"/>
  <c r="R42" i="194"/>
  <c r="Q42" i="194"/>
  <c r="N42" i="194"/>
  <c r="H42" i="194"/>
  <c r="F42" i="194"/>
  <c r="E42" i="194"/>
  <c r="C42" i="194"/>
  <c r="K42" i="194" s="1"/>
  <c r="B42" i="194"/>
  <c r="O42" i="194" s="1"/>
  <c r="U41" i="194"/>
  <c r="T41" i="194"/>
  <c r="R41" i="194"/>
  <c r="Q41" i="194"/>
  <c r="N41" i="194"/>
  <c r="H41" i="194"/>
  <c r="F41" i="194"/>
  <c r="E41" i="194"/>
  <c r="C41" i="194"/>
  <c r="K41" i="194" s="1"/>
  <c r="B41" i="194"/>
  <c r="S41" i="194" s="1"/>
  <c r="U40" i="194"/>
  <c r="T40" i="194"/>
  <c r="R40" i="194"/>
  <c r="Q40" i="194"/>
  <c r="N40" i="194"/>
  <c r="H40" i="194"/>
  <c r="F40" i="194"/>
  <c r="E40" i="194"/>
  <c r="C40" i="194"/>
  <c r="B40" i="194"/>
  <c r="U39" i="194"/>
  <c r="T39" i="194"/>
  <c r="R39" i="194"/>
  <c r="Q39" i="194"/>
  <c r="N39" i="194"/>
  <c r="H39" i="194"/>
  <c r="F39" i="194"/>
  <c r="E39" i="194"/>
  <c r="C39" i="194"/>
  <c r="K39" i="194" s="1"/>
  <c r="B39" i="194"/>
  <c r="U38" i="194"/>
  <c r="T38" i="194"/>
  <c r="R38" i="194"/>
  <c r="Q38" i="194"/>
  <c r="N38" i="194"/>
  <c r="H38" i="194"/>
  <c r="F38" i="194"/>
  <c r="E38" i="194"/>
  <c r="C38" i="194"/>
  <c r="B38" i="194"/>
  <c r="U37" i="194"/>
  <c r="T37" i="194"/>
  <c r="R37" i="194"/>
  <c r="Q37" i="194"/>
  <c r="N37" i="194"/>
  <c r="H37" i="194"/>
  <c r="F37" i="194"/>
  <c r="E37" i="194"/>
  <c r="C37" i="194"/>
  <c r="K37" i="194" s="1"/>
  <c r="B37" i="194"/>
  <c r="U36" i="194"/>
  <c r="T36" i="194"/>
  <c r="R36" i="194"/>
  <c r="Q36" i="194"/>
  <c r="N36" i="194"/>
  <c r="H36" i="194"/>
  <c r="F36" i="194"/>
  <c r="E36" i="194"/>
  <c r="C36" i="194"/>
  <c r="K36" i="194" s="1"/>
  <c r="B36" i="194"/>
  <c r="U35" i="194"/>
  <c r="T35" i="194"/>
  <c r="R35" i="194"/>
  <c r="Q35" i="194"/>
  <c r="N35" i="194"/>
  <c r="H35" i="194"/>
  <c r="F35" i="194"/>
  <c r="E35" i="194"/>
  <c r="C35" i="194"/>
  <c r="K35" i="194" s="1"/>
  <c r="B35" i="194"/>
  <c r="S35" i="194" s="1"/>
  <c r="U34" i="194"/>
  <c r="T34" i="194"/>
  <c r="R34" i="194"/>
  <c r="Q34" i="194"/>
  <c r="N34" i="194"/>
  <c r="H34" i="194"/>
  <c r="F34" i="194"/>
  <c r="E34" i="194"/>
  <c r="C34" i="194"/>
  <c r="B34" i="194"/>
  <c r="U33" i="194"/>
  <c r="T33" i="194"/>
  <c r="R33" i="194"/>
  <c r="Q33" i="194"/>
  <c r="N33" i="194"/>
  <c r="H33" i="194"/>
  <c r="F33" i="194"/>
  <c r="E33" i="194"/>
  <c r="C33" i="194"/>
  <c r="K33" i="194" s="1"/>
  <c r="B33" i="194"/>
  <c r="O33" i="194" s="1"/>
  <c r="U32" i="194"/>
  <c r="T32" i="194"/>
  <c r="R32" i="194"/>
  <c r="Q32" i="194"/>
  <c r="N32" i="194"/>
  <c r="H32" i="194"/>
  <c r="F32" i="194"/>
  <c r="E32" i="194"/>
  <c r="C32" i="194"/>
  <c r="J32" i="194" s="1"/>
  <c r="B32" i="194"/>
  <c r="U31" i="194"/>
  <c r="T31" i="194"/>
  <c r="R31" i="194"/>
  <c r="Q31" i="194"/>
  <c r="N31" i="194"/>
  <c r="H31" i="194"/>
  <c r="F31" i="194"/>
  <c r="E31" i="194"/>
  <c r="C31" i="194"/>
  <c r="K31" i="194" s="1"/>
  <c r="B31" i="194"/>
  <c r="U30" i="194"/>
  <c r="T30" i="194"/>
  <c r="R30" i="194"/>
  <c r="Q30" i="194"/>
  <c r="N30" i="194"/>
  <c r="H30" i="194"/>
  <c r="F30" i="194"/>
  <c r="E30" i="194"/>
  <c r="C30" i="194"/>
  <c r="K30" i="194" s="1"/>
  <c r="B30" i="194"/>
  <c r="O30" i="194" s="1"/>
  <c r="U29" i="194"/>
  <c r="T29" i="194"/>
  <c r="R29" i="194"/>
  <c r="Q29" i="194"/>
  <c r="N29" i="194"/>
  <c r="H29" i="194"/>
  <c r="F29" i="194"/>
  <c r="E29" i="194"/>
  <c r="C29" i="194"/>
  <c r="K29" i="194" s="1"/>
  <c r="B29" i="194"/>
  <c r="S29" i="194" s="1"/>
  <c r="U28" i="194"/>
  <c r="T28" i="194"/>
  <c r="R28" i="194"/>
  <c r="Q28" i="194"/>
  <c r="N28" i="194"/>
  <c r="E28" i="194"/>
  <c r="C28" i="194"/>
  <c r="U27" i="194"/>
  <c r="T27" i="194"/>
  <c r="R27" i="194"/>
  <c r="Q27" i="194"/>
  <c r="N27" i="194"/>
  <c r="F27" i="194"/>
  <c r="C27" i="194"/>
  <c r="B27" i="194"/>
  <c r="U26" i="194"/>
  <c r="T26" i="194"/>
  <c r="R26" i="194"/>
  <c r="Q26" i="194"/>
  <c r="N26" i="194"/>
  <c r="F26" i="194"/>
  <c r="C26" i="194"/>
  <c r="B26" i="194"/>
  <c r="U25" i="194"/>
  <c r="T25" i="194"/>
  <c r="Q25" i="194"/>
  <c r="N25" i="194"/>
  <c r="H25" i="194"/>
  <c r="F25" i="194"/>
  <c r="E25" i="194"/>
  <c r="C25" i="194"/>
  <c r="K25" i="194" s="1"/>
  <c r="U24" i="194"/>
  <c r="T24" i="194"/>
  <c r="R24" i="194"/>
  <c r="U23" i="194"/>
  <c r="T23" i="194"/>
  <c r="R23" i="194"/>
  <c r="S23" i="194"/>
  <c r="U22" i="194"/>
  <c r="T22" i="194"/>
  <c r="R22" i="194"/>
  <c r="S22" i="194"/>
  <c r="U21" i="194"/>
  <c r="T21" i="194"/>
  <c r="R21" i="194"/>
  <c r="U20" i="194"/>
  <c r="T20" i="194"/>
  <c r="R20" i="194"/>
  <c r="U19" i="194"/>
  <c r="T19" i="194"/>
  <c r="R19" i="194"/>
  <c r="U18" i="194"/>
  <c r="T18" i="194"/>
  <c r="R18" i="194"/>
  <c r="U17" i="194"/>
  <c r="T17" i="194"/>
  <c r="R17" i="194"/>
  <c r="S17" i="194"/>
  <c r="U16" i="194"/>
  <c r="T16" i="194"/>
  <c r="R16" i="194"/>
  <c r="U15" i="194"/>
  <c r="T15" i="194"/>
  <c r="R15" i="194"/>
  <c r="U14" i="194"/>
  <c r="T14" i="194"/>
  <c r="U13" i="194"/>
  <c r="T13" i="194"/>
  <c r="U12" i="194"/>
  <c r="T12" i="194"/>
  <c r="U11" i="194"/>
  <c r="T11" i="194"/>
  <c r="U10" i="194"/>
  <c r="T10" i="194"/>
  <c r="U9" i="194"/>
  <c r="T9" i="194"/>
  <c r="U8" i="194"/>
  <c r="T8" i="194"/>
  <c r="U7" i="194"/>
  <c r="T7" i="194"/>
  <c r="U6" i="194"/>
  <c r="T6" i="194"/>
  <c r="U5" i="194"/>
  <c r="T5" i="194"/>
  <c r="U4" i="194"/>
  <c r="T4" i="194"/>
  <c r="U3" i="194"/>
  <c r="T3" i="194"/>
  <c r="U2" i="194"/>
  <c r="T2" i="194"/>
  <c r="U100" i="193"/>
  <c r="T100" i="193"/>
  <c r="R100" i="193"/>
  <c r="U99" i="193"/>
  <c r="T99" i="193"/>
  <c r="R99" i="193"/>
  <c r="U98" i="193"/>
  <c r="T98" i="193"/>
  <c r="R98" i="193"/>
  <c r="U97" i="193"/>
  <c r="T97" i="193"/>
  <c r="R97" i="193"/>
  <c r="S97" i="193"/>
  <c r="U96" i="193"/>
  <c r="T96" i="193"/>
  <c r="R96" i="193"/>
  <c r="U95" i="193"/>
  <c r="T95" i="193"/>
  <c r="R95" i="193"/>
  <c r="S95" i="193"/>
  <c r="U94" i="193"/>
  <c r="T94" i="193"/>
  <c r="R94" i="193"/>
  <c r="S94" i="193"/>
  <c r="U93" i="193"/>
  <c r="T93" i="193"/>
  <c r="R93" i="193"/>
  <c r="S93" i="193"/>
  <c r="U92" i="193"/>
  <c r="T92" i="193"/>
  <c r="R92" i="193"/>
  <c r="U91" i="193"/>
  <c r="T91" i="193"/>
  <c r="R91" i="193"/>
  <c r="U90" i="193"/>
  <c r="T90" i="193"/>
  <c r="R90" i="193"/>
  <c r="U89" i="193"/>
  <c r="T89" i="193"/>
  <c r="R89" i="193"/>
  <c r="S89" i="193"/>
  <c r="U88" i="193"/>
  <c r="T88" i="193"/>
  <c r="R88" i="193"/>
  <c r="S88" i="193"/>
  <c r="U87" i="193"/>
  <c r="T87" i="193"/>
  <c r="R87" i="193"/>
  <c r="S87" i="193"/>
  <c r="U86" i="193"/>
  <c r="T86" i="193"/>
  <c r="R86" i="193"/>
  <c r="U85" i="193"/>
  <c r="T85" i="193"/>
  <c r="R85" i="193"/>
  <c r="S85" i="193"/>
  <c r="U84" i="193"/>
  <c r="T84" i="193"/>
  <c r="R84" i="193"/>
  <c r="S84" i="193"/>
  <c r="U83" i="193"/>
  <c r="T83" i="193"/>
  <c r="R83" i="193"/>
  <c r="S83" i="193"/>
  <c r="U82" i="193"/>
  <c r="T82" i="193"/>
  <c r="R82" i="193"/>
  <c r="S82" i="193"/>
  <c r="U81" i="193"/>
  <c r="T81" i="193"/>
  <c r="R81" i="193"/>
  <c r="S81" i="193"/>
  <c r="U80" i="193"/>
  <c r="T80" i="193"/>
  <c r="R80" i="193"/>
  <c r="U79" i="193"/>
  <c r="T79" i="193"/>
  <c r="R79" i="193"/>
  <c r="S79" i="193"/>
  <c r="U78" i="193"/>
  <c r="T78" i="193"/>
  <c r="R78" i="193"/>
  <c r="S78" i="193"/>
  <c r="U77" i="193"/>
  <c r="T77" i="193"/>
  <c r="R77" i="193"/>
  <c r="S77" i="193"/>
  <c r="U76" i="193"/>
  <c r="T76" i="193"/>
  <c r="R76" i="193"/>
  <c r="S76" i="193"/>
  <c r="U75" i="193"/>
  <c r="T75" i="193"/>
  <c r="R75" i="193"/>
  <c r="S75" i="193"/>
  <c r="U74" i="193"/>
  <c r="T74" i="193"/>
  <c r="R74" i="193"/>
  <c r="U73" i="193"/>
  <c r="T73" i="193"/>
  <c r="R73" i="193"/>
  <c r="U72" i="193"/>
  <c r="T72" i="193"/>
  <c r="R72" i="193"/>
  <c r="U71" i="193"/>
  <c r="T71" i="193"/>
  <c r="R71" i="193"/>
  <c r="S71" i="193"/>
  <c r="U70" i="193"/>
  <c r="T70" i="193"/>
  <c r="R70" i="193"/>
  <c r="U69" i="193"/>
  <c r="T69" i="193"/>
  <c r="R69" i="193"/>
  <c r="U68" i="193"/>
  <c r="T68" i="193"/>
  <c r="R68" i="193"/>
  <c r="U67" i="193"/>
  <c r="T67" i="193"/>
  <c r="R67" i="193"/>
  <c r="U66" i="193"/>
  <c r="T66" i="193"/>
  <c r="R66" i="193"/>
  <c r="U65" i="193"/>
  <c r="T65" i="193"/>
  <c r="R65" i="193"/>
  <c r="S65" i="193"/>
  <c r="U64" i="193"/>
  <c r="T64" i="193"/>
  <c r="R64" i="193"/>
  <c r="U63" i="193"/>
  <c r="T63" i="193"/>
  <c r="R63" i="193"/>
  <c r="U62" i="193"/>
  <c r="T62" i="193"/>
  <c r="R62" i="193"/>
  <c r="U61" i="193"/>
  <c r="T61" i="193"/>
  <c r="R61" i="193"/>
  <c r="U60" i="193"/>
  <c r="T60" i="193"/>
  <c r="R60" i="193"/>
  <c r="S60" i="193"/>
  <c r="U59" i="193"/>
  <c r="T59" i="193"/>
  <c r="R59" i="193"/>
  <c r="S59" i="193"/>
  <c r="U58" i="193"/>
  <c r="T58" i="193"/>
  <c r="R58" i="193"/>
  <c r="U57" i="193"/>
  <c r="T57" i="193"/>
  <c r="R57" i="193"/>
  <c r="S57" i="193"/>
  <c r="U56" i="193"/>
  <c r="T56" i="193"/>
  <c r="R56" i="193"/>
  <c r="S56" i="193"/>
  <c r="U55" i="193"/>
  <c r="T55" i="193"/>
  <c r="R55" i="193"/>
  <c r="S55" i="193"/>
  <c r="U54" i="193"/>
  <c r="T54" i="193"/>
  <c r="R54" i="193"/>
  <c r="U53" i="193"/>
  <c r="T53" i="193"/>
  <c r="R53" i="193"/>
  <c r="S53" i="193"/>
  <c r="U52" i="193"/>
  <c r="T52" i="193"/>
  <c r="R52" i="193"/>
  <c r="U51" i="193"/>
  <c r="T51" i="193"/>
  <c r="R51" i="193"/>
  <c r="U50" i="193"/>
  <c r="T50" i="193"/>
  <c r="R50" i="193"/>
  <c r="U49" i="193"/>
  <c r="T49" i="193"/>
  <c r="R49" i="193"/>
  <c r="U48" i="193"/>
  <c r="T48" i="193"/>
  <c r="R48" i="193"/>
  <c r="U47" i="193"/>
  <c r="T47" i="193"/>
  <c r="R47" i="193"/>
  <c r="S47" i="193"/>
  <c r="U46" i="193"/>
  <c r="T46" i="193"/>
  <c r="R46" i="193"/>
  <c r="S46" i="193"/>
  <c r="U45" i="193"/>
  <c r="T45" i="193"/>
  <c r="R45" i="193"/>
  <c r="U44" i="193"/>
  <c r="T44" i="193"/>
  <c r="R44" i="193"/>
  <c r="U43" i="193"/>
  <c r="T43" i="193"/>
  <c r="R43" i="193"/>
  <c r="U42" i="193"/>
  <c r="T42" i="193"/>
  <c r="R42" i="193"/>
  <c r="U41" i="193"/>
  <c r="T41" i="193"/>
  <c r="R41" i="193"/>
  <c r="S41" i="193"/>
  <c r="U40" i="193"/>
  <c r="T40" i="193"/>
  <c r="R40" i="193"/>
  <c r="S40" i="193"/>
  <c r="U39" i="193"/>
  <c r="T39" i="193"/>
  <c r="R39" i="193"/>
  <c r="U38" i="193"/>
  <c r="T38" i="193"/>
  <c r="R38" i="193"/>
  <c r="U37" i="193"/>
  <c r="T37" i="193"/>
  <c r="R37" i="193"/>
  <c r="U36" i="193"/>
  <c r="T36" i="193"/>
  <c r="R36" i="193"/>
  <c r="U35" i="193"/>
  <c r="T35" i="193"/>
  <c r="R35" i="193"/>
  <c r="S35" i="193"/>
  <c r="U34" i="193"/>
  <c r="T34" i="193"/>
  <c r="R34" i="193"/>
  <c r="U33" i="193"/>
  <c r="T33" i="193"/>
  <c r="R33" i="193"/>
  <c r="U32" i="193"/>
  <c r="T32" i="193"/>
  <c r="R32" i="193"/>
  <c r="U31" i="193"/>
  <c r="T31" i="193"/>
  <c r="R31" i="193"/>
  <c r="U30" i="193"/>
  <c r="T30" i="193"/>
  <c r="R30" i="193"/>
  <c r="U29" i="193"/>
  <c r="T29" i="193"/>
  <c r="R29" i="193"/>
  <c r="S29" i="193"/>
  <c r="U28" i="193"/>
  <c r="T28" i="193"/>
  <c r="R28" i="193"/>
  <c r="U27" i="193"/>
  <c r="T27" i="193"/>
  <c r="R27" i="193"/>
  <c r="U26" i="193"/>
  <c r="T26" i="193"/>
  <c r="R26" i="193"/>
  <c r="U25" i="193"/>
  <c r="T25" i="193"/>
  <c r="R25" i="193"/>
  <c r="U24" i="193"/>
  <c r="T24" i="193"/>
  <c r="R24" i="193"/>
  <c r="U23" i="193"/>
  <c r="T23" i="193"/>
  <c r="U22" i="193"/>
  <c r="T22" i="193"/>
  <c r="U21" i="193"/>
  <c r="T21" i="193"/>
  <c r="U20" i="193"/>
  <c r="T20" i="193"/>
  <c r="U19" i="193"/>
  <c r="T19" i="193"/>
  <c r="U18" i="193"/>
  <c r="T18" i="193"/>
  <c r="U17" i="193"/>
  <c r="T17" i="193"/>
  <c r="U16" i="193"/>
  <c r="T16" i="193"/>
  <c r="U15" i="193"/>
  <c r="T15" i="193"/>
  <c r="U14" i="193"/>
  <c r="T14" i="193"/>
  <c r="U13" i="193"/>
  <c r="T13" i="193"/>
  <c r="U12" i="193"/>
  <c r="T12" i="193"/>
  <c r="U11" i="193"/>
  <c r="T11" i="193"/>
  <c r="U10" i="193"/>
  <c r="T10" i="193"/>
  <c r="U9" i="193"/>
  <c r="T9" i="193"/>
  <c r="U8" i="193"/>
  <c r="T8" i="193"/>
  <c r="U7" i="193"/>
  <c r="T7" i="193"/>
  <c r="U6" i="193"/>
  <c r="T6" i="193"/>
  <c r="U5" i="193"/>
  <c r="T5" i="193"/>
  <c r="U4" i="193"/>
  <c r="T4" i="193"/>
  <c r="U3" i="193"/>
  <c r="T3" i="193"/>
  <c r="U2" i="193"/>
  <c r="T2" i="193"/>
  <c r="U100" i="192"/>
  <c r="T100" i="192"/>
  <c r="Q100" i="192"/>
  <c r="K100" i="192"/>
  <c r="S100" i="192"/>
  <c r="U99" i="192"/>
  <c r="T99" i="192"/>
  <c r="Q99" i="192"/>
  <c r="J99" i="192"/>
  <c r="S99" i="192"/>
  <c r="U98" i="192"/>
  <c r="T98" i="192"/>
  <c r="Q98" i="192"/>
  <c r="S98" i="192"/>
  <c r="U97" i="192"/>
  <c r="T97" i="192"/>
  <c r="Q97" i="192"/>
  <c r="K97" i="192"/>
  <c r="S97" i="192"/>
  <c r="U96" i="192"/>
  <c r="T96" i="192"/>
  <c r="Q96" i="192"/>
  <c r="K96" i="192"/>
  <c r="U95" i="192"/>
  <c r="T95" i="192"/>
  <c r="Q95" i="192"/>
  <c r="K95" i="192"/>
  <c r="S95" i="192"/>
  <c r="U94" i="192"/>
  <c r="T94" i="192"/>
  <c r="Q94" i="192"/>
  <c r="S94" i="192"/>
  <c r="U93" i="192"/>
  <c r="T93" i="192"/>
  <c r="Q93" i="192"/>
  <c r="S93" i="192"/>
  <c r="U92" i="192"/>
  <c r="T92" i="192"/>
  <c r="Q92" i="192"/>
  <c r="U91" i="192"/>
  <c r="T91" i="192"/>
  <c r="Q91" i="192"/>
  <c r="K91" i="192"/>
  <c r="U90" i="192"/>
  <c r="T90" i="192"/>
  <c r="Q90" i="192"/>
  <c r="K90" i="192"/>
  <c r="U89" i="192"/>
  <c r="T89" i="192"/>
  <c r="Q89" i="192"/>
  <c r="K89" i="192"/>
  <c r="S89" i="192"/>
  <c r="U88" i="192"/>
  <c r="T88" i="192"/>
  <c r="Q88" i="192"/>
  <c r="S88" i="192"/>
  <c r="U87" i="192"/>
  <c r="T87" i="192"/>
  <c r="Q87" i="192"/>
  <c r="S87" i="192"/>
  <c r="U86" i="192"/>
  <c r="T86" i="192"/>
  <c r="Q86" i="192"/>
  <c r="U85" i="192"/>
  <c r="T85" i="192"/>
  <c r="Q85" i="192"/>
  <c r="K85" i="192"/>
  <c r="U84" i="192"/>
  <c r="T84" i="192"/>
  <c r="Q84" i="192"/>
  <c r="K84" i="192"/>
  <c r="U83" i="192"/>
  <c r="T83" i="192"/>
  <c r="Q83" i="192"/>
  <c r="K83" i="192"/>
  <c r="S83" i="192"/>
  <c r="U82" i="192"/>
  <c r="T82" i="192"/>
  <c r="Q82" i="192"/>
  <c r="U81" i="192"/>
  <c r="T81" i="192"/>
  <c r="Q81" i="192"/>
  <c r="S81" i="192"/>
  <c r="U80" i="192"/>
  <c r="T80" i="192"/>
  <c r="Q80" i="192"/>
  <c r="O80" i="192"/>
  <c r="U79" i="192"/>
  <c r="T79" i="192"/>
  <c r="Q79" i="192"/>
  <c r="K79" i="192"/>
  <c r="U78" i="192"/>
  <c r="T78" i="192"/>
  <c r="Q78" i="192"/>
  <c r="K78" i="192"/>
  <c r="U77" i="192"/>
  <c r="T77" i="192"/>
  <c r="Q77" i="192"/>
  <c r="K77" i="192"/>
  <c r="S77" i="192"/>
  <c r="U76" i="192"/>
  <c r="T76" i="192"/>
  <c r="Q76" i="192"/>
  <c r="U75" i="192"/>
  <c r="T75" i="192"/>
  <c r="Q75" i="192"/>
  <c r="S75" i="192"/>
  <c r="U74" i="192"/>
  <c r="T74" i="192"/>
  <c r="Q74" i="192"/>
  <c r="U73" i="192"/>
  <c r="T73" i="192"/>
  <c r="Q73" i="192"/>
  <c r="K73" i="192"/>
  <c r="S73" i="192"/>
  <c r="U72" i="192"/>
  <c r="T72" i="192"/>
  <c r="Q72" i="192"/>
  <c r="K72" i="192"/>
  <c r="U71" i="192"/>
  <c r="T71" i="192"/>
  <c r="Q71" i="192"/>
  <c r="K71" i="192"/>
  <c r="S71" i="192"/>
  <c r="U70" i="192"/>
  <c r="T70" i="192"/>
  <c r="Q70" i="192"/>
  <c r="K70" i="192"/>
  <c r="U69" i="192"/>
  <c r="T69" i="192"/>
  <c r="Q69" i="192"/>
  <c r="K69" i="192"/>
  <c r="S69" i="192"/>
  <c r="U68" i="192"/>
  <c r="T68" i="192"/>
  <c r="Q68" i="192"/>
  <c r="U67" i="192"/>
  <c r="T67" i="192"/>
  <c r="Q67" i="192"/>
  <c r="K67" i="192"/>
  <c r="U66" i="192"/>
  <c r="T66" i="192"/>
  <c r="Q66" i="192"/>
  <c r="K66" i="192"/>
  <c r="U65" i="192"/>
  <c r="T65" i="192"/>
  <c r="Q65" i="192"/>
  <c r="K65" i="192"/>
  <c r="S65" i="192"/>
  <c r="U64" i="192"/>
  <c r="T64" i="192"/>
  <c r="Q64" i="192"/>
  <c r="U63" i="192"/>
  <c r="T63" i="192"/>
  <c r="Q63" i="192"/>
  <c r="S63" i="192"/>
  <c r="U62" i="192"/>
  <c r="T62" i="192"/>
  <c r="Q62" i="192"/>
  <c r="O62" i="192"/>
  <c r="U61" i="192"/>
  <c r="T61" i="192"/>
  <c r="Q61" i="192"/>
  <c r="K61" i="192"/>
  <c r="U60" i="192"/>
  <c r="T60" i="192"/>
  <c r="Q60" i="192"/>
  <c r="K60" i="192"/>
  <c r="O60" i="192"/>
  <c r="U59" i="192"/>
  <c r="T59" i="192"/>
  <c r="Q59" i="192"/>
  <c r="K59" i="192"/>
  <c r="S59" i="192"/>
  <c r="U58" i="192"/>
  <c r="T58" i="192"/>
  <c r="Q58" i="192"/>
  <c r="U57" i="192"/>
  <c r="T57" i="192"/>
  <c r="Q57" i="192"/>
  <c r="J57" i="192"/>
  <c r="S57" i="192"/>
  <c r="U56" i="192"/>
  <c r="T56" i="192"/>
  <c r="Q56" i="192"/>
  <c r="S56" i="192"/>
  <c r="U55" i="192"/>
  <c r="T55" i="192"/>
  <c r="Q55" i="192"/>
  <c r="K55" i="192"/>
  <c r="U54" i="192"/>
  <c r="T54" i="192"/>
  <c r="Q54" i="192"/>
  <c r="K54" i="192"/>
  <c r="O54" i="192"/>
  <c r="U53" i="192"/>
  <c r="T53" i="192"/>
  <c r="Q53" i="192"/>
  <c r="K53" i="192"/>
  <c r="O53" i="192"/>
  <c r="U52" i="192"/>
  <c r="T52" i="192"/>
  <c r="Q52" i="192"/>
  <c r="J52" i="192"/>
  <c r="S52" i="192"/>
  <c r="U51" i="192"/>
  <c r="T51" i="192"/>
  <c r="Q51" i="192"/>
  <c r="U50" i="192"/>
  <c r="T50" i="192"/>
  <c r="Q50" i="192"/>
  <c r="J50" i="192"/>
  <c r="U49" i="192"/>
  <c r="T49" i="192"/>
  <c r="Q49" i="192"/>
  <c r="O49" i="192"/>
  <c r="U48" i="192"/>
  <c r="T48" i="192"/>
  <c r="Q48" i="192"/>
  <c r="K48" i="192"/>
  <c r="U47" i="192"/>
  <c r="T47" i="192"/>
  <c r="Q47" i="192"/>
  <c r="K47" i="192"/>
  <c r="U46" i="192"/>
  <c r="T46" i="192"/>
  <c r="Q46" i="192"/>
  <c r="J46" i="192"/>
  <c r="S46" i="192"/>
  <c r="U45" i="192"/>
  <c r="T45" i="192"/>
  <c r="Q45" i="192"/>
  <c r="S45" i="192"/>
  <c r="U44" i="192"/>
  <c r="T44" i="192"/>
  <c r="Q44" i="192"/>
  <c r="U43" i="192"/>
  <c r="T43" i="192"/>
  <c r="Q43" i="192"/>
  <c r="J43" i="192"/>
  <c r="S43" i="192"/>
  <c r="U42" i="192"/>
  <c r="T42" i="192"/>
  <c r="Q42" i="192"/>
  <c r="K42" i="192"/>
  <c r="S42" i="192"/>
  <c r="U41" i="192"/>
  <c r="T41" i="192"/>
  <c r="Q41" i="192"/>
  <c r="K41" i="192"/>
  <c r="U40" i="192"/>
  <c r="T40" i="192"/>
  <c r="Q40" i="192"/>
  <c r="J40" i="192"/>
  <c r="S40" i="192"/>
  <c r="U39" i="192"/>
  <c r="T39" i="192"/>
  <c r="Q39" i="192"/>
  <c r="U38" i="192"/>
  <c r="T38" i="192"/>
  <c r="Q38" i="192"/>
  <c r="K38" i="192"/>
  <c r="U37" i="192"/>
  <c r="T37" i="192"/>
  <c r="Q37" i="192"/>
  <c r="U36" i="192"/>
  <c r="T36" i="192"/>
  <c r="Q36" i="192"/>
  <c r="K36" i="192"/>
  <c r="S36" i="192"/>
  <c r="U35" i="192"/>
  <c r="T35" i="192"/>
  <c r="Q35" i="192"/>
  <c r="K35" i="192"/>
  <c r="U34" i="192"/>
  <c r="T34" i="192"/>
  <c r="Q34" i="192"/>
  <c r="J34" i="192"/>
  <c r="S34" i="192"/>
  <c r="U33" i="192"/>
  <c r="T33" i="192"/>
  <c r="Q33" i="192"/>
  <c r="U32" i="192"/>
  <c r="T32" i="192"/>
  <c r="Q32" i="192"/>
  <c r="U31" i="192"/>
  <c r="T31" i="192"/>
  <c r="Q31" i="192"/>
  <c r="U30" i="192"/>
  <c r="T30" i="192"/>
  <c r="U29" i="192"/>
  <c r="T29" i="192"/>
  <c r="U28" i="192"/>
  <c r="T28" i="192"/>
  <c r="U27" i="192"/>
  <c r="T27" i="192"/>
  <c r="U26" i="192"/>
  <c r="T26" i="192"/>
  <c r="U25" i="192"/>
  <c r="T25" i="192"/>
  <c r="U24" i="192"/>
  <c r="T24" i="192"/>
  <c r="U23" i="192"/>
  <c r="T23" i="192"/>
  <c r="U22" i="192"/>
  <c r="T22" i="192"/>
  <c r="U21" i="192"/>
  <c r="T21" i="192"/>
  <c r="U20" i="192"/>
  <c r="T20" i="192"/>
  <c r="U19" i="192"/>
  <c r="T19" i="192"/>
  <c r="U18" i="192"/>
  <c r="T18" i="192"/>
  <c r="U17" i="192"/>
  <c r="T17" i="192"/>
  <c r="U16" i="192"/>
  <c r="T16" i="192"/>
  <c r="U15" i="192"/>
  <c r="T15" i="192"/>
  <c r="U14" i="192"/>
  <c r="T14" i="192"/>
  <c r="U13" i="192"/>
  <c r="T13" i="192"/>
  <c r="U12" i="192"/>
  <c r="T12" i="192"/>
  <c r="U11" i="192"/>
  <c r="T11" i="192"/>
  <c r="U10" i="192"/>
  <c r="T10" i="192"/>
  <c r="U9" i="192"/>
  <c r="T9" i="192"/>
  <c r="U8" i="192"/>
  <c r="T8" i="192"/>
  <c r="U7" i="192"/>
  <c r="T7" i="192"/>
  <c r="U6" i="192"/>
  <c r="T6" i="192"/>
  <c r="U5" i="192"/>
  <c r="T5" i="192"/>
  <c r="U4" i="192"/>
  <c r="T4" i="192"/>
  <c r="U3" i="192"/>
  <c r="T3" i="192"/>
  <c r="U2" i="192"/>
  <c r="T2" i="192"/>
  <c r="U100" i="191"/>
  <c r="R100" i="191"/>
  <c r="Q100" i="191"/>
  <c r="C100" i="191"/>
  <c r="B100" i="191"/>
  <c r="U99" i="191"/>
  <c r="R99" i="191"/>
  <c r="Q99" i="191"/>
  <c r="C99" i="191"/>
  <c r="B99" i="191"/>
  <c r="U98" i="191"/>
  <c r="R98" i="191"/>
  <c r="Q98" i="191"/>
  <c r="C98" i="191"/>
  <c r="B98" i="191"/>
  <c r="D98" i="191" s="1"/>
  <c r="N98" i="191" s="1"/>
  <c r="U97" i="191"/>
  <c r="R97" i="191"/>
  <c r="Q97" i="191"/>
  <c r="C97" i="191"/>
  <c r="K97" i="191" s="1"/>
  <c r="B97" i="191"/>
  <c r="D97" i="191" s="1"/>
  <c r="H97" i="191" s="1"/>
  <c r="U96" i="191"/>
  <c r="R96" i="191"/>
  <c r="Q96" i="191"/>
  <c r="C96" i="191"/>
  <c r="K96" i="191" s="1"/>
  <c r="B96" i="191"/>
  <c r="D96" i="191" s="1"/>
  <c r="F96" i="191" s="1"/>
  <c r="U95" i="191"/>
  <c r="R95" i="191"/>
  <c r="Q95" i="191"/>
  <c r="C95" i="191"/>
  <c r="K95" i="191" s="1"/>
  <c r="B95" i="191"/>
  <c r="U94" i="191"/>
  <c r="R94" i="191"/>
  <c r="Q94" i="191"/>
  <c r="C94" i="191"/>
  <c r="B94" i="191"/>
  <c r="U93" i="191"/>
  <c r="R93" i="191"/>
  <c r="Q93" i="191"/>
  <c r="C93" i="191"/>
  <c r="B93" i="191"/>
  <c r="D93" i="191" s="1"/>
  <c r="H93" i="191" s="1"/>
  <c r="U92" i="191"/>
  <c r="R92" i="191"/>
  <c r="Q92" i="191"/>
  <c r="C92" i="191"/>
  <c r="B92" i="191"/>
  <c r="U91" i="191"/>
  <c r="R91" i="191"/>
  <c r="Q91" i="191"/>
  <c r="C91" i="191"/>
  <c r="K91" i="191" s="1"/>
  <c r="B91" i="191"/>
  <c r="U90" i="191"/>
  <c r="R90" i="191"/>
  <c r="Q90" i="191"/>
  <c r="C90" i="191"/>
  <c r="K90" i="191" s="1"/>
  <c r="B90" i="191"/>
  <c r="D90" i="191" s="1"/>
  <c r="U89" i="191"/>
  <c r="R89" i="191"/>
  <c r="Q89" i="191"/>
  <c r="C89" i="191"/>
  <c r="K89" i="191" s="1"/>
  <c r="B89" i="191"/>
  <c r="U88" i="191"/>
  <c r="R88" i="191"/>
  <c r="Q88" i="191"/>
  <c r="C88" i="191"/>
  <c r="B88" i="191"/>
  <c r="D88" i="191" s="1"/>
  <c r="U87" i="191"/>
  <c r="R87" i="191"/>
  <c r="Q87" i="191"/>
  <c r="C87" i="191"/>
  <c r="B87" i="191"/>
  <c r="D87" i="191" s="1"/>
  <c r="N87" i="191" s="1"/>
  <c r="U86" i="191"/>
  <c r="R86" i="191"/>
  <c r="Q86" i="191"/>
  <c r="C86" i="191"/>
  <c r="B86" i="191"/>
  <c r="D86" i="191" s="1"/>
  <c r="T86" i="191" s="1"/>
  <c r="U85" i="191"/>
  <c r="R85" i="191"/>
  <c r="Q85" i="191"/>
  <c r="C85" i="191"/>
  <c r="K85" i="191" s="1"/>
  <c r="B85" i="191"/>
  <c r="D85" i="191" s="1"/>
  <c r="H85" i="191" s="1"/>
  <c r="U84" i="191"/>
  <c r="R84" i="191"/>
  <c r="Q84" i="191"/>
  <c r="C84" i="191"/>
  <c r="K84" i="191" s="1"/>
  <c r="B84" i="191"/>
  <c r="D84" i="191" s="1"/>
  <c r="U83" i="191"/>
  <c r="R83" i="191"/>
  <c r="Q83" i="191"/>
  <c r="C83" i="191"/>
  <c r="K83" i="191" s="1"/>
  <c r="B83" i="191"/>
  <c r="U82" i="191"/>
  <c r="R82" i="191"/>
  <c r="Q82" i="191"/>
  <c r="C82" i="191"/>
  <c r="B82" i="191"/>
  <c r="D82" i="191" s="1"/>
  <c r="N82" i="191" s="1"/>
  <c r="U81" i="191"/>
  <c r="R81" i="191"/>
  <c r="Q81" i="191"/>
  <c r="C81" i="191"/>
  <c r="B81" i="191"/>
  <c r="U80" i="191"/>
  <c r="R80" i="191"/>
  <c r="Q80" i="191"/>
  <c r="C80" i="191"/>
  <c r="J80" i="191" s="1"/>
  <c r="B80" i="191"/>
  <c r="D80" i="191" s="1"/>
  <c r="U79" i="191"/>
  <c r="R79" i="191"/>
  <c r="Q79" i="191"/>
  <c r="C79" i="191"/>
  <c r="K79" i="191" s="1"/>
  <c r="B79" i="191"/>
  <c r="D79" i="191" s="1"/>
  <c r="H79" i="191" s="1"/>
  <c r="U78" i="191"/>
  <c r="R78" i="191"/>
  <c r="Q78" i="191"/>
  <c r="C78" i="191"/>
  <c r="K78" i="191" s="1"/>
  <c r="B78" i="191"/>
  <c r="D78" i="191" s="1"/>
  <c r="U77" i="191"/>
  <c r="R77" i="191"/>
  <c r="Q77" i="191"/>
  <c r="C77" i="191"/>
  <c r="K77" i="191" s="1"/>
  <c r="B77" i="191"/>
  <c r="U76" i="191"/>
  <c r="R76" i="191"/>
  <c r="Q76" i="191"/>
  <c r="C76" i="191"/>
  <c r="B76" i="191"/>
  <c r="U75" i="191"/>
  <c r="R75" i="191"/>
  <c r="Q75" i="191"/>
  <c r="C75" i="191"/>
  <c r="B75" i="191"/>
  <c r="U74" i="191"/>
  <c r="R74" i="191"/>
  <c r="Q74" i="191"/>
  <c r="C74" i="191"/>
  <c r="B74" i="191"/>
  <c r="D74" i="191" s="1"/>
  <c r="U73" i="191"/>
  <c r="R73" i="191"/>
  <c r="Q73" i="191"/>
  <c r="C73" i="191"/>
  <c r="K73" i="191" s="1"/>
  <c r="B73" i="191"/>
  <c r="D73" i="191" s="1"/>
  <c r="H73" i="191" s="1"/>
  <c r="U72" i="191"/>
  <c r="R72" i="191"/>
  <c r="Q72" i="191"/>
  <c r="C72" i="191"/>
  <c r="K72" i="191" s="1"/>
  <c r="B72" i="191"/>
  <c r="D72" i="191" s="1"/>
  <c r="T72" i="191" s="1"/>
  <c r="U71" i="191"/>
  <c r="R71" i="191"/>
  <c r="Q71" i="191"/>
  <c r="C71" i="191"/>
  <c r="K71" i="191" s="1"/>
  <c r="B71" i="191"/>
  <c r="U70" i="191"/>
  <c r="R70" i="191"/>
  <c r="Q70" i="191"/>
  <c r="C70" i="191"/>
  <c r="B70" i="191"/>
  <c r="D70" i="191" s="1"/>
  <c r="N70" i="191" s="1"/>
  <c r="U69" i="191"/>
  <c r="R69" i="191"/>
  <c r="Q69" i="191"/>
  <c r="C69" i="191"/>
  <c r="B69" i="191"/>
  <c r="D69" i="191" s="1"/>
  <c r="T69" i="191" s="1"/>
  <c r="U68" i="191"/>
  <c r="R68" i="191"/>
  <c r="Q68" i="191"/>
  <c r="C68" i="191"/>
  <c r="K68" i="191" s="1"/>
  <c r="B68" i="191"/>
  <c r="D68" i="191" s="1"/>
  <c r="H68" i="191" s="1"/>
  <c r="U67" i="191"/>
  <c r="R67" i="191"/>
  <c r="Q67" i="191"/>
  <c r="C67" i="191"/>
  <c r="K67" i="191" s="1"/>
  <c r="B67" i="191"/>
  <c r="D67" i="191" s="1"/>
  <c r="U66" i="191"/>
  <c r="R66" i="191"/>
  <c r="Q66" i="191"/>
  <c r="C66" i="191"/>
  <c r="K66" i="191" s="1"/>
  <c r="B66" i="191"/>
  <c r="D66" i="191" s="1"/>
  <c r="T66" i="191" s="1"/>
  <c r="U65" i="191"/>
  <c r="R65" i="191"/>
  <c r="Q65" i="191"/>
  <c r="C65" i="191"/>
  <c r="K65" i="191" s="1"/>
  <c r="B65" i="191"/>
  <c r="U64" i="191"/>
  <c r="R64" i="191"/>
  <c r="Q64" i="191"/>
  <c r="C64" i="191"/>
  <c r="B64" i="191"/>
  <c r="D64" i="191" s="1"/>
  <c r="U63" i="191"/>
  <c r="R63" i="191"/>
  <c r="Q63" i="191"/>
  <c r="C63" i="191"/>
  <c r="J63" i="191" s="1"/>
  <c r="B63" i="191"/>
  <c r="D63" i="191" s="1"/>
  <c r="U62" i="191"/>
  <c r="R62" i="191"/>
  <c r="Q62" i="191"/>
  <c r="C62" i="191"/>
  <c r="B62" i="191"/>
  <c r="D62" i="191" s="1"/>
  <c r="T62" i="191" s="1"/>
  <c r="U61" i="191"/>
  <c r="R61" i="191"/>
  <c r="Q61" i="191"/>
  <c r="C61" i="191"/>
  <c r="K61" i="191" s="1"/>
  <c r="B61" i="191"/>
  <c r="D61" i="191" s="1"/>
  <c r="U60" i="191"/>
  <c r="R60" i="191"/>
  <c r="Q60" i="191"/>
  <c r="C60" i="191"/>
  <c r="K60" i="191" s="1"/>
  <c r="B60" i="191"/>
  <c r="D60" i="191" s="1"/>
  <c r="E60" i="191" s="1"/>
  <c r="U59" i="191"/>
  <c r="R59" i="191"/>
  <c r="Q59" i="191"/>
  <c r="C59" i="191"/>
  <c r="K59" i="191" s="1"/>
  <c r="B59" i="191"/>
  <c r="U58" i="191"/>
  <c r="R58" i="191"/>
  <c r="Q58" i="191"/>
  <c r="C58" i="191"/>
  <c r="B58" i="191"/>
  <c r="D58" i="191" s="1"/>
  <c r="U57" i="191"/>
  <c r="R57" i="191"/>
  <c r="Q57" i="191"/>
  <c r="C57" i="191"/>
  <c r="K57" i="191" s="1"/>
  <c r="B57" i="191"/>
  <c r="U56" i="191"/>
  <c r="R56" i="191"/>
  <c r="Q56" i="191"/>
  <c r="C56" i="191"/>
  <c r="J56" i="191" s="1"/>
  <c r="B56" i="191"/>
  <c r="U55" i="191"/>
  <c r="R55" i="191"/>
  <c r="Q55" i="191"/>
  <c r="C55" i="191"/>
  <c r="K55" i="191" s="1"/>
  <c r="B55" i="191"/>
  <c r="U54" i="191"/>
  <c r="R54" i="191"/>
  <c r="Q54" i="191"/>
  <c r="C54" i="191"/>
  <c r="K54" i="191" s="1"/>
  <c r="B54" i="191"/>
  <c r="U53" i="191"/>
  <c r="R53" i="191"/>
  <c r="Q53" i="191"/>
  <c r="C53" i="191"/>
  <c r="K53" i="191" s="1"/>
  <c r="B53" i="191"/>
  <c r="U52" i="191"/>
  <c r="R52" i="191"/>
  <c r="Q52" i="191"/>
  <c r="C52" i="191"/>
  <c r="B52" i="191"/>
  <c r="D52" i="191" s="1"/>
  <c r="U51" i="191"/>
  <c r="R51" i="191"/>
  <c r="Q51" i="191"/>
  <c r="C51" i="191"/>
  <c r="K51" i="191" s="1"/>
  <c r="B51" i="191"/>
  <c r="D51" i="191" s="1"/>
  <c r="N51" i="191" s="1"/>
  <c r="U50" i="191"/>
  <c r="R50" i="191"/>
  <c r="Q50" i="191"/>
  <c r="C50" i="191"/>
  <c r="K50" i="191" s="1"/>
  <c r="B50" i="191"/>
  <c r="D50" i="191" s="1"/>
  <c r="E50" i="191" s="1"/>
  <c r="U49" i="191"/>
  <c r="R49" i="191"/>
  <c r="Q49" i="191"/>
  <c r="C49" i="191"/>
  <c r="J49" i="191" s="1"/>
  <c r="B49" i="191"/>
  <c r="U48" i="191"/>
  <c r="R48" i="191"/>
  <c r="Q48" i="191"/>
  <c r="C48" i="191"/>
  <c r="K48" i="191" s="1"/>
  <c r="B48" i="191"/>
  <c r="D48" i="191" s="1"/>
  <c r="F48" i="191" s="1"/>
  <c r="U47" i="191"/>
  <c r="R47" i="191"/>
  <c r="Q47" i="191"/>
  <c r="C47" i="191"/>
  <c r="K47" i="191" s="1"/>
  <c r="B47" i="191"/>
  <c r="U46" i="191"/>
  <c r="R46" i="191"/>
  <c r="Q46" i="191"/>
  <c r="C46" i="191"/>
  <c r="B46" i="191"/>
  <c r="D46" i="191" s="1"/>
  <c r="N46" i="191" s="1"/>
  <c r="U45" i="191"/>
  <c r="R45" i="191"/>
  <c r="Q45" i="191"/>
  <c r="C45" i="191"/>
  <c r="K45" i="191" s="1"/>
  <c r="B45" i="191"/>
  <c r="D45" i="191" s="1"/>
  <c r="T45" i="191" s="1"/>
  <c r="U44" i="191"/>
  <c r="R44" i="191"/>
  <c r="Q44" i="191"/>
  <c r="C44" i="191"/>
  <c r="B44" i="191"/>
  <c r="D44" i="191" s="1"/>
  <c r="T44" i="191" s="1"/>
  <c r="U43" i="191"/>
  <c r="R43" i="191"/>
  <c r="Q43" i="191"/>
  <c r="C43" i="191"/>
  <c r="B43" i="191"/>
  <c r="D43" i="191" s="1"/>
  <c r="U42" i="191"/>
  <c r="R42" i="191"/>
  <c r="Q42" i="191"/>
  <c r="C42" i="191"/>
  <c r="K42" i="191" s="1"/>
  <c r="B42" i="191"/>
  <c r="D42" i="191" s="1"/>
  <c r="F42" i="191" s="1"/>
  <c r="U41" i="191"/>
  <c r="R41" i="191"/>
  <c r="Q41" i="191"/>
  <c r="C41" i="191"/>
  <c r="K41" i="191" s="1"/>
  <c r="B41" i="191"/>
  <c r="U40" i="191"/>
  <c r="R40" i="191"/>
  <c r="Q40" i="191"/>
  <c r="C40" i="191"/>
  <c r="B40" i="191"/>
  <c r="D40" i="191" s="1"/>
  <c r="F40" i="191" s="1"/>
  <c r="U39" i="191"/>
  <c r="R39" i="191"/>
  <c r="Q39" i="191"/>
  <c r="C39" i="191"/>
  <c r="K39" i="191" s="1"/>
  <c r="B39" i="191"/>
  <c r="D39" i="191" s="1"/>
  <c r="U38" i="191"/>
  <c r="R38" i="191"/>
  <c r="Q38" i="191"/>
  <c r="C38" i="191"/>
  <c r="K38" i="191" s="1"/>
  <c r="B38" i="191"/>
  <c r="D38" i="191" s="1"/>
  <c r="T38" i="191" s="1"/>
  <c r="U37" i="191"/>
  <c r="R37" i="191"/>
  <c r="Q37" i="191"/>
  <c r="C37" i="191"/>
  <c r="B37" i="191"/>
  <c r="D37" i="191" s="1"/>
  <c r="U36" i="191"/>
  <c r="R36" i="191"/>
  <c r="Q36" i="191"/>
  <c r="C36" i="191"/>
  <c r="K36" i="191" s="1"/>
  <c r="B36" i="191"/>
  <c r="D36" i="191" s="1"/>
  <c r="U35" i="191"/>
  <c r="R35" i="191"/>
  <c r="Q35" i="191"/>
  <c r="C35" i="191"/>
  <c r="K35" i="191" s="1"/>
  <c r="B35" i="191"/>
  <c r="U34" i="191"/>
  <c r="T34" i="191"/>
  <c r="U33" i="191"/>
  <c r="T33" i="191"/>
  <c r="U32" i="191"/>
  <c r="T32" i="191"/>
  <c r="U31" i="191"/>
  <c r="T31" i="191"/>
  <c r="U30" i="191"/>
  <c r="T30" i="191"/>
  <c r="U29" i="191"/>
  <c r="T29" i="191"/>
  <c r="U28" i="191"/>
  <c r="T28" i="191"/>
  <c r="U27" i="191"/>
  <c r="T27" i="191"/>
  <c r="U26" i="191"/>
  <c r="T26" i="191"/>
  <c r="U25" i="191"/>
  <c r="T25" i="191"/>
  <c r="U24" i="191"/>
  <c r="T24" i="191"/>
  <c r="U23" i="191"/>
  <c r="T23" i="191"/>
  <c r="U22" i="191"/>
  <c r="T22" i="191"/>
  <c r="U21" i="191"/>
  <c r="T21" i="191"/>
  <c r="U20" i="191"/>
  <c r="T20" i="191"/>
  <c r="U19" i="191"/>
  <c r="T19" i="191"/>
  <c r="U18" i="191"/>
  <c r="T18" i="191"/>
  <c r="U17" i="191"/>
  <c r="T17" i="191"/>
  <c r="U16" i="191"/>
  <c r="T16" i="191"/>
  <c r="U15" i="191"/>
  <c r="T15" i="191"/>
  <c r="U14" i="191"/>
  <c r="T14" i="191"/>
  <c r="U100" i="190"/>
  <c r="R100" i="190"/>
  <c r="Q100" i="190"/>
  <c r="C100" i="190"/>
  <c r="B100" i="190"/>
  <c r="U99" i="190"/>
  <c r="R99" i="190"/>
  <c r="Q99" i="190"/>
  <c r="C99" i="190"/>
  <c r="B99" i="190"/>
  <c r="U98" i="190"/>
  <c r="R98" i="190"/>
  <c r="Q98" i="190"/>
  <c r="C98" i="190"/>
  <c r="B98" i="190"/>
  <c r="D98" i="190" s="1"/>
  <c r="U97" i="190"/>
  <c r="R97" i="190"/>
  <c r="Q97" i="190"/>
  <c r="C97" i="190"/>
  <c r="K97" i="190" s="1"/>
  <c r="B97" i="190"/>
  <c r="U96" i="190"/>
  <c r="R96" i="190"/>
  <c r="Q96" i="190"/>
  <c r="C96" i="190"/>
  <c r="K96" i="190" s="1"/>
  <c r="B96" i="190"/>
  <c r="D96" i="190" s="1"/>
  <c r="U95" i="190"/>
  <c r="R95" i="190"/>
  <c r="Q95" i="190"/>
  <c r="C95" i="190"/>
  <c r="K95" i="190" s="1"/>
  <c r="B95" i="190"/>
  <c r="U94" i="190"/>
  <c r="R94" i="190"/>
  <c r="Q94" i="190"/>
  <c r="C94" i="190"/>
  <c r="B94" i="190"/>
  <c r="D94" i="190" s="1"/>
  <c r="U93" i="190"/>
  <c r="R93" i="190"/>
  <c r="Q93" i="190"/>
  <c r="C93" i="190"/>
  <c r="B93" i="190"/>
  <c r="U92" i="190"/>
  <c r="R92" i="190"/>
  <c r="Q92" i="190"/>
  <c r="C92" i="190"/>
  <c r="B92" i="190"/>
  <c r="D92" i="190" s="1"/>
  <c r="U91" i="190"/>
  <c r="R91" i="190"/>
  <c r="Q91" i="190"/>
  <c r="C91" i="190"/>
  <c r="K91" i="190" s="1"/>
  <c r="B91" i="190"/>
  <c r="D91" i="190" s="1"/>
  <c r="N91" i="190" s="1"/>
  <c r="U90" i="190"/>
  <c r="R90" i="190"/>
  <c r="Q90" i="190"/>
  <c r="C90" i="190"/>
  <c r="K90" i="190" s="1"/>
  <c r="B90" i="190"/>
  <c r="D90" i="190" s="1"/>
  <c r="T90" i="190" s="1"/>
  <c r="U89" i="190"/>
  <c r="R89" i="190"/>
  <c r="Q89" i="190"/>
  <c r="C89" i="190"/>
  <c r="K89" i="190" s="1"/>
  <c r="B89" i="190"/>
  <c r="U88" i="190"/>
  <c r="R88" i="190"/>
  <c r="Q88" i="190"/>
  <c r="C88" i="190"/>
  <c r="B88" i="190"/>
  <c r="D88" i="190" s="1"/>
  <c r="H88" i="190" s="1"/>
  <c r="U87" i="190"/>
  <c r="R87" i="190"/>
  <c r="Q87" i="190"/>
  <c r="C87" i="190"/>
  <c r="B87" i="190"/>
  <c r="U86" i="190"/>
  <c r="R86" i="190"/>
  <c r="Q86" i="190"/>
  <c r="C86" i="190"/>
  <c r="B86" i="190"/>
  <c r="D86" i="190" s="1"/>
  <c r="E86" i="190" s="1"/>
  <c r="U85" i="190"/>
  <c r="R85" i="190"/>
  <c r="Q85" i="190"/>
  <c r="C85" i="190"/>
  <c r="K85" i="190" s="1"/>
  <c r="B85" i="190"/>
  <c r="D85" i="190" s="1"/>
  <c r="N85" i="190" s="1"/>
  <c r="U84" i="190"/>
  <c r="R84" i="190"/>
  <c r="Q84" i="190"/>
  <c r="C84" i="190"/>
  <c r="K84" i="190" s="1"/>
  <c r="B84" i="190"/>
  <c r="D84" i="190" s="1"/>
  <c r="T84" i="190" s="1"/>
  <c r="U83" i="190"/>
  <c r="R83" i="190"/>
  <c r="Q83" i="190"/>
  <c r="C83" i="190"/>
  <c r="K83" i="190" s="1"/>
  <c r="B83" i="190"/>
  <c r="U82" i="190"/>
  <c r="R82" i="190"/>
  <c r="Q82" i="190"/>
  <c r="C82" i="190"/>
  <c r="K82" i="190" s="1"/>
  <c r="B82" i="190"/>
  <c r="D82" i="190" s="1"/>
  <c r="H82" i="190" s="1"/>
  <c r="U81" i="190"/>
  <c r="R81" i="190"/>
  <c r="Q81" i="190"/>
  <c r="C81" i="190"/>
  <c r="K81" i="190" s="1"/>
  <c r="B81" i="190"/>
  <c r="U80" i="190"/>
  <c r="R80" i="190"/>
  <c r="Q80" i="190"/>
  <c r="C80" i="190"/>
  <c r="J80" i="190" s="1"/>
  <c r="B80" i="190"/>
  <c r="D80" i="190" s="1"/>
  <c r="E80" i="190" s="1"/>
  <c r="U79" i="190"/>
  <c r="R79" i="190"/>
  <c r="Q79" i="190"/>
  <c r="C79" i="190"/>
  <c r="K79" i="190" s="1"/>
  <c r="B79" i="190"/>
  <c r="D79" i="190" s="1"/>
  <c r="N79" i="190" s="1"/>
  <c r="U78" i="190"/>
  <c r="R78" i="190"/>
  <c r="Q78" i="190"/>
  <c r="C78" i="190"/>
  <c r="K78" i="190" s="1"/>
  <c r="B78" i="190"/>
  <c r="U77" i="190"/>
  <c r="R77" i="190"/>
  <c r="Q77" i="190"/>
  <c r="C77" i="190"/>
  <c r="K77" i="190" s="1"/>
  <c r="B77" i="190"/>
  <c r="U76" i="190"/>
  <c r="R76" i="190"/>
  <c r="Q76" i="190"/>
  <c r="C76" i="190"/>
  <c r="B76" i="190"/>
  <c r="D76" i="190" s="1"/>
  <c r="U75" i="190"/>
  <c r="R75" i="190"/>
  <c r="Q75" i="190"/>
  <c r="C75" i="190"/>
  <c r="B75" i="190"/>
  <c r="U74" i="190"/>
  <c r="R74" i="190"/>
  <c r="Q74" i="190"/>
  <c r="C74" i="190"/>
  <c r="B74" i="190"/>
  <c r="D74" i="190" s="1"/>
  <c r="E74" i="190" s="1"/>
  <c r="U73" i="190"/>
  <c r="R73" i="190"/>
  <c r="Q73" i="190"/>
  <c r="C73" i="190"/>
  <c r="K73" i="190" s="1"/>
  <c r="B73" i="190"/>
  <c r="D73" i="190" s="1"/>
  <c r="N73" i="190" s="1"/>
  <c r="U72" i="190"/>
  <c r="R72" i="190"/>
  <c r="Q72" i="190"/>
  <c r="C72" i="190"/>
  <c r="K72" i="190" s="1"/>
  <c r="B72" i="190"/>
  <c r="D72" i="190" s="1"/>
  <c r="T72" i="190" s="1"/>
  <c r="U71" i="190"/>
  <c r="R71" i="190"/>
  <c r="Q71" i="190"/>
  <c r="C71" i="190"/>
  <c r="K71" i="190" s="1"/>
  <c r="B71" i="190"/>
  <c r="U70" i="190"/>
  <c r="R70" i="190"/>
  <c r="Q70" i="190"/>
  <c r="C70" i="190"/>
  <c r="B70" i="190"/>
  <c r="D70" i="190" s="1"/>
  <c r="H70" i="190" s="1"/>
  <c r="U69" i="190"/>
  <c r="R69" i="190"/>
  <c r="Q69" i="190"/>
  <c r="C69" i="190"/>
  <c r="B69" i="190"/>
  <c r="U68" i="190"/>
  <c r="R68" i="190"/>
  <c r="Q68" i="190"/>
  <c r="C68" i="190"/>
  <c r="B68" i="190"/>
  <c r="D68" i="190" s="1"/>
  <c r="N68" i="190" s="1"/>
  <c r="U67" i="190"/>
  <c r="R67" i="190"/>
  <c r="Q67" i="190"/>
  <c r="C67" i="190"/>
  <c r="K67" i="190" s="1"/>
  <c r="B67" i="190"/>
  <c r="D67" i="190" s="1"/>
  <c r="N67" i="190" s="1"/>
  <c r="U66" i="190"/>
  <c r="R66" i="190"/>
  <c r="Q66" i="190"/>
  <c r="C66" i="190"/>
  <c r="K66" i="190" s="1"/>
  <c r="B66" i="190"/>
  <c r="D66" i="190" s="1"/>
  <c r="T66" i="190" s="1"/>
  <c r="U65" i="190"/>
  <c r="R65" i="190"/>
  <c r="Q65" i="190"/>
  <c r="C65" i="190"/>
  <c r="K65" i="190" s="1"/>
  <c r="B65" i="190"/>
  <c r="U64" i="190"/>
  <c r="R64" i="190"/>
  <c r="Q64" i="190"/>
  <c r="C64" i="190"/>
  <c r="B64" i="190"/>
  <c r="D64" i="190" s="1"/>
  <c r="U63" i="190"/>
  <c r="R63" i="190"/>
  <c r="Q63" i="190"/>
  <c r="C63" i="190"/>
  <c r="B63" i="190"/>
  <c r="U62" i="190"/>
  <c r="R62" i="190"/>
  <c r="Q62" i="190"/>
  <c r="C62" i="190"/>
  <c r="B62" i="190"/>
  <c r="D62" i="190" s="1"/>
  <c r="H62" i="190" s="1"/>
  <c r="U61" i="190"/>
  <c r="R61" i="190"/>
  <c r="Q61" i="190"/>
  <c r="C61" i="190"/>
  <c r="K61" i="190" s="1"/>
  <c r="B61" i="190"/>
  <c r="D61" i="190" s="1"/>
  <c r="U60" i="190"/>
  <c r="R60" i="190"/>
  <c r="Q60" i="190"/>
  <c r="C60" i="190"/>
  <c r="K60" i="190" s="1"/>
  <c r="B60" i="190"/>
  <c r="D60" i="190" s="1"/>
  <c r="N60" i="190" s="1"/>
  <c r="U59" i="190"/>
  <c r="R59" i="190"/>
  <c r="Q59" i="190"/>
  <c r="C59" i="190"/>
  <c r="K59" i="190" s="1"/>
  <c r="B59" i="190"/>
  <c r="U58" i="190"/>
  <c r="R58" i="190"/>
  <c r="Q58" i="190"/>
  <c r="C58" i="190"/>
  <c r="B58" i="190"/>
  <c r="D58" i="190" s="1"/>
  <c r="U57" i="190"/>
  <c r="R57" i="190"/>
  <c r="Q57" i="190"/>
  <c r="C57" i="190"/>
  <c r="B57" i="190"/>
  <c r="U56" i="190"/>
  <c r="R56" i="190"/>
  <c r="Q56" i="190"/>
  <c r="C56" i="190"/>
  <c r="J56" i="190" s="1"/>
  <c r="B56" i="190"/>
  <c r="U55" i="190"/>
  <c r="R55" i="190"/>
  <c r="Q55" i="190"/>
  <c r="C55" i="190"/>
  <c r="K55" i="190" s="1"/>
  <c r="B55" i="190"/>
  <c r="U54" i="190"/>
  <c r="R54" i="190"/>
  <c r="Q54" i="190"/>
  <c r="C54" i="190"/>
  <c r="K54" i="190" s="1"/>
  <c r="B54" i="190"/>
  <c r="U53" i="190"/>
  <c r="R53" i="190"/>
  <c r="Q53" i="190"/>
  <c r="C53" i="190"/>
  <c r="K53" i="190" s="1"/>
  <c r="B53" i="190"/>
  <c r="D53" i="190" s="1"/>
  <c r="T53" i="190" s="1"/>
  <c r="U52" i="190"/>
  <c r="R52" i="190"/>
  <c r="Q52" i="190"/>
  <c r="C52" i="190"/>
  <c r="K52" i="190" s="1"/>
  <c r="B52" i="190"/>
  <c r="U51" i="190"/>
  <c r="R51" i="190"/>
  <c r="Q51" i="190"/>
  <c r="C51" i="190"/>
  <c r="J51" i="190" s="1"/>
  <c r="B51" i="190"/>
  <c r="U50" i="190"/>
  <c r="R50" i="190"/>
  <c r="Q50" i="190"/>
  <c r="C50" i="190"/>
  <c r="J50" i="190" s="1"/>
  <c r="B50" i="190"/>
  <c r="U49" i="190"/>
  <c r="R49" i="190"/>
  <c r="Q49" i="190"/>
  <c r="C49" i="190"/>
  <c r="B49" i="190"/>
  <c r="U48" i="190"/>
  <c r="R48" i="190"/>
  <c r="Q48" i="190"/>
  <c r="C48" i="190"/>
  <c r="K48" i="190" s="1"/>
  <c r="B48" i="190"/>
  <c r="U47" i="190"/>
  <c r="R47" i="190"/>
  <c r="Q47" i="190"/>
  <c r="C47" i="190"/>
  <c r="K47" i="190" s="1"/>
  <c r="B47" i="190"/>
  <c r="D47" i="190" s="1"/>
  <c r="T47" i="190" s="1"/>
  <c r="U46" i="190"/>
  <c r="R46" i="190"/>
  <c r="Q46" i="190"/>
  <c r="C46" i="190"/>
  <c r="K46" i="190" s="1"/>
  <c r="B46" i="190"/>
  <c r="U45" i="190"/>
  <c r="R45" i="190"/>
  <c r="Q45" i="190"/>
  <c r="C45" i="190"/>
  <c r="K45" i="190" s="1"/>
  <c r="B45" i="190"/>
  <c r="D45" i="190" s="1"/>
  <c r="F45" i="190" s="1"/>
  <c r="U44" i="190"/>
  <c r="R44" i="190"/>
  <c r="Q44" i="190"/>
  <c r="C44" i="190"/>
  <c r="J44" i="190" s="1"/>
  <c r="B44" i="190"/>
  <c r="D44" i="190" s="1"/>
  <c r="U43" i="190"/>
  <c r="R43" i="190"/>
  <c r="Q43" i="190"/>
  <c r="C43" i="190"/>
  <c r="B43" i="190"/>
  <c r="U42" i="190"/>
  <c r="R42" i="190"/>
  <c r="Q42" i="190"/>
  <c r="C42" i="190"/>
  <c r="K42" i="190" s="1"/>
  <c r="B42" i="190"/>
  <c r="U41" i="190"/>
  <c r="R41" i="190"/>
  <c r="Q41" i="190"/>
  <c r="C41" i="190"/>
  <c r="K41" i="190" s="1"/>
  <c r="B41" i="190"/>
  <c r="D41" i="190" s="1"/>
  <c r="T41" i="190" s="1"/>
  <c r="U40" i="190"/>
  <c r="R40" i="190"/>
  <c r="Q40" i="190"/>
  <c r="C40" i="190"/>
  <c r="K40" i="190" s="1"/>
  <c r="B40" i="190"/>
  <c r="U39" i="190"/>
  <c r="R39" i="190"/>
  <c r="Q39" i="190"/>
  <c r="C39" i="190"/>
  <c r="K39" i="190" s="1"/>
  <c r="B39" i="190"/>
  <c r="D39" i="190" s="1"/>
  <c r="N39" i="190" s="1"/>
  <c r="U38" i="190"/>
  <c r="R38" i="190"/>
  <c r="Q38" i="190"/>
  <c r="C38" i="190"/>
  <c r="B38" i="190"/>
  <c r="D38" i="190" s="1"/>
  <c r="F38" i="190" s="1"/>
  <c r="U37" i="190"/>
  <c r="R37" i="190"/>
  <c r="Q37" i="190"/>
  <c r="C37" i="190"/>
  <c r="J37" i="190" s="1"/>
  <c r="B37" i="190"/>
  <c r="D37" i="190" s="1"/>
  <c r="U36" i="190"/>
  <c r="R36" i="190"/>
  <c r="Q36" i="190"/>
  <c r="C36" i="190"/>
  <c r="K36" i="190" s="1"/>
  <c r="B36" i="190"/>
  <c r="D36" i="190" s="1"/>
  <c r="H36" i="190" s="1"/>
  <c r="U35" i="190"/>
  <c r="R35" i="190"/>
  <c r="Q35" i="190"/>
  <c r="C35" i="190"/>
  <c r="K35" i="190" s="1"/>
  <c r="B35" i="190"/>
  <c r="D35" i="190" s="1"/>
  <c r="T35" i="190" s="1"/>
  <c r="U34" i="190"/>
  <c r="R34" i="190"/>
  <c r="Q34" i="190"/>
  <c r="C34" i="190"/>
  <c r="K34" i="190" s="1"/>
  <c r="B34" i="190"/>
  <c r="U33" i="190"/>
  <c r="R33" i="190"/>
  <c r="Q33" i="190"/>
  <c r="C33" i="190"/>
  <c r="B33" i="190"/>
  <c r="U32" i="190"/>
  <c r="R32" i="190"/>
  <c r="Q32" i="190"/>
  <c r="C32" i="190"/>
  <c r="B32" i="190"/>
  <c r="D32" i="190" s="1"/>
  <c r="U31" i="190"/>
  <c r="R31" i="190"/>
  <c r="Q31" i="190"/>
  <c r="C31" i="190"/>
  <c r="B31" i="190"/>
  <c r="D31" i="190" s="1"/>
  <c r="F31" i="190" s="1"/>
  <c r="U30" i="190"/>
  <c r="R30" i="190"/>
  <c r="Q30" i="190"/>
  <c r="C30" i="190"/>
  <c r="K30" i="190" s="1"/>
  <c r="B30" i="190"/>
  <c r="D30" i="190" s="1"/>
  <c r="H30" i="190" s="1"/>
  <c r="U29" i="190"/>
  <c r="R29" i="190"/>
  <c r="Q29" i="190"/>
  <c r="C29" i="190"/>
  <c r="K29" i="190" s="1"/>
  <c r="B29" i="190"/>
  <c r="D29" i="190" s="1"/>
  <c r="U28" i="190"/>
  <c r="R28" i="190"/>
  <c r="Q28" i="190"/>
  <c r="C28" i="190"/>
  <c r="K28" i="190" s="1"/>
  <c r="B28" i="190"/>
  <c r="U27" i="190"/>
  <c r="R27" i="190"/>
  <c r="Q27" i="190"/>
  <c r="C27" i="190"/>
  <c r="K27" i="190" s="1"/>
  <c r="B27" i="190"/>
  <c r="D27" i="190" s="1"/>
  <c r="U26" i="190"/>
  <c r="R26" i="190"/>
  <c r="Q26" i="190"/>
  <c r="C26" i="190"/>
  <c r="B26" i="190"/>
  <c r="D26" i="190" s="1"/>
  <c r="E26" i="190" s="1"/>
  <c r="U25" i="190"/>
  <c r="R25" i="190"/>
  <c r="Q25" i="190"/>
  <c r="C25" i="190"/>
  <c r="J25" i="190" s="1"/>
  <c r="B25" i="190"/>
  <c r="U24" i="190"/>
  <c r="R24" i="190"/>
  <c r="Q24" i="190"/>
  <c r="C24" i="190"/>
  <c r="K24" i="190" s="1"/>
  <c r="B24" i="190"/>
  <c r="D24" i="190" s="1"/>
  <c r="T24" i="190" s="1"/>
  <c r="U23" i="190"/>
  <c r="T23" i="190"/>
  <c r="U22" i="190"/>
  <c r="T22" i="190"/>
  <c r="U21" i="190"/>
  <c r="T21" i="190"/>
  <c r="U20" i="190"/>
  <c r="T20" i="190"/>
  <c r="U19" i="190"/>
  <c r="T19" i="190"/>
  <c r="U18" i="190"/>
  <c r="T18" i="190"/>
  <c r="U17" i="190"/>
  <c r="T17" i="190"/>
  <c r="U16" i="190"/>
  <c r="T16" i="190"/>
  <c r="U15" i="190"/>
  <c r="T15" i="190"/>
  <c r="U14" i="190"/>
  <c r="T14" i="190"/>
  <c r="U13" i="190"/>
  <c r="T13" i="190"/>
  <c r="U12" i="190"/>
  <c r="T12" i="190"/>
  <c r="U11" i="190"/>
  <c r="T11" i="190"/>
  <c r="U10" i="190"/>
  <c r="T10" i="190"/>
  <c r="U9" i="190"/>
  <c r="T9" i="190"/>
  <c r="U8" i="190"/>
  <c r="T8" i="190"/>
  <c r="U7" i="190"/>
  <c r="T7" i="190"/>
  <c r="U6" i="190"/>
  <c r="T6" i="190"/>
  <c r="U5" i="190"/>
  <c r="T5" i="190"/>
  <c r="U4" i="190"/>
  <c r="T4" i="190"/>
  <c r="U3" i="190"/>
  <c r="T3" i="190"/>
  <c r="U2" i="190"/>
  <c r="T2" i="190"/>
  <c r="U100" i="189"/>
  <c r="R100" i="189"/>
  <c r="Q100" i="189"/>
  <c r="C100" i="189"/>
  <c r="B100" i="189"/>
  <c r="D100" i="189" s="1"/>
  <c r="H100" i="189" s="1"/>
  <c r="U99" i="189"/>
  <c r="R99" i="189"/>
  <c r="Q99" i="189"/>
  <c r="C99" i="189"/>
  <c r="B99" i="189"/>
  <c r="U98" i="189"/>
  <c r="R98" i="189"/>
  <c r="Q98" i="189"/>
  <c r="C98" i="189"/>
  <c r="B98" i="189"/>
  <c r="D98" i="189" s="1"/>
  <c r="N98" i="189" s="1"/>
  <c r="U97" i="189"/>
  <c r="R97" i="189"/>
  <c r="Q97" i="189"/>
  <c r="C97" i="189"/>
  <c r="K97" i="189" s="1"/>
  <c r="B97" i="189"/>
  <c r="U96" i="189"/>
  <c r="R96" i="189"/>
  <c r="Q96" i="189"/>
  <c r="C96" i="189"/>
  <c r="K96" i="189" s="1"/>
  <c r="B96" i="189"/>
  <c r="D96" i="189" s="1"/>
  <c r="H96" i="189" s="1"/>
  <c r="U95" i="189"/>
  <c r="R95" i="189"/>
  <c r="Q95" i="189"/>
  <c r="C95" i="189"/>
  <c r="K95" i="189" s="1"/>
  <c r="B95" i="189"/>
  <c r="U94" i="189"/>
  <c r="R94" i="189"/>
  <c r="Q94" i="189"/>
  <c r="C94" i="189"/>
  <c r="K94" i="189" s="1"/>
  <c r="B94" i="189"/>
  <c r="U93" i="189"/>
  <c r="R93" i="189"/>
  <c r="Q93" i="189"/>
  <c r="C93" i="189"/>
  <c r="J93" i="189" s="1"/>
  <c r="B93" i="189"/>
  <c r="U92" i="189"/>
  <c r="R92" i="189"/>
  <c r="Q92" i="189"/>
  <c r="C92" i="189"/>
  <c r="J92" i="189" s="1"/>
  <c r="B92" i="189"/>
  <c r="D92" i="189" s="1"/>
  <c r="F92" i="189" s="1"/>
  <c r="U91" i="189"/>
  <c r="R91" i="189"/>
  <c r="Q91" i="189"/>
  <c r="C91" i="189"/>
  <c r="K91" i="189" s="1"/>
  <c r="B91" i="189"/>
  <c r="D91" i="189" s="1"/>
  <c r="T91" i="189" s="1"/>
  <c r="U90" i="189"/>
  <c r="R90" i="189"/>
  <c r="Q90" i="189"/>
  <c r="C90" i="189"/>
  <c r="K90" i="189" s="1"/>
  <c r="B90" i="189"/>
  <c r="D90" i="189" s="1"/>
  <c r="U89" i="189"/>
  <c r="R89" i="189"/>
  <c r="Q89" i="189"/>
  <c r="C89" i="189"/>
  <c r="K89" i="189" s="1"/>
  <c r="B89" i="189"/>
  <c r="U88" i="189"/>
  <c r="R88" i="189"/>
  <c r="Q88" i="189"/>
  <c r="C88" i="189"/>
  <c r="K88" i="189" s="1"/>
  <c r="B88" i="189"/>
  <c r="D88" i="189" s="1"/>
  <c r="T88" i="189" s="1"/>
  <c r="U87" i="189"/>
  <c r="R87" i="189"/>
  <c r="Q87" i="189"/>
  <c r="C87" i="189"/>
  <c r="B87" i="189"/>
  <c r="U86" i="189"/>
  <c r="R86" i="189"/>
  <c r="Q86" i="189"/>
  <c r="C86" i="189"/>
  <c r="B86" i="189"/>
  <c r="D86" i="189" s="1"/>
  <c r="N86" i="189" s="1"/>
  <c r="U85" i="189"/>
  <c r="R85" i="189"/>
  <c r="Q85" i="189"/>
  <c r="C85" i="189"/>
  <c r="K85" i="189" s="1"/>
  <c r="B85" i="189"/>
  <c r="D85" i="189" s="1"/>
  <c r="U84" i="189"/>
  <c r="R84" i="189"/>
  <c r="Q84" i="189"/>
  <c r="C84" i="189"/>
  <c r="K84" i="189" s="1"/>
  <c r="B84" i="189"/>
  <c r="D84" i="189" s="1"/>
  <c r="T84" i="189" s="1"/>
  <c r="U83" i="189"/>
  <c r="R83" i="189"/>
  <c r="Q83" i="189"/>
  <c r="C83" i="189"/>
  <c r="K83" i="189" s="1"/>
  <c r="B83" i="189"/>
  <c r="U82" i="189"/>
  <c r="R82" i="189"/>
  <c r="Q82" i="189"/>
  <c r="C82" i="189"/>
  <c r="B82" i="189"/>
  <c r="D82" i="189" s="1"/>
  <c r="U81" i="189"/>
  <c r="R81" i="189"/>
  <c r="Q81" i="189"/>
  <c r="C81" i="189"/>
  <c r="J81" i="189" s="1"/>
  <c r="B81" i="189"/>
  <c r="U80" i="189"/>
  <c r="R80" i="189"/>
  <c r="Q80" i="189"/>
  <c r="C80" i="189"/>
  <c r="B80" i="189"/>
  <c r="U79" i="189"/>
  <c r="R79" i="189"/>
  <c r="Q79" i="189"/>
  <c r="C79" i="189"/>
  <c r="K79" i="189" s="1"/>
  <c r="B79" i="189"/>
  <c r="U78" i="189"/>
  <c r="R78" i="189"/>
  <c r="Q78" i="189"/>
  <c r="C78" i="189"/>
  <c r="K78" i="189" s="1"/>
  <c r="B78" i="189"/>
  <c r="D78" i="189" s="1"/>
  <c r="U77" i="189"/>
  <c r="R77" i="189"/>
  <c r="Q77" i="189"/>
  <c r="C77" i="189"/>
  <c r="K77" i="189" s="1"/>
  <c r="B77" i="189"/>
  <c r="U76" i="189"/>
  <c r="R76" i="189"/>
  <c r="Q76" i="189"/>
  <c r="C76" i="189"/>
  <c r="B76" i="189"/>
  <c r="D76" i="189" s="1"/>
  <c r="U75" i="189"/>
  <c r="R75" i="189"/>
  <c r="Q75" i="189"/>
  <c r="C75" i="189"/>
  <c r="B75" i="189"/>
  <c r="U74" i="189"/>
  <c r="R74" i="189"/>
  <c r="Q74" i="189"/>
  <c r="C74" i="189"/>
  <c r="B74" i="189"/>
  <c r="D74" i="189" s="1"/>
  <c r="F74" i="189" s="1"/>
  <c r="U73" i="189"/>
  <c r="R73" i="189"/>
  <c r="Q73" i="189"/>
  <c r="C73" i="189"/>
  <c r="K73" i="189" s="1"/>
  <c r="B73" i="189"/>
  <c r="D73" i="189" s="1"/>
  <c r="N73" i="189" s="1"/>
  <c r="U72" i="189"/>
  <c r="R72" i="189"/>
  <c r="Q72" i="189"/>
  <c r="C72" i="189"/>
  <c r="K72" i="189" s="1"/>
  <c r="B72" i="189"/>
  <c r="D72" i="189" s="1"/>
  <c r="T72" i="189" s="1"/>
  <c r="U71" i="189"/>
  <c r="R71" i="189"/>
  <c r="Q71" i="189"/>
  <c r="C71" i="189"/>
  <c r="K71" i="189" s="1"/>
  <c r="B71" i="189"/>
  <c r="U70" i="189"/>
  <c r="R70" i="189"/>
  <c r="Q70" i="189"/>
  <c r="C70" i="189"/>
  <c r="B70" i="189"/>
  <c r="D70" i="189" s="1"/>
  <c r="H70" i="189" s="1"/>
  <c r="U69" i="189"/>
  <c r="R69" i="189"/>
  <c r="Q69" i="189"/>
  <c r="C69" i="189"/>
  <c r="B69" i="189"/>
  <c r="U68" i="189"/>
  <c r="R68" i="189"/>
  <c r="Q68" i="189"/>
  <c r="C68" i="189"/>
  <c r="B68" i="189"/>
  <c r="U67" i="189"/>
  <c r="R67" i="189"/>
  <c r="Q67" i="189"/>
  <c r="C67" i="189"/>
  <c r="K67" i="189" s="1"/>
  <c r="B67" i="189"/>
  <c r="D67" i="189" s="1"/>
  <c r="T67" i="189" s="1"/>
  <c r="U66" i="189"/>
  <c r="R66" i="189"/>
  <c r="Q66" i="189"/>
  <c r="C66" i="189"/>
  <c r="K66" i="189" s="1"/>
  <c r="B66" i="189"/>
  <c r="D66" i="189" s="1"/>
  <c r="T66" i="189" s="1"/>
  <c r="U65" i="189"/>
  <c r="R65" i="189"/>
  <c r="Q65" i="189"/>
  <c r="C65" i="189"/>
  <c r="K65" i="189" s="1"/>
  <c r="B65" i="189"/>
  <c r="U64" i="189"/>
  <c r="R64" i="189"/>
  <c r="Q64" i="189"/>
  <c r="C64" i="189"/>
  <c r="B64" i="189"/>
  <c r="D64" i="189" s="1"/>
  <c r="U63" i="189"/>
  <c r="R63" i="189"/>
  <c r="Q63" i="189"/>
  <c r="C63" i="189"/>
  <c r="B63" i="189"/>
  <c r="U62" i="189"/>
  <c r="R62" i="189"/>
  <c r="Q62" i="189"/>
  <c r="C62" i="189"/>
  <c r="B62" i="189"/>
  <c r="D62" i="189" s="1"/>
  <c r="U61" i="189"/>
  <c r="R61" i="189"/>
  <c r="Q61" i="189"/>
  <c r="C61" i="189"/>
  <c r="K61" i="189" s="1"/>
  <c r="B61" i="189"/>
  <c r="U60" i="189"/>
  <c r="R60" i="189"/>
  <c r="Q60" i="189"/>
  <c r="C60" i="189"/>
  <c r="K60" i="189" s="1"/>
  <c r="B60" i="189"/>
  <c r="U59" i="189"/>
  <c r="R59" i="189"/>
  <c r="Q59" i="189"/>
  <c r="C59" i="189"/>
  <c r="K59" i="189" s="1"/>
  <c r="B59" i="189"/>
  <c r="U58" i="189"/>
  <c r="R58" i="189"/>
  <c r="Q58" i="189"/>
  <c r="C58" i="189"/>
  <c r="B58" i="189"/>
  <c r="D58" i="189" s="1"/>
  <c r="U57" i="189"/>
  <c r="R57" i="189"/>
  <c r="Q57" i="189"/>
  <c r="C57" i="189"/>
  <c r="B57" i="189"/>
  <c r="U56" i="189"/>
  <c r="R56" i="189"/>
  <c r="Q56" i="189"/>
  <c r="C56" i="189"/>
  <c r="J56" i="189" s="1"/>
  <c r="B56" i="189"/>
  <c r="D56" i="189" s="1"/>
  <c r="N56" i="189" s="1"/>
  <c r="U55" i="189"/>
  <c r="R55" i="189"/>
  <c r="Q55" i="189"/>
  <c r="C55" i="189"/>
  <c r="K55" i="189" s="1"/>
  <c r="B55" i="189"/>
  <c r="U54" i="189"/>
  <c r="R54" i="189"/>
  <c r="Q54" i="189"/>
  <c r="C54" i="189"/>
  <c r="K54" i="189" s="1"/>
  <c r="B54" i="189"/>
  <c r="U53" i="189"/>
  <c r="R53" i="189"/>
  <c r="Q53" i="189"/>
  <c r="C53" i="189"/>
  <c r="J53" i="189" s="1"/>
  <c r="B53" i="189"/>
  <c r="U52" i="189"/>
  <c r="R52" i="189"/>
  <c r="Q52" i="189"/>
  <c r="C52" i="189"/>
  <c r="J52" i="189" s="1"/>
  <c r="B52" i="189"/>
  <c r="U51" i="189"/>
  <c r="R51" i="189"/>
  <c r="Q51" i="189"/>
  <c r="C51" i="189"/>
  <c r="B51" i="189"/>
  <c r="D51" i="189" s="1"/>
  <c r="N51" i="189" s="1"/>
  <c r="U50" i="189"/>
  <c r="R50" i="189"/>
  <c r="Q50" i="189"/>
  <c r="C50" i="189"/>
  <c r="B50" i="189"/>
  <c r="D50" i="189" s="1"/>
  <c r="F50" i="189" s="1"/>
  <c r="U49" i="189"/>
  <c r="R49" i="189"/>
  <c r="Q49" i="189"/>
  <c r="C49" i="189"/>
  <c r="K49" i="189" s="1"/>
  <c r="B49" i="189"/>
  <c r="D49" i="189" s="1"/>
  <c r="T49" i="189" s="1"/>
  <c r="U48" i="189"/>
  <c r="R48" i="189"/>
  <c r="Q48" i="189"/>
  <c r="C48" i="189"/>
  <c r="J48" i="189" s="1"/>
  <c r="B48" i="189"/>
  <c r="D48" i="189" s="1"/>
  <c r="U47" i="189"/>
  <c r="R47" i="189"/>
  <c r="Q47" i="189"/>
  <c r="C47" i="189"/>
  <c r="J47" i="189" s="1"/>
  <c r="B47" i="189"/>
  <c r="U46" i="189"/>
  <c r="R46" i="189"/>
  <c r="Q46" i="189"/>
  <c r="C46" i="189"/>
  <c r="K46" i="189" s="1"/>
  <c r="B46" i="189"/>
  <c r="U45" i="189"/>
  <c r="R45" i="189"/>
  <c r="Q45" i="189"/>
  <c r="C45" i="189"/>
  <c r="B45" i="189"/>
  <c r="U44" i="189"/>
  <c r="R44" i="189"/>
  <c r="Q44" i="189"/>
  <c r="C44" i="189"/>
  <c r="J44" i="189" s="1"/>
  <c r="B44" i="189"/>
  <c r="D44" i="189" s="1"/>
  <c r="U43" i="189"/>
  <c r="R43" i="189"/>
  <c r="Q43" i="189"/>
  <c r="C43" i="189"/>
  <c r="K43" i="189" s="1"/>
  <c r="B43" i="189"/>
  <c r="U42" i="189"/>
  <c r="R42" i="189"/>
  <c r="Q42" i="189"/>
  <c r="C42" i="189"/>
  <c r="J42" i="189" s="1"/>
  <c r="B42" i="189"/>
  <c r="D42" i="189" s="1"/>
  <c r="E42" i="189" s="1"/>
  <c r="U41" i="189"/>
  <c r="R41" i="189"/>
  <c r="Q41" i="189"/>
  <c r="C41" i="189"/>
  <c r="J41" i="189" s="1"/>
  <c r="B41" i="189"/>
  <c r="U40" i="189"/>
  <c r="R40" i="189"/>
  <c r="Q40" i="189"/>
  <c r="C40" i="189"/>
  <c r="K40" i="189" s="1"/>
  <c r="B40" i="189"/>
  <c r="D40" i="189" s="1"/>
  <c r="F40" i="189" s="1"/>
  <c r="U39" i="189"/>
  <c r="R39" i="189"/>
  <c r="Q39" i="189"/>
  <c r="C39" i="189"/>
  <c r="B39" i="189"/>
  <c r="D39" i="189" s="1"/>
  <c r="U38" i="189"/>
  <c r="R38" i="189"/>
  <c r="Q38" i="189"/>
  <c r="C38" i="189"/>
  <c r="B38" i="189"/>
  <c r="D38" i="189" s="1"/>
  <c r="U37" i="189"/>
  <c r="R37" i="189"/>
  <c r="Q37" i="189"/>
  <c r="C37" i="189"/>
  <c r="K37" i="189" s="1"/>
  <c r="B37" i="189"/>
  <c r="D37" i="189" s="1"/>
  <c r="E37" i="189" s="1"/>
  <c r="U36" i="189"/>
  <c r="R36" i="189"/>
  <c r="Q36" i="189"/>
  <c r="C36" i="189"/>
  <c r="J36" i="189" s="1"/>
  <c r="B36" i="189"/>
  <c r="D36" i="189" s="1"/>
  <c r="T36" i="189" s="1"/>
  <c r="U35" i="189"/>
  <c r="R35" i="189"/>
  <c r="Q35" i="189"/>
  <c r="C35" i="189"/>
  <c r="J35" i="189" s="1"/>
  <c r="B35" i="189"/>
  <c r="U34" i="189"/>
  <c r="R34" i="189"/>
  <c r="Q34" i="189"/>
  <c r="C34" i="189"/>
  <c r="K34" i="189" s="1"/>
  <c r="B34" i="189"/>
  <c r="D34" i="189" s="1"/>
  <c r="F34" i="189" s="1"/>
  <c r="U33" i="189"/>
  <c r="R33" i="189"/>
  <c r="Q33" i="189"/>
  <c r="C33" i="189"/>
  <c r="B33" i="189"/>
  <c r="D33" i="189" s="1"/>
  <c r="U32" i="189"/>
  <c r="R32" i="189"/>
  <c r="Q32" i="189"/>
  <c r="C32" i="189"/>
  <c r="B32" i="189"/>
  <c r="D32" i="189" s="1"/>
  <c r="T32" i="189" s="1"/>
  <c r="U31" i="189"/>
  <c r="R31" i="189"/>
  <c r="Q31" i="189"/>
  <c r="C31" i="189"/>
  <c r="K31" i="189" s="1"/>
  <c r="B31" i="189"/>
  <c r="D31" i="189" s="1"/>
  <c r="E31" i="189" s="1"/>
  <c r="U30" i="189"/>
  <c r="R30" i="189"/>
  <c r="Q30" i="189"/>
  <c r="C30" i="189"/>
  <c r="J30" i="189" s="1"/>
  <c r="B30" i="189"/>
  <c r="D30" i="189" s="1"/>
  <c r="U29" i="189"/>
  <c r="R29" i="189"/>
  <c r="Q29" i="189"/>
  <c r="C29" i="189"/>
  <c r="J29" i="189" s="1"/>
  <c r="B29" i="189"/>
  <c r="U28" i="189"/>
  <c r="R28" i="189"/>
  <c r="Q28" i="189"/>
  <c r="C28" i="189"/>
  <c r="K28" i="189" s="1"/>
  <c r="B28" i="189"/>
  <c r="U27" i="189"/>
  <c r="R27" i="189"/>
  <c r="Q27" i="189"/>
  <c r="C27" i="189"/>
  <c r="B27" i="189"/>
  <c r="D27" i="189" s="1"/>
  <c r="H27" i="189" s="1"/>
  <c r="U26" i="189"/>
  <c r="R26" i="189"/>
  <c r="Q26" i="189"/>
  <c r="C26" i="189"/>
  <c r="B26" i="189"/>
  <c r="U25" i="189"/>
  <c r="R25" i="189"/>
  <c r="Q25" i="189"/>
  <c r="C25" i="189"/>
  <c r="K25" i="189" s="1"/>
  <c r="B25" i="189"/>
  <c r="D25" i="189" s="1"/>
  <c r="F25" i="189" s="1"/>
  <c r="U24" i="189"/>
  <c r="T24" i="189"/>
  <c r="U23" i="189"/>
  <c r="T23" i="189"/>
  <c r="U22" i="189"/>
  <c r="T22" i="189"/>
  <c r="U21" i="189"/>
  <c r="T21" i="189"/>
  <c r="U20" i="189"/>
  <c r="T20" i="189"/>
  <c r="U19" i="189"/>
  <c r="T19" i="189"/>
  <c r="U18" i="189"/>
  <c r="T18" i="189"/>
  <c r="U17" i="189"/>
  <c r="T17" i="189"/>
  <c r="U16" i="189"/>
  <c r="T16" i="189"/>
  <c r="U15" i="189"/>
  <c r="T15" i="189"/>
  <c r="U14" i="189"/>
  <c r="T14" i="189"/>
  <c r="U13" i="189"/>
  <c r="T13" i="189"/>
  <c r="U12" i="189"/>
  <c r="T12" i="189"/>
  <c r="U11" i="189"/>
  <c r="T11" i="189"/>
  <c r="U10" i="189"/>
  <c r="T10" i="189"/>
  <c r="U9" i="189"/>
  <c r="T9" i="189"/>
  <c r="U8" i="189"/>
  <c r="T8" i="189"/>
  <c r="U7" i="189"/>
  <c r="T7" i="189"/>
  <c r="U6" i="189"/>
  <c r="T6" i="189"/>
  <c r="U5" i="189"/>
  <c r="T5" i="189"/>
  <c r="U4" i="189"/>
  <c r="T4" i="189"/>
  <c r="U3" i="189"/>
  <c r="T3" i="189"/>
  <c r="U2" i="189"/>
  <c r="T2" i="189"/>
  <c r="U100" i="188"/>
  <c r="R100" i="188"/>
  <c r="Q100" i="188"/>
  <c r="C100" i="188"/>
  <c r="B100" i="188"/>
  <c r="D100" i="188" s="1"/>
  <c r="U99" i="188"/>
  <c r="R99" i="188"/>
  <c r="Q99" i="188"/>
  <c r="C99" i="188"/>
  <c r="B99" i="188"/>
  <c r="U98" i="188"/>
  <c r="R98" i="188"/>
  <c r="Q98" i="188"/>
  <c r="C98" i="188"/>
  <c r="B98" i="188"/>
  <c r="D98" i="188" s="1"/>
  <c r="E98" i="188" s="1"/>
  <c r="U97" i="188"/>
  <c r="R97" i="188"/>
  <c r="Q97" i="188"/>
  <c r="C97" i="188"/>
  <c r="K97" i="188" s="1"/>
  <c r="B97" i="188"/>
  <c r="D97" i="188" s="1"/>
  <c r="T97" i="188" s="1"/>
  <c r="U96" i="188"/>
  <c r="R96" i="188"/>
  <c r="Q96" i="188"/>
  <c r="C96" i="188"/>
  <c r="K96" i="188" s="1"/>
  <c r="B96" i="188"/>
  <c r="U95" i="188"/>
  <c r="R95" i="188"/>
  <c r="Q95" i="188"/>
  <c r="C95" i="188"/>
  <c r="K95" i="188" s="1"/>
  <c r="B95" i="188"/>
  <c r="U94" i="188"/>
  <c r="R94" i="188"/>
  <c r="Q94" i="188"/>
  <c r="C94" i="188"/>
  <c r="B94" i="188"/>
  <c r="D94" i="188" s="1"/>
  <c r="U93" i="188"/>
  <c r="R93" i="188"/>
  <c r="Q93" i="188"/>
  <c r="C93" i="188"/>
  <c r="K93" i="188" s="1"/>
  <c r="B93" i="188"/>
  <c r="U92" i="188"/>
  <c r="R92" i="188"/>
  <c r="Q92" i="188"/>
  <c r="C92" i="188"/>
  <c r="B92" i="188"/>
  <c r="D92" i="188" s="1"/>
  <c r="U91" i="188"/>
  <c r="R91" i="188"/>
  <c r="Q91" i="188"/>
  <c r="C91" i="188"/>
  <c r="K91" i="188" s="1"/>
  <c r="B91" i="188"/>
  <c r="D91" i="188" s="1"/>
  <c r="U90" i="188"/>
  <c r="R90" i="188"/>
  <c r="Q90" i="188"/>
  <c r="C90" i="188"/>
  <c r="K90" i="188" s="1"/>
  <c r="B90" i="188"/>
  <c r="D90" i="188" s="1"/>
  <c r="T90" i="188" s="1"/>
  <c r="U89" i="188"/>
  <c r="R89" i="188"/>
  <c r="Q89" i="188"/>
  <c r="C89" i="188"/>
  <c r="K89" i="188" s="1"/>
  <c r="B89" i="188"/>
  <c r="U88" i="188"/>
  <c r="R88" i="188"/>
  <c r="Q88" i="188"/>
  <c r="C88" i="188"/>
  <c r="B88" i="188"/>
  <c r="D88" i="188" s="1"/>
  <c r="T88" i="188" s="1"/>
  <c r="U87" i="188"/>
  <c r="R87" i="188"/>
  <c r="Q87" i="188"/>
  <c r="C87" i="188"/>
  <c r="B87" i="188"/>
  <c r="D87" i="188" s="1"/>
  <c r="N87" i="188" s="1"/>
  <c r="U86" i="188"/>
  <c r="R86" i="188"/>
  <c r="Q86" i="188"/>
  <c r="C86" i="188"/>
  <c r="B86" i="188"/>
  <c r="U85" i="188"/>
  <c r="R85" i="188"/>
  <c r="Q85" i="188"/>
  <c r="C85" i="188"/>
  <c r="K85" i="188" s="1"/>
  <c r="B85" i="188"/>
  <c r="D85" i="188" s="1"/>
  <c r="U84" i="188"/>
  <c r="R84" i="188"/>
  <c r="Q84" i="188"/>
  <c r="C84" i="188"/>
  <c r="K84" i="188" s="1"/>
  <c r="B84" i="188"/>
  <c r="D84" i="188" s="1"/>
  <c r="T84" i="188" s="1"/>
  <c r="U83" i="188"/>
  <c r="R83" i="188"/>
  <c r="Q83" i="188"/>
  <c r="C83" i="188"/>
  <c r="K83" i="188" s="1"/>
  <c r="B83" i="188"/>
  <c r="U82" i="188"/>
  <c r="R82" i="188"/>
  <c r="Q82" i="188"/>
  <c r="C82" i="188"/>
  <c r="B82" i="188"/>
  <c r="U81" i="188"/>
  <c r="R81" i="188"/>
  <c r="Q81" i="188"/>
  <c r="C81" i="188"/>
  <c r="B81" i="188"/>
  <c r="D81" i="188" s="1"/>
  <c r="H81" i="188" s="1"/>
  <c r="U80" i="188"/>
  <c r="R80" i="188"/>
  <c r="Q80" i="188"/>
  <c r="C80" i="188"/>
  <c r="B80" i="188"/>
  <c r="D80" i="188" s="1"/>
  <c r="E80" i="188" s="1"/>
  <c r="U79" i="188"/>
  <c r="R79" i="188"/>
  <c r="Q79" i="188"/>
  <c r="C79" i="188"/>
  <c r="K79" i="188" s="1"/>
  <c r="B79" i="188"/>
  <c r="U78" i="188"/>
  <c r="R78" i="188"/>
  <c r="Q78" i="188"/>
  <c r="C78" i="188"/>
  <c r="K78" i="188" s="1"/>
  <c r="B78" i="188"/>
  <c r="U77" i="188"/>
  <c r="R77" i="188"/>
  <c r="Q77" i="188"/>
  <c r="C77" i="188"/>
  <c r="K77" i="188" s="1"/>
  <c r="B77" i="188"/>
  <c r="U76" i="188"/>
  <c r="R76" i="188"/>
  <c r="Q76" i="188"/>
  <c r="C76" i="188"/>
  <c r="K76" i="188" s="1"/>
  <c r="B76" i="188"/>
  <c r="U75" i="188"/>
  <c r="R75" i="188"/>
  <c r="Q75" i="188"/>
  <c r="C75" i="188"/>
  <c r="K75" i="188" s="1"/>
  <c r="B75" i="188"/>
  <c r="U74" i="188"/>
  <c r="R74" i="188"/>
  <c r="Q74" i="188"/>
  <c r="C74" i="188"/>
  <c r="B74" i="188"/>
  <c r="D74" i="188" s="1"/>
  <c r="H74" i="188" s="1"/>
  <c r="U73" i="188"/>
  <c r="R73" i="188"/>
  <c r="Q73" i="188"/>
  <c r="C73" i="188"/>
  <c r="K73" i="188" s="1"/>
  <c r="B73" i="188"/>
  <c r="D73" i="188" s="1"/>
  <c r="T73" i="188" s="1"/>
  <c r="U72" i="188"/>
  <c r="R72" i="188"/>
  <c r="Q72" i="188"/>
  <c r="C72" i="188"/>
  <c r="K72" i="188" s="1"/>
  <c r="B72" i="188"/>
  <c r="D72" i="188" s="1"/>
  <c r="T72" i="188" s="1"/>
  <c r="U71" i="188"/>
  <c r="R71" i="188"/>
  <c r="Q71" i="188"/>
  <c r="C71" i="188"/>
  <c r="K71" i="188" s="1"/>
  <c r="B71" i="188"/>
  <c r="U70" i="188"/>
  <c r="R70" i="188"/>
  <c r="Q70" i="188"/>
  <c r="C70" i="188"/>
  <c r="K70" i="188" s="1"/>
  <c r="B70" i="188"/>
  <c r="D70" i="188" s="1"/>
  <c r="U69" i="188"/>
  <c r="R69" i="188"/>
  <c r="Q69" i="188"/>
  <c r="C69" i="188"/>
  <c r="J69" i="188" s="1"/>
  <c r="B69" i="188"/>
  <c r="D69" i="188" s="1"/>
  <c r="T69" i="188" s="1"/>
  <c r="U68" i="188"/>
  <c r="R68" i="188"/>
  <c r="Q68" i="188"/>
  <c r="C68" i="188"/>
  <c r="B68" i="188"/>
  <c r="U67" i="188"/>
  <c r="R67" i="188"/>
  <c r="Q67" i="188"/>
  <c r="C67" i="188"/>
  <c r="K67" i="188" s="1"/>
  <c r="B67" i="188"/>
  <c r="U66" i="188"/>
  <c r="R66" i="188"/>
  <c r="Q66" i="188"/>
  <c r="C66" i="188"/>
  <c r="K66" i="188" s="1"/>
  <c r="B66" i="188"/>
  <c r="D66" i="188" s="1"/>
  <c r="U65" i="188"/>
  <c r="R65" i="188"/>
  <c r="Q65" i="188"/>
  <c r="C65" i="188"/>
  <c r="K65" i="188" s="1"/>
  <c r="B65" i="188"/>
  <c r="U64" i="188"/>
  <c r="R64" i="188"/>
  <c r="Q64" i="188"/>
  <c r="C64" i="188"/>
  <c r="B64" i="188"/>
  <c r="D64" i="188" s="1"/>
  <c r="U63" i="188"/>
  <c r="R63" i="188"/>
  <c r="Q63" i="188"/>
  <c r="C63" i="188"/>
  <c r="B63" i="188"/>
  <c r="D63" i="188" s="1"/>
  <c r="U62" i="188"/>
  <c r="R62" i="188"/>
  <c r="Q62" i="188"/>
  <c r="C62" i="188"/>
  <c r="J62" i="188" s="1"/>
  <c r="B62" i="188"/>
  <c r="D62" i="188" s="1"/>
  <c r="U61" i="188"/>
  <c r="R61" i="188"/>
  <c r="Q61" i="188"/>
  <c r="C61" i="188"/>
  <c r="K61" i="188" s="1"/>
  <c r="B61" i="188"/>
  <c r="D61" i="188" s="1"/>
  <c r="T61" i="188" s="1"/>
  <c r="U60" i="188"/>
  <c r="R60" i="188"/>
  <c r="Q60" i="188"/>
  <c r="C60" i="188"/>
  <c r="K60" i="188" s="1"/>
  <c r="B60" i="188"/>
  <c r="D60" i="188" s="1"/>
  <c r="H60" i="188" s="1"/>
  <c r="U59" i="188"/>
  <c r="R59" i="188"/>
  <c r="Q59" i="188"/>
  <c r="C59" i="188"/>
  <c r="K59" i="188" s="1"/>
  <c r="B59" i="188"/>
  <c r="U58" i="188"/>
  <c r="R58" i="188"/>
  <c r="Q58" i="188"/>
  <c r="C58" i="188"/>
  <c r="B58" i="188"/>
  <c r="D58" i="188" s="1"/>
  <c r="U57" i="188"/>
  <c r="R57" i="188"/>
  <c r="Q57" i="188"/>
  <c r="C57" i="188"/>
  <c r="B57" i="188"/>
  <c r="U56" i="188"/>
  <c r="R56" i="188"/>
  <c r="Q56" i="188"/>
  <c r="C56" i="188"/>
  <c r="B56" i="188"/>
  <c r="D56" i="188" s="1"/>
  <c r="H56" i="188" s="1"/>
  <c r="U55" i="188"/>
  <c r="R55" i="188"/>
  <c r="Q55" i="188"/>
  <c r="C55" i="188"/>
  <c r="K55" i="188" s="1"/>
  <c r="B55" i="188"/>
  <c r="D55" i="188" s="1"/>
  <c r="F55" i="188" s="1"/>
  <c r="U54" i="188"/>
  <c r="R54" i="188"/>
  <c r="Q54" i="188"/>
  <c r="C54" i="188"/>
  <c r="K54" i="188" s="1"/>
  <c r="B54" i="188"/>
  <c r="D54" i="188" s="1"/>
  <c r="U53" i="188"/>
  <c r="R53" i="188"/>
  <c r="Q53" i="188"/>
  <c r="C53" i="188"/>
  <c r="J53" i="188" s="1"/>
  <c r="B53" i="188"/>
  <c r="U52" i="188"/>
  <c r="R52" i="188"/>
  <c r="Q52" i="188"/>
  <c r="C52" i="188"/>
  <c r="K52" i="188" s="1"/>
  <c r="B52" i="188"/>
  <c r="U51" i="188"/>
  <c r="R51" i="188"/>
  <c r="Q51" i="188"/>
  <c r="C51" i="188"/>
  <c r="B51" i="188"/>
  <c r="D51" i="188" s="1"/>
  <c r="U50" i="188"/>
  <c r="R50" i="188"/>
  <c r="Q50" i="188"/>
  <c r="C50" i="188"/>
  <c r="B50" i="188"/>
  <c r="U49" i="188"/>
  <c r="R49" i="188"/>
  <c r="Q49" i="188"/>
  <c r="C49" i="188"/>
  <c r="B49" i="188"/>
  <c r="U48" i="188"/>
  <c r="R48" i="188"/>
  <c r="Q48" i="188"/>
  <c r="C48" i="188"/>
  <c r="K48" i="188" s="1"/>
  <c r="B48" i="188"/>
  <c r="U47" i="188"/>
  <c r="R47" i="188"/>
  <c r="Q47" i="188"/>
  <c r="C47" i="188"/>
  <c r="J47" i="188" s="1"/>
  <c r="B47" i="188"/>
  <c r="U46" i="188"/>
  <c r="R46" i="188"/>
  <c r="Q46" i="188"/>
  <c r="C46" i="188"/>
  <c r="K46" i="188" s="1"/>
  <c r="B46" i="188"/>
  <c r="U45" i="188"/>
  <c r="R45" i="188"/>
  <c r="Q45" i="188"/>
  <c r="C45" i="188"/>
  <c r="B45" i="188"/>
  <c r="D45" i="188" s="1"/>
  <c r="U44" i="188"/>
  <c r="R44" i="188"/>
  <c r="Q44" i="188"/>
  <c r="C44" i="188"/>
  <c r="B44" i="188"/>
  <c r="D44" i="188" s="1"/>
  <c r="H44" i="188" s="1"/>
  <c r="U43" i="188"/>
  <c r="R43" i="188"/>
  <c r="Q43" i="188"/>
  <c r="C43" i="188"/>
  <c r="B43" i="188"/>
  <c r="D43" i="188" s="1"/>
  <c r="U42" i="188"/>
  <c r="R42" i="188"/>
  <c r="Q42" i="188"/>
  <c r="C42" i="188"/>
  <c r="K42" i="188" s="1"/>
  <c r="B42" i="188"/>
  <c r="D42" i="188" s="1"/>
  <c r="T42" i="188" s="1"/>
  <c r="U41" i="188"/>
  <c r="R41" i="188"/>
  <c r="Q41" i="188"/>
  <c r="C41" i="188"/>
  <c r="J41" i="188" s="1"/>
  <c r="B41" i="188"/>
  <c r="U40" i="188"/>
  <c r="R40" i="188"/>
  <c r="Q40" i="188"/>
  <c r="C40" i="188"/>
  <c r="K40" i="188" s="1"/>
  <c r="B40" i="188"/>
  <c r="U39" i="188"/>
  <c r="R39" i="188"/>
  <c r="Q39" i="188"/>
  <c r="C39" i="188"/>
  <c r="B39" i="188"/>
  <c r="D39" i="188" s="1"/>
  <c r="U38" i="188"/>
  <c r="R38" i="188"/>
  <c r="Q38" i="188"/>
  <c r="C38" i="188"/>
  <c r="B38" i="188"/>
  <c r="D38" i="188" s="1"/>
  <c r="U37" i="188"/>
  <c r="R37" i="188"/>
  <c r="Q37" i="188"/>
  <c r="C37" i="188"/>
  <c r="B37" i="188"/>
  <c r="D37" i="188" s="1"/>
  <c r="U36" i="188"/>
  <c r="R36" i="188"/>
  <c r="Q36" i="188"/>
  <c r="C36" i="188"/>
  <c r="K36" i="188" s="1"/>
  <c r="B36" i="188"/>
  <c r="D36" i="188" s="1"/>
  <c r="U35" i="188"/>
  <c r="R35" i="188"/>
  <c r="Q35" i="188"/>
  <c r="C35" i="188"/>
  <c r="J35" i="188" s="1"/>
  <c r="B35" i="188"/>
  <c r="U34" i="188"/>
  <c r="R34" i="188"/>
  <c r="Q34" i="188"/>
  <c r="C34" i="188"/>
  <c r="K34" i="188" s="1"/>
  <c r="B34" i="188"/>
  <c r="U33" i="188"/>
  <c r="R33" i="188"/>
  <c r="Q33" i="188"/>
  <c r="C33" i="188"/>
  <c r="B33" i="188"/>
  <c r="U32" i="188"/>
  <c r="R32" i="188"/>
  <c r="Q32" i="188"/>
  <c r="C32" i="188"/>
  <c r="K32" i="188" s="1"/>
  <c r="B32" i="188"/>
  <c r="D32" i="188" s="1"/>
  <c r="U31" i="188"/>
  <c r="R31" i="188"/>
  <c r="Q31" i="188"/>
  <c r="C31" i="188"/>
  <c r="J31" i="188" s="1"/>
  <c r="B31" i="188"/>
  <c r="D31" i="188" s="1"/>
  <c r="E31" i="188" s="1"/>
  <c r="U30" i="188"/>
  <c r="R30" i="188"/>
  <c r="Q30" i="188"/>
  <c r="C30" i="188"/>
  <c r="K30" i="188" s="1"/>
  <c r="B30" i="188"/>
  <c r="U29" i="188"/>
  <c r="R29" i="188"/>
  <c r="Q29" i="188"/>
  <c r="C29" i="188"/>
  <c r="J29" i="188" s="1"/>
  <c r="B29" i="188"/>
  <c r="U28" i="188"/>
  <c r="R28" i="188"/>
  <c r="Q28" i="188"/>
  <c r="C28" i="188"/>
  <c r="K28" i="188" s="1"/>
  <c r="B28" i="188"/>
  <c r="U27" i="188"/>
  <c r="R27" i="188"/>
  <c r="Q27" i="188"/>
  <c r="C27" i="188"/>
  <c r="B27" i="188"/>
  <c r="D27" i="188" s="1"/>
  <c r="E27" i="188" s="1"/>
  <c r="U26" i="188"/>
  <c r="R26" i="188"/>
  <c r="Q26" i="188"/>
  <c r="C26" i="188"/>
  <c r="B26" i="188"/>
  <c r="U25" i="188"/>
  <c r="R25" i="188"/>
  <c r="Q25" i="188"/>
  <c r="C25" i="188"/>
  <c r="B25" i="188"/>
  <c r="D25" i="188" s="1"/>
  <c r="F25" i="188" s="1"/>
  <c r="U24" i="188"/>
  <c r="R24" i="188"/>
  <c r="Q24" i="188"/>
  <c r="C24" i="188"/>
  <c r="K24" i="188" s="1"/>
  <c r="B24" i="188"/>
  <c r="D24" i="188" s="1"/>
  <c r="T24" i="188" s="1"/>
  <c r="U23" i="188"/>
  <c r="T23" i="188"/>
  <c r="U22" i="188"/>
  <c r="T22" i="188"/>
  <c r="U21" i="188"/>
  <c r="T21" i="188"/>
  <c r="U20" i="188"/>
  <c r="T20" i="188"/>
  <c r="U19" i="188"/>
  <c r="T19" i="188"/>
  <c r="U18" i="188"/>
  <c r="T18" i="188"/>
  <c r="U17" i="188"/>
  <c r="T17" i="188"/>
  <c r="U16" i="188"/>
  <c r="T16" i="188"/>
  <c r="U15" i="188"/>
  <c r="T15" i="188"/>
  <c r="U14" i="188"/>
  <c r="T14" i="188"/>
  <c r="U13" i="188"/>
  <c r="T13" i="188"/>
  <c r="U12" i="188"/>
  <c r="T12" i="188"/>
  <c r="U11" i="188"/>
  <c r="T11" i="188"/>
  <c r="U10" i="188"/>
  <c r="T10" i="188"/>
  <c r="U9" i="188"/>
  <c r="T9" i="188"/>
  <c r="U8" i="188"/>
  <c r="T8" i="188"/>
  <c r="U7" i="188"/>
  <c r="T7" i="188"/>
  <c r="U6" i="188"/>
  <c r="T6" i="188"/>
  <c r="U5" i="188"/>
  <c r="T5" i="188"/>
  <c r="U4" i="188"/>
  <c r="T4" i="188"/>
  <c r="U3" i="188"/>
  <c r="T3" i="188"/>
  <c r="U2" i="188"/>
  <c r="T2" i="188"/>
  <c r="U100" i="187"/>
  <c r="R100" i="187"/>
  <c r="Q100" i="187"/>
  <c r="C100" i="187"/>
  <c r="B100" i="187"/>
  <c r="D100" i="187" s="1"/>
  <c r="E100" i="187" s="1"/>
  <c r="U99" i="187"/>
  <c r="R99" i="187"/>
  <c r="Q99" i="187"/>
  <c r="C99" i="187"/>
  <c r="K99" i="187" s="1"/>
  <c r="B99" i="187"/>
  <c r="D99" i="187" s="1"/>
  <c r="H99" i="187" s="1"/>
  <c r="U98" i="187"/>
  <c r="R98" i="187"/>
  <c r="Q98" i="187"/>
  <c r="C98" i="187"/>
  <c r="B98" i="187"/>
  <c r="D98" i="187" s="1"/>
  <c r="U97" i="187"/>
  <c r="R97" i="187"/>
  <c r="Q97" i="187"/>
  <c r="C97" i="187"/>
  <c r="K97" i="187" s="1"/>
  <c r="B97" i="187"/>
  <c r="U96" i="187"/>
  <c r="R96" i="187"/>
  <c r="Q96" i="187"/>
  <c r="C96" i="187"/>
  <c r="K96" i="187" s="1"/>
  <c r="B96" i="187"/>
  <c r="D96" i="187" s="1"/>
  <c r="N96" i="187" s="1"/>
  <c r="U95" i="187"/>
  <c r="R95" i="187"/>
  <c r="Q95" i="187"/>
  <c r="C95" i="187"/>
  <c r="B95" i="187"/>
  <c r="U94" i="187"/>
  <c r="R94" i="187"/>
  <c r="Q94" i="187"/>
  <c r="C94" i="187"/>
  <c r="B94" i="187"/>
  <c r="D94" i="187" s="1"/>
  <c r="U93" i="187"/>
  <c r="R93" i="187"/>
  <c r="Q93" i="187"/>
  <c r="C93" i="187"/>
  <c r="K93" i="187" s="1"/>
  <c r="B93" i="187"/>
  <c r="D93" i="187" s="1"/>
  <c r="U92" i="187"/>
  <c r="R92" i="187"/>
  <c r="Q92" i="187"/>
  <c r="C92" i="187"/>
  <c r="B92" i="187"/>
  <c r="D92" i="187" s="1"/>
  <c r="U91" i="187"/>
  <c r="R91" i="187"/>
  <c r="Q91" i="187"/>
  <c r="C91" i="187"/>
  <c r="K91" i="187" s="1"/>
  <c r="B91" i="187"/>
  <c r="U90" i="187"/>
  <c r="R90" i="187"/>
  <c r="Q90" i="187"/>
  <c r="C90" i="187"/>
  <c r="K90" i="187" s="1"/>
  <c r="B90" i="187"/>
  <c r="U89" i="187"/>
  <c r="R89" i="187"/>
  <c r="Q89" i="187"/>
  <c r="C89" i="187"/>
  <c r="J89" i="187" s="1"/>
  <c r="B89" i="187"/>
  <c r="U88" i="187"/>
  <c r="R88" i="187"/>
  <c r="Q88" i="187"/>
  <c r="C88" i="187"/>
  <c r="B88" i="187"/>
  <c r="U87" i="187"/>
  <c r="R87" i="187"/>
  <c r="Q87" i="187"/>
  <c r="C87" i="187"/>
  <c r="B87" i="187"/>
  <c r="D87" i="187" s="1"/>
  <c r="U86" i="187"/>
  <c r="R86" i="187"/>
  <c r="Q86" i="187"/>
  <c r="C86" i="187"/>
  <c r="B86" i="187"/>
  <c r="D86" i="187" s="1"/>
  <c r="T86" i="187" s="1"/>
  <c r="U85" i="187"/>
  <c r="R85" i="187"/>
  <c r="Q85" i="187"/>
  <c r="C85" i="187"/>
  <c r="K85" i="187" s="1"/>
  <c r="B85" i="187"/>
  <c r="U84" i="187"/>
  <c r="R84" i="187"/>
  <c r="Q84" i="187"/>
  <c r="C84" i="187"/>
  <c r="K84" i="187" s="1"/>
  <c r="B84" i="187"/>
  <c r="D84" i="187" s="1"/>
  <c r="H84" i="187" s="1"/>
  <c r="U83" i="187"/>
  <c r="R83" i="187"/>
  <c r="Q83" i="187"/>
  <c r="C83" i="187"/>
  <c r="B83" i="187"/>
  <c r="U82" i="187"/>
  <c r="R82" i="187"/>
  <c r="Q82" i="187"/>
  <c r="C82" i="187"/>
  <c r="B82" i="187"/>
  <c r="D82" i="187" s="1"/>
  <c r="U81" i="187"/>
  <c r="R81" i="187"/>
  <c r="Q81" i="187"/>
  <c r="C81" i="187"/>
  <c r="K81" i="187" s="1"/>
  <c r="B81" i="187"/>
  <c r="D81" i="187" s="1"/>
  <c r="N81" i="187" s="1"/>
  <c r="U80" i="187"/>
  <c r="R80" i="187"/>
  <c r="Q80" i="187"/>
  <c r="C80" i="187"/>
  <c r="J80" i="187" s="1"/>
  <c r="B80" i="187"/>
  <c r="D80" i="187" s="1"/>
  <c r="U79" i="187"/>
  <c r="R79" i="187"/>
  <c r="Q79" i="187"/>
  <c r="C79" i="187"/>
  <c r="K79" i="187" s="1"/>
  <c r="B79" i="187"/>
  <c r="U78" i="187"/>
  <c r="R78" i="187"/>
  <c r="Q78" i="187"/>
  <c r="C78" i="187"/>
  <c r="K78" i="187" s="1"/>
  <c r="B78" i="187"/>
  <c r="D78" i="187" s="1"/>
  <c r="U77" i="187"/>
  <c r="R77" i="187"/>
  <c r="Q77" i="187"/>
  <c r="C77" i="187"/>
  <c r="K77" i="187" s="1"/>
  <c r="B77" i="187"/>
  <c r="U76" i="187"/>
  <c r="R76" i="187"/>
  <c r="Q76" i="187"/>
  <c r="C76" i="187"/>
  <c r="K76" i="187" s="1"/>
  <c r="B76" i="187"/>
  <c r="D76" i="187" s="1"/>
  <c r="U75" i="187"/>
  <c r="R75" i="187"/>
  <c r="Q75" i="187"/>
  <c r="C75" i="187"/>
  <c r="K75" i="187" s="1"/>
  <c r="B75" i="187"/>
  <c r="D75" i="187" s="1"/>
  <c r="H75" i="187" s="1"/>
  <c r="U74" i="187"/>
  <c r="R74" i="187"/>
  <c r="Q74" i="187"/>
  <c r="C74" i="187"/>
  <c r="J74" i="187" s="1"/>
  <c r="B74" i="187"/>
  <c r="D74" i="187" s="1"/>
  <c r="T74" i="187" s="1"/>
  <c r="U73" i="187"/>
  <c r="R73" i="187"/>
  <c r="Q73" i="187"/>
  <c r="C73" i="187"/>
  <c r="K73" i="187" s="1"/>
  <c r="B73" i="187"/>
  <c r="U72" i="187"/>
  <c r="R72" i="187"/>
  <c r="Q72" i="187"/>
  <c r="C72" i="187"/>
  <c r="K72" i="187" s="1"/>
  <c r="B72" i="187"/>
  <c r="D72" i="187" s="1"/>
  <c r="U71" i="187"/>
  <c r="R71" i="187"/>
  <c r="Q71" i="187"/>
  <c r="C71" i="187"/>
  <c r="J71" i="187" s="1"/>
  <c r="B71" i="187"/>
  <c r="U70" i="187"/>
  <c r="R70" i="187"/>
  <c r="Q70" i="187"/>
  <c r="C70" i="187"/>
  <c r="K70" i="187" s="1"/>
  <c r="B70" i="187"/>
  <c r="U69" i="187"/>
  <c r="R69" i="187"/>
  <c r="Q69" i="187"/>
  <c r="C69" i="187"/>
  <c r="J69" i="187" s="1"/>
  <c r="B69" i="187"/>
  <c r="U68" i="187"/>
  <c r="R68" i="187"/>
  <c r="Q68" i="187"/>
  <c r="C68" i="187"/>
  <c r="B68" i="187"/>
  <c r="U67" i="187"/>
  <c r="R67" i="187"/>
  <c r="Q67" i="187"/>
  <c r="C67" i="187"/>
  <c r="K67" i="187" s="1"/>
  <c r="B67" i="187"/>
  <c r="U66" i="187"/>
  <c r="R66" i="187"/>
  <c r="Q66" i="187"/>
  <c r="C66" i="187"/>
  <c r="K66" i="187" s="1"/>
  <c r="B66" i="187"/>
  <c r="D66" i="187" s="1"/>
  <c r="F66" i="187" s="1"/>
  <c r="U65" i="187"/>
  <c r="R65" i="187"/>
  <c r="Q65" i="187"/>
  <c r="C65" i="187"/>
  <c r="B65" i="187"/>
  <c r="U64" i="187"/>
  <c r="R64" i="187"/>
  <c r="Q64" i="187"/>
  <c r="C64" i="187"/>
  <c r="K64" i="187" s="1"/>
  <c r="B64" i="187"/>
  <c r="D64" i="187" s="1"/>
  <c r="U63" i="187"/>
  <c r="R63" i="187"/>
  <c r="Q63" i="187"/>
  <c r="C63" i="187"/>
  <c r="K63" i="187" s="1"/>
  <c r="B63" i="187"/>
  <c r="D63" i="187" s="1"/>
  <c r="H63" i="187" s="1"/>
  <c r="U62" i="187"/>
  <c r="R62" i="187"/>
  <c r="Q62" i="187"/>
  <c r="C62" i="187"/>
  <c r="J62" i="187" s="1"/>
  <c r="B62" i="187"/>
  <c r="U61" i="187"/>
  <c r="R61" i="187"/>
  <c r="Q61" i="187"/>
  <c r="C61" i="187"/>
  <c r="K61" i="187" s="1"/>
  <c r="B61" i="187"/>
  <c r="U60" i="187"/>
  <c r="R60" i="187"/>
  <c r="Q60" i="187"/>
  <c r="C60" i="187"/>
  <c r="K60" i="187" s="1"/>
  <c r="B60" i="187"/>
  <c r="D60" i="187" s="1"/>
  <c r="U59" i="187"/>
  <c r="R59" i="187"/>
  <c r="Q59" i="187"/>
  <c r="C59" i="187"/>
  <c r="B59" i="187"/>
  <c r="U58" i="187"/>
  <c r="R58" i="187"/>
  <c r="Q58" i="187"/>
  <c r="C58" i="187"/>
  <c r="B58" i="187"/>
  <c r="D58" i="187" s="1"/>
  <c r="E58" i="187" s="1"/>
  <c r="U57" i="187"/>
  <c r="R57" i="187"/>
  <c r="Q57" i="187"/>
  <c r="C57" i="187"/>
  <c r="B57" i="187"/>
  <c r="D57" i="187" s="1"/>
  <c r="U56" i="187"/>
  <c r="R56" i="187"/>
  <c r="Q56" i="187"/>
  <c r="C56" i="187"/>
  <c r="J56" i="187" s="1"/>
  <c r="B56" i="187"/>
  <c r="D56" i="187" s="1"/>
  <c r="E56" i="187" s="1"/>
  <c r="U55" i="187"/>
  <c r="R55" i="187"/>
  <c r="Q55" i="187"/>
  <c r="C55" i="187"/>
  <c r="K55" i="187" s="1"/>
  <c r="B55" i="187"/>
  <c r="U54" i="187"/>
  <c r="R54" i="187"/>
  <c r="Q54" i="187"/>
  <c r="C54" i="187"/>
  <c r="K54" i="187" s="1"/>
  <c r="B54" i="187"/>
  <c r="U53" i="187"/>
  <c r="R53" i="187"/>
  <c r="Q53" i="187"/>
  <c r="C53" i="187"/>
  <c r="J53" i="187" s="1"/>
  <c r="B53" i="187"/>
  <c r="U52" i="187"/>
  <c r="R52" i="187"/>
  <c r="Q52" i="187"/>
  <c r="C52" i="187"/>
  <c r="B52" i="187"/>
  <c r="U51" i="187"/>
  <c r="R51" i="187"/>
  <c r="Q51" i="187"/>
  <c r="C51" i="187"/>
  <c r="K51" i="187" s="1"/>
  <c r="B51" i="187"/>
  <c r="D51" i="187" s="1"/>
  <c r="U50" i="187"/>
  <c r="R50" i="187"/>
  <c r="Q50" i="187"/>
  <c r="C50" i="187"/>
  <c r="B50" i="187"/>
  <c r="U49" i="187"/>
  <c r="R49" i="187"/>
  <c r="Q49" i="187"/>
  <c r="C49" i="187"/>
  <c r="B49" i="187"/>
  <c r="D49" i="187" s="1"/>
  <c r="U48" i="187"/>
  <c r="R48" i="187"/>
  <c r="Q48" i="187"/>
  <c r="C48" i="187"/>
  <c r="K48" i="187" s="1"/>
  <c r="B48" i="187"/>
  <c r="D48" i="187" s="1"/>
  <c r="U47" i="187"/>
  <c r="R47" i="187"/>
  <c r="Q47" i="187"/>
  <c r="C47" i="187"/>
  <c r="B47" i="187"/>
  <c r="D47" i="187" s="1"/>
  <c r="H47" i="187" s="1"/>
  <c r="U46" i="187"/>
  <c r="R46" i="187"/>
  <c r="Q46" i="187"/>
  <c r="C46" i="187"/>
  <c r="B46" i="187"/>
  <c r="U45" i="187"/>
  <c r="R45" i="187"/>
  <c r="Q45" i="187"/>
  <c r="C45" i="187"/>
  <c r="K45" i="187" s="1"/>
  <c r="B45" i="187"/>
  <c r="U44" i="187"/>
  <c r="R44" i="187"/>
  <c r="Q44" i="187"/>
  <c r="C44" i="187"/>
  <c r="K44" i="187" s="1"/>
  <c r="B44" i="187"/>
  <c r="D44" i="187" s="1"/>
  <c r="E44" i="187" s="1"/>
  <c r="U43" i="187"/>
  <c r="R43" i="187"/>
  <c r="Q43" i="187"/>
  <c r="C43" i="187"/>
  <c r="J43" i="187" s="1"/>
  <c r="B43" i="187"/>
  <c r="D43" i="187" s="1"/>
  <c r="U42" i="187"/>
  <c r="R42" i="187"/>
  <c r="Q42" i="187"/>
  <c r="C42" i="187"/>
  <c r="K42" i="187" s="1"/>
  <c r="B42" i="187"/>
  <c r="D42" i="187" s="1"/>
  <c r="N42" i="187" s="1"/>
  <c r="U41" i="187"/>
  <c r="R41" i="187"/>
  <c r="Q41" i="187"/>
  <c r="C41" i="187"/>
  <c r="J41" i="187" s="1"/>
  <c r="B41" i="187"/>
  <c r="D41" i="187" s="1"/>
  <c r="H41" i="187" s="1"/>
  <c r="U40" i="187"/>
  <c r="R40" i="187"/>
  <c r="Q40" i="187"/>
  <c r="C40" i="187"/>
  <c r="J40" i="187" s="1"/>
  <c r="B40" i="187"/>
  <c r="U39" i="187"/>
  <c r="R39" i="187"/>
  <c r="Q39" i="187"/>
  <c r="C39" i="187"/>
  <c r="K39" i="187" s="1"/>
  <c r="B39" i="187"/>
  <c r="U38" i="187"/>
  <c r="R38" i="187"/>
  <c r="Q38" i="187"/>
  <c r="C38" i="187"/>
  <c r="K38" i="187" s="1"/>
  <c r="B38" i="187"/>
  <c r="U37" i="187"/>
  <c r="R37" i="187"/>
  <c r="Q37" i="187"/>
  <c r="C37" i="187"/>
  <c r="J37" i="187" s="1"/>
  <c r="B37" i="187"/>
  <c r="U36" i="187"/>
  <c r="R36" i="187"/>
  <c r="Q36" i="187"/>
  <c r="C36" i="187"/>
  <c r="K36" i="187" s="1"/>
  <c r="B36" i="187"/>
  <c r="D36" i="187" s="1"/>
  <c r="E36" i="187" s="1"/>
  <c r="U35" i="187"/>
  <c r="R35" i="187"/>
  <c r="Q35" i="187"/>
  <c r="C35" i="187"/>
  <c r="J35" i="187" s="1"/>
  <c r="B35" i="187"/>
  <c r="D35" i="187" s="1"/>
  <c r="T35" i="187" s="1"/>
  <c r="U34" i="187"/>
  <c r="R34" i="187"/>
  <c r="Q34" i="187"/>
  <c r="C34" i="187"/>
  <c r="B34" i="187"/>
  <c r="U33" i="187"/>
  <c r="R33" i="187"/>
  <c r="Q33" i="187"/>
  <c r="C33" i="187"/>
  <c r="K33" i="187" s="1"/>
  <c r="B33" i="187"/>
  <c r="D33" i="187" s="1"/>
  <c r="U32" i="187"/>
  <c r="R32" i="187"/>
  <c r="Q32" i="187"/>
  <c r="C32" i="187"/>
  <c r="B32" i="187"/>
  <c r="D32" i="187" s="1"/>
  <c r="E32" i="187" s="1"/>
  <c r="U31" i="187"/>
  <c r="R31" i="187"/>
  <c r="Q31" i="187"/>
  <c r="C31" i="187"/>
  <c r="B31" i="187"/>
  <c r="D31" i="187" s="1"/>
  <c r="U30" i="187"/>
  <c r="R30" i="187"/>
  <c r="Q30" i="187"/>
  <c r="C30" i="187"/>
  <c r="K30" i="187" s="1"/>
  <c r="B30" i="187"/>
  <c r="D30" i="187" s="1"/>
  <c r="U29" i="187"/>
  <c r="R29" i="187"/>
  <c r="Q29" i="187"/>
  <c r="C29" i="187"/>
  <c r="B29" i="187"/>
  <c r="D29" i="187" s="1"/>
  <c r="T29" i="187" s="1"/>
  <c r="U28" i="187"/>
  <c r="R28" i="187"/>
  <c r="Q28" i="187"/>
  <c r="C28" i="187"/>
  <c r="B28" i="187"/>
  <c r="U27" i="187"/>
  <c r="R27" i="187"/>
  <c r="Q27" i="187"/>
  <c r="C27" i="187"/>
  <c r="K27" i="187" s="1"/>
  <c r="B27" i="187"/>
  <c r="D27" i="187" s="1"/>
  <c r="U26" i="187"/>
  <c r="R26" i="187"/>
  <c r="Q26" i="187"/>
  <c r="C26" i="187"/>
  <c r="B26" i="187"/>
  <c r="D26" i="187" s="1"/>
  <c r="E26" i="187" s="1"/>
  <c r="U25" i="187"/>
  <c r="R25" i="187"/>
  <c r="Q25" i="187"/>
  <c r="C25" i="187"/>
  <c r="B25" i="187"/>
  <c r="D25" i="187" s="1"/>
  <c r="U24" i="187"/>
  <c r="R24" i="187"/>
  <c r="Q24" i="187"/>
  <c r="C24" i="187"/>
  <c r="K24" i="187" s="1"/>
  <c r="B24" i="187"/>
  <c r="D24" i="187" s="1"/>
  <c r="H24" i="187" s="1"/>
  <c r="U23" i="187"/>
  <c r="R23" i="187"/>
  <c r="Q23" i="187"/>
  <c r="C23" i="187"/>
  <c r="K23" i="187" s="1"/>
  <c r="B23" i="187"/>
  <c r="D23" i="187" s="1"/>
  <c r="E23" i="187" s="1"/>
  <c r="U22" i="187"/>
  <c r="T22" i="187"/>
  <c r="U21" i="187"/>
  <c r="T21" i="187"/>
  <c r="U20" i="187"/>
  <c r="T20" i="187"/>
  <c r="U19" i="187"/>
  <c r="T19" i="187"/>
  <c r="U18" i="187"/>
  <c r="T18" i="187"/>
  <c r="U17" i="187"/>
  <c r="T17" i="187"/>
  <c r="U16" i="187"/>
  <c r="T16" i="187"/>
  <c r="U15" i="187"/>
  <c r="T15" i="187"/>
  <c r="U14" i="187"/>
  <c r="T14" i="187"/>
  <c r="U100" i="186"/>
  <c r="R100" i="186"/>
  <c r="Q100" i="186"/>
  <c r="C100" i="186"/>
  <c r="J100" i="186" s="1"/>
  <c r="B100" i="186"/>
  <c r="D100" i="186" s="1"/>
  <c r="T100" i="186" s="1"/>
  <c r="U99" i="186"/>
  <c r="R99" i="186"/>
  <c r="Q99" i="186"/>
  <c r="C99" i="186"/>
  <c r="K99" i="186" s="1"/>
  <c r="B99" i="186"/>
  <c r="D99" i="186" s="1"/>
  <c r="T99" i="186" s="1"/>
  <c r="U98" i="186"/>
  <c r="R98" i="186"/>
  <c r="Q98" i="186"/>
  <c r="C98" i="186"/>
  <c r="J98" i="186" s="1"/>
  <c r="B98" i="186"/>
  <c r="D98" i="186" s="1"/>
  <c r="H98" i="186" s="1"/>
  <c r="U97" i="186"/>
  <c r="R97" i="186"/>
  <c r="Q97" i="186"/>
  <c r="C97" i="186"/>
  <c r="K97" i="186" s="1"/>
  <c r="B97" i="186"/>
  <c r="U96" i="186"/>
  <c r="R96" i="186"/>
  <c r="Q96" i="186"/>
  <c r="C96" i="186"/>
  <c r="K96" i="186" s="1"/>
  <c r="B96" i="186"/>
  <c r="D96" i="186" s="1"/>
  <c r="U95" i="186"/>
  <c r="R95" i="186"/>
  <c r="Q95" i="186"/>
  <c r="C95" i="186"/>
  <c r="B95" i="186"/>
  <c r="D95" i="186" s="1"/>
  <c r="E95" i="186" s="1"/>
  <c r="U94" i="186"/>
  <c r="R94" i="186"/>
  <c r="Q94" i="186"/>
  <c r="C94" i="186"/>
  <c r="B94" i="186"/>
  <c r="D94" i="186" s="1"/>
  <c r="N94" i="186" s="1"/>
  <c r="U93" i="186"/>
  <c r="R93" i="186"/>
  <c r="Q93" i="186"/>
  <c r="C93" i="186"/>
  <c r="B93" i="186"/>
  <c r="D93" i="186" s="1"/>
  <c r="U92" i="186"/>
  <c r="R92" i="186"/>
  <c r="Q92" i="186"/>
  <c r="C92" i="186"/>
  <c r="B92" i="186"/>
  <c r="U91" i="186"/>
  <c r="R91" i="186"/>
  <c r="Q91" i="186"/>
  <c r="C91" i="186"/>
  <c r="K91" i="186" s="1"/>
  <c r="B91" i="186"/>
  <c r="U90" i="186"/>
  <c r="R90" i="186"/>
  <c r="Q90" i="186"/>
  <c r="C90" i="186"/>
  <c r="K90" i="186" s="1"/>
  <c r="B90" i="186"/>
  <c r="D90" i="186" s="1"/>
  <c r="U89" i="186"/>
  <c r="R89" i="186"/>
  <c r="Q89" i="186"/>
  <c r="C89" i="186"/>
  <c r="B89" i="186"/>
  <c r="D89" i="186" s="1"/>
  <c r="U88" i="186"/>
  <c r="R88" i="186"/>
  <c r="Q88" i="186"/>
  <c r="C88" i="186"/>
  <c r="B88" i="186"/>
  <c r="D88" i="186" s="1"/>
  <c r="T88" i="186" s="1"/>
  <c r="U87" i="186"/>
  <c r="R87" i="186"/>
  <c r="Q87" i="186"/>
  <c r="C87" i="186"/>
  <c r="B87" i="186"/>
  <c r="D87" i="186" s="1"/>
  <c r="T87" i="186" s="1"/>
  <c r="U86" i="186"/>
  <c r="R86" i="186"/>
  <c r="Q86" i="186"/>
  <c r="C86" i="186"/>
  <c r="B86" i="186"/>
  <c r="D86" i="186" s="1"/>
  <c r="T86" i="186" s="1"/>
  <c r="U85" i="186"/>
  <c r="R85" i="186"/>
  <c r="Q85" i="186"/>
  <c r="C85" i="186"/>
  <c r="K85" i="186" s="1"/>
  <c r="B85" i="186"/>
  <c r="D85" i="186" s="1"/>
  <c r="E85" i="186" s="1"/>
  <c r="U84" i="186"/>
  <c r="R84" i="186"/>
  <c r="Q84" i="186"/>
  <c r="C84" i="186"/>
  <c r="K84" i="186" s="1"/>
  <c r="B84" i="186"/>
  <c r="D84" i="186" s="1"/>
  <c r="H84" i="186" s="1"/>
  <c r="U83" i="186"/>
  <c r="R83" i="186"/>
  <c r="Q83" i="186"/>
  <c r="C83" i="186"/>
  <c r="B83" i="186"/>
  <c r="D83" i="186" s="1"/>
  <c r="F83" i="186" s="1"/>
  <c r="U82" i="186"/>
  <c r="R82" i="186"/>
  <c r="Q82" i="186"/>
  <c r="C82" i="186"/>
  <c r="B82" i="186"/>
  <c r="D82" i="186" s="1"/>
  <c r="U81" i="186"/>
  <c r="R81" i="186"/>
  <c r="Q81" i="186"/>
  <c r="C81" i="186"/>
  <c r="B81" i="186"/>
  <c r="D81" i="186" s="1"/>
  <c r="E81" i="186" s="1"/>
  <c r="U80" i="186"/>
  <c r="R80" i="186"/>
  <c r="Q80" i="186"/>
  <c r="C80" i="186"/>
  <c r="B80" i="186"/>
  <c r="D80" i="186" s="1"/>
  <c r="U79" i="186"/>
  <c r="R79" i="186"/>
  <c r="Q79" i="186"/>
  <c r="C79" i="186"/>
  <c r="K79" i="186" s="1"/>
  <c r="B79" i="186"/>
  <c r="D79" i="186" s="1"/>
  <c r="U78" i="186"/>
  <c r="R78" i="186"/>
  <c r="Q78" i="186"/>
  <c r="C78" i="186"/>
  <c r="K78" i="186" s="1"/>
  <c r="B78" i="186"/>
  <c r="U77" i="186"/>
  <c r="R77" i="186"/>
  <c r="Q77" i="186"/>
  <c r="C77" i="186"/>
  <c r="B77" i="186"/>
  <c r="D77" i="186" s="1"/>
  <c r="U76" i="186"/>
  <c r="R76" i="186"/>
  <c r="Q76" i="186"/>
  <c r="C76" i="186"/>
  <c r="J76" i="186" s="1"/>
  <c r="B76" i="186"/>
  <c r="D76" i="186" s="1"/>
  <c r="U75" i="186"/>
  <c r="R75" i="186"/>
  <c r="Q75" i="186"/>
  <c r="C75" i="186"/>
  <c r="K75" i="186" s="1"/>
  <c r="B75" i="186"/>
  <c r="D75" i="186" s="1"/>
  <c r="U74" i="186"/>
  <c r="R74" i="186"/>
  <c r="Q74" i="186"/>
  <c r="C74" i="186"/>
  <c r="J74" i="186" s="1"/>
  <c r="B74" i="186"/>
  <c r="D74" i="186" s="1"/>
  <c r="H74" i="186" s="1"/>
  <c r="U73" i="186"/>
  <c r="R73" i="186"/>
  <c r="Q73" i="186"/>
  <c r="C73" i="186"/>
  <c r="K73" i="186" s="1"/>
  <c r="B73" i="186"/>
  <c r="U72" i="186"/>
  <c r="R72" i="186"/>
  <c r="Q72" i="186"/>
  <c r="C72" i="186"/>
  <c r="K72" i="186" s="1"/>
  <c r="B72" i="186"/>
  <c r="D72" i="186" s="1"/>
  <c r="U71" i="186"/>
  <c r="R71" i="186"/>
  <c r="Q71" i="186"/>
  <c r="C71" i="186"/>
  <c r="B71" i="186"/>
  <c r="D71" i="186" s="1"/>
  <c r="U70" i="186"/>
  <c r="R70" i="186"/>
  <c r="Q70" i="186"/>
  <c r="C70" i="186"/>
  <c r="B70" i="186"/>
  <c r="D70" i="186" s="1"/>
  <c r="U69" i="186"/>
  <c r="R69" i="186"/>
  <c r="Q69" i="186"/>
  <c r="C69" i="186"/>
  <c r="B69" i="186"/>
  <c r="D69" i="186" s="1"/>
  <c r="F69" i="186" s="1"/>
  <c r="U68" i="186"/>
  <c r="R68" i="186"/>
  <c r="Q68" i="186"/>
  <c r="C68" i="186"/>
  <c r="B68" i="186"/>
  <c r="U67" i="186"/>
  <c r="R67" i="186"/>
  <c r="Q67" i="186"/>
  <c r="C67" i="186"/>
  <c r="K67" i="186" s="1"/>
  <c r="B67" i="186"/>
  <c r="U66" i="186"/>
  <c r="R66" i="186"/>
  <c r="Q66" i="186"/>
  <c r="C66" i="186"/>
  <c r="K66" i="186" s="1"/>
  <c r="B66" i="186"/>
  <c r="U65" i="186"/>
  <c r="R65" i="186"/>
  <c r="Q65" i="186"/>
  <c r="C65" i="186"/>
  <c r="B65" i="186"/>
  <c r="D65" i="186" s="1"/>
  <c r="U64" i="186"/>
  <c r="R64" i="186"/>
  <c r="Q64" i="186"/>
  <c r="C64" i="186"/>
  <c r="B64" i="186"/>
  <c r="D64" i="186" s="1"/>
  <c r="U63" i="186"/>
  <c r="R63" i="186"/>
  <c r="Q63" i="186"/>
  <c r="C63" i="186"/>
  <c r="B63" i="186"/>
  <c r="D63" i="186" s="1"/>
  <c r="F63" i="186" s="1"/>
  <c r="U62" i="186"/>
  <c r="R62" i="186"/>
  <c r="Q62" i="186"/>
  <c r="C62" i="186"/>
  <c r="B62" i="186"/>
  <c r="D62" i="186" s="1"/>
  <c r="U61" i="186"/>
  <c r="R61" i="186"/>
  <c r="Q61" i="186"/>
  <c r="C61" i="186"/>
  <c r="K61" i="186" s="1"/>
  <c r="B61" i="186"/>
  <c r="D61" i="186" s="1"/>
  <c r="E61" i="186" s="1"/>
  <c r="U60" i="186"/>
  <c r="R60" i="186"/>
  <c r="Q60" i="186"/>
  <c r="C60" i="186"/>
  <c r="K60" i="186" s="1"/>
  <c r="B60" i="186"/>
  <c r="U59" i="186"/>
  <c r="R59" i="186"/>
  <c r="Q59" i="186"/>
  <c r="C59" i="186"/>
  <c r="B59" i="186"/>
  <c r="D59" i="186" s="1"/>
  <c r="F59" i="186" s="1"/>
  <c r="U58" i="186"/>
  <c r="R58" i="186"/>
  <c r="Q58" i="186"/>
  <c r="C58" i="186"/>
  <c r="B58" i="186"/>
  <c r="D58" i="186" s="1"/>
  <c r="U57" i="186"/>
  <c r="R57" i="186"/>
  <c r="Q57" i="186"/>
  <c r="C57" i="186"/>
  <c r="B57" i="186"/>
  <c r="U56" i="186"/>
  <c r="R56" i="186"/>
  <c r="Q56" i="186"/>
  <c r="C56" i="186"/>
  <c r="B56" i="186"/>
  <c r="D56" i="186" s="1"/>
  <c r="H56" i="186" s="1"/>
  <c r="U55" i="186"/>
  <c r="R55" i="186"/>
  <c r="Q55" i="186"/>
  <c r="C55" i="186"/>
  <c r="K55" i="186" s="1"/>
  <c r="B55" i="186"/>
  <c r="D55" i="186" s="1"/>
  <c r="N55" i="186" s="1"/>
  <c r="U54" i="186"/>
  <c r="R54" i="186"/>
  <c r="Q54" i="186"/>
  <c r="C54" i="186"/>
  <c r="K54" i="186" s="1"/>
  <c r="B54" i="186"/>
  <c r="U53" i="186"/>
  <c r="R53" i="186"/>
  <c r="Q53" i="186"/>
  <c r="C53" i="186"/>
  <c r="B53" i="186"/>
  <c r="U52" i="186"/>
  <c r="R52" i="186"/>
  <c r="Q52" i="186"/>
  <c r="C52" i="186"/>
  <c r="K52" i="186" s="1"/>
  <c r="B52" i="186"/>
  <c r="D52" i="186" s="1"/>
  <c r="N52" i="186" s="1"/>
  <c r="U51" i="186"/>
  <c r="R51" i="186"/>
  <c r="Q51" i="186"/>
  <c r="C51" i="186"/>
  <c r="B51" i="186"/>
  <c r="D51" i="186" s="1"/>
  <c r="U50" i="186"/>
  <c r="R50" i="186"/>
  <c r="Q50" i="186"/>
  <c r="C50" i="186"/>
  <c r="B50" i="186"/>
  <c r="D50" i="186" s="1"/>
  <c r="T50" i="186" s="1"/>
  <c r="U49" i="186"/>
  <c r="R49" i="186"/>
  <c r="Q49" i="186"/>
  <c r="C49" i="186"/>
  <c r="J49" i="186" s="1"/>
  <c r="B49" i="186"/>
  <c r="D49" i="186" s="1"/>
  <c r="U48" i="186"/>
  <c r="R48" i="186"/>
  <c r="Q48" i="186"/>
  <c r="C48" i="186"/>
  <c r="B48" i="186"/>
  <c r="D48" i="186" s="1"/>
  <c r="T48" i="186" s="1"/>
  <c r="U47" i="186"/>
  <c r="R47" i="186"/>
  <c r="Q47" i="186"/>
  <c r="C47" i="186"/>
  <c r="B47" i="186"/>
  <c r="U46" i="186"/>
  <c r="R46" i="186"/>
  <c r="Q46" i="186"/>
  <c r="C46" i="186"/>
  <c r="B46" i="186"/>
  <c r="D46" i="186" s="1"/>
  <c r="N46" i="186" s="1"/>
  <c r="U45" i="186"/>
  <c r="R45" i="186"/>
  <c r="Q45" i="186"/>
  <c r="C45" i="186"/>
  <c r="J45" i="186" s="1"/>
  <c r="B45" i="186"/>
  <c r="U44" i="186"/>
  <c r="R44" i="186"/>
  <c r="Q44" i="186"/>
  <c r="C44" i="186"/>
  <c r="K44" i="186" s="1"/>
  <c r="B44" i="186"/>
  <c r="U43" i="186"/>
  <c r="R43" i="186"/>
  <c r="Q43" i="186"/>
  <c r="C43" i="186"/>
  <c r="B43" i="186"/>
  <c r="D43" i="186" s="1"/>
  <c r="H43" i="186" s="1"/>
  <c r="U42" i="186"/>
  <c r="R42" i="186"/>
  <c r="Q42" i="186"/>
  <c r="C42" i="186"/>
  <c r="B42" i="186"/>
  <c r="D42" i="186" s="1"/>
  <c r="T42" i="186" s="1"/>
  <c r="U41" i="186"/>
  <c r="R41" i="186"/>
  <c r="Q41" i="186"/>
  <c r="C41" i="186"/>
  <c r="B41" i="186"/>
  <c r="D41" i="186" s="1"/>
  <c r="U40" i="186"/>
  <c r="R40" i="186"/>
  <c r="Q40" i="186"/>
  <c r="C40" i="186"/>
  <c r="K40" i="186" s="1"/>
  <c r="B40" i="186"/>
  <c r="D40" i="186" s="1"/>
  <c r="U39" i="186"/>
  <c r="R39" i="186"/>
  <c r="Q39" i="186"/>
  <c r="C39" i="186"/>
  <c r="J39" i="186" s="1"/>
  <c r="B39" i="186"/>
  <c r="D39" i="186" s="1"/>
  <c r="F39" i="186" s="1"/>
  <c r="U38" i="186"/>
  <c r="R38" i="186"/>
  <c r="Q38" i="186"/>
  <c r="C38" i="186"/>
  <c r="B38" i="186"/>
  <c r="D38" i="186" s="1"/>
  <c r="U37" i="186"/>
  <c r="R37" i="186"/>
  <c r="Q37" i="186"/>
  <c r="C37" i="186"/>
  <c r="B37" i="186"/>
  <c r="D37" i="186" s="1"/>
  <c r="E37" i="186" s="1"/>
  <c r="U36" i="186"/>
  <c r="R36" i="186"/>
  <c r="Q36" i="186"/>
  <c r="C36" i="186"/>
  <c r="B36" i="186"/>
  <c r="U35" i="186"/>
  <c r="R35" i="186"/>
  <c r="Q35" i="186"/>
  <c r="C35" i="186"/>
  <c r="B35" i="186"/>
  <c r="U34" i="186"/>
  <c r="R34" i="186"/>
  <c r="Q34" i="186"/>
  <c r="C34" i="186"/>
  <c r="B34" i="186"/>
  <c r="D34" i="186" s="1"/>
  <c r="N34" i="186" s="1"/>
  <c r="U33" i="186"/>
  <c r="R33" i="186"/>
  <c r="Q33" i="186"/>
  <c r="C33" i="186"/>
  <c r="B33" i="186"/>
  <c r="U32" i="186"/>
  <c r="R32" i="186"/>
  <c r="Q32" i="186"/>
  <c r="C32" i="186"/>
  <c r="B32" i="186"/>
  <c r="D32" i="186" s="1"/>
  <c r="U31" i="186"/>
  <c r="R31" i="186"/>
  <c r="Q31" i="186"/>
  <c r="C31" i="186"/>
  <c r="B31" i="186"/>
  <c r="D31" i="186" s="1"/>
  <c r="E31" i="186" s="1"/>
  <c r="U30" i="186"/>
  <c r="R30" i="186"/>
  <c r="Q30" i="186"/>
  <c r="C30" i="186"/>
  <c r="B30" i="186"/>
  <c r="D30" i="186" s="1"/>
  <c r="U29" i="186"/>
  <c r="R29" i="186"/>
  <c r="Q29" i="186"/>
  <c r="C29" i="186"/>
  <c r="B29" i="186"/>
  <c r="D29" i="186" s="1"/>
  <c r="T29" i="186" s="1"/>
  <c r="U28" i="186"/>
  <c r="R28" i="186"/>
  <c r="Q28" i="186"/>
  <c r="C28" i="186"/>
  <c r="K28" i="186" s="1"/>
  <c r="B28" i="186"/>
  <c r="D28" i="186" s="1"/>
  <c r="N28" i="186" s="1"/>
  <c r="U27" i="186"/>
  <c r="R27" i="186"/>
  <c r="Q27" i="186"/>
  <c r="C27" i="186"/>
  <c r="B27" i="186"/>
  <c r="D27" i="186" s="1"/>
  <c r="F27" i="186" s="1"/>
  <c r="U26" i="186"/>
  <c r="R26" i="186"/>
  <c r="Q26" i="186"/>
  <c r="C26" i="186"/>
  <c r="B26" i="186"/>
  <c r="D26" i="186" s="1"/>
  <c r="H26" i="186" s="1"/>
  <c r="U25" i="186"/>
  <c r="R25" i="186"/>
  <c r="Q25" i="186"/>
  <c r="C25" i="186"/>
  <c r="B25" i="186"/>
  <c r="D25" i="186" s="1"/>
  <c r="N25" i="186" s="1"/>
  <c r="U24" i="186"/>
  <c r="R24" i="186"/>
  <c r="Q24" i="186"/>
  <c r="C24" i="186"/>
  <c r="B24" i="186"/>
  <c r="U23" i="186"/>
  <c r="T23" i="186"/>
  <c r="U22" i="186"/>
  <c r="T22" i="186"/>
  <c r="U21" i="186"/>
  <c r="T21" i="186"/>
  <c r="U20" i="186"/>
  <c r="T20" i="186"/>
  <c r="U19" i="186"/>
  <c r="T19" i="186"/>
  <c r="U18" i="186"/>
  <c r="T18" i="186"/>
  <c r="U17" i="186"/>
  <c r="T17" i="186"/>
  <c r="U16" i="186"/>
  <c r="T16" i="186"/>
  <c r="U15" i="186"/>
  <c r="T15" i="186"/>
  <c r="U14" i="186"/>
  <c r="T14" i="186"/>
  <c r="U13" i="186"/>
  <c r="T13" i="186"/>
  <c r="U6" i="186"/>
  <c r="T6" i="186"/>
  <c r="U5" i="186"/>
  <c r="T5" i="186"/>
  <c r="U4" i="186"/>
  <c r="T4" i="186"/>
  <c r="U3" i="186"/>
  <c r="T3" i="186"/>
  <c r="U2" i="186"/>
  <c r="T2" i="186"/>
  <c r="U100" i="185"/>
  <c r="R100" i="185"/>
  <c r="Q100" i="185"/>
  <c r="C100" i="185"/>
  <c r="B100" i="185"/>
  <c r="U99" i="185"/>
  <c r="R99" i="185"/>
  <c r="Q99" i="185"/>
  <c r="C99" i="185"/>
  <c r="B99" i="185"/>
  <c r="D99" i="185" s="1"/>
  <c r="T99" i="185" s="1"/>
  <c r="U98" i="185"/>
  <c r="R98" i="185"/>
  <c r="Q98" i="185"/>
  <c r="C98" i="185"/>
  <c r="B98" i="185"/>
  <c r="D98" i="185" s="1"/>
  <c r="U97" i="185"/>
  <c r="R97" i="185"/>
  <c r="Q97" i="185"/>
  <c r="C97" i="185"/>
  <c r="K97" i="185" s="1"/>
  <c r="B97" i="185"/>
  <c r="D97" i="185" s="1"/>
  <c r="T97" i="185" s="1"/>
  <c r="U96" i="185"/>
  <c r="R96" i="185"/>
  <c r="Q96" i="185"/>
  <c r="C96" i="185"/>
  <c r="K96" i="185" s="1"/>
  <c r="B96" i="185"/>
  <c r="U95" i="185"/>
  <c r="R95" i="185"/>
  <c r="Q95" i="185"/>
  <c r="C95" i="185"/>
  <c r="J95" i="185" s="1"/>
  <c r="B95" i="185"/>
  <c r="U94" i="185"/>
  <c r="R94" i="185"/>
  <c r="Q94" i="185"/>
  <c r="C94" i="185"/>
  <c r="B94" i="185"/>
  <c r="D94" i="185" s="1"/>
  <c r="U93" i="185"/>
  <c r="R93" i="185"/>
  <c r="Q93" i="185"/>
  <c r="C93" i="185"/>
  <c r="K93" i="185" s="1"/>
  <c r="B93" i="185"/>
  <c r="U92" i="185"/>
  <c r="R92" i="185"/>
  <c r="Q92" i="185"/>
  <c r="C92" i="185"/>
  <c r="B92" i="185"/>
  <c r="D92" i="185" s="1"/>
  <c r="T92" i="185" s="1"/>
  <c r="U91" i="185"/>
  <c r="R91" i="185"/>
  <c r="Q91" i="185"/>
  <c r="C91" i="185"/>
  <c r="K91" i="185" s="1"/>
  <c r="B91" i="185"/>
  <c r="D91" i="185" s="1"/>
  <c r="U90" i="185"/>
  <c r="R90" i="185"/>
  <c r="Q90" i="185"/>
  <c r="C90" i="185"/>
  <c r="K90" i="185" s="1"/>
  <c r="B90" i="185"/>
  <c r="D90" i="185" s="1"/>
  <c r="U89" i="185"/>
  <c r="R89" i="185"/>
  <c r="Q89" i="185"/>
  <c r="C89" i="185"/>
  <c r="J89" i="185" s="1"/>
  <c r="B89" i="185"/>
  <c r="U88" i="185"/>
  <c r="R88" i="185"/>
  <c r="Q88" i="185"/>
  <c r="C88" i="185"/>
  <c r="B88" i="185"/>
  <c r="D88" i="185" s="1"/>
  <c r="U87" i="185"/>
  <c r="R87" i="185"/>
  <c r="Q87" i="185"/>
  <c r="C87" i="185"/>
  <c r="B87" i="185"/>
  <c r="D87" i="185" s="1"/>
  <c r="T87" i="185" s="1"/>
  <c r="U86" i="185"/>
  <c r="R86" i="185"/>
  <c r="Q86" i="185"/>
  <c r="C86" i="185"/>
  <c r="J86" i="185" s="1"/>
  <c r="B86" i="185"/>
  <c r="U85" i="185"/>
  <c r="R85" i="185"/>
  <c r="Q85" i="185"/>
  <c r="C85" i="185"/>
  <c r="K85" i="185" s="1"/>
  <c r="B85" i="185"/>
  <c r="D85" i="185" s="1"/>
  <c r="T85" i="185" s="1"/>
  <c r="U84" i="185"/>
  <c r="R84" i="185"/>
  <c r="Q84" i="185"/>
  <c r="C84" i="185"/>
  <c r="K84" i="185" s="1"/>
  <c r="B84" i="185"/>
  <c r="D84" i="185" s="1"/>
  <c r="U83" i="185"/>
  <c r="R83" i="185"/>
  <c r="Q83" i="185"/>
  <c r="C83" i="185"/>
  <c r="J83" i="185" s="1"/>
  <c r="B83" i="185"/>
  <c r="U82" i="185"/>
  <c r="R82" i="185"/>
  <c r="Q82" i="185"/>
  <c r="C82" i="185"/>
  <c r="B82" i="185"/>
  <c r="D82" i="185" s="1"/>
  <c r="U81" i="185"/>
  <c r="R81" i="185"/>
  <c r="Q81" i="185"/>
  <c r="C81" i="185"/>
  <c r="B81" i="185"/>
  <c r="D81" i="185" s="1"/>
  <c r="U80" i="185"/>
  <c r="R80" i="185"/>
  <c r="Q80" i="185"/>
  <c r="C80" i="185"/>
  <c r="B80" i="185"/>
  <c r="D80" i="185" s="1"/>
  <c r="H80" i="185" s="1"/>
  <c r="U79" i="185"/>
  <c r="R79" i="185"/>
  <c r="Q79" i="185"/>
  <c r="C79" i="185"/>
  <c r="K79" i="185" s="1"/>
  <c r="B79" i="185"/>
  <c r="D79" i="185" s="1"/>
  <c r="N79" i="185" s="1"/>
  <c r="U78" i="185"/>
  <c r="R78" i="185"/>
  <c r="Q78" i="185"/>
  <c r="C78" i="185"/>
  <c r="K78" i="185" s="1"/>
  <c r="B78" i="185"/>
  <c r="D78" i="185" s="1"/>
  <c r="E78" i="185" s="1"/>
  <c r="U77" i="185"/>
  <c r="R77" i="185"/>
  <c r="Q77" i="185"/>
  <c r="C77" i="185"/>
  <c r="J77" i="185" s="1"/>
  <c r="B77" i="185"/>
  <c r="U76" i="185"/>
  <c r="R76" i="185"/>
  <c r="Q76" i="185"/>
  <c r="C76" i="185"/>
  <c r="B76" i="185"/>
  <c r="U75" i="185"/>
  <c r="R75" i="185"/>
  <c r="Q75" i="185"/>
  <c r="C75" i="185"/>
  <c r="B75" i="185"/>
  <c r="D75" i="185" s="1"/>
  <c r="T75" i="185" s="1"/>
  <c r="U74" i="185"/>
  <c r="R74" i="185"/>
  <c r="Q74" i="185"/>
  <c r="C74" i="185"/>
  <c r="B74" i="185"/>
  <c r="D74" i="185" s="1"/>
  <c r="N74" i="185" s="1"/>
  <c r="U73" i="185"/>
  <c r="R73" i="185"/>
  <c r="Q73" i="185"/>
  <c r="C73" i="185"/>
  <c r="K73" i="185" s="1"/>
  <c r="B73" i="185"/>
  <c r="D73" i="185" s="1"/>
  <c r="U72" i="185"/>
  <c r="R72" i="185"/>
  <c r="Q72" i="185"/>
  <c r="C72" i="185"/>
  <c r="K72" i="185" s="1"/>
  <c r="B72" i="185"/>
  <c r="D72" i="185" s="1"/>
  <c r="N72" i="185" s="1"/>
  <c r="U71" i="185"/>
  <c r="R71" i="185"/>
  <c r="Q71" i="185"/>
  <c r="C71" i="185"/>
  <c r="J71" i="185" s="1"/>
  <c r="B71" i="185"/>
  <c r="U70" i="185"/>
  <c r="R70" i="185"/>
  <c r="Q70" i="185"/>
  <c r="C70" i="185"/>
  <c r="K70" i="185" s="1"/>
  <c r="B70" i="185"/>
  <c r="D70" i="185" s="1"/>
  <c r="U69" i="185"/>
  <c r="R69" i="185"/>
  <c r="Q69" i="185"/>
  <c r="C69" i="185"/>
  <c r="K69" i="185" s="1"/>
  <c r="B69" i="185"/>
  <c r="U68" i="185"/>
  <c r="R68" i="185"/>
  <c r="Q68" i="185"/>
  <c r="C68" i="185"/>
  <c r="B68" i="185"/>
  <c r="U67" i="185"/>
  <c r="R67" i="185"/>
  <c r="Q67" i="185"/>
  <c r="C67" i="185"/>
  <c r="K67" i="185" s="1"/>
  <c r="B67" i="185"/>
  <c r="U66" i="185"/>
  <c r="R66" i="185"/>
  <c r="Q66" i="185"/>
  <c r="C66" i="185"/>
  <c r="K66" i="185" s="1"/>
  <c r="B66" i="185"/>
  <c r="D66" i="185" s="1"/>
  <c r="U65" i="185"/>
  <c r="R65" i="185"/>
  <c r="Q65" i="185"/>
  <c r="C65" i="185"/>
  <c r="J65" i="185" s="1"/>
  <c r="B65" i="185"/>
  <c r="U64" i="185"/>
  <c r="R64" i="185"/>
  <c r="Q64" i="185"/>
  <c r="C64" i="185"/>
  <c r="B64" i="185"/>
  <c r="D64" i="185" s="1"/>
  <c r="U63" i="185"/>
  <c r="R63" i="185"/>
  <c r="Q63" i="185"/>
  <c r="C63" i="185"/>
  <c r="K63" i="185" s="1"/>
  <c r="B63" i="185"/>
  <c r="D63" i="185" s="1"/>
  <c r="E63" i="185" s="1"/>
  <c r="U62" i="185"/>
  <c r="R62" i="185"/>
  <c r="Q62" i="185"/>
  <c r="C62" i="185"/>
  <c r="J62" i="185" s="1"/>
  <c r="B62" i="185"/>
  <c r="D62" i="185" s="1"/>
  <c r="F62" i="185" s="1"/>
  <c r="U61" i="185"/>
  <c r="R61" i="185"/>
  <c r="Q61" i="185"/>
  <c r="C61" i="185"/>
  <c r="K61" i="185" s="1"/>
  <c r="B61" i="185"/>
  <c r="U60" i="185"/>
  <c r="R60" i="185"/>
  <c r="Q60" i="185"/>
  <c r="C60" i="185"/>
  <c r="K60" i="185" s="1"/>
  <c r="B60" i="185"/>
  <c r="D60" i="185" s="1"/>
  <c r="F60" i="185" s="1"/>
  <c r="U59" i="185"/>
  <c r="R59" i="185"/>
  <c r="Q59" i="185"/>
  <c r="C59" i="185"/>
  <c r="J59" i="185" s="1"/>
  <c r="B59" i="185"/>
  <c r="U58" i="185"/>
  <c r="R58" i="185"/>
  <c r="Q58" i="185"/>
  <c r="C58" i="185"/>
  <c r="K58" i="185" s="1"/>
  <c r="B58" i="185"/>
  <c r="D58" i="185" s="1"/>
  <c r="U57" i="185"/>
  <c r="R57" i="185"/>
  <c r="Q57" i="185"/>
  <c r="C57" i="185"/>
  <c r="B57" i="185"/>
  <c r="D57" i="185" s="1"/>
  <c r="N57" i="185" s="1"/>
  <c r="U56" i="185"/>
  <c r="R56" i="185"/>
  <c r="Q56" i="185"/>
  <c r="C56" i="185"/>
  <c r="J56" i="185" s="1"/>
  <c r="B56" i="185"/>
  <c r="U55" i="185"/>
  <c r="R55" i="185"/>
  <c r="Q55" i="185"/>
  <c r="C55" i="185"/>
  <c r="K55" i="185" s="1"/>
  <c r="B55" i="185"/>
  <c r="D55" i="185" s="1"/>
  <c r="T55" i="185" s="1"/>
  <c r="U54" i="185"/>
  <c r="R54" i="185"/>
  <c r="Q54" i="185"/>
  <c r="C54" i="185"/>
  <c r="K54" i="185" s="1"/>
  <c r="B54" i="185"/>
  <c r="U53" i="185"/>
  <c r="R53" i="185"/>
  <c r="Q53" i="185"/>
  <c r="C53" i="185"/>
  <c r="K53" i="185" s="1"/>
  <c r="B53" i="185"/>
  <c r="U52" i="185"/>
  <c r="R52" i="185"/>
  <c r="Q52" i="185"/>
  <c r="C52" i="185"/>
  <c r="B52" i="185"/>
  <c r="D52" i="185" s="1"/>
  <c r="U51" i="185"/>
  <c r="R51" i="185"/>
  <c r="Q51" i="185"/>
  <c r="C51" i="185"/>
  <c r="B51" i="185"/>
  <c r="D51" i="185" s="1"/>
  <c r="H51" i="185" s="1"/>
  <c r="U50" i="185"/>
  <c r="R50" i="185"/>
  <c r="Q50" i="185"/>
  <c r="C50" i="185"/>
  <c r="B50" i="185"/>
  <c r="D50" i="185" s="1"/>
  <c r="U49" i="185"/>
  <c r="R49" i="185"/>
  <c r="Q49" i="185"/>
  <c r="C49" i="185"/>
  <c r="K49" i="185" s="1"/>
  <c r="B49" i="185"/>
  <c r="D49" i="185" s="1"/>
  <c r="T49" i="185" s="1"/>
  <c r="U48" i="185"/>
  <c r="R48" i="185"/>
  <c r="Q48" i="185"/>
  <c r="C48" i="185"/>
  <c r="K48" i="185" s="1"/>
  <c r="B48" i="185"/>
  <c r="D48" i="185" s="1"/>
  <c r="T48" i="185" s="1"/>
  <c r="U47" i="185"/>
  <c r="R47" i="185"/>
  <c r="Q47" i="185"/>
  <c r="C47" i="185"/>
  <c r="J47" i="185" s="1"/>
  <c r="B47" i="185"/>
  <c r="U46" i="185"/>
  <c r="R46" i="185"/>
  <c r="Q46" i="185"/>
  <c r="C46" i="185"/>
  <c r="B46" i="185"/>
  <c r="D46" i="185" s="1"/>
  <c r="E46" i="185" s="1"/>
  <c r="U45" i="185"/>
  <c r="R45" i="185"/>
  <c r="Q45" i="185"/>
  <c r="C45" i="185"/>
  <c r="K45" i="185" s="1"/>
  <c r="B45" i="185"/>
  <c r="U44" i="185"/>
  <c r="R44" i="185"/>
  <c r="Q44" i="185"/>
  <c r="C44" i="185"/>
  <c r="J44" i="185" s="1"/>
  <c r="B44" i="185"/>
  <c r="U43" i="185"/>
  <c r="R43" i="185"/>
  <c r="Q43" i="185"/>
  <c r="C43" i="185"/>
  <c r="K43" i="185" s="1"/>
  <c r="B43" i="185"/>
  <c r="D43" i="185" s="1"/>
  <c r="H43" i="185" s="1"/>
  <c r="U42" i="185"/>
  <c r="R42" i="185"/>
  <c r="Q42" i="185"/>
  <c r="C42" i="185"/>
  <c r="K42" i="185" s="1"/>
  <c r="B42" i="185"/>
  <c r="D42" i="185" s="1"/>
  <c r="U41" i="185"/>
  <c r="R41" i="185"/>
  <c r="Q41" i="185"/>
  <c r="C41" i="185"/>
  <c r="J41" i="185" s="1"/>
  <c r="B41" i="185"/>
  <c r="U40" i="185"/>
  <c r="R40" i="185"/>
  <c r="Q40" i="185"/>
  <c r="C40" i="185"/>
  <c r="B40" i="185"/>
  <c r="D40" i="185" s="1"/>
  <c r="U39" i="185"/>
  <c r="R39" i="185"/>
  <c r="Q39" i="185"/>
  <c r="C39" i="185"/>
  <c r="B39" i="185"/>
  <c r="U38" i="185"/>
  <c r="R38" i="185"/>
  <c r="Q38" i="185"/>
  <c r="C38" i="185"/>
  <c r="B38" i="185"/>
  <c r="U37" i="185"/>
  <c r="R37" i="185"/>
  <c r="Q37" i="185"/>
  <c r="C37" i="185"/>
  <c r="K37" i="185" s="1"/>
  <c r="B37" i="185"/>
  <c r="D37" i="185" s="1"/>
  <c r="U36" i="185"/>
  <c r="R36" i="185"/>
  <c r="Q36" i="185"/>
  <c r="C36" i="185"/>
  <c r="K36" i="185" s="1"/>
  <c r="B36" i="185"/>
  <c r="D36" i="185" s="1"/>
  <c r="U35" i="185"/>
  <c r="R35" i="185"/>
  <c r="Q35" i="185"/>
  <c r="C35" i="185"/>
  <c r="J35" i="185" s="1"/>
  <c r="B35" i="185"/>
  <c r="U34" i="185"/>
  <c r="R34" i="185"/>
  <c r="Q34" i="185"/>
  <c r="C34" i="185"/>
  <c r="B34" i="185"/>
  <c r="D34" i="185" s="1"/>
  <c r="H34" i="185" s="1"/>
  <c r="U33" i="185"/>
  <c r="R33" i="185"/>
  <c r="Q33" i="185"/>
  <c r="C33" i="185"/>
  <c r="B33" i="185"/>
  <c r="U32" i="185"/>
  <c r="R32" i="185"/>
  <c r="Q32" i="185"/>
  <c r="C32" i="185"/>
  <c r="J32" i="185" s="1"/>
  <c r="B32" i="185"/>
  <c r="D32" i="185" s="1"/>
  <c r="U31" i="185"/>
  <c r="R31" i="185"/>
  <c r="Q31" i="185"/>
  <c r="C31" i="185"/>
  <c r="K31" i="185" s="1"/>
  <c r="B31" i="185"/>
  <c r="D31" i="185" s="1"/>
  <c r="T31" i="185" s="1"/>
  <c r="U30" i="185"/>
  <c r="R30" i="185"/>
  <c r="Q30" i="185"/>
  <c r="C30" i="185"/>
  <c r="K30" i="185" s="1"/>
  <c r="B30" i="185"/>
  <c r="D30" i="185" s="1"/>
  <c r="U29" i="185"/>
  <c r="R29" i="185"/>
  <c r="Q29" i="185"/>
  <c r="C29" i="185"/>
  <c r="J29" i="185" s="1"/>
  <c r="B29" i="185"/>
  <c r="U28" i="185"/>
  <c r="R28" i="185"/>
  <c r="Q28" i="185"/>
  <c r="C28" i="185"/>
  <c r="B28" i="185"/>
  <c r="D28" i="185" s="1"/>
  <c r="T28" i="185" s="1"/>
  <c r="U27" i="185"/>
  <c r="R27" i="185"/>
  <c r="Q27" i="185"/>
  <c r="C27" i="185"/>
  <c r="B27" i="185"/>
  <c r="D27" i="185" s="1"/>
  <c r="U26" i="185"/>
  <c r="R26" i="185"/>
  <c r="Q26" i="185"/>
  <c r="C26" i="185"/>
  <c r="B26" i="185"/>
  <c r="D26" i="185" s="1"/>
  <c r="T26" i="185" s="1"/>
  <c r="U25" i="185"/>
  <c r="R25" i="185"/>
  <c r="Q25" i="185"/>
  <c r="C25" i="185"/>
  <c r="K25" i="185" s="1"/>
  <c r="B25" i="185"/>
  <c r="U24" i="185"/>
  <c r="T24" i="185"/>
  <c r="U23" i="185"/>
  <c r="T23" i="185"/>
  <c r="U22" i="185"/>
  <c r="T22" i="185"/>
  <c r="U21" i="185"/>
  <c r="T21" i="185"/>
  <c r="U20" i="185"/>
  <c r="T20" i="185"/>
  <c r="U19" i="185"/>
  <c r="T19" i="185"/>
  <c r="U18" i="185"/>
  <c r="T18" i="185"/>
  <c r="U17" i="185"/>
  <c r="T17" i="185"/>
  <c r="U16" i="185"/>
  <c r="T16" i="185"/>
  <c r="U15" i="185"/>
  <c r="T15" i="185"/>
  <c r="U14" i="185"/>
  <c r="T14" i="185"/>
  <c r="U13" i="185"/>
  <c r="T13" i="185"/>
  <c r="U12" i="185"/>
  <c r="T12" i="185"/>
  <c r="U11" i="185"/>
  <c r="T11" i="185"/>
  <c r="U10" i="185"/>
  <c r="T10" i="185"/>
  <c r="U9" i="185"/>
  <c r="T9" i="185"/>
  <c r="U8" i="185"/>
  <c r="T8" i="185"/>
  <c r="U7" i="185"/>
  <c r="T7" i="185"/>
  <c r="U6" i="185"/>
  <c r="T6" i="185"/>
  <c r="U5" i="185"/>
  <c r="T5" i="185"/>
  <c r="U4" i="185"/>
  <c r="T4" i="185"/>
  <c r="U3" i="185"/>
  <c r="T3" i="185"/>
  <c r="U2" i="185"/>
  <c r="T2" i="185"/>
  <c r="U100" i="184"/>
  <c r="R100" i="184"/>
  <c r="Q100" i="184"/>
  <c r="C100" i="184"/>
  <c r="J100" i="184" s="1"/>
  <c r="B100" i="184"/>
  <c r="D100" i="184" s="1"/>
  <c r="U99" i="184"/>
  <c r="R99" i="184"/>
  <c r="Q99" i="184"/>
  <c r="C99" i="184"/>
  <c r="B99" i="184"/>
  <c r="D99" i="184" s="1"/>
  <c r="E99" i="184" s="1"/>
  <c r="U98" i="184"/>
  <c r="R98" i="184"/>
  <c r="Q98" i="184"/>
  <c r="C98" i="184"/>
  <c r="B98" i="184"/>
  <c r="D98" i="184" s="1"/>
  <c r="U97" i="184"/>
  <c r="R97" i="184"/>
  <c r="Q97" i="184"/>
  <c r="C97" i="184"/>
  <c r="K97" i="184" s="1"/>
  <c r="B97" i="184"/>
  <c r="U96" i="184"/>
  <c r="R96" i="184"/>
  <c r="Q96" i="184"/>
  <c r="C96" i="184"/>
  <c r="K96" i="184" s="1"/>
  <c r="B96" i="184"/>
  <c r="D96" i="184" s="1"/>
  <c r="U95" i="184"/>
  <c r="R95" i="184"/>
  <c r="Q95" i="184"/>
  <c r="C95" i="184"/>
  <c r="K95" i="184" s="1"/>
  <c r="B95" i="184"/>
  <c r="U94" i="184"/>
  <c r="R94" i="184"/>
  <c r="Q94" i="184"/>
  <c r="C94" i="184"/>
  <c r="J94" i="184" s="1"/>
  <c r="B94" i="184"/>
  <c r="U93" i="184"/>
  <c r="R93" i="184"/>
  <c r="Q93" i="184"/>
  <c r="C93" i="184"/>
  <c r="B93" i="184"/>
  <c r="U92" i="184"/>
  <c r="R92" i="184"/>
  <c r="Q92" i="184"/>
  <c r="C92" i="184"/>
  <c r="B92" i="184"/>
  <c r="U91" i="184"/>
  <c r="R91" i="184"/>
  <c r="Q91" i="184"/>
  <c r="C91" i="184"/>
  <c r="K91" i="184" s="1"/>
  <c r="B91" i="184"/>
  <c r="D91" i="184" s="1"/>
  <c r="U90" i="184"/>
  <c r="R90" i="184"/>
  <c r="Q90" i="184"/>
  <c r="C90" i="184"/>
  <c r="K90" i="184" s="1"/>
  <c r="B90" i="184"/>
  <c r="D90" i="184" s="1"/>
  <c r="N90" i="184" s="1"/>
  <c r="U89" i="184"/>
  <c r="R89" i="184"/>
  <c r="Q89" i="184"/>
  <c r="C89" i="184"/>
  <c r="K89" i="184" s="1"/>
  <c r="B89" i="184"/>
  <c r="U88" i="184"/>
  <c r="R88" i="184"/>
  <c r="Q88" i="184"/>
  <c r="C88" i="184"/>
  <c r="J88" i="184" s="1"/>
  <c r="B88" i="184"/>
  <c r="U87" i="184"/>
  <c r="R87" i="184"/>
  <c r="Q87" i="184"/>
  <c r="C87" i="184"/>
  <c r="B87" i="184"/>
  <c r="D87" i="184" s="1"/>
  <c r="H87" i="184" s="1"/>
  <c r="U86" i="184"/>
  <c r="R86" i="184"/>
  <c r="Q86" i="184"/>
  <c r="C86" i="184"/>
  <c r="B86" i="184"/>
  <c r="D86" i="184" s="1"/>
  <c r="U85" i="184"/>
  <c r="R85" i="184"/>
  <c r="Q85" i="184"/>
  <c r="C85" i="184"/>
  <c r="K85" i="184" s="1"/>
  <c r="B85" i="184"/>
  <c r="D85" i="184" s="1"/>
  <c r="U84" i="184"/>
  <c r="R84" i="184"/>
  <c r="Q84" i="184"/>
  <c r="C84" i="184"/>
  <c r="K84" i="184" s="1"/>
  <c r="B84" i="184"/>
  <c r="D84" i="184" s="1"/>
  <c r="U83" i="184"/>
  <c r="R83" i="184"/>
  <c r="Q83" i="184"/>
  <c r="C83" i="184"/>
  <c r="K83" i="184" s="1"/>
  <c r="B83" i="184"/>
  <c r="U82" i="184"/>
  <c r="R82" i="184"/>
  <c r="Q82" i="184"/>
  <c r="C82" i="184"/>
  <c r="B82" i="184"/>
  <c r="D82" i="184" s="1"/>
  <c r="F82" i="184" s="1"/>
  <c r="U81" i="184"/>
  <c r="R81" i="184"/>
  <c r="Q81" i="184"/>
  <c r="C81" i="184"/>
  <c r="B81" i="184"/>
  <c r="D81" i="184" s="1"/>
  <c r="E81" i="184" s="1"/>
  <c r="U80" i="184"/>
  <c r="R80" i="184"/>
  <c r="Q80" i="184"/>
  <c r="C80" i="184"/>
  <c r="B80" i="184"/>
  <c r="U79" i="184"/>
  <c r="R79" i="184"/>
  <c r="Q79" i="184"/>
  <c r="C79" i="184"/>
  <c r="K79" i="184" s="1"/>
  <c r="B79" i="184"/>
  <c r="U78" i="184"/>
  <c r="R78" i="184"/>
  <c r="Q78" i="184"/>
  <c r="C78" i="184"/>
  <c r="K78" i="184" s="1"/>
  <c r="B78" i="184"/>
  <c r="D78" i="184" s="1"/>
  <c r="N78" i="184" s="1"/>
  <c r="U77" i="184"/>
  <c r="R77" i="184"/>
  <c r="Q77" i="184"/>
  <c r="C77" i="184"/>
  <c r="K77" i="184" s="1"/>
  <c r="B77" i="184"/>
  <c r="U76" i="184"/>
  <c r="R76" i="184"/>
  <c r="Q76" i="184"/>
  <c r="C76" i="184"/>
  <c r="J76" i="184" s="1"/>
  <c r="B76" i="184"/>
  <c r="D76" i="184" s="1"/>
  <c r="E76" i="184" s="1"/>
  <c r="U75" i="184"/>
  <c r="R75" i="184"/>
  <c r="Q75" i="184"/>
  <c r="C75" i="184"/>
  <c r="B75" i="184"/>
  <c r="D75" i="184" s="1"/>
  <c r="U74" i="184"/>
  <c r="R74" i="184"/>
  <c r="Q74" i="184"/>
  <c r="C74" i="184"/>
  <c r="B74" i="184"/>
  <c r="D74" i="184" s="1"/>
  <c r="U73" i="184"/>
  <c r="R73" i="184"/>
  <c r="Q73" i="184"/>
  <c r="C73" i="184"/>
  <c r="K73" i="184" s="1"/>
  <c r="B73" i="184"/>
  <c r="D73" i="184" s="1"/>
  <c r="U72" i="184"/>
  <c r="R72" i="184"/>
  <c r="Q72" i="184"/>
  <c r="C72" i="184"/>
  <c r="K72" i="184" s="1"/>
  <c r="B72" i="184"/>
  <c r="D72" i="184" s="1"/>
  <c r="U71" i="184"/>
  <c r="R71" i="184"/>
  <c r="Q71" i="184"/>
  <c r="C71" i="184"/>
  <c r="K71" i="184" s="1"/>
  <c r="B71" i="184"/>
  <c r="U70" i="184"/>
  <c r="R70" i="184"/>
  <c r="Q70" i="184"/>
  <c r="C70" i="184"/>
  <c r="B70" i="184"/>
  <c r="D70" i="184" s="1"/>
  <c r="U69" i="184"/>
  <c r="R69" i="184"/>
  <c r="Q69" i="184"/>
  <c r="C69" i="184"/>
  <c r="B69" i="184"/>
  <c r="D69" i="184" s="1"/>
  <c r="U68" i="184"/>
  <c r="R68" i="184"/>
  <c r="Q68" i="184"/>
  <c r="C68" i="184"/>
  <c r="B68" i="184"/>
  <c r="D68" i="184" s="1"/>
  <c r="U67" i="184"/>
  <c r="R67" i="184"/>
  <c r="Q67" i="184"/>
  <c r="C67" i="184"/>
  <c r="K67" i="184" s="1"/>
  <c r="B67" i="184"/>
  <c r="D67" i="184" s="1"/>
  <c r="U66" i="184"/>
  <c r="R66" i="184"/>
  <c r="Q66" i="184"/>
  <c r="C66" i="184"/>
  <c r="K66" i="184" s="1"/>
  <c r="B66" i="184"/>
  <c r="D66" i="184" s="1"/>
  <c r="N66" i="184" s="1"/>
  <c r="U65" i="184"/>
  <c r="R65" i="184"/>
  <c r="Q65" i="184"/>
  <c r="C65" i="184"/>
  <c r="K65" i="184" s="1"/>
  <c r="B65" i="184"/>
  <c r="U64" i="184"/>
  <c r="R64" i="184"/>
  <c r="Q64" i="184"/>
  <c r="C64" i="184"/>
  <c r="J64" i="184" s="1"/>
  <c r="B64" i="184"/>
  <c r="D64" i="184" s="1"/>
  <c r="E64" i="184" s="1"/>
  <c r="U63" i="184"/>
  <c r="R63" i="184"/>
  <c r="Q63" i="184"/>
  <c r="C63" i="184"/>
  <c r="B63" i="184"/>
  <c r="D63" i="184" s="1"/>
  <c r="U62" i="184"/>
  <c r="R62" i="184"/>
  <c r="Q62" i="184"/>
  <c r="C62" i="184"/>
  <c r="B62" i="184"/>
  <c r="D62" i="184" s="1"/>
  <c r="U61" i="184"/>
  <c r="R61" i="184"/>
  <c r="Q61" i="184"/>
  <c r="C61" i="184"/>
  <c r="K61" i="184" s="1"/>
  <c r="B61" i="184"/>
  <c r="D61" i="184" s="1"/>
  <c r="T61" i="184" s="1"/>
  <c r="U60" i="184"/>
  <c r="R60" i="184"/>
  <c r="Q60" i="184"/>
  <c r="C60" i="184"/>
  <c r="K60" i="184" s="1"/>
  <c r="B60" i="184"/>
  <c r="U59" i="184"/>
  <c r="R59" i="184"/>
  <c r="Q59" i="184"/>
  <c r="C59" i="184"/>
  <c r="K59" i="184" s="1"/>
  <c r="B59" i="184"/>
  <c r="U58" i="184"/>
  <c r="R58" i="184"/>
  <c r="Q58" i="184"/>
  <c r="C58" i="184"/>
  <c r="B58" i="184"/>
  <c r="D58" i="184" s="1"/>
  <c r="T58" i="184" s="1"/>
  <c r="U57" i="184"/>
  <c r="R57" i="184"/>
  <c r="Q57" i="184"/>
  <c r="C57" i="184"/>
  <c r="B57" i="184"/>
  <c r="U56" i="184"/>
  <c r="R56" i="184"/>
  <c r="Q56" i="184"/>
  <c r="C56" i="184"/>
  <c r="B56" i="184"/>
  <c r="U55" i="184"/>
  <c r="R55" i="184"/>
  <c r="Q55" i="184"/>
  <c r="C55" i="184"/>
  <c r="K55" i="184" s="1"/>
  <c r="B55" i="184"/>
  <c r="D55" i="184" s="1"/>
  <c r="U54" i="184"/>
  <c r="R54" i="184"/>
  <c r="Q54" i="184"/>
  <c r="C54" i="184"/>
  <c r="K54" i="184" s="1"/>
  <c r="B54" i="184"/>
  <c r="D54" i="184" s="1"/>
  <c r="N54" i="184" s="1"/>
  <c r="U53" i="184"/>
  <c r="R53" i="184"/>
  <c r="Q53" i="184"/>
  <c r="C53" i="184"/>
  <c r="K53" i="184" s="1"/>
  <c r="B53" i="184"/>
  <c r="U52" i="184"/>
  <c r="R52" i="184"/>
  <c r="Q52" i="184"/>
  <c r="C52" i="184"/>
  <c r="K52" i="184" s="1"/>
  <c r="B52" i="184"/>
  <c r="D52" i="184" s="1"/>
  <c r="U51" i="184"/>
  <c r="R51" i="184"/>
  <c r="Q51" i="184"/>
  <c r="C51" i="184"/>
  <c r="J51" i="184" s="1"/>
  <c r="B51" i="184"/>
  <c r="D51" i="184" s="1"/>
  <c r="H51" i="184" s="1"/>
  <c r="U50" i="184"/>
  <c r="R50" i="184"/>
  <c r="Q50" i="184"/>
  <c r="C50" i="184"/>
  <c r="J50" i="184" s="1"/>
  <c r="B50" i="184"/>
  <c r="D50" i="184" s="1"/>
  <c r="U49" i="184"/>
  <c r="R49" i="184"/>
  <c r="Q49" i="184"/>
  <c r="C49" i="184"/>
  <c r="K49" i="184" s="1"/>
  <c r="B49" i="184"/>
  <c r="D49" i="184" s="1"/>
  <c r="T49" i="184" s="1"/>
  <c r="U48" i="184"/>
  <c r="R48" i="184"/>
  <c r="Q48" i="184"/>
  <c r="C48" i="184"/>
  <c r="K48" i="184" s="1"/>
  <c r="B48" i="184"/>
  <c r="D48" i="184" s="1"/>
  <c r="N48" i="184" s="1"/>
  <c r="U47" i="184"/>
  <c r="R47" i="184"/>
  <c r="Q47" i="184"/>
  <c r="C47" i="184"/>
  <c r="K47" i="184" s="1"/>
  <c r="B47" i="184"/>
  <c r="U46" i="184"/>
  <c r="R46" i="184"/>
  <c r="Q46" i="184"/>
  <c r="C46" i="184"/>
  <c r="K46" i="184" s="1"/>
  <c r="B46" i="184"/>
  <c r="D46" i="184" s="1"/>
  <c r="U45" i="184"/>
  <c r="R45" i="184"/>
  <c r="Q45" i="184"/>
  <c r="C45" i="184"/>
  <c r="B45" i="184"/>
  <c r="U44" i="184"/>
  <c r="R44" i="184"/>
  <c r="Q44" i="184"/>
  <c r="C44" i="184"/>
  <c r="B44" i="184"/>
  <c r="U43" i="184"/>
  <c r="R43" i="184"/>
  <c r="Q43" i="184"/>
  <c r="C43" i="184"/>
  <c r="K43" i="184" s="1"/>
  <c r="B43" i="184"/>
  <c r="D43" i="184" s="1"/>
  <c r="U42" i="184"/>
  <c r="R42" i="184"/>
  <c r="Q42" i="184"/>
  <c r="C42" i="184"/>
  <c r="K42" i="184" s="1"/>
  <c r="B42" i="184"/>
  <c r="D42" i="184" s="1"/>
  <c r="N42" i="184" s="1"/>
  <c r="U41" i="184"/>
  <c r="R41" i="184"/>
  <c r="Q41" i="184"/>
  <c r="C41" i="184"/>
  <c r="K41" i="184" s="1"/>
  <c r="B41" i="184"/>
  <c r="U40" i="184"/>
  <c r="R40" i="184"/>
  <c r="Q40" i="184"/>
  <c r="C40" i="184"/>
  <c r="K40" i="184" s="1"/>
  <c r="B40" i="184"/>
  <c r="D40" i="184" s="1"/>
  <c r="E40" i="184" s="1"/>
  <c r="U39" i="184"/>
  <c r="R39" i="184"/>
  <c r="Q39" i="184"/>
  <c r="C39" i="184"/>
  <c r="B39" i="184"/>
  <c r="D39" i="184" s="1"/>
  <c r="T39" i="184" s="1"/>
  <c r="U38" i="184"/>
  <c r="R38" i="184"/>
  <c r="Q38" i="184"/>
  <c r="C38" i="184"/>
  <c r="B38" i="184"/>
  <c r="D38" i="184" s="1"/>
  <c r="U37" i="184"/>
  <c r="R37" i="184"/>
  <c r="Q37" i="184"/>
  <c r="C37" i="184"/>
  <c r="K37" i="184" s="1"/>
  <c r="B37" i="184"/>
  <c r="D37" i="184" s="1"/>
  <c r="T37" i="184" s="1"/>
  <c r="U36" i="184"/>
  <c r="R36" i="184"/>
  <c r="Q36" i="184"/>
  <c r="C36" i="184"/>
  <c r="K36" i="184" s="1"/>
  <c r="B36" i="184"/>
  <c r="U35" i="184"/>
  <c r="R35" i="184"/>
  <c r="Q35" i="184"/>
  <c r="C35" i="184"/>
  <c r="K35" i="184" s="1"/>
  <c r="B35" i="184"/>
  <c r="U34" i="184"/>
  <c r="R34" i="184"/>
  <c r="Q34" i="184"/>
  <c r="C34" i="184"/>
  <c r="J34" i="184" s="1"/>
  <c r="B34" i="184"/>
  <c r="U33" i="184"/>
  <c r="R33" i="184"/>
  <c r="Q33" i="184"/>
  <c r="C33" i="184"/>
  <c r="J33" i="184" s="1"/>
  <c r="B33" i="184"/>
  <c r="U32" i="184"/>
  <c r="R32" i="184"/>
  <c r="Q32" i="184"/>
  <c r="C32" i="184"/>
  <c r="K32" i="184" s="1"/>
  <c r="B32" i="184"/>
  <c r="U31" i="184"/>
  <c r="R31" i="184"/>
  <c r="Q31" i="184"/>
  <c r="C31" i="184"/>
  <c r="K31" i="184" s="1"/>
  <c r="B31" i="184"/>
  <c r="D31" i="184" s="1"/>
  <c r="N31" i="184" s="1"/>
  <c r="U30" i="184"/>
  <c r="R30" i="184"/>
  <c r="Q30" i="184"/>
  <c r="C30" i="184"/>
  <c r="K30" i="184" s="1"/>
  <c r="B30" i="184"/>
  <c r="D30" i="184" s="1"/>
  <c r="U29" i="184"/>
  <c r="R29" i="184"/>
  <c r="Q29" i="184"/>
  <c r="C29" i="184"/>
  <c r="K29" i="184" s="1"/>
  <c r="B29" i="184"/>
  <c r="U28" i="184"/>
  <c r="R28" i="184"/>
  <c r="Q28" i="184"/>
  <c r="C28" i="184"/>
  <c r="J28" i="184" s="1"/>
  <c r="B28" i="184"/>
  <c r="D28" i="184" s="1"/>
  <c r="T28" i="184" s="1"/>
  <c r="U27" i="184"/>
  <c r="R27" i="184"/>
  <c r="Q27" i="184"/>
  <c r="C27" i="184"/>
  <c r="B27" i="184"/>
  <c r="D27" i="184" s="1"/>
  <c r="T27" i="184" s="1"/>
  <c r="U26" i="184"/>
  <c r="R26" i="184"/>
  <c r="Q26" i="184"/>
  <c r="C26" i="184"/>
  <c r="B26" i="184"/>
  <c r="U25" i="184"/>
  <c r="R25" i="184"/>
  <c r="Q25" i="184"/>
  <c r="C25" i="184"/>
  <c r="K25" i="184" s="1"/>
  <c r="B25" i="184"/>
  <c r="U24" i="184"/>
  <c r="R24" i="184"/>
  <c r="Q24" i="184"/>
  <c r="C24" i="184"/>
  <c r="K24" i="184" s="1"/>
  <c r="B24" i="184"/>
  <c r="U23" i="184"/>
  <c r="T23" i="184"/>
  <c r="S23" i="184"/>
  <c r="U22" i="184"/>
  <c r="T22" i="184"/>
  <c r="U21" i="184"/>
  <c r="T21" i="184"/>
  <c r="U20" i="184"/>
  <c r="T20" i="184"/>
  <c r="U19" i="184"/>
  <c r="T19" i="184"/>
  <c r="U18" i="184"/>
  <c r="T18" i="184"/>
  <c r="U17" i="184"/>
  <c r="T17" i="184"/>
  <c r="S17" i="184"/>
  <c r="U16" i="184"/>
  <c r="T16" i="184"/>
  <c r="U15" i="184"/>
  <c r="T15" i="184"/>
  <c r="U14" i="184"/>
  <c r="T14" i="184"/>
  <c r="U13" i="184"/>
  <c r="T13" i="184"/>
  <c r="S13" i="184"/>
  <c r="U12" i="184"/>
  <c r="T12" i="184"/>
  <c r="U11" i="184"/>
  <c r="T11" i="184"/>
  <c r="S11" i="184"/>
  <c r="U10" i="184"/>
  <c r="T10" i="184"/>
  <c r="U9" i="184"/>
  <c r="T9" i="184"/>
  <c r="U8" i="184"/>
  <c r="T8" i="184"/>
  <c r="U7" i="184"/>
  <c r="T7" i="184"/>
  <c r="U6" i="184"/>
  <c r="T6" i="184"/>
  <c r="U5" i="184"/>
  <c r="T5" i="184"/>
  <c r="U4" i="184"/>
  <c r="T4" i="184"/>
  <c r="U3" i="184"/>
  <c r="T3" i="184"/>
  <c r="U2" i="184"/>
  <c r="T2" i="184"/>
  <c r="U100" i="183"/>
  <c r="R100" i="183"/>
  <c r="Q100" i="183"/>
  <c r="C100" i="183"/>
  <c r="K100" i="183" s="1"/>
  <c r="B100" i="183"/>
  <c r="U99" i="183"/>
  <c r="R99" i="183"/>
  <c r="Q99" i="183"/>
  <c r="C99" i="183"/>
  <c r="B99" i="183"/>
  <c r="U98" i="183"/>
  <c r="R98" i="183"/>
  <c r="Q98" i="183"/>
  <c r="C98" i="183"/>
  <c r="B98" i="183"/>
  <c r="D98" i="183" s="1"/>
  <c r="H98" i="183" s="1"/>
  <c r="U97" i="183"/>
  <c r="R97" i="183"/>
  <c r="Q97" i="183"/>
  <c r="C97" i="183"/>
  <c r="K97" i="183" s="1"/>
  <c r="B97" i="183"/>
  <c r="D97" i="183" s="1"/>
  <c r="U96" i="183"/>
  <c r="R96" i="183"/>
  <c r="Q96" i="183"/>
  <c r="C96" i="183"/>
  <c r="B96" i="183"/>
  <c r="D96" i="183" s="1"/>
  <c r="T96" i="183" s="1"/>
  <c r="U95" i="183"/>
  <c r="R95" i="183"/>
  <c r="Q95" i="183"/>
  <c r="C95" i="183"/>
  <c r="K95" i="183" s="1"/>
  <c r="B95" i="183"/>
  <c r="U94" i="183"/>
  <c r="R94" i="183"/>
  <c r="Q94" i="183"/>
  <c r="C94" i="183"/>
  <c r="K94" i="183" s="1"/>
  <c r="B94" i="183"/>
  <c r="U93" i="183"/>
  <c r="R93" i="183"/>
  <c r="Q93" i="183"/>
  <c r="C93" i="183"/>
  <c r="B93" i="183"/>
  <c r="U92" i="183"/>
  <c r="R92" i="183"/>
  <c r="Q92" i="183"/>
  <c r="C92" i="183"/>
  <c r="B92" i="183"/>
  <c r="U91" i="183"/>
  <c r="R91" i="183"/>
  <c r="Q91" i="183"/>
  <c r="C91" i="183"/>
  <c r="K91" i="183" s="1"/>
  <c r="B91" i="183"/>
  <c r="D91" i="183" s="1"/>
  <c r="U90" i="183"/>
  <c r="R90" i="183"/>
  <c r="Q90" i="183"/>
  <c r="C90" i="183"/>
  <c r="B90" i="183"/>
  <c r="D90" i="183" s="1"/>
  <c r="U89" i="183"/>
  <c r="R89" i="183"/>
  <c r="Q89" i="183"/>
  <c r="C89" i="183"/>
  <c r="K89" i="183" s="1"/>
  <c r="B89" i="183"/>
  <c r="U88" i="183"/>
  <c r="R88" i="183"/>
  <c r="Q88" i="183"/>
  <c r="C88" i="183"/>
  <c r="K88" i="183" s="1"/>
  <c r="B88" i="183"/>
  <c r="D88" i="183" s="1"/>
  <c r="T88" i="183" s="1"/>
  <c r="U87" i="183"/>
  <c r="R87" i="183"/>
  <c r="Q87" i="183"/>
  <c r="C87" i="183"/>
  <c r="B87" i="183"/>
  <c r="U86" i="183"/>
  <c r="R86" i="183"/>
  <c r="Q86" i="183"/>
  <c r="C86" i="183"/>
  <c r="B86" i="183"/>
  <c r="D86" i="183" s="1"/>
  <c r="H86" i="183" s="1"/>
  <c r="U85" i="183"/>
  <c r="R85" i="183"/>
  <c r="Q85" i="183"/>
  <c r="C85" i="183"/>
  <c r="B85" i="183"/>
  <c r="D85" i="183" s="1"/>
  <c r="U84" i="183"/>
  <c r="R84" i="183"/>
  <c r="Q84" i="183"/>
  <c r="C84" i="183"/>
  <c r="B84" i="183"/>
  <c r="U83" i="183"/>
  <c r="R83" i="183"/>
  <c r="Q83" i="183"/>
  <c r="C83" i="183"/>
  <c r="K83" i="183" s="1"/>
  <c r="B83" i="183"/>
  <c r="U82" i="183"/>
  <c r="R82" i="183"/>
  <c r="Q82" i="183"/>
  <c r="C82" i="183"/>
  <c r="K82" i="183" s="1"/>
  <c r="B82" i="183"/>
  <c r="U81" i="183"/>
  <c r="R81" i="183"/>
  <c r="Q81" i="183"/>
  <c r="C81" i="183"/>
  <c r="J81" i="183" s="1"/>
  <c r="B81" i="183"/>
  <c r="U80" i="183"/>
  <c r="R80" i="183"/>
  <c r="Q80" i="183"/>
  <c r="C80" i="183"/>
  <c r="J80" i="183" s="1"/>
  <c r="B80" i="183"/>
  <c r="D80" i="183" s="1"/>
  <c r="T80" i="183" s="1"/>
  <c r="U79" i="183"/>
  <c r="R79" i="183"/>
  <c r="Q79" i="183"/>
  <c r="C79" i="183"/>
  <c r="K79" i="183" s="1"/>
  <c r="B79" i="183"/>
  <c r="U78" i="183"/>
  <c r="R78" i="183"/>
  <c r="Q78" i="183"/>
  <c r="C78" i="183"/>
  <c r="B78" i="183"/>
  <c r="D78" i="183" s="1"/>
  <c r="T78" i="183" s="1"/>
  <c r="U77" i="183"/>
  <c r="R77" i="183"/>
  <c r="Q77" i="183"/>
  <c r="C77" i="183"/>
  <c r="K77" i="183" s="1"/>
  <c r="B77" i="183"/>
  <c r="U76" i="183"/>
  <c r="R76" i="183"/>
  <c r="Q76" i="183"/>
  <c r="C76" i="183"/>
  <c r="K76" i="183" s="1"/>
  <c r="B76" i="183"/>
  <c r="D76" i="183" s="1"/>
  <c r="T76" i="183" s="1"/>
  <c r="U75" i="183"/>
  <c r="R75" i="183"/>
  <c r="Q75" i="183"/>
  <c r="C75" i="183"/>
  <c r="B75" i="183"/>
  <c r="U74" i="183"/>
  <c r="R74" i="183"/>
  <c r="Q74" i="183"/>
  <c r="C74" i="183"/>
  <c r="B74" i="183"/>
  <c r="D74" i="183" s="1"/>
  <c r="E74" i="183" s="1"/>
  <c r="U73" i="183"/>
  <c r="R73" i="183"/>
  <c r="Q73" i="183"/>
  <c r="C73" i="183"/>
  <c r="B73" i="183"/>
  <c r="U72" i="183"/>
  <c r="R72" i="183"/>
  <c r="Q72" i="183"/>
  <c r="C72" i="183"/>
  <c r="J72" i="183" s="1"/>
  <c r="B72" i="183"/>
  <c r="D72" i="183" s="1"/>
  <c r="F72" i="183" s="1"/>
  <c r="U71" i="183"/>
  <c r="R71" i="183"/>
  <c r="Q71" i="183"/>
  <c r="C71" i="183"/>
  <c r="K71" i="183" s="1"/>
  <c r="B71" i="183"/>
  <c r="U70" i="183"/>
  <c r="R70" i="183"/>
  <c r="Q70" i="183"/>
  <c r="C70" i="183"/>
  <c r="K70" i="183" s="1"/>
  <c r="B70" i="183"/>
  <c r="U69" i="183"/>
  <c r="R69" i="183"/>
  <c r="Q69" i="183"/>
  <c r="C69" i="183"/>
  <c r="K69" i="183" s="1"/>
  <c r="B69" i="183"/>
  <c r="U68" i="183"/>
  <c r="R68" i="183"/>
  <c r="Q68" i="183"/>
  <c r="C68" i="183"/>
  <c r="J68" i="183" s="1"/>
  <c r="B68" i="183"/>
  <c r="D68" i="183" s="1"/>
  <c r="F68" i="183" s="1"/>
  <c r="U67" i="183"/>
  <c r="R67" i="183"/>
  <c r="Q67" i="183"/>
  <c r="C67" i="183"/>
  <c r="B67" i="183"/>
  <c r="D67" i="183" s="1"/>
  <c r="U66" i="183"/>
  <c r="R66" i="183"/>
  <c r="Q66" i="183"/>
  <c r="C66" i="183"/>
  <c r="J66" i="183" s="1"/>
  <c r="B66" i="183"/>
  <c r="U65" i="183"/>
  <c r="R65" i="183"/>
  <c r="Q65" i="183"/>
  <c r="C65" i="183"/>
  <c r="K65" i="183" s="1"/>
  <c r="B65" i="183"/>
  <c r="U64" i="183"/>
  <c r="R64" i="183"/>
  <c r="Q64" i="183"/>
  <c r="C64" i="183"/>
  <c r="K64" i="183" s="1"/>
  <c r="B64" i="183"/>
  <c r="D64" i="183" s="1"/>
  <c r="U63" i="183"/>
  <c r="R63" i="183"/>
  <c r="Q63" i="183"/>
  <c r="C63" i="183"/>
  <c r="B63" i="183"/>
  <c r="U62" i="183"/>
  <c r="R62" i="183"/>
  <c r="Q62" i="183"/>
  <c r="C62" i="183"/>
  <c r="B62" i="183"/>
  <c r="D62" i="183" s="1"/>
  <c r="U61" i="183"/>
  <c r="R61" i="183"/>
  <c r="Q61" i="183"/>
  <c r="C61" i="183"/>
  <c r="K61" i="183" s="1"/>
  <c r="B61" i="183"/>
  <c r="D61" i="183" s="1"/>
  <c r="U60" i="183"/>
  <c r="R60" i="183"/>
  <c r="Q60" i="183"/>
  <c r="C60" i="183"/>
  <c r="K60" i="183" s="1"/>
  <c r="B60" i="183"/>
  <c r="U59" i="183"/>
  <c r="R59" i="183"/>
  <c r="Q59" i="183"/>
  <c r="C59" i="183"/>
  <c r="K59" i="183" s="1"/>
  <c r="B59" i="183"/>
  <c r="U58" i="183"/>
  <c r="R58" i="183"/>
  <c r="Q58" i="183"/>
  <c r="C58" i="183"/>
  <c r="K58" i="183" s="1"/>
  <c r="B58" i="183"/>
  <c r="U57" i="183"/>
  <c r="R57" i="183"/>
  <c r="Q57" i="183"/>
  <c r="C57" i="183"/>
  <c r="B57" i="183"/>
  <c r="U56" i="183"/>
  <c r="R56" i="183"/>
  <c r="Q56" i="183"/>
  <c r="C56" i="183"/>
  <c r="J56" i="183" s="1"/>
  <c r="B56" i="183"/>
  <c r="U55" i="183"/>
  <c r="R55" i="183"/>
  <c r="Q55" i="183"/>
  <c r="C55" i="183"/>
  <c r="K55" i="183" s="1"/>
  <c r="B55" i="183"/>
  <c r="U54" i="183"/>
  <c r="R54" i="183"/>
  <c r="Q54" i="183"/>
  <c r="C54" i="183"/>
  <c r="B54" i="183"/>
  <c r="U53" i="183"/>
  <c r="R53" i="183"/>
  <c r="Q53" i="183"/>
  <c r="C53" i="183"/>
  <c r="B53" i="183"/>
  <c r="D53" i="183" s="1"/>
  <c r="U52" i="183"/>
  <c r="R52" i="183"/>
  <c r="Q52" i="183"/>
  <c r="C52" i="183"/>
  <c r="B52" i="183"/>
  <c r="D52" i="183" s="1"/>
  <c r="T52" i="183" s="1"/>
  <c r="U51" i="183"/>
  <c r="R51" i="183"/>
  <c r="Q51" i="183"/>
  <c r="C51" i="183"/>
  <c r="B51" i="183"/>
  <c r="U50" i="183"/>
  <c r="R50" i="183"/>
  <c r="Q50" i="183"/>
  <c r="C50" i="183"/>
  <c r="B50" i="183"/>
  <c r="D50" i="183" s="1"/>
  <c r="U49" i="183"/>
  <c r="R49" i="183"/>
  <c r="Q49" i="183"/>
  <c r="C49" i="183"/>
  <c r="J49" i="183" s="1"/>
  <c r="B49" i="183"/>
  <c r="U48" i="183"/>
  <c r="R48" i="183"/>
  <c r="Q48" i="183"/>
  <c r="C48" i="183"/>
  <c r="B48" i="183"/>
  <c r="U47" i="183"/>
  <c r="R47" i="183"/>
  <c r="Q47" i="183"/>
  <c r="C47" i="183"/>
  <c r="J47" i="183" s="1"/>
  <c r="B47" i="183"/>
  <c r="U46" i="183"/>
  <c r="R46" i="183"/>
  <c r="Q46" i="183"/>
  <c r="C46" i="183"/>
  <c r="B46" i="183"/>
  <c r="D46" i="183" s="1"/>
  <c r="T46" i="183" s="1"/>
  <c r="U45" i="183"/>
  <c r="R45" i="183"/>
  <c r="Q45" i="183"/>
  <c r="C45" i="183"/>
  <c r="B45" i="183"/>
  <c r="D45" i="183" s="1"/>
  <c r="T45" i="183" s="1"/>
  <c r="U44" i="183"/>
  <c r="R44" i="183"/>
  <c r="Q44" i="183"/>
  <c r="C44" i="183"/>
  <c r="B44" i="183"/>
  <c r="D44" i="183" s="1"/>
  <c r="T44" i="183" s="1"/>
  <c r="U43" i="183"/>
  <c r="R43" i="183"/>
  <c r="Q43" i="183"/>
  <c r="C43" i="183"/>
  <c r="B43" i="183"/>
  <c r="U42" i="183"/>
  <c r="R42" i="183"/>
  <c r="Q42" i="183"/>
  <c r="C42" i="183"/>
  <c r="B42" i="183"/>
  <c r="D42" i="183" s="1"/>
  <c r="U41" i="183"/>
  <c r="R41" i="183"/>
  <c r="Q41" i="183"/>
  <c r="C41" i="183"/>
  <c r="J41" i="183" s="1"/>
  <c r="B41" i="183"/>
  <c r="D41" i="183" s="1"/>
  <c r="N41" i="183" s="1"/>
  <c r="U40" i="183"/>
  <c r="R40" i="183"/>
  <c r="Q40" i="183"/>
  <c r="C40" i="183"/>
  <c r="B40" i="183"/>
  <c r="D40" i="183" s="1"/>
  <c r="F40" i="183" s="1"/>
  <c r="U39" i="183"/>
  <c r="R39" i="183"/>
  <c r="Q39" i="183"/>
  <c r="C39" i="183"/>
  <c r="B39" i="183"/>
  <c r="D39" i="183" s="1"/>
  <c r="T39" i="183" s="1"/>
  <c r="U38" i="183"/>
  <c r="R38" i="183"/>
  <c r="Q38" i="183"/>
  <c r="C38" i="183"/>
  <c r="B38" i="183"/>
  <c r="D38" i="183" s="1"/>
  <c r="T38" i="183" s="1"/>
  <c r="U37" i="183"/>
  <c r="R37" i="183"/>
  <c r="Q37" i="183"/>
  <c r="C37" i="183"/>
  <c r="B37" i="183"/>
  <c r="D37" i="183" s="1"/>
  <c r="U36" i="183"/>
  <c r="R36" i="183"/>
  <c r="Q36" i="183"/>
  <c r="C36" i="183"/>
  <c r="K36" i="183" s="1"/>
  <c r="B36" i="183"/>
  <c r="U35" i="183"/>
  <c r="R35" i="183"/>
  <c r="Q35" i="183"/>
  <c r="C35" i="183"/>
  <c r="J35" i="183" s="1"/>
  <c r="B35" i="183"/>
  <c r="D35" i="183" s="1"/>
  <c r="U34" i="183"/>
  <c r="R34" i="183"/>
  <c r="Q34" i="183"/>
  <c r="C34" i="183"/>
  <c r="B34" i="183"/>
  <c r="D34" i="183" s="1"/>
  <c r="N34" i="183" s="1"/>
  <c r="U33" i="183"/>
  <c r="R33" i="183"/>
  <c r="Q33" i="183"/>
  <c r="C33" i="183"/>
  <c r="B33" i="183"/>
  <c r="U32" i="183"/>
  <c r="R32" i="183"/>
  <c r="Q32" i="183"/>
  <c r="C32" i="183"/>
  <c r="B32" i="183"/>
  <c r="D32" i="183" s="1"/>
  <c r="E32" i="183" s="1"/>
  <c r="U31" i="183"/>
  <c r="R31" i="183"/>
  <c r="Q31" i="183"/>
  <c r="C31" i="183"/>
  <c r="K31" i="183" s="1"/>
  <c r="B31" i="183"/>
  <c r="D31" i="183" s="1"/>
  <c r="U30" i="183"/>
  <c r="R30" i="183"/>
  <c r="Q30" i="183"/>
  <c r="C30" i="183"/>
  <c r="B30" i="183"/>
  <c r="D30" i="183" s="1"/>
  <c r="F30" i="183" s="1"/>
  <c r="U29" i="183"/>
  <c r="R29" i="183"/>
  <c r="Q29" i="183"/>
  <c r="C29" i="183"/>
  <c r="B29" i="183"/>
  <c r="U28" i="183"/>
  <c r="R28" i="183"/>
  <c r="Q28" i="183"/>
  <c r="C28" i="183"/>
  <c r="B28" i="183"/>
  <c r="U27" i="183"/>
  <c r="R27" i="183"/>
  <c r="Q27" i="183"/>
  <c r="C27" i="183"/>
  <c r="B27" i="183"/>
  <c r="U26" i="183"/>
  <c r="R26" i="183"/>
  <c r="Q26" i="183"/>
  <c r="C26" i="183"/>
  <c r="B26" i="183"/>
  <c r="D26" i="183" s="1"/>
  <c r="U25" i="183"/>
  <c r="R25" i="183"/>
  <c r="Q25" i="183"/>
  <c r="C25" i="183"/>
  <c r="K25" i="183" s="1"/>
  <c r="B25" i="183"/>
  <c r="U24" i="183"/>
  <c r="R24" i="183"/>
  <c r="Q24" i="183"/>
  <c r="C24" i="183"/>
  <c r="J24" i="183" s="1"/>
  <c r="B24" i="183"/>
  <c r="U23" i="183"/>
  <c r="T23" i="183"/>
  <c r="U22" i="183"/>
  <c r="T22" i="183"/>
  <c r="U21" i="183"/>
  <c r="T21" i="183"/>
  <c r="U20" i="183"/>
  <c r="T20" i="183"/>
  <c r="U19" i="183"/>
  <c r="T19" i="183"/>
  <c r="U18" i="183"/>
  <c r="T18" i="183"/>
  <c r="U17" i="183"/>
  <c r="T17" i="183"/>
  <c r="U16" i="183"/>
  <c r="T16" i="183"/>
  <c r="U15" i="183"/>
  <c r="T15" i="183"/>
  <c r="U14" i="183"/>
  <c r="T14" i="183"/>
  <c r="U13" i="183"/>
  <c r="T13" i="183"/>
  <c r="U12" i="183"/>
  <c r="T12" i="183"/>
  <c r="U11" i="183"/>
  <c r="T11" i="183"/>
  <c r="U10" i="183"/>
  <c r="T10" i="183"/>
  <c r="U9" i="183"/>
  <c r="T9" i="183"/>
  <c r="U8" i="183"/>
  <c r="T8" i="183"/>
  <c r="U7" i="183"/>
  <c r="T7" i="183"/>
  <c r="U100" i="182"/>
  <c r="R100" i="182"/>
  <c r="Q100" i="182"/>
  <c r="C100" i="182"/>
  <c r="B100" i="182"/>
  <c r="D100" i="182" s="1"/>
  <c r="T100" i="182" s="1"/>
  <c r="U99" i="182"/>
  <c r="R99" i="182"/>
  <c r="Q99" i="182"/>
  <c r="C99" i="182"/>
  <c r="B99" i="182"/>
  <c r="D99" i="182" s="1"/>
  <c r="U98" i="182"/>
  <c r="R98" i="182"/>
  <c r="Q98" i="182"/>
  <c r="C98" i="182"/>
  <c r="B98" i="182"/>
  <c r="U97" i="182"/>
  <c r="R97" i="182"/>
  <c r="Q97" i="182"/>
  <c r="C97" i="182"/>
  <c r="K97" i="182" s="1"/>
  <c r="B97" i="182"/>
  <c r="U96" i="182"/>
  <c r="R96" i="182"/>
  <c r="Q96" i="182"/>
  <c r="C96" i="182"/>
  <c r="K96" i="182" s="1"/>
  <c r="B96" i="182"/>
  <c r="D96" i="182" s="1"/>
  <c r="U95" i="182"/>
  <c r="R95" i="182"/>
  <c r="Q95" i="182"/>
  <c r="C95" i="182"/>
  <c r="K95" i="182" s="1"/>
  <c r="B95" i="182"/>
  <c r="U94" i="182"/>
  <c r="R94" i="182"/>
  <c r="Q94" i="182"/>
  <c r="C94" i="182"/>
  <c r="B94" i="182"/>
  <c r="D94" i="182" s="1"/>
  <c r="U93" i="182"/>
  <c r="R93" i="182"/>
  <c r="Q93" i="182"/>
  <c r="C93" i="182"/>
  <c r="B93" i="182"/>
  <c r="D93" i="182" s="1"/>
  <c r="U92" i="182"/>
  <c r="R92" i="182"/>
  <c r="Q92" i="182"/>
  <c r="C92" i="182"/>
  <c r="B92" i="182"/>
  <c r="D92" i="182" s="1"/>
  <c r="E92" i="182" s="1"/>
  <c r="U91" i="182"/>
  <c r="R91" i="182"/>
  <c r="Q91" i="182"/>
  <c r="C91" i="182"/>
  <c r="K91" i="182" s="1"/>
  <c r="B91" i="182"/>
  <c r="D91" i="182" s="1"/>
  <c r="U90" i="182"/>
  <c r="R90" i="182"/>
  <c r="Q90" i="182"/>
  <c r="C90" i="182"/>
  <c r="K90" i="182" s="1"/>
  <c r="B90" i="182"/>
  <c r="D90" i="182" s="1"/>
  <c r="T90" i="182" s="1"/>
  <c r="U89" i="182"/>
  <c r="R89" i="182"/>
  <c r="Q89" i="182"/>
  <c r="C89" i="182"/>
  <c r="K89" i="182" s="1"/>
  <c r="B89" i="182"/>
  <c r="U88" i="182"/>
  <c r="R88" i="182"/>
  <c r="Q88" i="182"/>
  <c r="C88" i="182"/>
  <c r="B88" i="182"/>
  <c r="D88" i="182" s="1"/>
  <c r="T88" i="182" s="1"/>
  <c r="U87" i="182"/>
  <c r="R87" i="182"/>
  <c r="Q87" i="182"/>
  <c r="C87" i="182"/>
  <c r="B87" i="182"/>
  <c r="D87" i="182" s="1"/>
  <c r="E87" i="182" s="1"/>
  <c r="U86" i="182"/>
  <c r="R86" i="182"/>
  <c r="Q86" i="182"/>
  <c r="C86" i="182"/>
  <c r="B86" i="182"/>
  <c r="D86" i="182" s="1"/>
  <c r="H86" i="182" s="1"/>
  <c r="U85" i="182"/>
  <c r="R85" i="182"/>
  <c r="Q85" i="182"/>
  <c r="C85" i="182"/>
  <c r="K85" i="182" s="1"/>
  <c r="B85" i="182"/>
  <c r="D85" i="182" s="1"/>
  <c r="U84" i="182"/>
  <c r="R84" i="182"/>
  <c r="Q84" i="182"/>
  <c r="C84" i="182"/>
  <c r="K84" i="182" s="1"/>
  <c r="B84" i="182"/>
  <c r="D84" i="182" s="1"/>
  <c r="T84" i="182" s="1"/>
  <c r="U83" i="182"/>
  <c r="R83" i="182"/>
  <c r="Q83" i="182"/>
  <c r="C83" i="182"/>
  <c r="K83" i="182" s="1"/>
  <c r="B83" i="182"/>
  <c r="U82" i="182"/>
  <c r="R82" i="182"/>
  <c r="Q82" i="182"/>
  <c r="C82" i="182"/>
  <c r="J82" i="182" s="1"/>
  <c r="B82" i="182"/>
  <c r="D82" i="182" s="1"/>
  <c r="H82" i="182" s="1"/>
  <c r="U81" i="182"/>
  <c r="R81" i="182"/>
  <c r="Q81" i="182"/>
  <c r="C81" i="182"/>
  <c r="J81" i="182" s="1"/>
  <c r="B81" i="182"/>
  <c r="D81" i="182" s="1"/>
  <c r="E81" i="182" s="1"/>
  <c r="U80" i="182"/>
  <c r="R80" i="182"/>
  <c r="Q80" i="182"/>
  <c r="C80" i="182"/>
  <c r="J80" i="182" s="1"/>
  <c r="B80" i="182"/>
  <c r="D80" i="182" s="1"/>
  <c r="E80" i="182" s="1"/>
  <c r="U79" i="182"/>
  <c r="R79" i="182"/>
  <c r="Q79" i="182"/>
  <c r="C79" i="182"/>
  <c r="K79" i="182" s="1"/>
  <c r="B79" i="182"/>
  <c r="D79" i="182" s="1"/>
  <c r="U78" i="182"/>
  <c r="R78" i="182"/>
  <c r="Q78" i="182"/>
  <c r="C78" i="182"/>
  <c r="K78" i="182" s="1"/>
  <c r="B78" i="182"/>
  <c r="D78" i="182" s="1"/>
  <c r="E78" i="182" s="1"/>
  <c r="U77" i="182"/>
  <c r="R77" i="182"/>
  <c r="Q77" i="182"/>
  <c r="C77" i="182"/>
  <c r="K77" i="182" s="1"/>
  <c r="B77" i="182"/>
  <c r="U76" i="182"/>
  <c r="R76" i="182"/>
  <c r="Q76" i="182"/>
  <c r="C76" i="182"/>
  <c r="B76" i="182"/>
  <c r="D76" i="182" s="1"/>
  <c r="U75" i="182"/>
  <c r="R75" i="182"/>
  <c r="Q75" i="182"/>
  <c r="C75" i="182"/>
  <c r="B75" i="182"/>
  <c r="D75" i="182" s="1"/>
  <c r="F75" i="182" s="1"/>
  <c r="U74" i="182"/>
  <c r="R74" i="182"/>
  <c r="Q74" i="182"/>
  <c r="C74" i="182"/>
  <c r="B74" i="182"/>
  <c r="D74" i="182" s="1"/>
  <c r="F74" i="182" s="1"/>
  <c r="U73" i="182"/>
  <c r="R73" i="182"/>
  <c r="Q73" i="182"/>
  <c r="C73" i="182"/>
  <c r="K73" i="182" s="1"/>
  <c r="B73" i="182"/>
  <c r="U72" i="182"/>
  <c r="R72" i="182"/>
  <c r="Q72" i="182"/>
  <c r="C72" i="182"/>
  <c r="K72" i="182" s="1"/>
  <c r="B72" i="182"/>
  <c r="D72" i="182" s="1"/>
  <c r="E72" i="182" s="1"/>
  <c r="U71" i="182"/>
  <c r="R71" i="182"/>
  <c r="Q71" i="182"/>
  <c r="C71" i="182"/>
  <c r="K71" i="182" s="1"/>
  <c r="B71" i="182"/>
  <c r="U70" i="182"/>
  <c r="R70" i="182"/>
  <c r="Q70" i="182"/>
  <c r="C70" i="182"/>
  <c r="K70" i="182" s="1"/>
  <c r="B70" i="182"/>
  <c r="D70" i="182" s="1"/>
  <c r="U69" i="182"/>
  <c r="R69" i="182"/>
  <c r="Q69" i="182"/>
  <c r="C69" i="182"/>
  <c r="K69" i="182" s="1"/>
  <c r="B69" i="182"/>
  <c r="D69" i="182" s="1"/>
  <c r="N69" i="182" s="1"/>
  <c r="U68" i="182"/>
  <c r="R68" i="182"/>
  <c r="Q68" i="182"/>
  <c r="C68" i="182"/>
  <c r="J68" i="182" s="1"/>
  <c r="B68" i="182"/>
  <c r="D68" i="182" s="1"/>
  <c r="U67" i="182"/>
  <c r="R67" i="182"/>
  <c r="Q67" i="182"/>
  <c r="C67" i="182"/>
  <c r="K67" i="182" s="1"/>
  <c r="B67" i="182"/>
  <c r="U66" i="182"/>
  <c r="R66" i="182"/>
  <c r="Q66" i="182"/>
  <c r="C66" i="182"/>
  <c r="K66" i="182" s="1"/>
  <c r="B66" i="182"/>
  <c r="D66" i="182" s="1"/>
  <c r="U65" i="182"/>
  <c r="R65" i="182"/>
  <c r="Q65" i="182"/>
  <c r="C65" i="182"/>
  <c r="K65" i="182" s="1"/>
  <c r="B65" i="182"/>
  <c r="U64" i="182"/>
  <c r="R64" i="182"/>
  <c r="Q64" i="182"/>
  <c r="C64" i="182"/>
  <c r="B64" i="182"/>
  <c r="D64" i="182" s="1"/>
  <c r="E64" i="182" s="1"/>
  <c r="U63" i="182"/>
  <c r="R63" i="182"/>
  <c r="Q63" i="182"/>
  <c r="C63" i="182"/>
  <c r="B63" i="182"/>
  <c r="D63" i="182" s="1"/>
  <c r="T63" i="182" s="1"/>
  <c r="U62" i="182"/>
  <c r="R62" i="182"/>
  <c r="Q62" i="182"/>
  <c r="C62" i="182"/>
  <c r="B62" i="182"/>
  <c r="D62" i="182" s="1"/>
  <c r="T62" i="182" s="1"/>
  <c r="U61" i="182"/>
  <c r="R61" i="182"/>
  <c r="Q61" i="182"/>
  <c r="C61" i="182"/>
  <c r="K61" i="182" s="1"/>
  <c r="B61" i="182"/>
  <c r="D61" i="182" s="1"/>
  <c r="U60" i="182"/>
  <c r="R60" i="182"/>
  <c r="Q60" i="182"/>
  <c r="C60" i="182"/>
  <c r="K60" i="182" s="1"/>
  <c r="B60" i="182"/>
  <c r="D60" i="182" s="1"/>
  <c r="U59" i="182"/>
  <c r="R59" i="182"/>
  <c r="Q59" i="182"/>
  <c r="C59" i="182"/>
  <c r="K59" i="182" s="1"/>
  <c r="B59" i="182"/>
  <c r="U58" i="182"/>
  <c r="R58" i="182"/>
  <c r="Q58" i="182"/>
  <c r="C58" i="182"/>
  <c r="K58" i="182" s="1"/>
  <c r="B58" i="182"/>
  <c r="D58" i="182" s="1"/>
  <c r="E58" i="182" s="1"/>
  <c r="U57" i="182"/>
  <c r="R57" i="182"/>
  <c r="Q57" i="182"/>
  <c r="C57" i="182"/>
  <c r="K57" i="182" s="1"/>
  <c r="B57" i="182"/>
  <c r="U56" i="182"/>
  <c r="R56" i="182"/>
  <c r="Q56" i="182"/>
  <c r="C56" i="182"/>
  <c r="J56" i="182" s="1"/>
  <c r="B56" i="182"/>
  <c r="D56" i="182" s="1"/>
  <c r="T56" i="182" s="1"/>
  <c r="U55" i="182"/>
  <c r="R55" i="182"/>
  <c r="Q55" i="182"/>
  <c r="C55" i="182"/>
  <c r="K55" i="182" s="1"/>
  <c r="B55" i="182"/>
  <c r="D55" i="182" s="1"/>
  <c r="U54" i="182"/>
  <c r="R54" i="182"/>
  <c r="Q54" i="182"/>
  <c r="C54" i="182"/>
  <c r="B54" i="182"/>
  <c r="U53" i="182"/>
  <c r="R53" i="182"/>
  <c r="Q53" i="182"/>
  <c r="C53" i="182"/>
  <c r="K53" i="182" s="1"/>
  <c r="B53" i="182"/>
  <c r="U52" i="182"/>
  <c r="R52" i="182"/>
  <c r="Q52" i="182"/>
  <c r="C52" i="182"/>
  <c r="K52" i="182" s="1"/>
  <c r="B52" i="182"/>
  <c r="U51" i="182"/>
  <c r="R51" i="182"/>
  <c r="Q51" i="182"/>
  <c r="C51" i="182"/>
  <c r="B51" i="182"/>
  <c r="U50" i="182"/>
  <c r="R50" i="182"/>
  <c r="Q50" i="182"/>
  <c r="C50" i="182"/>
  <c r="B50" i="182"/>
  <c r="D50" i="182" s="1"/>
  <c r="F50" i="182" s="1"/>
  <c r="U49" i="182"/>
  <c r="R49" i="182"/>
  <c r="Q49" i="182"/>
  <c r="C49" i="182"/>
  <c r="K49" i="182" s="1"/>
  <c r="B49" i="182"/>
  <c r="U48" i="182"/>
  <c r="R48" i="182"/>
  <c r="Q48" i="182"/>
  <c r="C48" i="182"/>
  <c r="B48" i="182"/>
  <c r="U47" i="182"/>
  <c r="R47" i="182"/>
  <c r="Q47" i="182"/>
  <c r="C47" i="182"/>
  <c r="K47" i="182" s="1"/>
  <c r="B47" i="182"/>
  <c r="U46" i="182"/>
  <c r="R46" i="182"/>
  <c r="Q46" i="182"/>
  <c r="C46" i="182"/>
  <c r="J46" i="182" s="1"/>
  <c r="B46" i="182"/>
  <c r="U45" i="182"/>
  <c r="R45" i="182"/>
  <c r="Q45" i="182"/>
  <c r="C45" i="182"/>
  <c r="B45" i="182"/>
  <c r="D45" i="182" s="1"/>
  <c r="F45" i="182" s="1"/>
  <c r="U44" i="182"/>
  <c r="R44" i="182"/>
  <c r="Q44" i="182"/>
  <c r="C44" i="182"/>
  <c r="B44" i="182"/>
  <c r="U43" i="182"/>
  <c r="R43" i="182"/>
  <c r="Q43" i="182"/>
  <c r="C43" i="182"/>
  <c r="B43" i="182"/>
  <c r="D43" i="182" s="1"/>
  <c r="U42" i="182"/>
  <c r="R42" i="182"/>
  <c r="Q42" i="182"/>
  <c r="C42" i="182"/>
  <c r="K42" i="182" s="1"/>
  <c r="B42" i="182"/>
  <c r="D42" i="182" s="1"/>
  <c r="U41" i="182"/>
  <c r="R41" i="182"/>
  <c r="Q41" i="182"/>
  <c r="C41" i="182"/>
  <c r="K41" i="182" s="1"/>
  <c r="B41" i="182"/>
  <c r="U40" i="182"/>
  <c r="R40" i="182"/>
  <c r="Q40" i="182"/>
  <c r="C40" i="182"/>
  <c r="K40" i="182" s="1"/>
  <c r="B40" i="182"/>
  <c r="U39" i="182"/>
  <c r="R39" i="182"/>
  <c r="Q39" i="182"/>
  <c r="C39" i="182"/>
  <c r="B39" i="182"/>
  <c r="D39" i="182" s="1"/>
  <c r="U38" i="182"/>
  <c r="R38" i="182"/>
  <c r="Q38" i="182"/>
  <c r="C38" i="182"/>
  <c r="B38" i="182"/>
  <c r="D38" i="182" s="1"/>
  <c r="U37" i="182"/>
  <c r="R37" i="182"/>
  <c r="Q37" i="182"/>
  <c r="C37" i="182"/>
  <c r="B37" i="182"/>
  <c r="D37" i="182" s="1"/>
  <c r="U36" i="182"/>
  <c r="R36" i="182"/>
  <c r="Q36" i="182"/>
  <c r="C36" i="182"/>
  <c r="B36" i="182"/>
  <c r="D36" i="182" s="1"/>
  <c r="T36" i="182" s="1"/>
  <c r="U35" i="182"/>
  <c r="R35" i="182"/>
  <c r="Q35" i="182"/>
  <c r="C35" i="182"/>
  <c r="K35" i="182" s="1"/>
  <c r="B35" i="182"/>
  <c r="U34" i="182"/>
  <c r="R34" i="182"/>
  <c r="Q34" i="182"/>
  <c r="C34" i="182"/>
  <c r="J34" i="182" s="1"/>
  <c r="B34" i="182"/>
  <c r="U33" i="182"/>
  <c r="R33" i="182"/>
  <c r="Q33" i="182"/>
  <c r="C33" i="182"/>
  <c r="J33" i="182" s="1"/>
  <c r="B33" i="182"/>
  <c r="D33" i="182" s="1"/>
  <c r="U32" i="182"/>
  <c r="R32" i="182"/>
  <c r="Q32" i="182"/>
  <c r="C32" i="182"/>
  <c r="B32" i="182"/>
  <c r="U31" i="182"/>
  <c r="R31" i="182"/>
  <c r="Q31" i="182"/>
  <c r="C31" i="182"/>
  <c r="B31" i="182"/>
  <c r="D31" i="182" s="1"/>
  <c r="U30" i="182"/>
  <c r="R30" i="182"/>
  <c r="Q30" i="182"/>
  <c r="C30" i="182"/>
  <c r="B30" i="182"/>
  <c r="D30" i="182" s="1"/>
  <c r="U29" i="182"/>
  <c r="R29" i="182"/>
  <c r="Q29" i="182"/>
  <c r="C29" i="182"/>
  <c r="K29" i="182" s="1"/>
  <c r="B29" i="182"/>
  <c r="U28" i="182"/>
  <c r="R28" i="182"/>
  <c r="Q28" i="182"/>
  <c r="C28" i="182"/>
  <c r="K28" i="182" s="1"/>
  <c r="B28" i="182"/>
  <c r="U27" i="182"/>
  <c r="R27" i="182"/>
  <c r="Q27" i="182"/>
  <c r="C27" i="182"/>
  <c r="B27" i="182"/>
  <c r="U26" i="182"/>
  <c r="R26" i="182"/>
  <c r="Q26" i="182"/>
  <c r="C26" i="182"/>
  <c r="B26" i="182"/>
  <c r="D26" i="182" s="1"/>
  <c r="U25" i="182"/>
  <c r="R25" i="182"/>
  <c r="Q25" i="182"/>
  <c r="C25" i="182"/>
  <c r="B25" i="182"/>
  <c r="D25" i="182" s="1"/>
  <c r="F25" i="182" s="1"/>
  <c r="U24" i="182"/>
  <c r="R24" i="182"/>
  <c r="Q24" i="182"/>
  <c r="C24" i="182"/>
  <c r="B24" i="182"/>
  <c r="D24" i="182" s="1"/>
  <c r="U23" i="182"/>
  <c r="T23" i="182"/>
  <c r="S23" i="182"/>
  <c r="U22" i="182"/>
  <c r="T22" i="182"/>
  <c r="S22" i="182"/>
  <c r="U21" i="182"/>
  <c r="T21" i="182"/>
  <c r="U20" i="182"/>
  <c r="T20" i="182"/>
  <c r="U19" i="182"/>
  <c r="T19" i="182"/>
  <c r="U18" i="182"/>
  <c r="T18" i="182"/>
  <c r="U17" i="182"/>
  <c r="T17" i="182"/>
  <c r="U16" i="182"/>
  <c r="T16" i="182"/>
  <c r="U15" i="182"/>
  <c r="T15" i="182"/>
  <c r="U14" i="182"/>
  <c r="T14" i="182"/>
  <c r="U13" i="182"/>
  <c r="T13" i="182"/>
  <c r="U12" i="182"/>
  <c r="T12" i="182"/>
  <c r="U11" i="182"/>
  <c r="T11" i="182"/>
  <c r="U10" i="182"/>
  <c r="T10" i="182"/>
  <c r="U9" i="182"/>
  <c r="T9" i="182"/>
  <c r="U8" i="182"/>
  <c r="T8" i="182"/>
  <c r="U7" i="182"/>
  <c r="T7" i="182"/>
  <c r="U6" i="182"/>
  <c r="T6" i="182"/>
  <c r="U5" i="182"/>
  <c r="T5" i="182"/>
  <c r="U4" i="182"/>
  <c r="T4" i="182"/>
  <c r="U3" i="182"/>
  <c r="T3" i="182"/>
  <c r="U2" i="182"/>
  <c r="T2" i="182"/>
  <c r="U100" i="181"/>
  <c r="R100" i="181"/>
  <c r="Q100" i="181"/>
  <c r="C100" i="181"/>
  <c r="J100" i="181" s="1"/>
  <c r="B100" i="181"/>
  <c r="D100" i="181" s="1"/>
  <c r="F100" i="181" s="1"/>
  <c r="U99" i="181"/>
  <c r="R99" i="181"/>
  <c r="Q99" i="181"/>
  <c r="C99" i="181"/>
  <c r="K99" i="181" s="1"/>
  <c r="B99" i="181"/>
  <c r="D99" i="181" s="1"/>
  <c r="F99" i="181" s="1"/>
  <c r="U98" i="181"/>
  <c r="R98" i="181"/>
  <c r="Q98" i="181"/>
  <c r="C98" i="181"/>
  <c r="B98" i="181"/>
  <c r="U97" i="181"/>
  <c r="R97" i="181"/>
  <c r="Q97" i="181"/>
  <c r="C97" i="181"/>
  <c r="K97" i="181" s="1"/>
  <c r="B97" i="181"/>
  <c r="U96" i="181"/>
  <c r="R96" i="181"/>
  <c r="Q96" i="181"/>
  <c r="C96" i="181"/>
  <c r="K96" i="181" s="1"/>
  <c r="B96" i="181"/>
  <c r="U95" i="181"/>
  <c r="R95" i="181"/>
  <c r="Q95" i="181"/>
  <c r="C95" i="181"/>
  <c r="K95" i="181" s="1"/>
  <c r="B95" i="181"/>
  <c r="U94" i="181"/>
  <c r="R94" i="181"/>
  <c r="Q94" i="181"/>
  <c r="C94" i="181"/>
  <c r="K94" i="181" s="1"/>
  <c r="B94" i="181"/>
  <c r="U93" i="181"/>
  <c r="R93" i="181"/>
  <c r="Q93" i="181"/>
  <c r="C93" i="181"/>
  <c r="K93" i="181" s="1"/>
  <c r="B93" i="181"/>
  <c r="U92" i="181"/>
  <c r="R92" i="181"/>
  <c r="Q92" i="181"/>
  <c r="C92" i="181"/>
  <c r="B92" i="181"/>
  <c r="U91" i="181"/>
  <c r="R91" i="181"/>
  <c r="Q91" i="181"/>
  <c r="C91" i="181"/>
  <c r="K91" i="181" s="1"/>
  <c r="B91" i="181"/>
  <c r="D91" i="181" s="1"/>
  <c r="U90" i="181"/>
  <c r="R90" i="181"/>
  <c r="Q90" i="181"/>
  <c r="C90" i="181"/>
  <c r="K90" i="181" s="1"/>
  <c r="B90" i="181"/>
  <c r="U89" i="181"/>
  <c r="R89" i="181"/>
  <c r="Q89" i="181"/>
  <c r="C89" i="181"/>
  <c r="B89" i="181"/>
  <c r="U88" i="181"/>
  <c r="R88" i="181"/>
  <c r="Q88" i="181"/>
  <c r="C88" i="181"/>
  <c r="B88" i="181"/>
  <c r="D88" i="181" s="1"/>
  <c r="F88" i="181" s="1"/>
  <c r="U87" i="181"/>
  <c r="R87" i="181"/>
  <c r="Q87" i="181"/>
  <c r="C87" i="181"/>
  <c r="K87" i="181" s="1"/>
  <c r="B87" i="181"/>
  <c r="D87" i="181" s="1"/>
  <c r="H87" i="181" s="1"/>
  <c r="U86" i="181"/>
  <c r="R86" i="181"/>
  <c r="Q86" i="181"/>
  <c r="C86" i="181"/>
  <c r="B86" i="181"/>
  <c r="U85" i="181"/>
  <c r="R85" i="181"/>
  <c r="Q85" i="181"/>
  <c r="C85" i="181"/>
  <c r="K85" i="181" s="1"/>
  <c r="B85" i="181"/>
  <c r="D85" i="181" s="1"/>
  <c r="U84" i="181"/>
  <c r="R84" i="181"/>
  <c r="Q84" i="181"/>
  <c r="C84" i="181"/>
  <c r="K84" i="181" s="1"/>
  <c r="B84" i="181"/>
  <c r="U83" i="181"/>
  <c r="R83" i="181"/>
  <c r="Q83" i="181"/>
  <c r="C83" i="181"/>
  <c r="B83" i="181"/>
  <c r="U82" i="181"/>
  <c r="R82" i="181"/>
  <c r="Q82" i="181"/>
  <c r="C82" i="181"/>
  <c r="B82" i="181"/>
  <c r="D82" i="181" s="1"/>
  <c r="T82" i="181" s="1"/>
  <c r="U81" i="181"/>
  <c r="R81" i="181"/>
  <c r="Q81" i="181"/>
  <c r="C81" i="181"/>
  <c r="K81" i="181" s="1"/>
  <c r="B81" i="181"/>
  <c r="D81" i="181" s="1"/>
  <c r="U80" i="181"/>
  <c r="R80" i="181"/>
  <c r="Q80" i="181"/>
  <c r="C80" i="181"/>
  <c r="B80" i="181"/>
  <c r="U79" i="181"/>
  <c r="R79" i="181"/>
  <c r="Q79" i="181"/>
  <c r="C79" i="181"/>
  <c r="K79" i="181" s="1"/>
  <c r="B79" i="181"/>
  <c r="D79" i="181" s="1"/>
  <c r="E79" i="181" s="1"/>
  <c r="U78" i="181"/>
  <c r="R78" i="181"/>
  <c r="Q78" i="181"/>
  <c r="C78" i="181"/>
  <c r="K78" i="181" s="1"/>
  <c r="B78" i="181"/>
  <c r="U77" i="181"/>
  <c r="R77" i="181"/>
  <c r="Q77" i="181"/>
  <c r="C77" i="181"/>
  <c r="B77" i="181"/>
  <c r="U76" i="181"/>
  <c r="R76" i="181"/>
  <c r="Q76" i="181"/>
  <c r="C76" i="181"/>
  <c r="B76" i="181"/>
  <c r="D76" i="181" s="1"/>
  <c r="U75" i="181"/>
  <c r="R75" i="181"/>
  <c r="Q75" i="181"/>
  <c r="C75" i="181"/>
  <c r="K75" i="181" s="1"/>
  <c r="B75" i="181"/>
  <c r="D75" i="181" s="1"/>
  <c r="U74" i="181"/>
  <c r="R74" i="181"/>
  <c r="Q74" i="181"/>
  <c r="C74" i="181"/>
  <c r="B74" i="181"/>
  <c r="U73" i="181"/>
  <c r="R73" i="181"/>
  <c r="Q73" i="181"/>
  <c r="C73" i="181"/>
  <c r="K73" i="181" s="1"/>
  <c r="B73" i="181"/>
  <c r="U72" i="181"/>
  <c r="R72" i="181"/>
  <c r="Q72" i="181"/>
  <c r="C72" i="181"/>
  <c r="K72" i="181" s="1"/>
  <c r="B72" i="181"/>
  <c r="U71" i="181"/>
  <c r="R71" i="181"/>
  <c r="Q71" i="181"/>
  <c r="C71" i="181"/>
  <c r="B71" i="181"/>
  <c r="U70" i="181"/>
  <c r="R70" i="181"/>
  <c r="Q70" i="181"/>
  <c r="C70" i="181"/>
  <c r="B70" i="181"/>
  <c r="D70" i="181" s="1"/>
  <c r="T70" i="181" s="1"/>
  <c r="U69" i="181"/>
  <c r="R69" i="181"/>
  <c r="Q69" i="181"/>
  <c r="C69" i="181"/>
  <c r="K69" i="181" s="1"/>
  <c r="B69" i="181"/>
  <c r="U68" i="181"/>
  <c r="R68" i="181"/>
  <c r="Q68" i="181"/>
  <c r="C68" i="181"/>
  <c r="B68" i="181"/>
  <c r="U67" i="181"/>
  <c r="R67" i="181"/>
  <c r="Q67" i="181"/>
  <c r="C67" i="181"/>
  <c r="K67" i="181" s="1"/>
  <c r="B67" i="181"/>
  <c r="U66" i="181"/>
  <c r="R66" i="181"/>
  <c r="Q66" i="181"/>
  <c r="C66" i="181"/>
  <c r="K66" i="181" s="1"/>
  <c r="B66" i="181"/>
  <c r="U65" i="181"/>
  <c r="R65" i="181"/>
  <c r="Q65" i="181"/>
  <c r="C65" i="181"/>
  <c r="K65" i="181" s="1"/>
  <c r="B65" i="181"/>
  <c r="U64" i="181"/>
  <c r="R64" i="181"/>
  <c r="Q64" i="181"/>
  <c r="C64" i="181"/>
  <c r="K64" i="181" s="1"/>
  <c r="B64" i="181"/>
  <c r="D64" i="181" s="1"/>
  <c r="E64" i="181" s="1"/>
  <c r="U63" i="181"/>
  <c r="R63" i="181"/>
  <c r="Q63" i="181"/>
  <c r="C63" i="181"/>
  <c r="K63" i="181" s="1"/>
  <c r="B63" i="181"/>
  <c r="U62" i="181"/>
  <c r="R62" i="181"/>
  <c r="Q62" i="181"/>
  <c r="C62" i="181"/>
  <c r="J62" i="181" s="1"/>
  <c r="B62" i="181"/>
  <c r="U61" i="181"/>
  <c r="R61" i="181"/>
  <c r="Q61" i="181"/>
  <c r="C61" i="181"/>
  <c r="K61" i="181" s="1"/>
  <c r="B61" i="181"/>
  <c r="U60" i="181"/>
  <c r="R60" i="181"/>
  <c r="Q60" i="181"/>
  <c r="C60" i="181"/>
  <c r="K60" i="181" s="1"/>
  <c r="B60" i="181"/>
  <c r="U59" i="181"/>
  <c r="R59" i="181"/>
  <c r="Q59" i="181"/>
  <c r="C59" i="181"/>
  <c r="B59" i="181"/>
  <c r="U58" i="181"/>
  <c r="R58" i="181"/>
  <c r="Q58" i="181"/>
  <c r="C58" i="181"/>
  <c r="B58" i="181"/>
  <c r="U57" i="181"/>
  <c r="R57" i="181"/>
  <c r="Q57" i="181"/>
  <c r="C57" i="181"/>
  <c r="K57" i="181" s="1"/>
  <c r="B57" i="181"/>
  <c r="U56" i="181"/>
  <c r="R56" i="181"/>
  <c r="Q56" i="181"/>
  <c r="C56" i="181"/>
  <c r="J56" i="181" s="1"/>
  <c r="B56" i="181"/>
  <c r="U55" i="181"/>
  <c r="R55" i="181"/>
  <c r="Q55" i="181"/>
  <c r="C55" i="181"/>
  <c r="K55" i="181" s="1"/>
  <c r="B55" i="181"/>
  <c r="U54" i="181"/>
  <c r="R54" i="181"/>
  <c r="Q54" i="181"/>
  <c r="C54" i="181"/>
  <c r="K54" i="181" s="1"/>
  <c r="B54" i="181"/>
  <c r="U53" i="181"/>
  <c r="R53" i="181"/>
  <c r="Q53" i="181"/>
  <c r="C53" i="181"/>
  <c r="J53" i="181" s="1"/>
  <c r="B53" i="181"/>
  <c r="U52" i="181"/>
  <c r="R52" i="181"/>
  <c r="Q52" i="181"/>
  <c r="C52" i="181"/>
  <c r="B52" i="181"/>
  <c r="U51" i="181"/>
  <c r="R51" i="181"/>
  <c r="Q51" i="181"/>
  <c r="C51" i="181"/>
  <c r="K51" i="181" s="1"/>
  <c r="B51" i="181"/>
  <c r="U50" i="181"/>
  <c r="R50" i="181"/>
  <c r="Q50" i="181"/>
  <c r="C50" i="181"/>
  <c r="J50" i="181" s="1"/>
  <c r="B50" i="181"/>
  <c r="U49" i="181"/>
  <c r="R49" i="181"/>
  <c r="Q49" i="181"/>
  <c r="C49" i="181"/>
  <c r="K49" i="181" s="1"/>
  <c r="B49" i="181"/>
  <c r="U48" i="181"/>
  <c r="R48" i="181"/>
  <c r="Q48" i="181"/>
  <c r="C48" i="181"/>
  <c r="K48" i="181" s="1"/>
  <c r="B48" i="181"/>
  <c r="U47" i="181"/>
  <c r="R47" i="181"/>
  <c r="Q47" i="181"/>
  <c r="C47" i="181"/>
  <c r="J47" i="181" s="1"/>
  <c r="B47" i="181"/>
  <c r="U46" i="181"/>
  <c r="R46" i="181"/>
  <c r="Q46" i="181"/>
  <c r="C46" i="181"/>
  <c r="J46" i="181" s="1"/>
  <c r="B46" i="181"/>
  <c r="U45" i="181"/>
  <c r="R45" i="181"/>
  <c r="Q45" i="181"/>
  <c r="C45" i="181"/>
  <c r="B45" i="181"/>
  <c r="U44" i="181"/>
  <c r="R44" i="181"/>
  <c r="Q44" i="181"/>
  <c r="C44" i="181"/>
  <c r="B44" i="181"/>
  <c r="D44" i="181" s="1"/>
  <c r="T44" i="181" s="1"/>
  <c r="U43" i="181"/>
  <c r="R43" i="181"/>
  <c r="Q43" i="181"/>
  <c r="C43" i="181"/>
  <c r="K43" i="181" s="1"/>
  <c r="B43" i="181"/>
  <c r="D43" i="181" s="1"/>
  <c r="U42" i="181"/>
  <c r="R42" i="181"/>
  <c r="Q42" i="181"/>
  <c r="C42" i="181"/>
  <c r="K42" i="181" s="1"/>
  <c r="B42" i="181"/>
  <c r="D42" i="181" s="1"/>
  <c r="T42" i="181" s="1"/>
  <c r="U41" i="181"/>
  <c r="R41" i="181"/>
  <c r="Q41" i="181"/>
  <c r="C41" i="181"/>
  <c r="J41" i="181" s="1"/>
  <c r="B41" i="181"/>
  <c r="U40" i="181"/>
  <c r="R40" i="181"/>
  <c r="Q40" i="181"/>
  <c r="C40" i="181"/>
  <c r="J40" i="181" s="1"/>
  <c r="B40" i="181"/>
  <c r="D40" i="181" s="1"/>
  <c r="N40" i="181" s="1"/>
  <c r="U39" i="181"/>
  <c r="R39" i="181"/>
  <c r="Q39" i="181"/>
  <c r="C39" i="181"/>
  <c r="B39" i="181"/>
  <c r="D39" i="181" s="1"/>
  <c r="U38" i="181"/>
  <c r="R38" i="181"/>
  <c r="Q38" i="181"/>
  <c r="C38" i="181"/>
  <c r="B38" i="181"/>
  <c r="D38" i="181" s="1"/>
  <c r="H38" i="181" s="1"/>
  <c r="U37" i="181"/>
  <c r="R37" i="181"/>
  <c r="Q37" i="181"/>
  <c r="C37" i="181"/>
  <c r="K37" i="181" s="1"/>
  <c r="B37" i="181"/>
  <c r="D37" i="181" s="1"/>
  <c r="U36" i="181"/>
  <c r="R36" i="181"/>
  <c r="Q36" i="181"/>
  <c r="C36" i="181"/>
  <c r="K36" i="181" s="1"/>
  <c r="B36" i="181"/>
  <c r="D36" i="181" s="1"/>
  <c r="E36" i="181" s="1"/>
  <c r="U35" i="181"/>
  <c r="R35" i="181"/>
  <c r="Q35" i="181"/>
  <c r="C35" i="181"/>
  <c r="J35" i="181" s="1"/>
  <c r="B35" i="181"/>
  <c r="U34" i="181"/>
  <c r="R34" i="181"/>
  <c r="Q34" i="181"/>
  <c r="C34" i="181"/>
  <c r="B34" i="181"/>
  <c r="D34" i="181" s="1"/>
  <c r="H34" i="181" s="1"/>
  <c r="U33" i="181"/>
  <c r="R33" i="181"/>
  <c r="Q33" i="181"/>
  <c r="C33" i="181"/>
  <c r="B33" i="181"/>
  <c r="D33" i="181" s="1"/>
  <c r="U32" i="181"/>
  <c r="R32" i="181"/>
  <c r="Q32" i="181"/>
  <c r="C32" i="181"/>
  <c r="B32" i="181"/>
  <c r="D32" i="181" s="1"/>
  <c r="U31" i="181"/>
  <c r="R31" i="181"/>
  <c r="Q31" i="181"/>
  <c r="C31" i="181"/>
  <c r="K31" i="181" s="1"/>
  <c r="B31" i="181"/>
  <c r="D31" i="181" s="1"/>
  <c r="N31" i="181" s="1"/>
  <c r="U30" i="181"/>
  <c r="R30" i="181"/>
  <c r="Q30" i="181"/>
  <c r="C30" i="181"/>
  <c r="K30" i="181" s="1"/>
  <c r="B30" i="181"/>
  <c r="D30" i="181" s="1"/>
  <c r="U29" i="181"/>
  <c r="R29" i="181"/>
  <c r="Q29" i="181"/>
  <c r="C29" i="181"/>
  <c r="J29" i="181" s="1"/>
  <c r="B29" i="181"/>
  <c r="U28" i="181"/>
  <c r="R28" i="181"/>
  <c r="Q28" i="181"/>
  <c r="C28" i="181"/>
  <c r="B28" i="181"/>
  <c r="D28" i="181" s="1"/>
  <c r="T28" i="181" s="1"/>
  <c r="U27" i="181"/>
  <c r="R27" i="181"/>
  <c r="Q27" i="181"/>
  <c r="C27" i="181"/>
  <c r="B27" i="181"/>
  <c r="D27" i="181" s="1"/>
  <c r="U26" i="181"/>
  <c r="R26" i="181"/>
  <c r="Q26" i="181"/>
  <c r="C26" i="181"/>
  <c r="B26" i="181"/>
  <c r="D26" i="181" s="1"/>
  <c r="T26" i="181" s="1"/>
  <c r="U25" i="181"/>
  <c r="R25" i="181"/>
  <c r="Q25" i="181"/>
  <c r="C25" i="181"/>
  <c r="K25" i="181" s="1"/>
  <c r="B25" i="181"/>
  <c r="D25" i="181" s="1"/>
  <c r="T25" i="181" s="1"/>
  <c r="U24" i="181"/>
  <c r="R24" i="181"/>
  <c r="Q24" i="181"/>
  <c r="C24" i="181"/>
  <c r="K24" i="181" s="1"/>
  <c r="B24" i="181"/>
  <c r="D24" i="181" s="1"/>
  <c r="U23" i="181"/>
  <c r="T23" i="181"/>
  <c r="U22" i="181"/>
  <c r="T22" i="181"/>
  <c r="U21" i="181"/>
  <c r="T21" i="181"/>
  <c r="U20" i="181"/>
  <c r="T20" i="181"/>
  <c r="U19" i="181"/>
  <c r="T19" i="181"/>
  <c r="U18" i="181"/>
  <c r="T18" i="181"/>
  <c r="U17" i="181"/>
  <c r="T17" i="181"/>
  <c r="U16" i="181"/>
  <c r="T16" i="181"/>
  <c r="U15" i="181"/>
  <c r="T15" i="181"/>
  <c r="U14" i="181"/>
  <c r="T14" i="181"/>
  <c r="U13" i="181"/>
  <c r="T13" i="181"/>
  <c r="U12" i="181"/>
  <c r="T12" i="181"/>
  <c r="U11" i="181"/>
  <c r="T11" i="181"/>
  <c r="U10" i="181"/>
  <c r="T10" i="181"/>
  <c r="U9" i="181"/>
  <c r="T9" i="181"/>
  <c r="U8" i="181"/>
  <c r="T8" i="181"/>
  <c r="U7" i="181"/>
  <c r="T7" i="181"/>
  <c r="U6" i="181"/>
  <c r="T6" i="181"/>
  <c r="U5" i="181"/>
  <c r="T5" i="181"/>
  <c r="U4" i="181"/>
  <c r="T4" i="181"/>
  <c r="U3" i="181"/>
  <c r="T3" i="181"/>
  <c r="U2" i="181"/>
  <c r="T2" i="181"/>
  <c r="U100" i="180"/>
  <c r="R100" i="180"/>
  <c r="Q100" i="180"/>
  <c r="C100" i="180"/>
  <c r="K100" i="180" s="1"/>
  <c r="B100" i="180"/>
  <c r="U99" i="180"/>
  <c r="R99" i="180"/>
  <c r="Q99" i="180"/>
  <c r="C99" i="180"/>
  <c r="B99" i="180"/>
  <c r="U98" i="180"/>
  <c r="R98" i="180"/>
  <c r="Q98" i="180"/>
  <c r="C98" i="180"/>
  <c r="B98" i="180"/>
  <c r="U97" i="180"/>
  <c r="R97" i="180"/>
  <c r="Q97" i="180"/>
  <c r="C97" i="180"/>
  <c r="K97" i="180" s="1"/>
  <c r="B97" i="180"/>
  <c r="D97" i="180" s="1"/>
  <c r="U96" i="180"/>
  <c r="R96" i="180"/>
  <c r="Q96" i="180"/>
  <c r="C96" i="180"/>
  <c r="B96" i="180"/>
  <c r="D96" i="180" s="1"/>
  <c r="E96" i="180" s="1"/>
  <c r="U95" i="180"/>
  <c r="R95" i="180"/>
  <c r="Q95" i="180"/>
  <c r="C95" i="180"/>
  <c r="K95" i="180" s="1"/>
  <c r="B95" i="180"/>
  <c r="U94" i="180"/>
  <c r="R94" i="180"/>
  <c r="Q94" i="180"/>
  <c r="C94" i="180"/>
  <c r="K94" i="180" s="1"/>
  <c r="B94" i="180"/>
  <c r="U93" i="180"/>
  <c r="R93" i="180"/>
  <c r="Q93" i="180"/>
  <c r="C93" i="180"/>
  <c r="B93" i="180"/>
  <c r="U92" i="180"/>
  <c r="R92" i="180"/>
  <c r="Q92" i="180"/>
  <c r="C92" i="180"/>
  <c r="J92" i="180" s="1"/>
  <c r="B92" i="180"/>
  <c r="U91" i="180"/>
  <c r="R91" i="180"/>
  <c r="Q91" i="180"/>
  <c r="C91" i="180"/>
  <c r="K91" i="180" s="1"/>
  <c r="B91" i="180"/>
  <c r="D91" i="180" s="1"/>
  <c r="U90" i="180"/>
  <c r="R90" i="180"/>
  <c r="Q90" i="180"/>
  <c r="C90" i="180"/>
  <c r="J90" i="180" s="1"/>
  <c r="B90" i="180"/>
  <c r="U89" i="180"/>
  <c r="R89" i="180"/>
  <c r="Q89" i="180"/>
  <c r="C89" i="180"/>
  <c r="K89" i="180" s="1"/>
  <c r="B89" i="180"/>
  <c r="U88" i="180"/>
  <c r="R88" i="180"/>
  <c r="Q88" i="180"/>
  <c r="C88" i="180"/>
  <c r="K88" i="180" s="1"/>
  <c r="B88" i="180"/>
  <c r="U87" i="180"/>
  <c r="R87" i="180"/>
  <c r="Q87" i="180"/>
  <c r="C87" i="180"/>
  <c r="K87" i="180" s="1"/>
  <c r="B87" i="180"/>
  <c r="U86" i="180"/>
  <c r="R86" i="180"/>
  <c r="Q86" i="180"/>
  <c r="C86" i="180"/>
  <c r="B86" i="180"/>
  <c r="U85" i="180"/>
  <c r="R85" i="180"/>
  <c r="Q85" i="180"/>
  <c r="C85" i="180"/>
  <c r="K85" i="180" s="1"/>
  <c r="B85" i="180"/>
  <c r="D85" i="180" s="1"/>
  <c r="U84" i="180"/>
  <c r="R84" i="180"/>
  <c r="Q84" i="180"/>
  <c r="C84" i="180"/>
  <c r="B84" i="180"/>
  <c r="D84" i="180" s="1"/>
  <c r="E84" i="180" s="1"/>
  <c r="U83" i="180"/>
  <c r="R83" i="180"/>
  <c r="Q83" i="180"/>
  <c r="C83" i="180"/>
  <c r="K83" i="180" s="1"/>
  <c r="B83" i="180"/>
  <c r="U82" i="180"/>
  <c r="R82" i="180"/>
  <c r="Q82" i="180"/>
  <c r="C82" i="180"/>
  <c r="K82" i="180" s="1"/>
  <c r="B82" i="180"/>
  <c r="U81" i="180"/>
  <c r="R81" i="180"/>
  <c r="Q81" i="180"/>
  <c r="C81" i="180"/>
  <c r="K81" i="180" s="1"/>
  <c r="B81" i="180"/>
  <c r="U80" i="180"/>
  <c r="R80" i="180"/>
  <c r="Q80" i="180"/>
  <c r="C80" i="180"/>
  <c r="B80" i="180"/>
  <c r="U79" i="180"/>
  <c r="R79" i="180"/>
  <c r="Q79" i="180"/>
  <c r="C79" i="180"/>
  <c r="K79" i="180" s="1"/>
  <c r="B79" i="180"/>
  <c r="D79" i="180" s="1"/>
  <c r="H79" i="180" s="1"/>
  <c r="U78" i="180"/>
  <c r="R78" i="180"/>
  <c r="Q78" i="180"/>
  <c r="C78" i="180"/>
  <c r="B78" i="180"/>
  <c r="D78" i="180" s="1"/>
  <c r="U77" i="180"/>
  <c r="R77" i="180"/>
  <c r="Q77" i="180"/>
  <c r="C77" i="180"/>
  <c r="K77" i="180" s="1"/>
  <c r="B77" i="180"/>
  <c r="U76" i="180"/>
  <c r="R76" i="180"/>
  <c r="Q76" i="180"/>
  <c r="C76" i="180"/>
  <c r="K76" i="180" s="1"/>
  <c r="B76" i="180"/>
  <c r="U75" i="180"/>
  <c r="R75" i="180"/>
  <c r="Q75" i="180"/>
  <c r="C75" i="180"/>
  <c r="B75" i="180"/>
  <c r="U74" i="180"/>
  <c r="R74" i="180"/>
  <c r="Q74" i="180"/>
  <c r="C74" i="180"/>
  <c r="B74" i="180"/>
  <c r="U73" i="180"/>
  <c r="R73" i="180"/>
  <c r="Q73" i="180"/>
  <c r="C73" i="180"/>
  <c r="K73" i="180" s="1"/>
  <c r="B73" i="180"/>
  <c r="D73" i="180" s="1"/>
  <c r="H73" i="180" s="1"/>
  <c r="U72" i="180"/>
  <c r="R72" i="180"/>
  <c r="Q72" i="180"/>
  <c r="C72" i="180"/>
  <c r="J72" i="180" s="1"/>
  <c r="B72" i="180"/>
  <c r="U71" i="180"/>
  <c r="R71" i="180"/>
  <c r="Q71" i="180"/>
  <c r="C71" i="180"/>
  <c r="K71" i="180" s="1"/>
  <c r="B71" i="180"/>
  <c r="U70" i="180"/>
  <c r="R70" i="180"/>
  <c r="Q70" i="180"/>
  <c r="C70" i="180"/>
  <c r="K70" i="180" s="1"/>
  <c r="B70" i="180"/>
  <c r="U69" i="180"/>
  <c r="R69" i="180"/>
  <c r="Q69" i="180"/>
  <c r="C69" i="180"/>
  <c r="B69" i="180"/>
  <c r="U68" i="180"/>
  <c r="R68" i="180"/>
  <c r="Q68" i="180"/>
  <c r="C68" i="180"/>
  <c r="B68" i="180"/>
  <c r="U67" i="180"/>
  <c r="R67" i="180"/>
  <c r="Q67" i="180"/>
  <c r="C67" i="180"/>
  <c r="B67" i="180"/>
  <c r="D67" i="180" s="1"/>
  <c r="U66" i="180"/>
  <c r="R66" i="180"/>
  <c r="Q66" i="180"/>
  <c r="C66" i="180"/>
  <c r="B66" i="180"/>
  <c r="D66" i="180" s="1"/>
  <c r="F66" i="180" s="1"/>
  <c r="U65" i="180"/>
  <c r="R65" i="180"/>
  <c r="Q65" i="180"/>
  <c r="C65" i="180"/>
  <c r="K65" i="180" s="1"/>
  <c r="B65" i="180"/>
  <c r="U64" i="180"/>
  <c r="R64" i="180"/>
  <c r="Q64" i="180"/>
  <c r="C64" i="180"/>
  <c r="K64" i="180" s="1"/>
  <c r="B64" i="180"/>
  <c r="U63" i="180"/>
  <c r="R63" i="180"/>
  <c r="Q63" i="180"/>
  <c r="C63" i="180"/>
  <c r="K63" i="180" s="1"/>
  <c r="B63" i="180"/>
  <c r="D63" i="180" s="1"/>
  <c r="U62" i="180"/>
  <c r="R62" i="180"/>
  <c r="Q62" i="180"/>
  <c r="C62" i="180"/>
  <c r="J62" i="180" s="1"/>
  <c r="B62" i="180"/>
  <c r="U61" i="180"/>
  <c r="R61" i="180"/>
  <c r="Q61" i="180"/>
  <c r="C61" i="180"/>
  <c r="J61" i="180" s="1"/>
  <c r="B61" i="180"/>
  <c r="D61" i="180" s="1"/>
  <c r="E61" i="180" s="1"/>
  <c r="U60" i="180"/>
  <c r="R60" i="180"/>
  <c r="Q60" i="180"/>
  <c r="C60" i="180"/>
  <c r="J60" i="180" s="1"/>
  <c r="B60" i="180"/>
  <c r="D60" i="180" s="1"/>
  <c r="E60" i="180" s="1"/>
  <c r="U59" i="180"/>
  <c r="R59" i="180"/>
  <c r="Q59" i="180"/>
  <c r="C59" i="180"/>
  <c r="K59" i="180" s="1"/>
  <c r="B59" i="180"/>
  <c r="U58" i="180"/>
  <c r="R58" i="180"/>
  <c r="Q58" i="180"/>
  <c r="C58" i="180"/>
  <c r="K58" i="180" s="1"/>
  <c r="B58" i="180"/>
  <c r="U57" i="180"/>
  <c r="R57" i="180"/>
  <c r="Q57" i="180"/>
  <c r="C57" i="180"/>
  <c r="K57" i="180" s="1"/>
  <c r="B57" i="180"/>
  <c r="U56" i="180"/>
  <c r="R56" i="180"/>
  <c r="Q56" i="180"/>
  <c r="C56" i="180"/>
  <c r="J56" i="180" s="1"/>
  <c r="B56" i="180"/>
  <c r="U55" i="180"/>
  <c r="R55" i="180"/>
  <c r="Q55" i="180"/>
  <c r="C55" i="180"/>
  <c r="K55" i="180" s="1"/>
  <c r="B55" i="180"/>
  <c r="U54" i="180"/>
  <c r="R54" i="180"/>
  <c r="Q54" i="180"/>
  <c r="C54" i="180"/>
  <c r="B54" i="180"/>
  <c r="U53" i="180"/>
  <c r="R53" i="180"/>
  <c r="Q53" i="180"/>
  <c r="C53" i="180"/>
  <c r="B53" i="180"/>
  <c r="D53" i="180" s="1"/>
  <c r="T53" i="180" s="1"/>
  <c r="U52" i="180"/>
  <c r="R52" i="180"/>
  <c r="Q52" i="180"/>
  <c r="C52" i="180"/>
  <c r="B52" i="180"/>
  <c r="D52" i="180" s="1"/>
  <c r="T52" i="180" s="1"/>
  <c r="U51" i="180"/>
  <c r="R51" i="180"/>
  <c r="Q51" i="180"/>
  <c r="C51" i="180"/>
  <c r="B51" i="180"/>
  <c r="U50" i="180"/>
  <c r="R50" i="180"/>
  <c r="Q50" i="180"/>
  <c r="C50" i="180"/>
  <c r="J50" i="180" s="1"/>
  <c r="B50" i="180"/>
  <c r="D50" i="180" s="1"/>
  <c r="H50" i="180" s="1"/>
  <c r="U49" i="180"/>
  <c r="R49" i="180"/>
  <c r="Q49" i="180"/>
  <c r="C49" i="180"/>
  <c r="B49" i="180"/>
  <c r="D49" i="180" s="1"/>
  <c r="T49" i="180" s="1"/>
  <c r="U48" i="180"/>
  <c r="R48" i="180"/>
  <c r="Q48" i="180"/>
  <c r="C48" i="180"/>
  <c r="B48" i="180"/>
  <c r="D48" i="180" s="1"/>
  <c r="E48" i="180" s="1"/>
  <c r="U47" i="180"/>
  <c r="R47" i="180"/>
  <c r="Q47" i="180"/>
  <c r="C47" i="180"/>
  <c r="B47" i="180"/>
  <c r="D47" i="180" s="1"/>
  <c r="T47" i="180" s="1"/>
  <c r="U46" i="180"/>
  <c r="R46" i="180"/>
  <c r="Q46" i="180"/>
  <c r="C46" i="180"/>
  <c r="B46" i="180"/>
  <c r="D46" i="180" s="1"/>
  <c r="U45" i="180"/>
  <c r="R45" i="180"/>
  <c r="Q45" i="180"/>
  <c r="C45" i="180"/>
  <c r="B45" i="180"/>
  <c r="D45" i="180" s="1"/>
  <c r="U44" i="180"/>
  <c r="R44" i="180"/>
  <c r="Q44" i="180"/>
  <c r="C44" i="180"/>
  <c r="B44" i="180"/>
  <c r="D44" i="180" s="1"/>
  <c r="U43" i="180"/>
  <c r="R43" i="180"/>
  <c r="Q43" i="180"/>
  <c r="C43" i="180"/>
  <c r="K43" i="180" s="1"/>
  <c r="B43" i="180"/>
  <c r="D43" i="180" s="1"/>
  <c r="H43" i="180" s="1"/>
  <c r="U42" i="180"/>
  <c r="R42" i="180"/>
  <c r="Q42" i="180"/>
  <c r="C42" i="180"/>
  <c r="J42" i="180" s="1"/>
  <c r="B42" i="180"/>
  <c r="U41" i="180"/>
  <c r="R41" i="180"/>
  <c r="Q41" i="180"/>
  <c r="C41" i="180"/>
  <c r="J41" i="180" s="1"/>
  <c r="B41" i="180"/>
  <c r="D41" i="180" s="1"/>
  <c r="U40" i="180"/>
  <c r="R40" i="180"/>
  <c r="Q40" i="180"/>
  <c r="C40" i="180"/>
  <c r="B40" i="180"/>
  <c r="U39" i="180"/>
  <c r="R39" i="180"/>
  <c r="Q39" i="180"/>
  <c r="C39" i="180"/>
  <c r="B39" i="180"/>
  <c r="D39" i="180" s="1"/>
  <c r="F39" i="180" s="1"/>
  <c r="U38" i="180"/>
  <c r="R38" i="180"/>
  <c r="Q38" i="180"/>
  <c r="C38" i="180"/>
  <c r="K38" i="180" s="1"/>
  <c r="B38" i="180"/>
  <c r="D38" i="180" s="1"/>
  <c r="N38" i="180" s="1"/>
  <c r="U37" i="180"/>
  <c r="R37" i="180"/>
  <c r="Q37" i="180"/>
  <c r="C37" i="180"/>
  <c r="B37" i="180"/>
  <c r="D37" i="180" s="1"/>
  <c r="F37" i="180" s="1"/>
  <c r="U36" i="180"/>
  <c r="R36" i="180"/>
  <c r="Q36" i="180"/>
  <c r="C36" i="180"/>
  <c r="B36" i="180"/>
  <c r="D36" i="180" s="1"/>
  <c r="U35" i="180"/>
  <c r="R35" i="180"/>
  <c r="Q35" i="180"/>
  <c r="C35" i="180"/>
  <c r="B35" i="180"/>
  <c r="U34" i="180"/>
  <c r="R34" i="180"/>
  <c r="Q34" i="180"/>
  <c r="C34" i="180"/>
  <c r="B34" i="180"/>
  <c r="U33" i="180"/>
  <c r="R33" i="180"/>
  <c r="Q33" i="180"/>
  <c r="C33" i="180"/>
  <c r="B33" i="180"/>
  <c r="U32" i="180"/>
  <c r="R32" i="180"/>
  <c r="Q32" i="180"/>
  <c r="C32" i="180"/>
  <c r="K32" i="180" s="1"/>
  <c r="B32" i="180"/>
  <c r="D32" i="180" s="1"/>
  <c r="N32" i="180" s="1"/>
  <c r="U31" i="180"/>
  <c r="R31" i="180"/>
  <c r="Q31" i="180"/>
  <c r="C31" i="180"/>
  <c r="B31" i="180"/>
  <c r="D31" i="180" s="1"/>
  <c r="H31" i="180" s="1"/>
  <c r="U30" i="180"/>
  <c r="R30" i="180"/>
  <c r="Q30" i="180"/>
  <c r="C30" i="180"/>
  <c r="B30" i="180"/>
  <c r="U29" i="180"/>
  <c r="R29" i="180"/>
  <c r="Q29" i="180"/>
  <c r="C29" i="180"/>
  <c r="B29" i="180"/>
  <c r="U28" i="180"/>
  <c r="R28" i="180"/>
  <c r="Q28" i="180"/>
  <c r="C28" i="180"/>
  <c r="B28" i="180"/>
  <c r="U27" i="180"/>
  <c r="R27" i="180"/>
  <c r="Q27" i="180"/>
  <c r="C27" i="180"/>
  <c r="B27" i="180"/>
  <c r="D27" i="180" s="1"/>
  <c r="U26" i="180"/>
  <c r="R26" i="180"/>
  <c r="Q26" i="180"/>
  <c r="C26" i="180"/>
  <c r="B26" i="180"/>
  <c r="D26" i="180" s="1"/>
  <c r="N26" i="180" s="1"/>
  <c r="U25" i="180"/>
  <c r="R25" i="180"/>
  <c r="Q25" i="180"/>
  <c r="C25" i="180"/>
  <c r="B25" i="180"/>
  <c r="D25" i="180" s="1"/>
  <c r="H25" i="180" s="1"/>
  <c r="U24" i="180"/>
  <c r="R24" i="180"/>
  <c r="Q24" i="180"/>
  <c r="C24" i="180"/>
  <c r="B24" i="180"/>
  <c r="D24" i="180" s="1"/>
  <c r="H24" i="180" s="1"/>
  <c r="U23" i="180"/>
  <c r="T23" i="180"/>
  <c r="U22" i="180"/>
  <c r="T22" i="180"/>
  <c r="U21" i="180"/>
  <c r="T21" i="180"/>
  <c r="U20" i="180"/>
  <c r="T20" i="180"/>
  <c r="U19" i="180"/>
  <c r="T19" i="180"/>
  <c r="U18" i="180"/>
  <c r="T18" i="180"/>
  <c r="U17" i="180"/>
  <c r="T17" i="180"/>
  <c r="U16" i="180"/>
  <c r="T16" i="180"/>
  <c r="U15" i="180"/>
  <c r="T15" i="180"/>
  <c r="U14" i="180"/>
  <c r="T14" i="180"/>
  <c r="U13" i="180"/>
  <c r="T13" i="180"/>
  <c r="U12" i="180"/>
  <c r="T12" i="180"/>
  <c r="U11" i="180"/>
  <c r="T11" i="180"/>
  <c r="U10" i="180"/>
  <c r="T10" i="180"/>
  <c r="U9" i="180"/>
  <c r="T9" i="180"/>
  <c r="U8" i="180"/>
  <c r="T8" i="180"/>
  <c r="U7" i="180"/>
  <c r="T7" i="180"/>
  <c r="U6" i="180"/>
  <c r="T6" i="180"/>
  <c r="U5" i="180"/>
  <c r="T5" i="180"/>
  <c r="U4" i="180"/>
  <c r="T4" i="180"/>
  <c r="U3" i="180"/>
  <c r="T3" i="180"/>
  <c r="U2" i="180"/>
  <c r="T2" i="180"/>
  <c r="U100" i="179"/>
  <c r="R100" i="179"/>
  <c r="Q100" i="179"/>
  <c r="C100" i="179"/>
  <c r="K100" i="179" s="1"/>
  <c r="B100" i="179"/>
  <c r="D100" i="179" s="1"/>
  <c r="U99" i="179"/>
  <c r="R99" i="179"/>
  <c r="Q99" i="179"/>
  <c r="C99" i="179"/>
  <c r="B99" i="179"/>
  <c r="D99" i="179" s="1"/>
  <c r="N99" i="179" s="1"/>
  <c r="U98" i="179"/>
  <c r="R98" i="179"/>
  <c r="Q98" i="179"/>
  <c r="C98" i="179"/>
  <c r="J98" i="179" s="1"/>
  <c r="B98" i="179"/>
  <c r="D98" i="179" s="1"/>
  <c r="H98" i="179" s="1"/>
  <c r="U97" i="179"/>
  <c r="R97" i="179"/>
  <c r="Q97" i="179"/>
  <c r="C97" i="179"/>
  <c r="K97" i="179" s="1"/>
  <c r="B97" i="179"/>
  <c r="D97" i="179" s="1"/>
  <c r="E97" i="179" s="1"/>
  <c r="U96" i="179"/>
  <c r="R96" i="179"/>
  <c r="Q96" i="179"/>
  <c r="C96" i="179"/>
  <c r="K96" i="179" s="1"/>
  <c r="B96" i="179"/>
  <c r="U95" i="179"/>
  <c r="R95" i="179"/>
  <c r="Q95" i="179"/>
  <c r="C95" i="179"/>
  <c r="K95" i="179" s="1"/>
  <c r="B95" i="179"/>
  <c r="U94" i="179"/>
  <c r="R94" i="179"/>
  <c r="Q94" i="179"/>
  <c r="C94" i="179"/>
  <c r="B94" i="179"/>
  <c r="U93" i="179"/>
  <c r="R93" i="179"/>
  <c r="Q93" i="179"/>
  <c r="C93" i="179"/>
  <c r="B93" i="179"/>
  <c r="D93" i="179" s="1"/>
  <c r="U92" i="179"/>
  <c r="R92" i="179"/>
  <c r="Q92" i="179"/>
  <c r="C92" i="179"/>
  <c r="B92" i="179"/>
  <c r="D92" i="179" s="1"/>
  <c r="H92" i="179" s="1"/>
  <c r="U91" i="179"/>
  <c r="R91" i="179"/>
  <c r="Q91" i="179"/>
  <c r="C91" i="179"/>
  <c r="K91" i="179" s="1"/>
  <c r="B91" i="179"/>
  <c r="D91" i="179" s="1"/>
  <c r="E91" i="179" s="1"/>
  <c r="U90" i="179"/>
  <c r="R90" i="179"/>
  <c r="Q90" i="179"/>
  <c r="C90" i="179"/>
  <c r="K90" i="179" s="1"/>
  <c r="B90" i="179"/>
  <c r="U89" i="179"/>
  <c r="R89" i="179"/>
  <c r="Q89" i="179"/>
  <c r="C89" i="179"/>
  <c r="K89" i="179" s="1"/>
  <c r="B89" i="179"/>
  <c r="U88" i="179"/>
  <c r="R88" i="179"/>
  <c r="Q88" i="179"/>
  <c r="C88" i="179"/>
  <c r="K88" i="179" s="1"/>
  <c r="B88" i="179"/>
  <c r="D88" i="179" s="1"/>
  <c r="F88" i="179" s="1"/>
  <c r="U87" i="179"/>
  <c r="R87" i="179"/>
  <c r="Q87" i="179"/>
  <c r="C87" i="179"/>
  <c r="K87" i="179" s="1"/>
  <c r="B87" i="179"/>
  <c r="U86" i="179"/>
  <c r="R86" i="179"/>
  <c r="Q86" i="179"/>
  <c r="C86" i="179"/>
  <c r="J86" i="179" s="1"/>
  <c r="B86" i="179"/>
  <c r="U85" i="179"/>
  <c r="R85" i="179"/>
  <c r="Q85" i="179"/>
  <c r="C85" i="179"/>
  <c r="K85" i="179" s="1"/>
  <c r="B85" i="179"/>
  <c r="U84" i="179"/>
  <c r="R84" i="179"/>
  <c r="Q84" i="179"/>
  <c r="C84" i="179"/>
  <c r="K84" i="179" s="1"/>
  <c r="B84" i="179"/>
  <c r="D84" i="179" s="1"/>
  <c r="U83" i="179"/>
  <c r="R83" i="179"/>
  <c r="Q83" i="179"/>
  <c r="C83" i="179"/>
  <c r="K83" i="179" s="1"/>
  <c r="B83" i="179"/>
  <c r="U82" i="179"/>
  <c r="R82" i="179"/>
  <c r="Q82" i="179"/>
  <c r="C82" i="179"/>
  <c r="B82" i="179"/>
  <c r="D82" i="179" s="1"/>
  <c r="U81" i="179"/>
  <c r="R81" i="179"/>
  <c r="Q81" i="179"/>
  <c r="C81" i="179"/>
  <c r="B81" i="179"/>
  <c r="U80" i="179"/>
  <c r="R80" i="179"/>
  <c r="Q80" i="179"/>
  <c r="C80" i="179"/>
  <c r="J80" i="179" s="1"/>
  <c r="B80" i="179"/>
  <c r="U79" i="179"/>
  <c r="R79" i="179"/>
  <c r="Q79" i="179"/>
  <c r="C79" i="179"/>
  <c r="K79" i="179" s="1"/>
  <c r="B79" i="179"/>
  <c r="U78" i="179"/>
  <c r="R78" i="179"/>
  <c r="Q78" i="179"/>
  <c r="C78" i="179"/>
  <c r="K78" i="179" s="1"/>
  <c r="B78" i="179"/>
  <c r="D78" i="179" s="1"/>
  <c r="H78" i="179" s="1"/>
  <c r="U77" i="179"/>
  <c r="R77" i="179"/>
  <c r="Q77" i="179"/>
  <c r="C77" i="179"/>
  <c r="K77" i="179" s="1"/>
  <c r="B77" i="179"/>
  <c r="U76" i="179"/>
  <c r="R76" i="179"/>
  <c r="Q76" i="179"/>
  <c r="C76" i="179"/>
  <c r="B76" i="179"/>
  <c r="D76" i="179" s="1"/>
  <c r="F76" i="179" s="1"/>
  <c r="U75" i="179"/>
  <c r="R75" i="179"/>
  <c r="Q75" i="179"/>
  <c r="C75" i="179"/>
  <c r="B75" i="179"/>
  <c r="D75" i="179" s="1"/>
  <c r="N75" i="179" s="1"/>
  <c r="U74" i="179"/>
  <c r="R74" i="179"/>
  <c r="Q74" i="179"/>
  <c r="C74" i="179"/>
  <c r="B74" i="179"/>
  <c r="D74" i="179" s="1"/>
  <c r="E74" i="179" s="1"/>
  <c r="U73" i="179"/>
  <c r="R73" i="179"/>
  <c r="Q73" i="179"/>
  <c r="C73" i="179"/>
  <c r="K73" i="179" s="1"/>
  <c r="B73" i="179"/>
  <c r="D73" i="179" s="1"/>
  <c r="E73" i="179" s="1"/>
  <c r="U72" i="179"/>
  <c r="R72" i="179"/>
  <c r="Q72" i="179"/>
  <c r="C72" i="179"/>
  <c r="K72" i="179" s="1"/>
  <c r="B72" i="179"/>
  <c r="D72" i="179" s="1"/>
  <c r="E72" i="179" s="1"/>
  <c r="U71" i="179"/>
  <c r="R71" i="179"/>
  <c r="Q71" i="179"/>
  <c r="C71" i="179"/>
  <c r="K71" i="179" s="1"/>
  <c r="B71" i="179"/>
  <c r="U70" i="179"/>
  <c r="R70" i="179"/>
  <c r="Q70" i="179"/>
  <c r="C70" i="179"/>
  <c r="K70" i="179" s="1"/>
  <c r="B70" i="179"/>
  <c r="D70" i="179" s="1"/>
  <c r="F70" i="179" s="1"/>
  <c r="U69" i="179"/>
  <c r="R69" i="179"/>
  <c r="Q69" i="179"/>
  <c r="C69" i="179"/>
  <c r="K69" i="179" s="1"/>
  <c r="B69" i="179"/>
  <c r="D69" i="179" s="1"/>
  <c r="H69" i="179" s="1"/>
  <c r="U68" i="179"/>
  <c r="R68" i="179"/>
  <c r="Q68" i="179"/>
  <c r="C68" i="179"/>
  <c r="J68" i="179" s="1"/>
  <c r="B68" i="179"/>
  <c r="D68" i="179" s="1"/>
  <c r="H68" i="179" s="1"/>
  <c r="U67" i="179"/>
  <c r="R67" i="179"/>
  <c r="Q67" i="179"/>
  <c r="C67" i="179"/>
  <c r="K67" i="179" s="1"/>
  <c r="B67" i="179"/>
  <c r="D67" i="179" s="1"/>
  <c r="E67" i="179" s="1"/>
  <c r="U66" i="179"/>
  <c r="R66" i="179"/>
  <c r="Q66" i="179"/>
  <c r="C66" i="179"/>
  <c r="K66" i="179" s="1"/>
  <c r="B66" i="179"/>
  <c r="D66" i="179" s="1"/>
  <c r="U65" i="179"/>
  <c r="R65" i="179"/>
  <c r="Q65" i="179"/>
  <c r="C65" i="179"/>
  <c r="K65" i="179" s="1"/>
  <c r="B65" i="179"/>
  <c r="U64" i="179"/>
  <c r="R64" i="179"/>
  <c r="Q64" i="179"/>
  <c r="C64" i="179"/>
  <c r="B64" i="179"/>
  <c r="U63" i="179"/>
  <c r="R63" i="179"/>
  <c r="Q63" i="179"/>
  <c r="C63" i="179"/>
  <c r="B63" i="179"/>
  <c r="U62" i="179"/>
  <c r="R62" i="179"/>
  <c r="Q62" i="179"/>
  <c r="C62" i="179"/>
  <c r="J62" i="179" s="1"/>
  <c r="B62" i="179"/>
  <c r="D62" i="179" s="1"/>
  <c r="U61" i="179"/>
  <c r="R61" i="179"/>
  <c r="Q61" i="179"/>
  <c r="C61" i="179"/>
  <c r="K61" i="179" s="1"/>
  <c r="B61" i="179"/>
  <c r="D61" i="179" s="1"/>
  <c r="U60" i="179"/>
  <c r="R60" i="179"/>
  <c r="Q60" i="179"/>
  <c r="C60" i="179"/>
  <c r="K60" i="179" s="1"/>
  <c r="B60" i="179"/>
  <c r="D60" i="179" s="1"/>
  <c r="U59" i="179"/>
  <c r="R59" i="179"/>
  <c r="Q59" i="179"/>
  <c r="C59" i="179"/>
  <c r="K59" i="179" s="1"/>
  <c r="B59" i="179"/>
  <c r="U58" i="179"/>
  <c r="R58" i="179"/>
  <c r="Q58" i="179"/>
  <c r="C58" i="179"/>
  <c r="B58" i="179"/>
  <c r="D58" i="179" s="1"/>
  <c r="F58" i="179" s="1"/>
  <c r="U57" i="179"/>
  <c r="R57" i="179"/>
  <c r="Q57" i="179"/>
  <c r="C57" i="179"/>
  <c r="B57" i="179"/>
  <c r="U56" i="179"/>
  <c r="R56" i="179"/>
  <c r="Q56" i="179"/>
  <c r="C56" i="179"/>
  <c r="B56" i="179"/>
  <c r="D56" i="179" s="1"/>
  <c r="U55" i="179"/>
  <c r="R55" i="179"/>
  <c r="Q55" i="179"/>
  <c r="C55" i="179"/>
  <c r="K55" i="179" s="1"/>
  <c r="B55" i="179"/>
  <c r="U54" i="179"/>
  <c r="R54" i="179"/>
  <c r="Q54" i="179"/>
  <c r="C54" i="179"/>
  <c r="B54" i="179"/>
  <c r="D54" i="179" s="1"/>
  <c r="U53" i="179"/>
  <c r="R53" i="179"/>
  <c r="Q53" i="179"/>
  <c r="C53" i="179"/>
  <c r="K53" i="179" s="1"/>
  <c r="B53" i="179"/>
  <c r="U52" i="179"/>
  <c r="R52" i="179"/>
  <c r="Q52" i="179"/>
  <c r="C52" i="179"/>
  <c r="B52" i="179"/>
  <c r="U51" i="179"/>
  <c r="R51" i="179"/>
  <c r="Q51" i="179"/>
  <c r="C51" i="179"/>
  <c r="B51" i="179"/>
  <c r="U50" i="179"/>
  <c r="R50" i="179"/>
  <c r="Q50" i="179"/>
  <c r="C50" i="179"/>
  <c r="B50" i="179"/>
  <c r="D50" i="179" s="1"/>
  <c r="F50" i="179" s="1"/>
  <c r="U49" i="179"/>
  <c r="R49" i="179"/>
  <c r="Q49" i="179"/>
  <c r="C49" i="179"/>
  <c r="B49" i="179"/>
  <c r="U48" i="179"/>
  <c r="R48" i="179"/>
  <c r="Q48" i="179"/>
  <c r="C48" i="179"/>
  <c r="B48" i="179"/>
  <c r="U47" i="179"/>
  <c r="R47" i="179"/>
  <c r="Q47" i="179"/>
  <c r="C47" i="179"/>
  <c r="K47" i="179" s="1"/>
  <c r="B47" i="179"/>
  <c r="U46" i="179"/>
  <c r="R46" i="179"/>
  <c r="Q46" i="179"/>
  <c r="C46" i="179"/>
  <c r="B46" i="179"/>
  <c r="U45" i="179"/>
  <c r="R45" i="179"/>
  <c r="Q45" i="179"/>
  <c r="C45" i="179"/>
  <c r="B45" i="179"/>
  <c r="U44" i="179"/>
  <c r="R44" i="179"/>
  <c r="Q44" i="179"/>
  <c r="C44" i="179"/>
  <c r="B44" i="179"/>
  <c r="D44" i="179" s="1"/>
  <c r="T44" i="179" s="1"/>
  <c r="U43" i="179"/>
  <c r="R43" i="179"/>
  <c r="Q43" i="179"/>
  <c r="C43" i="179"/>
  <c r="B43" i="179"/>
  <c r="D43" i="179" s="1"/>
  <c r="E43" i="179" s="1"/>
  <c r="U42" i="179"/>
  <c r="R42" i="179"/>
  <c r="Q42" i="179"/>
  <c r="C42" i="179"/>
  <c r="J42" i="179" s="1"/>
  <c r="B42" i="179"/>
  <c r="D42" i="179" s="1"/>
  <c r="H42" i="179" s="1"/>
  <c r="U41" i="179"/>
  <c r="R41" i="179"/>
  <c r="Q41" i="179"/>
  <c r="C41" i="179"/>
  <c r="K41" i="179" s="1"/>
  <c r="B41" i="179"/>
  <c r="U40" i="179"/>
  <c r="R40" i="179"/>
  <c r="Q40" i="179"/>
  <c r="C40" i="179"/>
  <c r="B40" i="179"/>
  <c r="U39" i="179"/>
  <c r="R39" i="179"/>
  <c r="Q39" i="179"/>
  <c r="C39" i="179"/>
  <c r="B39" i="179"/>
  <c r="U38" i="179"/>
  <c r="R38" i="179"/>
  <c r="Q38" i="179"/>
  <c r="C38" i="179"/>
  <c r="B38" i="179"/>
  <c r="D38" i="179" s="1"/>
  <c r="E38" i="179" s="1"/>
  <c r="U37" i="179"/>
  <c r="R37" i="179"/>
  <c r="Q37" i="179"/>
  <c r="C37" i="179"/>
  <c r="K37" i="179" s="1"/>
  <c r="B37" i="179"/>
  <c r="D37" i="179" s="1"/>
  <c r="F37" i="179" s="1"/>
  <c r="U36" i="179"/>
  <c r="R36" i="179"/>
  <c r="Q36" i="179"/>
  <c r="C36" i="179"/>
  <c r="B36" i="179"/>
  <c r="U35" i="179"/>
  <c r="R35" i="179"/>
  <c r="Q35" i="179"/>
  <c r="C35" i="179"/>
  <c r="K35" i="179" s="1"/>
  <c r="B35" i="179"/>
  <c r="U34" i="179"/>
  <c r="R34" i="179"/>
  <c r="Q34" i="179"/>
  <c r="C34" i="179"/>
  <c r="K34" i="179" s="1"/>
  <c r="B34" i="179"/>
  <c r="U33" i="179"/>
  <c r="R33" i="179"/>
  <c r="Q33" i="179"/>
  <c r="C33" i="179"/>
  <c r="J33" i="179" s="1"/>
  <c r="B33" i="179"/>
  <c r="U32" i="179"/>
  <c r="R32" i="179"/>
  <c r="Q32" i="179"/>
  <c r="C32" i="179"/>
  <c r="B32" i="179"/>
  <c r="U31" i="179"/>
  <c r="R31" i="179"/>
  <c r="Q31" i="179"/>
  <c r="C31" i="179"/>
  <c r="B31" i="179"/>
  <c r="U30" i="179"/>
  <c r="R30" i="179"/>
  <c r="Q30" i="179"/>
  <c r="C30" i="179"/>
  <c r="B30" i="179"/>
  <c r="D30" i="179" s="1"/>
  <c r="T30" i="179" s="1"/>
  <c r="U29" i="179"/>
  <c r="R29" i="179"/>
  <c r="Q29" i="179"/>
  <c r="C29" i="179"/>
  <c r="K29" i="179" s="1"/>
  <c r="B29" i="179"/>
  <c r="U28" i="179"/>
  <c r="R28" i="179"/>
  <c r="Q28" i="179"/>
  <c r="C28" i="179"/>
  <c r="B28" i="179"/>
  <c r="U27" i="179"/>
  <c r="R27" i="179"/>
  <c r="Q27" i="179"/>
  <c r="C27" i="179"/>
  <c r="K27" i="179" s="1"/>
  <c r="B27" i="179"/>
  <c r="U26" i="179"/>
  <c r="R26" i="179"/>
  <c r="Q26" i="179"/>
  <c r="C26" i="179"/>
  <c r="K26" i="179" s="1"/>
  <c r="B26" i="179"/>
  <c r="U25" i="179"/>
  <c r="R25" i="179"/>
  <c r="Q25" i="179"/>
  <c r="C25" i="179"/>
  <c r="K25" i="179" s="1"/>
  <c r="B25" i="179"/>
  <c r="D25" i="179" s="1"/>
  <c r="E25" i="179" s="1"/>
  <c r="U24" i="179"/>
  <c r="R24" i="179"/>
  <c r="Q24" i="179"/>
  <c r="C24" i="179"/>
  <c r="B24" i="179"/>
  <c r="U23" i="179"/>
  <c r="T23" i="179"/>
  <c r="U22" i="179"/>
  <c r="T22" i="179"/>
  <c r="U21" i="179"/>
  <c r="T21" i="179"/>
  <c r="U20" i="179"/>
  <c r="T20" i="179"/>
  <c r="U19" i="179"/>
  <c r="T19" i="179"/>
  <c r="U18" i="179"/>
  <c r="T18" i="179"/>
  <c r="U17" i="179"/>
  <c r="T17" i="179"/>
  <c r="U16" i="179"/>
  <c r="T16" i="179"/>
  <c r="U15" i="179"/>
  <c r="T15" i="179"/>
  <c r="U14" i="179"/>
  <c r="T14" i="179"/>
  <c r="U13" i="179"/>
  <c r="T13" i="179"/>
  <c r="U12" i="179"/>
  <c r="T12" i="179"/>
  <c r="U11" i="179"/>
  <c r="T11" i="179"/>
  <c r="U10" i="179"/>
  <c r="T10" i="179"/>
  <c r="U9" i="179"/>
  <c r="T9" i="179"/>
  <c r="U8" i="179"/>
  <c r="T8" i="179"/>
  <c r="U7" i="179"/>
  <c r="T7" i="179"/>
  <c r="U6" i="179"/>
  <c r="T6" i="179"/>
  <c r="U5" i="179"/>
  <c r="T5" i="179"/>
  <c r="U4" i="179"/>
  <c r="T4" i="179"/>
  <c r="U3" i="179"/>
  <c r="T3" i="179"/>
  <c r="U2" i="179"/>
  <c r="T2" i="179"/>
  <c r="U100" i="178"/>
  <c r="R100" i="178"/>
  <c r="Q100" i="178"/>
  <c r="C100" i="178"/>
  <c r="B100" i="178"/>
  <c r="U99" i="178"/>
  <c r="R99" i="178"/>
  <c r="Q99" i="178"/>
  <c r="C99" i="178"/>
  <c r="B99" i="178"/>
  <c r="D99" i="178" s="1"/>
  <c r="E99" i="178" s="1"/>
  <c r="U98" i="178"/>
  <c r="R98" i="178"/>
  <c r="Q98" i="178"/>
  <c r="C98" i="178"/>
  <c r="B98" i="178"/>
  <c r="D98" i="178" s="1"/>
  <c r="E98" i="178" s="1"/>
  <c r="U97" i="178"/>
  <c r="R97" i="178"/>
  <c r="Q97" i="178"/>
  <c r="C97" i="178"/>
  <c r="K97" i="178" s="1"/>
  <c r="B97" i="178"/>
  <c r="D97" i="178" s="1"/>
  <c r="H97" i="178" s="1"/>
  <c r="U96" i="178"/>
  <c r="R96" i="178"/>
  <c r="Q96" i="178"/>
  <c r="C96" i="178"/>
  <c r="K96" i="178" s="1"/>
  <c r="B96" i="178"/>
  <c r="D96" i="178" s="1"/>
  <c r="N96" i="178" s="1"/>
  <c r="U95" i="178"/>
  <c r="R95" i="178"/>
  <c r="Q95" i="178"/>
  <c r="C95" i="178"/>
  <c r="K95" i="178" s="1"/>
  <c r="B95" i="178"/>
  <c r="U94" i="178"/>
  <c r="R94" i="178"/>
  <c r="Q94" i="178"/>
  <c r="C94" i="178"/>
  <c r="B94" i="178"/>
  <c r="U93" i="178"/>
  <c r="R93" i="178"/>
  <c r="Q93" i="178"/>
  <c r="C93" i="178"/>
  <c r="B93" i="178"/>
  <c r="D93" i="178" s="1"/>
  <c r="H93" i="178" s="1"/>
  <c r="U92" i="178"/>
  <c r="R92" i="178"/>
  <c r="Q92" i="178"/>
  <c r="C92" i="178"/>
  <c r="B92" i="178"/>
  <c r="D92" i="178" s="1"/>
  <c r="E92" i="178" s="1"/>
  <c r="U91" i="178"/>
  <c r="R91" i="178"/>
  <c r="Q91" i="178"/>
  <c r="C91" i="178"/>
  <c r="K91" i="178" s="1"/>
  <c r="B91" i="178"/>
  <c r="D91" i="178" s="1"/>
  <c r="F91" i="178" s="1"/>
  <c r="U90" i="178"/>
  <c r="R90" i="178"/>
  <c r="Q90" i="178"/>
  <c r="C90" i="178"/>
  <c r="K90" i="178" s="1"/>
  <c r="B90" i="178"/>
  <c r="D90" i="178" s="1"/>
  <c r="U89" i="178"/>
  <c r="R89" i="178"/>
  <c r="Q89" i="178"/>
  <c r="C89" i="178"/>
  <c r="K89" i="178" s="1"/>
  <c r="B89" i="178"/>
  <c r="U88" i="178"/>
  <c r="R88" i="178"/>
  <c r="Q88" i="178"/>
  <c r="C88" i="178"/>
  <c r="B88" i="178"/>
  <c r="U87" i="178"/>
  <c r="R87" i="178"/>
  <c r="Q87" i="178"/>
  <c r="C87" i="178"/>
  <c r="J87" i="178" s="1"/>
  <c r="B87" i="178"/>
  <c r="D87" i="178" s="1"/>
  <c r="F87" i="178" s="1"/>
  <c r="U86" i="178"/>
  <c r="R86" i="178"/>
  <c r="Q86" i="178"/>
  <c r="C86" i="178"/>
  <c r="B86" i="178"/>
  <c r="U85" i="178"/>
  <c r="R85" i="178"/>
  <c r="Q85" i="178"/>
  <c r="C85" i="178"/>
  <c r="K85" i="178" s="1"/>
  <c r="B85" i="178"/>
  <c r="D85" i="178" s="1"/>
  <c r="E85" i="178" s="1"/>
  <c r="U84" i="178"/>
  <c r="R84" i="178"/>
  <c r="Q84" i="178"/>
  <c r="C84" i="178"/>
  <c r="K84" i="178" s="1"/>
  <c r="B84" i="178"/>
  <c r="D84" i="178" s="1"/>
  <c r="N84" i="178" s="1"/>
  <c r="U83" i="178"/>
  <c r="R83" i="178"/>
  <c r="Q83" i="178"/>
  <c r="C83" i="178"/>
  <c r="K83" i="178" s="1"/>
  <c r="B83" i="178"/>
  <c r="U82" i="178"/>
  <c r="R82" i="178"/>
  <c r="Q82" i="178"/>
  <c r="C82" i="178"/>
  <c r="B82" i="178"/>
  <c r="U81" i="178"/>
  <c r="R81" i="178"/>
  <c r="Q81" i="178"/>
  <c r="C81" i="178"/>
  <c r="B81" i="178"/>
  <c r="U80" i="178"/>
  <c r="R80" i="178"/>
  <c r="Q80" i="178"/>
  <c r="C80" i="178"/>
  <c r="B80" i="178"/>
  <c r="D80" i="178" s="1"/>
  <c r="U79" i="178"/>
  <c r="R79" i="178"/>
  <c r="Q79" i="178"/>
  <c r="C79" i="178"/>
  <c r="K79" i="178" s="1"/>
  <c r="B79" i="178"/>
  <c r="D79" i="178" s="1"/>
  <c r="H79" i="178" s="1"/>
  <c r="U78" i="178"/>
  <c r="R78" i="178"/>
  <c r="Q78" i="178"/>
  <c r="C78" i="178"/>
  <c r="K78" i="178" s="1"/>
  <c r="B78" i="178"/>
  <c r="U77" i="178"/>
  <c r="R77" i="178"/>
  <c r="Q77" i="178"/>
  <c r="C77" i="178"/>
  <c r="K77" i="178" s="1"/>
  <c r="B77" i="178"/>
  <c r="U76" i="178"/>
  <c r="R76" i="178"/>
  <c r="Q76" i="178"/>
  <c r="C76" i="178"/>
  <c r="K76" i="178" s="1"/>
  <c r="B76" i="178"/>
  <c r="U75" i="178"/>
  <c r="R75" i="178"/>
  <c r="Q75" i="178"/>
  <c r="C75" i="178"/>
  <c r="B75" i="178"/>
  <c r="D75" i="178" s="1"/>
  <c r="H75" i="178" s="1"/>
  <c r="U74" i="178"/>
  <c r="R74" i="178"/>
  <c r="Q74" i="178"/>
  <c r="C74" i="178"/>
  <c r="B74" i="178"/>
  <c r="D74" i="178" s="1"/>
  <c r="E74" i="178" s="1"/>
  <c r="U73" i="178"/>
  <c r="R73" i="178"/>
  <c r="Q73" i="178"/>
  <c r="C73" i="178"/>
  <c r="K73" i="178" s="1"/>
  <c r="B73" i="178"/>
  <c r="D73" i="178" s="1"/>
  <c r="T73" i="178" s="1"/>
  <c r="U72" i="178"/>
  <c r="R72" i="178"/>
  <c r="Q72" i="178"/>
  <c r="C72" i="178"/>
  <c r="K72" i="178" s="1"/>
  <c r="B72" i="178"/>
  <c r="D72" i="178" s="1"/>
  <c r="U71" i="178"/>
  <c r="R71" i="178"/>
  <c r="Q71" i="178"/>
  <c r="C71" i="178"/>
  <c r="K71" i="178" s="1"/>
  <c r="B71" i="178"/>
  <c r="U70" i="178"/>
  <c r="R70" i="178"/>
  <c r="Q70" i="178"/>
  <c r="C70" i="178"/>
  <c r="B70" i="178"/>
  <c r="U69" i="178"/>
  <c r="R69" i="178"/>
  <c r="Q69" i="178"/>
  <c r="C69" i="178"/>
  <c r="B69" i="178"/>
  <c r="U68" i="178"/>
  <c r="R68" i="178"/>
  <c r="Q68" i="178"/>
  <c r="C68" i="178"/>
  <c r="B68" i="178"/>
  <c r="D68" i="178" s="1"/>
  <c r="E68" i="178" s="1"/>
  <c r="U67" i="178"/>
  <c r="R67" i="178"/>
  <c r="Q67" i="178"/>
  <c r="C67" i="178"/>
  <c r="K67" i="178" s="1"/>
  <c r="B67" i="178"/>
  <c r="D67" i="178" s="1"/>
  <c r="T67" i="178" s="1"/>
  <c r="U66" i="178"/>
  <c r="R66" i="178"/>
  <c r="Q66" i="178"/>
  <c r="C66" i="178"/>
  <c r="K66" i="178" s="1"/>
  <c r="B66" i="178"/>
  <c r="U65" i="178"/>
  <c r="R65" i="178"/>
  <c r="Q65" i="178"/>
  <c r="C65" i="178"/>
  <c r="K65" i="178" s="1"/>
  <c r="B65" i="178"/>
  <c r="U64" i="178"/>
  <c r="R64" i="178"/>
  <c r="Q64" i="178"/>
  <c r="C64" i="178"/>
  <c r="K64" i="178" s="1"/>
  <c r="B64" i="178"/>
  <c r="U63" i="178"/>
  <c r="R63" i="178"/>
  <c r="Q63" i="178"/>
  <c r="C63" i="178"/>
  <c r="J63" i="178" s="1"/>
  <c r="B63" i="178"/>
  <c r="U62" i="178"/>
  <c r="R62" i="178"/>
  <c r="Q62" i="178"/>
  <c r="C62" i="178"/>
  <c r="B62" i="178"/>
  <c r="U61" i="178"/>
  <c r="R61" i="178"/>
  <c r="Q61" i="178"/>
  <c r="C61" i="178"/>
  <c r="K61" i="178" s="1"/>
  <c r="B61" i="178"/>
  <c r="U60" i="178"/>
  <c r="R60" i="178"/>
  <c r="Q60" i="178"/>
  <c r="C60" i="178"/>
  <c r="K60" i="178" s="1"/>
  <c r="B60" i="178"/>
  <c r="U59" i="178"/>
  <c r="R59" i="178"/>
  <c r="Q59" i="178"/>
  <c r="C59" i="178"/>
  <c r="K59" i="178" s="1"/>
  <c r="B59" i="178"/>
  <c r="U58" i="178"/>
  <c r="R58" i="178"/>
  <c r="Q58" i="178"/>
  <c r="C58" i="178"/>
  <c r="K58" i="178" s="1"/>
  <c r="B58" i="178"/>
  <c r="U57" i="178"/>
  <c r="R57" i="178"/>
  <c r="Q57" i="178"/>
  <c r="C57" i="178"/>
  <c r="K57" i="178" s="1"/>
  <c r="B57" i="178"/>
  <c r="U56" i="178"/>
  <c r="R56" i="178"/>
  <c r="Q56" i="178"/>
  <c r="C56" i="178"/>
  <c r="J56" i="178" s="1"/>
  <c r="B56" i="178"/>
  <c r="U55" i="178"/>
  <c r="R55" i="178"/>
  <c r="Q55" i="178"/>
  <c r="C55" i="178"/>
  <c r="K55" i="178" s="1"/>
  <c r="B55" i="178"/>
  <c r="U54" i="178"/>
  <c r="R54" i="178"/>
  <c r="Q54" i="178"/>
  <c r="C54" i="178"/>
  <c r="K54" i="178" s="1"/>
  <c r="B54" i="178"/>
  <c r="U53" i="178"/>
  <c r="R53" i="178"/>
  <c r="Q53" i="178"/>
  <c r="C53" i="178"/>
  <c r="K53" i="178" s="1"/>
  <c r="B53" i="178"/>
  <c r="U52" i="178"/>
  <c r="R52" i="178"/>
  <c r="Q52" i="178"/>
  <c r="C52" i="178"/>
  <c r="K52" i="178" s="1"/>
  <c r="B52" i="178"/>
  <c r="U51" i="178"/>
  <c r="R51" i="178"/>
  <c r="Q51" i="178"/>
  <c r="C51" i="178"/>
  <c r="B51" i="178"/>
  <c r="U50" i="178"/>
  <c r="R50" i="178"/>
  <c r="Q50" i="178"/>
  <c r="C50" i="178"/>
  <c r="K50" i="178" s="1"/>
  <c r="B50" i="178"/>
  <c r="D50" i="178" s="1"/>
  <c r="U49" i="178"/>
  <c r="R49" i="178"/>
  <c r="Q49" i="178"/>
  <c r="C49" i="178"/>
  <c r="B49" i="178"/>
  <c r="D49" i="178" s="1"/>
  <c r="H49" i="178" s="1"/>
  <c r="U48" i="178"/>
  <c r="R48" i="178"/>
  <c r="Q48" i="178"/>
  <c r="C48" i="178"/>
  <c r="K48" i="178" s="1"/>
  <c r="B48" i="178"/>
  <c r="D48" i="178" s="1"/>
  <c r="N48" i="178" s="1"/>
  <c r="U47" i="178"/>
  <c r="R47" i="178"/>
  <c r="Q47" i="178"/>
  <c r="C47" i="178"/>
  <c r="K47" i="178" s="1"/>
  <c r="B47" i="178"/>
  <c r="D47" i="178" s="1"/>
  <c r="U46" i="178"/>
  <c r="R46" i="178"/>
  <c r="Q46" i="178"/>
  <c r="C46" i="178"/>
  <c r="K46" i="178" s="1"/>
  <c r="B46" i="178"/>
  <c r="U45" i="178"/>
  <c r="R45" i="178"/>
  <c r="Q45" i="178"/>
  <c r="C45" i="178"/>
  <c r="B45" i="178"/>
  <c r="D45" i="178" s="1"/>
  <c r="U44" i="178"/>
  <c r="R44" i="178"/>
  <c r="Q44" i="178"/>
  <c r="C44" i="178"/>
  <c r="B44" i="178"/>
  <c r="U43" i="178"/>
  <c r="R43" i="178"/>
  <c r="Q43" i="178"/>
  <c r="C43" i="178"/>
  <c r="B43" i="178"/>
  <c r="U42" i="178"/>
  <c r="R42" i="178"/>
  <c r="Q42" i="178"/>
  <c r="C42" i="178"/>
  <c r="K42" i="178" s="1"/>
  <c r="B42" i="178"/>
  <c r="D42" i="178" s="1"/>
  <c r="E42" i="178" s="1"/>
  <c r="U41" i="178"/>
  <c r="R41" i="178"/>
  <c r="Q41" i="178"/>
  <c r="C41" i="178"/>
  <c r="K41" i="178" s="1"/>
  <c r="B41" i="178"/>
  <c r="D41" i="178" s="1"/>
  <c r="U40" i="178"/>
  <c r="R40" i="178"/>
  <c r="Q40" i="178"/>
  <c r="C40" i="178"/>
  <c r="K40" i="178" s="1"/>
  <c r="B40" i="178"/>
  <c r="U39" i="178"/>
  <c r="R39" i="178"/>
  <c r="Q39" i="178"/>
  <c r="C39" i="178"/>
  <c r="B39" i="178"/>
  <c r="U38" i="178"/>
  <c r="R38" i="178"/>
  <c r="Q38" i="178"/>
  <c r="C38" i="178"/>
  <c r="K38" i="178" s="1"/>
  <c r="B38" i="178"/>
  <c r="U37" i="178"/>
  <c r="R37" i="178"/>
  <c r="Q37" i="178"/>
  <c r="C37" i="178"/>
  <c r="J37" i="178" s="1"/>
  <c r="B37" i="178"/>
  <c r="D37" i="178" s="1"/>
  <c r="U36" i="178"/>
  <c r="R36" i="178"/>
  <c r="Q36" i="178"/>
  <c r="C36" i="178"/>
  <c r="K36" i="178" s="1"/>
  <c r="B36" i="178"/>
  <c r="D36" i="178" s="1"/>
  <c r="E36" i="178" s="1"/>
  <c r="U35" i="178"/>
  <c r="R35" i="178"/>
  <c r="Q35" i="178"/>
  <c r="C35" i="178"/>
  <c r="K35" i="178" s="1"/>
  <c r="B35" i="178"/>
  <c r="U34" i="178"/>
  <c r="R34" i="178"/>
  <c r="Q34" i="178"/>
  <c r="C34" i="178"/>
  <c r="K34" i="178" s="1"/>
  <c r="B34" i="178"/>
  <c r="U33" i="178"/>
  <c r="R33" i="178"/>
  <c r="Q33" i="178"/>
  <c r="C33" i="178"/>
  <c r="B33" i="178"/>
  <c r="U32" i="178"/>
  <c r="R32" i="178"/>
  <c r="Q32" i="178"/>
  <c r="C32" i="178"/>
  <c r="J32" i="178" s="1"/>
  <c r="B32" i="178"/>
  <c r="D32" i="178" s="1"/>
  <c r="E32" i="178" s="1"/>
  <c r="U31" i="178"/>
  <c r="R31" i="178"/>
  <c r="Q31" i="178"/>
  <c r="C31" i="178"/>
  <c r="B31" i="178"/>
  <c r="U30" i="178"/>
  <c r="R30" i="178"/>
  <c r="Q30" i="178"/>
  <c r="C30" i="178"/>
  <c r="K30" i="178" s="1"/>
  <c r="B30" i="178"/>
  <c r="D30" i="178" s="1"/>
  <c r="N30" i="178" s="1"/>
  <c r="U29" i="178"/>
  <c r="R29" i="178"/>
  <c r="Q29" i="178"/>
  <c r="C29" i="178"/>
  <c r="K29" i="178" s="1"/>
  <c r="B29" i="178"/>
  <c r="D29" i="178" s="1"/>
  <c r="F29" i="178" s="1"/>
  <c r="U28" i="178"/>
  <c r="R28" i="178"/>
  <c r="Q28" i="178"/>
  <c r="C28" i="178"/>
  <c r="K28" i="178" s="1"/>
  <c r="B28" i="178"/>
  <c r="U27" i="178"/>
  <c r="R27" i="178"/>
  <c r="Q27" i="178"/>
  <c r="C27" i="178"/>
  <c r="B27" i="178"/>
  <c r="D27" i="178" s="1"/>
  <c r="U26" i="178"/>
  <c r="R26" i="178"/>
  <c r="Q26" i="178"/>
  <c r="C26" i="178"/>
  <c r="B26" i="178"/>
  <c r="D26" i="178" s="1"/>
  <c r="F26" i="178" s="1"/>
  <c r="U25" i="178"/>
  <c r="R25" i="178"/>
  <c r="Q25" i="178"/>
  <c r="C25" i="178"/>
  <c r="B25" i="178"/>
  <c r="U24" i="178"/>
  <c r="R24" i="178"/>
  <c r="Q24" i="178"/>
  <c r="C24" i="178"/>
  <c r="K24" i="178" s="1"/>
  <c r="B24" i="178"/>
  <c r="D24" i="178" s="1"/>
  <c r="F24" i="178" s="1"/>
  <c r="U23" i="178"/>
  <c r="T23" i="178"/>
  <c r="U22" i="178"/>
  <c r="T22" i="178"/>
  <c r="U21" i="178"/>
  <c r="T21" i="178"/>
  <c r="U20" i="178"/>
  <c r="T20" i="178"/>
  <c r="U19" i="178"/>
  <c r="T19" i="178"/>
  <c r="U18" i="178"/>
  <c r="T18" i="178"/>
  <c r="U17" i="178"/>
  <c r="T17" i="178"/>
  <c r="U16" i="178"/>
  <c r="T16" i="178"/>
  <c r="U15" i="178"/>
  <c r="T15" i="178"/>
  <c r="U14" i="178"/>
  <c r="T14" i="178"/>
  <c r="U13" i="178"/>
  <c r="T13" i="178"/>
  <c r="U12" i="178"/>
  <c r="T12" i="178"/>
  <c r="U11" i="178"/>
  <c r="T11" i="178"/>
  <c r="U10" i="178"/>
  <c r="T10" i="178"/>
  <c r="U9" i="178"/>
  <c r="T9" i="178"/>
  <c r="U8" i="178"/>
  <c r="T8" i="178"/>
  <c r="U7" i="178"/>
  <c r="T7" i="178"/>
  <c r="U6" i="178"/>
  <c r="T6" i="178"/>
  <c r="U5" i="178"/>
  <c r="T5" i="178"/>
  <c r="U4" i="178"/>
  <c r="T4" i="178"/>
  <c r="U3" i="178"/>
  <c r="T3" i="178"/>
  <c r="U2" i="178"/>
  <c r="T2" i="178"/>
  <c r="U100" i="177"/>
  <c r="R100" i="177"/>
  <c r="Q100" i="177"/>
  <c r="C100" i="177"/>
  <c r="B100" i="177"/>
  <c r="U99" i="177"/>
  <c r="R99" i="177"/>
  <c r="Q99" i="177"/>
  <c r="C99" i="177"/>
  <c r="B99" i="177"/>
  <c r="U98" i="177"/>
  <c r="R98" i="177"/>
  <c r="Q98" i="177"/>
  <c r="C98" i="177"/>
  <c r="J98" i="177" s="1"/>
  <c r="B98" i="177"/>
  <c r="U97" i="177"/>
  <c r="R97" i="177"/>
  <c r="Q97" i="177"/>
  <c r="C97" i="177"/>
  <c r="K97" i="177" s="1"/>
  <c r="B97" i="177"/>
  <c r="D97" i="177" s="1"/>
  <c r="N97" i="177" s="1"/>
  <c r="U96" i="177"/>
  <c r="R96" i="177"/>
  <c r="Q96" i="177"/>
  <c r="C96" i="177"/>
  <c r="K96" i="177" s="1"/>
  <c r="B96" i="177"/>
  <c r="D96" i="177" s="1"/>
  <c r="U95" i="177"/>
  <c r="R95" i="177"/>
  <c r="Q95" i="177"/>
  <c r="C95" i="177"/>
  <c r="K95" i="177" s="1"/>
  <c r="B95" i="177"/>
  <c r="U94" i="177"/>
  <c r="R94" i="177"/>
  <c r="Q94" i="177"/>
  <c r="C94" i="177"/>
  <c r="K94" i="177" s="1"/>
  <c r="B94" i="177"/>
  <c r="U93" i="177"/>
  <c r="R93" i="177"/>
  <c r="Q93" i="177"/>
  <c r="C93" i="177"/>
  <c r="K93" i="177" s="1"/>
  <c r="B93" i="177"/>
  <c r="U92" i="177"/>
  <c r="R92" i="177"/>
  <c r="Q92" i="177"/>
  <c r="C92" i="177"/>
  <c r="J92" i="177" s="1"/>
  <c r="B92" i="177"/>
  <c r="U91" i="177"/>
  <c r="R91" i="177"/>
  <c r="Q91" i="177"/>
  <c r="C91" i="177"/>
  <c r="K91" i="177" s="1"/>
  <c r="B91" i="177"/>
  <c r="U90" i="177"/>
  <c r="R90" i="177"/>
  <c r="Q90" i="177"/>
  <c r="C90" i="177"/>
  <c r="K90" i="177" s="1"/>
  <c r="B90" i="177"/>
  <c r="D90" i="177" s="1"/>
  <c r="U89" i="177"/>
  <c r="R89" i="177"/>
  <c r="Q89" i="177"/>
  <c r="C89" i="177"/>
  <c r="K89" i="177" s="1"/>
  <c r="B89" i="177"/>
  <c r="U88" i="177"/>
  <c r="R88" i="177"/>
  <c r="Q88" i="177"/>
  <c r="C88" i="177"/>
  <c r="B88" i="177"/>
  <c r="U87" i="177"/>
  <c r="R87" i="177"/>
  <c r="Q87" i="177"/>
  <c r="C87" i="177"/>
  <c r="K87" i="177" s="1"/>
  <c r="B87" i="177"/>
  <c r="U86" i="177"/>
  <c r="R86" i="177"/>
  <c r="Q86" i="177"/>
  <c r="C86" i="177"/>
  <c r="K86" i="177" s="1"/>
  <c r="B86" i="177"/>
  <c r="U85" i="177"/>
  <c r="R85" i="177"/>
  <c r="Q85" i="177"/>
  <c r="C85" i="177"/>
  <c r="K85" i="177" s="1"/>
  <c r="B85" i="177"/>
  <c r="U84" i="177"/>
  <c r="R84" i="177"/>
  <c r="Q84" i="177"/>
  <c r="C84" i="177"/>
  <c r="K84" i="177" s="1"/>
  <c r="B84" i="177"/>
  <c r="U83" i="177"/>
  <c r="R83" i="177"/>
  <c r="Q83" i="177"/>
  <c r="C83" i="177"/>
  <c r="K83" i="177" s="1"/>
  <c r="B83" i="177"/>
  <c r="U82" i="177"/>
  <c r="R82" i="177"/>
  <c r="Q82" i="177"/>
  <c r="C82" i="177"/>
  <c r="K82" i="177" s="1"/>
  <c r="B82" i="177"/>
  <c r="U81" i="177"/>
  <c r="R81" i="177"/>
  <c r="Q81" i="177"/>
  <c r="C81" i="177"/>
  <c r="K81" i="177" s="1"/>
  <c r="B81" i="177"/>
  <c r="U80" i="177"/>
  <c r="R80" i="177"/>
  <c r="Q80" i="177"/>
  <c r="C80" i="177"/>
  <c r="K80" i="177" s="1"/>
  <c r="B80" i="177"/>
  <c r="U79" i="177"/>
  <c r="R79" i="177"/>
  <c r="Q79" i="177"/>
  <c r="C79" i="177"/>
  <c r="K79" i="177" s="1"/>
  <c r="B79" i="177"/>
  <c r="D79" i="177" s="1"/>
  <c r="U78" i="177"/>
  <c r="R78" i="177"/>
  <c r="Q78" i="177"/>
  <c r="C78" i="177"/>
  <c r="K78" i="177" s="1"/>
  <c r="B78" i="177"/>
  <c r="U77" i="177"/>
  <c r="R77" i="177"/>
  <c r="Q77" i="177"/>
  <c r="C77" i="177"/>
  <c r="K77" i="177" s="1"/>
  <c r="B77" i="177"/>
  <c r="U76" i="177"/>
  <c r="R76" i="177"/>
  <c r="Q76" i="177"/>
  <c r="C76" i="177"/>
  <c r="B76" i="177"/>
  <c r="U75" i="177"/>
  <c r="R75" i="177"/>
  <c r="Q75" i="177"/>
  <c r="C75" i="177"/>
  <c r="J75" i="177" s="1"/>
  <c r="B75" i="177"/>
  <c r="U74" i="177"/>
  <c r="R74" i="177"/>
  <c r="Q74" i="177"/>
  <c r="C74" i="177"/>
  <c r="K74" i="177" s="1"/>
  <c r="B74" i="177"/>
  <c r="D74" i="177" s="1"/>
  <c r="T74" i="177" s="1"/>
  <c r="U73" i="177"/>
  <c r="R73" i="177"/>
  <c r="Q73" i="177"/>
  <c r="C73" i="177"/>
  <c r="K73" i="177" s="1"/>
  <c r="B73" i="177"/>
  <c r="U72" i="177"/>
  <c r="R72" i="177"/>
  <c r="Q72" i="177"/>
  <c r="C72" i="177"/>
  <c r="K72" i="177" s="1"/>
  <c r="B72" i="177"/>
  <c r="D72" i="177" s="1"/>
  <c r="F72" i="177" s="1"/>
  <c r="U71" i="177"/>
  <c r="R71" i="177"/>
  <c r="Q71" i="177"/>
  <c r="C71" i="177"/>
  <c r="K71" i="177" s="1"/>
  <c r="B71" i="177"/>
  <c r="U70" i="177"/>
  <c r="R70" i="177"/>
  <c r="Q70" i="177"/>
  <c r="C70" i="177"/>
  <c r="B70" i="177"/>
  <c r="U69" i="177"/>
  <c r="R69" i="177"/>
  <c r="Q69" i="177"/>
  <c r="C69" i="177"/>
  <c r="B69" i="177"/>
  <c r="U68" i="177"/>
  <c r="R68" i="177"/>
  <c r="Q68" i="177"/>
  <c r="C68" i="177"/>
  <c r="B68" i="177"/>
  <c r="D68" i="177" s="1"/>
  <c r="T68" i="177" s="1"/>
  <c r="U67" i="177"/>
  <c r="R67" i="177"/>
  <c r="Q67" i="177"/>
  <c r="C67" i="177"/>
  <c r="K67" i="177" s="1"/>
  <c r="B67" i="177"/>
  <c r="D67" i="177" s="1"/>
  <c r="E67" i="177" s="1"/>
  <c r="U66" i="177"/>
  <c r="R66" i="177"/>
  <c r="Q66" i="177"/>
  <c r="C66" i="177"/>
  <c r="K66" i="177" s="1"/>
  <c r="B66" i="177"/>
  <c r="D66" i="177" s="1"/>
  <c r="F66" i="177" s="1"/>
  <c r="U65" i="177"/>
  <c r="R65" i="177"/>
  <c r="Q65" i="177"/>
  <c r="C65" i="177"/>
  <c r="K65" i="177" s="1"/>
  <c r="B65" i="177"/>
  <c r="U64" i="177"/>
  <c r="R64" i="177"/>
  <c r="Q64" i="177"/>
  <c r="C64" i="177"/>
  <c r="B64" i="177"/>
  <c r="U63" i="177"/>
  <c r="R63" i="177"/>
  <c r="Q63" i="177"/>
  <c r="C63" i="177"/>
  <c r="J63" i="177" s="1"/>
  <c r="B63" i="177"/>
  <c r="U62" i="177"/>
  <c r="R62" i="177"/>
  <c r="Q62" i="177"/>
  <c r="C62" i="177"/>
  <c r="B62" i="177"/>
  <c r="U61" i="177"/>
  <c r="R61" i="177"/>
  <c r="Q61" i="177"/>
  <c r="C61" i="177"/>
  <c r="K61" i="177" s="1"/>
  <c r="B61" i="177"/>
  <c r="U60" i="177"/>
  <c r="R60" i="177"/>
  <c r="Q60" i="177"/>
  <c r="C60" i="177"/>
  <c r="K60" i="177" s="1"/>
  <c r="B60" i="177"/>
  <c r="D60" i="177" s="1"/>
  <c r="U59" i="177"/>
  <c r="R59" i="177"/>
  <c r="Q59" i="177"/>
  <c r="C59" i="177"/>
  <c r="K59" i="177" s="1"/>
  <c r="B59" i="177"/>
  <c r="U58" i="177"/>
  <c r="R58" i="177"/>
  <c r="Q58" i="177"/>
  <c r="C58" i="177"/>
  <c r="K58" i="177" s="1"/>
  <c r="B58" i="177"/>
  <c r="U57" i="177"/>
  <c r="R57" i="177"/>
  <c r="Q57" i="177"/>
  <c r="C57" i="177"/>
  <c r="B57" i="177"/>
  <c r="U56" i="177"/>
  <c r="R56" i="177"/>
  <c r="Q56" i="177"/>
  <c r="C56" i="177"/>
  <c r="J56" i="177" s="1"/>
  <c r="B56" i="177"/>
  <c r="U55" i="177"/>
  <c r="R55" i="177"/>
  <c r="Q55" i="177"/>
  <c r="C55" i="177"/>
  <c r="K55" i="177" s="1"/>
  <c r="B55" i="177"/>
  <c r="U54" i="177"/>
  <c r="R54" i="177"/>
  <c r="Q54" i="177"/>
  <c r="C54" i="177"/>
  <c r="B54" i="177"/>
  <c r="U53" i="177"/>
  <c r="R53" i="177"/>
  <c r="Q53" i="177"/>
  <c r="C53" i="177"/>
  <c r="K53" i="177" s="1"/>
  <c r="B53" i="177"/>
  <c r="U52" i="177"/>
  <c r="R52" i="177"/>
  <c r="Q52" i="177"/>
  <c r="C52" i="177"/>
  <c r="K52" i="177" s="1"/>
  <c r="B52" i="177"/>
  <c r="U51" i="177"/>
  <c r="R51" i="177"/>
  <c r="Q51" i="177"/>
  <c r="C51" i="177"/>
  <c r="K51" i="177" s="1"/>
  <c r="B51" i="177"/>
  <c r="D51" i="177" s="1"/>
  <c r="E51" i="177" s="1"/>
  <c r="U50" i="177"/>
  <c r="R50" i="177"/>
  <c r="Q50" i="177"/>
  <c r="C50" i="177"/>
  <c r="K50" i="177" s="1"/>
  <c r="B50" i="177"/>
  <c r="D50" i="177" s="1"/>
  <c r="U49" i="177"/>
  <c r="R49" i="177"/>
  <c r="Q49" i="177"/>
  <c r="C49" i="177"/>
  <c r="B49" i="177"/>
  <c r="D49" i="177" s="1"/>
  <c r="U48" i="177"/>
  <c r="R48" i="177"/>
  <c r="Q48" i="177"/>
  <c r="C48" i="177"/>
  <c r="B48" i="177"/>
  <c r="D48" i="177" s="1"/>
  <c r="U47" i="177"/>
  <c r="R47" i="177"/>
  <c r="Q47" i="177"/>
  <c r="C47" i="177"/>
  <c r="K47" i="177" s="1"/>
  <c r="B47" i="177"/>
  <c r="D47" i="177" s="1"/>
  <c r="U46" i="177"/>
  <c r="R46" i="177"/>
  <c r="Q46" i="177"/>
  <c r="C46" i="177"/>
  <c r="K46" i="177" s="1"/>
  <c r="B46" i="177"/>
  <c r="U45" i="177"/>
  <c r="R45" i="177"/>
  <c r="Q45" i="177"/>
  <c r="C45" i="177"/>
  <c r="K45" i="177" s="1"/>
  <c r="B45" i="177"/>
  <c r="D45" i="177" s="1"/>
  <c r="E45" i="177" s="1"/>
  <c r="U44" i="177"/>
  <c r="R44" i="177"/>
  <c r="Q44" i="177"/>
  <c r="C44" i="177"/>
  <c r="K44" i="177" s="1"/>
  <c r="B44" i="177"/>
  <c r="D44" i="177" s="1"/>
  <c r="T44" i="177" s="1"/>
  <c r="U43" i="177"/>
  <c r="R43" i="177"/>
  <c r="Q43" i="177"/>
  <c r="C43" i="177"/>
  <c r="B43" i="177"/>
  <c r="D43" i="177" s="1"/>
  <c r="E43" i="177" s="1"/>
  <c r="U42" i="177"/>
  <c r="R42" i="177"/>
  <c r="Q42" i="177"/>
  <c r="C42" i="177"/>
  <c r="B42" i="177"/>
  <c r="D42" i="177" s="1"/>
  <c r="U41" i="177"/>
  <c r="R41" i="177"/>
  <c r="Q41" i="177"/>
  <c r="C41" i="177"/>
  <c r="K41" i="177" s="1"/>
  <c r="B41" i="177"/>
  <c r="U40" i="177"/>
  <c r="R40" i="177"/>
  <c r="Q40" i="177"/>
  <c r="C40" i="177"/>
  <c r="K40" i="177" s="1"/>
  <c r="B40" i="177"/>
  <c r="U39" i="177"/>
  <c r="R39" i="177"/>
  <c r="Q39" i="177"/>
  <c r="C39" i="177"/>
  <c r="K39" i="177" s="1"/>
  <c r="B39" i="177"/>
  <c r="D39" i="177" s="1"/>
  <c r="U38" i="177"/>
  <c r="R38" i="177"/>
  <c r="Q38" i="177"/>
  <c r="C38" i="177"/>
  <c r="K38" i="177" s="1"/>
  <c r="B38" i="177"/>
  <c r="D38" i="177" s="1"/>
  <c r="T38" i="177" s="1"/>
  <c r="U37" i="177"/>
  <c r="R37" i="177"/>
  <c r="Q37" i="177"/>
  <c r="C37" i="177"/>
  <c r="K37" i="177" s="1"/>
  <c r="B37" i="177"/>
  <c r="U36" i="177"/>
  <c r="R36" i="177"/>
  <c r="Q36" i="177"/>
  <c r="C36" i="177"/>
  <c r="B36" i="177"/>
  <c r="D36" i="177" s="1"/>
  <c r="F36" i="177" s="1"/>
  <c r="U35" i="177"/>
  <c r="R35" i="177"/>
  <c r="Q35" i="177"/>
  <c r="C35" i="177"/>
  <c r="K35" i="177" s="1"/>
  <c r="B35" i="177"/>
  <c r="D35" i="177" s="1"/>
  <c r="T35" i="177" s="1"/>
  <c r="U34" i="177"/>
  <c r="R34" i="177"/>
  <c r="Q34" i="177"/>
  <c r="C34" i="177"/>
  <c r="K34" i="177" s="1"/>
  <c r="B34" i="177"/>
  <c r="U33" i="177"/>
  <c r="R33" i="177"/>
  <c r="Q33" i="177"/>
  <c r="C33" i="177"/>
  <c r="K33" i="177" s="1"/>
  <c r="B33" i="177"/>
  <c r="U32" i="177"/>
  <c r="R32" i="177"/>
  <c r="Q32" i="177"/>
  <c r="C32" i="177"/>
  <c r="K32" i="177" s="1"/>
  <c r="B32" i="177"/>
  <c r="D32" i="177" s="1"/>
  <c r="U31" i="177"/>
  <c r="R31" i="177"/>
  <c r="Q31" i="177"/>
  <c r="C31" i="177"/>
  <c r="K31" i="177" s="1"/>
  <c r="B31" i="177"/>
  <c r="D31" i="177" s="1"/>
  <c r="U30" i="177"/>
  <c r="R30" i="177"/>
  <c r="Q30" i="177"/>
  <c r="C30" i="177"/>
  <c r="J30" i="177" s="1"/>
  <c r="B30" i="177"/>
  <c r="D30" i="177" s="1"/>
  <c r="U29" i="177"/>
  <c r="R29" i="177"/>
  <c r="Q29" i="177"/>
  <c r="C29" i="177"/>
  <c r="K29" i="177" s="1"/>
  <c r="B29" i="177"/>
  <c r="D29" i="177" s="1"/>
  <c r="T29" i="177" s="1"/>
  <c r="U28" i="177"/>
  <c r="R28" i="177"/>
  <c r="Q28" i="177"/>
  <c r="C28" i="177"/>
  <c r="K28" i="177" s="1"/>
  <c r="B28" i="177"/>
  <c r="D28" i="177" s="1"/>
  <c r="F28" i="177" s="1"/>
  <c r="U27" i="177"/>
  <c r="R27" i="177"/>
  <c r="Q27" i="177"/>
  <c r="C27" i="177"/>
  <c r="K27" i="177" s="1"/>
  <c r="B27" i="177"/>
  <c r="D27" i="177" s="1"/>
  <c r="U26" i="177"/>
  <c r="R26" i="177"/>
  <c r="Q26" i="177"/>
  <c r="C26" i="177"/>
  <c r="K26" i="177" s="1"/>
  <c r="B26" i="177"/>
  <c r="D26" i="177" s="1"/>
  <c r="U25" i="177"/>
  <c r="R25" i="177"/>
  <c r="Q25" i="177"/>
  <c r="C25" i="177"/>
  <c r="B25" i="177"/>
  <c r="U24" i="177"/>
  <c r="R24" i="177"/>
  <c r="Q24" i="177"/>
  <c r="C24" i="177"/>
  <c r="B24" i="177"/>
  <c r="U23" i="177"/>
  <c r="T23" i="177"/>
  <c r="U22" i="177"/>
  <c r="T22" i="177"/>
  <c r="U21" i="177"/>
  <c r="T21" i="177"/>
  <c r="U20" i="177"/>
  <c r="T20" i="177"/>
  <c r="U19" i="177"/>
  <c r="T19" i="177"/>
  <c r="U18" i="177"/>
  <c r="T18" i="177"/>
  <c r="U17" i="177"/>
  <c r="T17" i="177"/>
  <c r="U16" i="177"/>
  <c r="T16" i="177"/>
  <c r="U15" i="177"/>
  <c r="T15" i="177"/>
  <c r="U14" i="177"/>
  <c r="T14" i="177"/>
  <c r="U13" i="177"/>
  <c r="T13" i="177"/>
  <c r="U12" i="177"/>
  <c r="T12" i="177"/>
  <c r="U11" i="177"/>
  <c r="T11" i="177"/>
  <c r="U10" i="177"/>
  <c r="T10" i="177"/>
  <c r="U9" i="177"/>
  <c r="T9" i="177"/>
  <c r="U8" i="177"/>
  <c r="T8" i="177"/>
  <c r="U7" i="177"/>
  <c r="T7" i="177"/>
  <c r="U6" i="177"/>
  <c r="T6" i="177"/>
  <c r="U5" i="177"/>
  <c r="T5" i="177"/>
  <c r="U4" i="177"/>
  <c r="T4" i="177"/>
  <c r="U3" i="177"/>
  <c r="T3" i="177"/>
  <c r="U2" i="177"/>
  <c r="T2" i="177"/>
  <c r="U100" i="176"/>
  <c r="R100" i="176"/>
  <c r="Q100" i="176"/>
  <c r="C100" i="176"/>
  <c r="J100" i="176" s="1"/>
  <c r="B100" i="176"/>
  <c r="D100" i="176" s="1"/>
  <c r="N100" i="176" s="1"/>
  <c r="U99" i="176"/>
  <c r="R99" i="176"/>
  <c r="Q99" i="176"/>
  <c r="C99" i="176"/>
  <c r="K99" i="176" s="1"/>
  <c r="B99" i="176"/>
  <c r="D99" i="176" s="1"/>
  <c r="T99" i="176" s="1"/>
  <c r="U98" i="176"/>
  <c r="R98" i="176"/>
  <c r="Q98" i="176"/>
  <c r="C98" i="176"/>
  <c r="B98" i="176"/>
  <c r="D98" i="176" s="1"/>
  <c r="U97" i="176"/>
  <c r="R97" i="176"/>
  <c r="Q97" i="176"/>
  <c r="C97" i="176"/>
  <c r="K97" i="176" s="1"/>
  <c r="B97" i="176"/>
  <c r="D97" i="176" s="1"/>
  <c r="U96" i="176"/>
  <c r="R96" i="176"/>
  <c r="Q96" i="176"/>
  <c r="C96" i="176"/>
  <c r="K96" i="176" s="1"/>
  <c r="B96" i="176"/>
  <c r="U95" i="176"/>
  <c r="R95" i="176"/>
  <c r="Q95" i="176"/>
  <c r="C95" i="176"/>
  <c r="K95" i="176" s="1"/>
  <c r="B95" i="176"/>
  <c r="U94" i="176"/>
  <c r="R94" i="176"/>
  <c r="Q94" i="176"/>
  <c r="C94" i="176"/>
  <c r="J94" i="176" s="1"/>
  <c r="B94" i="176"/>
  <c r="D94" i="176" s="1"/>
  <c r="U93" i="176"/>
  <c r="R93" i="176"/>
  <c r="Q93" i="176"/>
  <c r="C93" i="176"/>
  <c r="K93" i="176" s="1"/>
  <c r="B93" i="176"/>
  <c r="U92" i="176"/>
  <c r="R92" i="176"/>
  <c r="Q92" i="176"/>
  <c r="C92" i="176"/>
  <c r="B92" i="176"/>
  <c r="D92" i="176" s="1"/>
  <c r="H92" i="176" s="1"/>
  <c r="U91" i="176"/>
  <c r="R91" i="176"/>
  <c r="Q91" i="176"/>
  <c r="C91" i="176"/>
  <c r="K91" i="176" s="1"/>
  <c r="B91" i="176"/>
  <c r="U90" i="176"/>
  <c r="R90" i="176"/>
  <c r="Q90" i="176"/>
  <c r="C90" i="176"/>
  <c r="K90" i="176" s="1"/>
  <c r="B90" i="176"/>
  <c r="D90" i="176" s="1"/>
  <c r="T90" i="176" s="1"/>
  <c r="U89" i="176"/>
  <c r="R89" i="176"/>
  <c r="Q89" i="176"/>
  <c r="C89" i="176"/>
  <c r="K89" i="176" s="1"/>
  <c r="B89" i="176"/>
  <c r="U88" i="176"/>
  <c r="R88" i="176"/>
  <c r="Q88" i="176"/>
  <c r="C88" i="176"/>
  <c r="B88" i="176"/>
  <c r="D88" i="176" s="1"/>
  <c r="U87" i="176"/>
  <c r="R87" i="176"/>
  <c r="Q87" i="176"/>
  <c r="C87" i="176"/>
  <c r="B87" i="176"/>
  <c r="D87" i="176" s="1"/>
  <c r="T87" i="176" s="1"/>
  <c r="U86" i="176"/>
  <c r="R86" i="176"/>
  <c r="Q86" i="176"/>
  <c r="C86" i="176"/>
  <c r="J86" i="176" s="1"/>
  <c r="B86" i="176"/>
  <c r="D86" i="176" s="1"/>
  <c r="N86" i="176" s="1"/>
  <c r="U85" i="176"/>
  <c r="R85" i="176"/>
  <c r="Q85" i="176"/>
  <c r="C85" i="176"/>
  <c r="K85" i="176" s="1"/>
  <c r="B85" i="176"/>
  <c r="D85" i="176" s="1"/>
  <c r="F85" i="176" s="1"/>
  <c r="U84" i="176"/>
  <c r="R84" i="176"/>
  <c r="Q84" i="176"/>
  <c r="C84" i="176"/>
  <c r="K84" i="176" s="1"/>
  <c r="B84" i="176"/>
  <c r="D84" i="176" s="1"/>
  <c r="U83" i="176"/>
  <c r="R83" i="176"/>
  <c r="Q83" i="176"/>
  <c r="C83" i="176"/>
  <c r="K83" i="176" s="1"/>
  <c r="B83" i="176"/>
  <c r="U82" i="176"/>
  <c r="R82" i="176"/>
  <c r="Q82" i="176"/>
  <c r="C82" i="176"/>
  <c r="B82" i="176"/>
  <c r="D82" i="176" s="1"/>
  <c r="T82" i="176" s="1"/>
  <c r="U81" i="176"/>
  <c r="R81" i="176"/>
  <c r="Q81" i="176"/>
  <c r="C81" i="176"/>
  <c r="K81" i="176" s="1"/>
  <c r="B81" i="176"/>
  <c r="D81" i="176" s="1"/>
  <c r="T81" i="176" s="1"/>
  <c r="U80" i="176"/>
  <c r="R80" i="176"/>
  <c r="Q80" i="176"/>
  <c r="C80" i="176"/>
  <c r="B80" i="176"/>
  <c r="D80" i="176" s="1"/>
  <c r="F80" i="176" s="1"/>
  <c r="U79" i="176"/>
  <c r="R79" i="176"/>
  <c r="Q79" i="176"/>
  <c r="C79" i="176"/>
  <c r="K79" i="176" s="1"/>
  <c r="B79" i="176"/>
  <c r="D79" i="176" s="1"/>
  <c r="U78" i="176"/>
  <c r="R78" i="176"/>
  <c r="Q78" i="176"/>
  <c r="C78" i="176"/>
  <c r="K78" i="176" s="1"/>
  <c r="B78" i="176"/>
  <c r="D78" i="176" s="1"/>
  <c r="N78" i="176" s="1"/>
  <c r="U77" i="176"/>
  <c r="R77" i="176"/>
  <c r="Q77" i="176"/>
  <c r="C77" i="176"/>
  <c r="K77" i="176" s="1"/>
  <c r="B77" i="176"/>
  <c r="U76" i="176"/>
  <c r="R76" i="176"/>
  <c r="Q76" i="176"/>
  <c r="C76" i="176"/>
  <c r="B76" i="176"/>
  <c r="D76" i="176" s="1"/>
  <c r="U75" i="176"/>
  <c r="R75" i="176"/>
  <c r="Q75" i="176"/>
  <c r="C75" i="176"/>
  <c r="B75" i="176"/>
  <c r="U74" i="176"/>
  <c r="R74" i="176"/>
  <c r="Q74" i="176"/>
  <c r="C74" i="176"/>
  <c r="B74" i="176"/>
  <c r="D74" i="176" s="1"/>
  <c r="F74" i="176" s="1"/>
  <c r="U73" i="176"/>
  <c r="R73" i="176"/>
  <c r="Q73" i="176"/>
  <c r="C73" i="176"/>
  <c r="K73" i="176" s="1"/>
  <c r="B73" i="176"/>
  <c r="D73" i="176" s="1"/>
  <c r="N73" i="176" s="1"/>
  <c r="U72" i="176"/>
  <c r="R72" i="176"/>
  <c r="Q72" i="176"/>
  <c r="C72" i="176"/>
  <c r="K72" i="176" s="1"/>
  <c r="B72" i="176"/>
  <c r="U71" i="176"/>
  <c r="R71" i="176"/>
  <c r="Q71" i="176"/>
  <c r="C71" i="176"/>
  <c r="K71" i="176" s="1"/>
  <c r="B71" i="176"/>
  <c r="U70" i="176"/>
  <c r="R70" i="176"/>
  <c r="Q70" i="176"/>
  <c r="C70" i="176"/>
  <c r="K70" i="176" s="1"/>
  <c r="B70" i="176"/>
  <c r="U69" i="176"/>
  <c r="R69" i="176"/>
  <c r="Q69" i="176"/>
  <c r="C69" i="176"/>
  <c r="B69" i="176"/>
  <c r="D69" i="176" s="1"/>
  <c r="E69" i="176" s="1"/>
  <c r="U68" i="176"/>
  <c r="R68" i="176"/>
  <c r="Q68" i="176"/>
  <c r="C68" i="176"/>
  <c r="B68" i="176"/>
  <c r="D68" i="176" s="1"/>
  <c r="H68" i="176" s="1"/>
  <c r="U67" i="176"/>
  <c r="R67" i="176"/>
  <c r="Q67" i="176"/>
  <c r="C67" i="176"/>
  <c r="K67" i="176" s="1"/>
  <c r="B67" i="176"/>
  <c r="D67" i="176" s="1"/>
  <c r="T67" i="176" s="1"/>
  <c r="U66" i="176"/>
  <c r="R66" i="176"/>
  <c r="Q66" i="176"/>
  <c r="C66" i="176"/>
  <c r="K66" i="176" s="1"/>
  <c r="B66" i="176"/>
  <c r="D66" i="176" s="1"/>
  <c r="U65" i="176"/>
  <c r="R65" i="176"/>
  <c r="Q65" i="176"/>
  <c r="C65" i="176"/>
  <c r="K65" i="176" s="1"/>
  <c r="B65" i="176"/>
  <c r="U64" i="176"/>
  <c r="R64" i="176"/>
  <c r="Q64" i="176"/>
  <c r="C64" i="176"/>
  <c r="J64" i="176" s="1"/>
  <c r="B64" i="176"/>
  <c r="U63" i="176"/>
  <c r="R63" i="176"/>
  <c r="Q63" i="176"/>
  <c r="C63" i="176"/>
  <c r="K63" i="176" s="1"/>
  <c r="B63" i="176"/>
  <c r="D63" i="176" s="1"/>
  <c r="U62" i="176"/>
  <c r="R62" i="176"/>
  <c r="Q62" i="176"/>
  <c r="C62" i="176"/>
  <c r="K62" i="176" s="1"/>
  <c r="B62" i="176"/>
  <c r="U61" i="176"/>
  <c r="R61" i="176"/>
  <c r="Q61" i="176"/>
  <c r="C61" i="176"/>
  <c r="K61" i="176" s="1"/>
  <c r="B61" i="176"/>
  <c r="U60" i="176"/>
  <c r="R60" i="176"/>
  <c r="Q60" i="176"/>
  <c r="C60" i="176"/>
  <c r="K60" i="176" s="1"/>
  <c r="B60" i="176"/>
  <c r="U59" i="176"/>
  <c r="R59" i="176"/>
  <c r="Q59" i="176"/>
  <c r="C59" i="176"/>
  <c r="K59" i="176" s="1"/>
  <c r="B59" i="176"/>
  <c r="U58" i="176"/>
  <c r="R58" i="176"/>
  <c r="Q58" i="176"/>
  <c r="C58" i="176"/>
  <c r="J58" i="176" s="1"/>
  <c r="B58" i="176"/>
  <c r="D58" i="176" s="1"/>
  <c r="H58" i="176" s="1"/>
  <c r="U57" i="176"/>
  <c r="R57" i="176"/>
  <c r="Q57" i="176"/>
  <c r="C57" i="176"/>
  <c r="J57" i="176" s="1"/>
  <c r="B57" i="176"/>
  <c r="U56" i="176"/>
  <c r="R56" i="176"/>
  <c r="Q56" i="176"/>
  <c r="C56" i="176"/>
  <c r="B56" i="176"/>
  <c r="D56" i="176" s="1"/>
  <c r="F56" i="176" s="1"/>
  <c r="U55" i="176"/>
  <c r="R55" i="176"/>
  <c r="Q55" i="176"/>
  <c r="C55" i="176"/>
  <c r="K55" i="176" s="1"/>
  <c r="B55" i="176"/>
  <c r="U54" i="176"/>
  <c r="R54" i="176"/>
  <c r="Q54" i="176"/>
  <c r="C54" i="176"/>
  <c r="K54" i="176" s="1"/>
  <c r="B54" i="176"/>
  <c r="D54" i="176" s="1"/>
  <c r="E54" i="176" s="1"/>
  <c r="U53" i="176"/>
  <c r="R53" i="176"/>
  <c r="Q53" i="176"/>
  <c r="C53" i="176"/>
  <c r="K53" i="176" s="1"/>
  <c r="B53" i="176"/>
  <c r="U52" i="176"/>
  <c r="R52" i="176"/>
  <c r="Q52" i="176"/>
  <c r="C52" i="176"/>
  <c r="B52" i="176"/>
  <c r="U51" i="176"/>
  <c r="R51" i="176"/>
  <c r="Q51" i="176"/>
  <c r="C51" i="176"/>
  <c r="B51" i="176"/>
  <c r="U50" i="176"/>
  <c r="R50" i="176"/>
  <c r="Q50" i="176"/>
  <c r="C50" i="176"/>
  <c r="B50" i="176"/>
  <c r="U49" i="176"/>
  <c r="R49" i="176"/>
  <c r="Q49" i="176"/>
  <c r="C49" i="176"/>
  <c r="K49" i="176" s="1"/>
  <c r="B49" i="176"/>
  <c r="D49" i="176" s="1"/>
  <c r="U48" i="176"/>
  <c r="R48" i="176"/>
  <c r="Q48" i="176"/>
  <c r="C48" i="176"/>
  <c r="K48" i="176" s="1"/>
  <c r="B48" i="176"/>
  <c r="D48" i="176" s="1"/>
  <c r="U47" i="176"/>
  <c r="R47" i="176"/>
  <c r="Q47" i="176"/>
  <c r="C47" i="176"/>
  <c r="K47" i="176" s="1"/>
  <c r="B47" i="176"/>
  <c r="U46" i="176"/>
  <c r="R46" i="176"/>
  <c r="Q46" i="176"/>
  <c r="C46" i="176"/>
  <c r="B46" i="176"/>
  <c r="D46" i="176" s="1"/>
  <c r="N46" i="176" s="1"/>
  <c r="U45" i="176"/>
  <c r="R45" i="176"/>
  <c r="Q45" i="176"/>
  <c r="C45" i="176"/>
  <c r="B45" i="176"/>
  <c r="D45" i="176" s="1"/>
  <c r="U44" i="176"/>
  <c r="R44" i="176"/>
  <c r="Q44" i="176"/>
  <c r="C44" i="176"/>
  <c r="B44" i="176"/>
  <c r="U43" i="176"/>
  <c r="R43" i="176"/>
  <c r="Q43" i="176"/>
  <c r="C43" i="176"/>
  <c r="K43" i="176" s="1"/>
  <c r="B43" i="176"/>
  <c r="D43" i="176" s="1"/>
  <c r="U42" i="176"/>
  <c r="R42" i="176"/>
  <c r="Q42" i="176"/>
  <c r="C42" i="176"/>
  <c r="K42" i="176" s="1"/>
  <c r="B42" i="176"/>
  <c r="D42" i="176" s="1"/>
  <c r="U41" i="176"/>
  <c r="R41" i="176"/>
  <c r="Q41" i="176"/>
  <c r="C41" i="176"/>
  <c r="K41" i="176" s="1"/>
  <c r="B41" i="176"/>
  <c r="U40" i="176"/>
  <c r="R40" i="176"/>
  <c r="Q40" i="176"/>
  <c r="C40" i="176"/>
  <c r="B40" i="176"/>
  <c r="U39" i="176"/>
  <c r="R39" i="176"/>
  <c r="Q39" i="176"/>
  <c r="C39" i="176"/>
  <c r="J39" i="176" s="1"/>
  <c r="B39" i="176"/>
  <c r="U38" i="176"/>
  <c r="R38" i="176"/>
  <c r="Q38" i="176"/>
  <c r="C38" i="176"/>
  <c r="B38" i="176"/>
  <c r="U37" i="176"/>
  <c r="R37" i="176"/>
  <c r="Q37" i="176"/>
  <c r="C37" i="176"/>
  <c r="K37" i="176" s="1"/>
  <c r="B37" i="176"/>
  <c r="D37" i="176" s="1"/>
  <c r="T37" i="176" s="1"/>
  <c r="U36" i="176"/>
  <c r="R36" i="176"/>
  <c r="Q36" i="176"/>
  <c r="C36" i="176"/>
  <c r="K36" i="176" s="1"/>
  <c r="B36" i="176"/>
  <c r="D36" i="176" s="1"/>
  <c r="E36" i="176" s="1"/>
  <c r="U35" i="176"/>
  <c r="R35" i="176"/>
  <c r="Q35" i="176"/>
  <c r="C35" i="176"/>
  <c r="K35" i="176" s="1"/>
  <c r="B35" i="176"/>
  <c r="U34" i="176"/>
  <c r="R34" i="176"/>
  <c r="Q34" i="176"/>
  <c r="C34" i="176"/>
  <c r="K34" i="176" s="1"/>
  <c r="B34" i="176"/>
  <c r="D34" i="176" s="1"/>
  <c r="U33" i="176"/>
  <c r="R33" i="176"/>
  <c r="Q33" i="176"/>
  <c r="C33" i="176"/>
  <c r="B33" i="176"/>
  <c r="D33" i="176" s="1"/>
  <c r="E33" i="176" s="1"/>
  <c r="U32" i="176"/>
  <c r="R32" i="176"/>
  <c r="Q32" i="176"/>
  <c r="C32" i="176"/>
  <c r="B32" i="176"/>
  <c r="U31" i="176"/>
  <c r="R31" i="176"/>
  <c r="Q31" i="176"/>
  <c r="C31" i="176"/>
  <c r="K31" i="176" s="1"/>
  <c r="B31" i="176"/>
  <c r="D31" i="176" s="1"/>
  <c r="T31" i="176" s="1"/>
  <c r="U30" i="176"/>
  <c r="R30" i="176"/>
  <c r="Q30" i="176"/>
  <c r="C30" i="176"/>
  <c r="K30" i="176" s="1"/>
  <c r="B30" i="176"/>
  <c r="D30" i="176" s="1"/>
  <c r="E30" i="176" s="1"/>
  <c r="U29" i="176"/>
  <c r="R29" i="176"/>
  <c r="Q29" i="176"/>
  <c r="C29" i="176"/>
  <c r="K29" i="176" s="1"/>
  <c r="B29" i="176"/>
  <c r="U28" i="176"/>
  <c r="R28" i="176"/>
  <c r="Q28" i="176"/>
  <c r="C28" i="176"/>
  <c r="B28" i="176"/>
  <c r="U27" i="176"/>
  <c r="R27" i="176"/>
  <c r="Q27" i="176"/>
  <c r="C27" i="176"/>
  <c r="B27" i="176"/>
  <c r="D27" i="176" s="1"/>
  <c r="U26" i="176"/>
  <c r="R26" i="176"/>
  <c r="Q26" i="176"/>
  <c r="C26" i="176"/>
  <c r="B26" i="176"/>
  <c r="D26" i="176" s="1"/>
  <c r="F26" i="176" s="1"/>
  <c r="U25" i="176"/>
  <c r="R25" i="176"/>
  <c r="Q25" i="176"/>
  <c r="C25" i="176"/>
  <c r="K25" i="176" s="1"/>
  <c r="B25" i="176"/>
  <c r="U24" i="176"/>
  <c r="R24" i="176"/>
  <c r="Q24" i="176"/>
  <c r="C24" i="176"/>
  <c r="K24" i="176" s="1"/>
  <c r="B24" i="176"/>
  <c r="U23" i="176"/>
  <c r="T23" i="176"/>
  <c r="U22" i="176"/>
  <c r="T22" i="176"/>
  <c r="U21" i="176"/>
  <c r="T21" i="176"/>
  <c r="U20" i="176"/>
  <c r="T20" i="176"/>
  <c r="U19" i="176"/>
  <c r="T19" i="176"/>
  <c r="U18" i="176"/>
  <c r="T18" i="176"/>
  <c r="U17" i="176"/>
  <c r="T17" i="176"/>
  <c r="U16" i="176"/>
  <c r="T16" i="176"/>
  <c r="U15" i="176"/>
  <c r="T15" i="176"/>
  <c r="U14" i="176"/>
  <c r="T14" i="176"/>
  <c r="U13" i="176"/>
  <c r="T13" i="176"/>
  <c r="U12" i="176"/>
  <c r="T12" i="176"/>
  <c r="U11" i="176"/>
  <c r="T11" i="176"/>
  <c r="U10" i="176"/>
  <c r="T10" i="176"/>
  <c r="U9" i="176"/>
  <c r="T9" i="176"/>
  <c r="U8" i="176"/>
  <c r="T8" i="176"/>
  <c r="U7" i="176"/>
  <c r="T7" i="176"/>
  <c r="U6" i="176"/>
  <c r="T6" i="176"/>
  <c r="U5" i="176"/>
  <c r="T5" i="176"/>
  <c r="U4" i="176"/>
  <c r="T4" i="176"/>
  <c r="U3" i="176"/>
  <c r="T3" i="176"/>
  <c r="U2" i="176"/>
  <c r="T2" i="176"/>
  <c r="U100" i="175"/>
  <c r="R100" i="175"/>
  <c r="Q100" i="175"/>
  <c r="C100" i="175"/>
  <c r="J100" i="175" s="1"/>
  <c r="B100" i="175"/>
  <c r="U99" i="175"/>
  <c r="R99" i="175"/>
  <c r="Q99" i="175"/>
  <c r="C99" i="175"/>
  <c r="J99" i="175" s="1"/>
  <c r="B99" i="175"/>
  <c r="U98" i="175"/>
  <c r="R98" i="175"/>
  <c r="Q98" i="175"/>
  <c r="C98" i="175"/>
  <c r="B98" i="175"/>
  <c r="U97" i="175"/>
  <c r="R97" i="175"/>
  <c r="Q97" i="175"/>
  <c r="C97" i="175"/>
  <c r="K97" i="175" s="1"/>
  <c r="B97" i="175"/>
  <c r="U96" i="175"/>
  <c r="R96" i="175"/>
  <c r="Q96" i="175"/>
  <c r="C96" i="175"/>
  <c r="K96" i="175" s="1"/>
  <c r="B96" i="175"/>
  <c r="U95" i="175"/>
  <c r="R95" i="175"/>
  <c r="Q95" i="175"/>
  <c r="C95" i="175"/>
  <c r="K95" i="175" s="1"/>
  <c r="B95" i="175"/>
  <c r="U94" i="175"/>
  <c r="R94" i="175"/>
  <c r="Q94" i="175"/>
  <c r="C94" i="175"/>
  <c r="B94" i="175"/>
  <c r="U93" i="175"/>
  <c r="R93" i="175"/>
  <c r="Q93" i="175"/>
  <c r="C93" i="175"/>
  <c r="B93" i="175"/>
  <c r="U92" i="175"/>
  <c r="R92" i="175"/>
  <c r="Q92" i="175"/>
  <c r="C92" i="175"/>
  <c r="J92" i="175" s="1"/>
  <c r="B92" i="175"/>
  <c r="U91" i="175"/>
  <c r="R91" i="175"/>
  <c r="Q91" i="175"/>
  <c r="C91" i="175"/>
  <c r="K91" i="175" s="1"/>
  <c r="B91" i="175"/>
  <c r="D91" i="175" s="1"/>
  <c r="E91" i="175" s="1"/>
  <c r="U90" i="175"/>
  <c r="R90" i="175"/>
  <c r="Q90" i="175"/>
  <c r="C90" i="175"/>
  <c r="K90" i="175" s="1"/>
  <c r="B90" i="175"/>
  <c r="D90" i="175" s="1"/>
  <c r="U89" i="175"/>
  <c r="R89" i="175"/>
  <c r="Q89" i="175"/>
  <c r="C89" i="175"/>
  <c r="K89" i="175" s="1"/>
  <c r="B89" i="175"/>
  <c r="U88" i="175"/>
  <c r="R88" i="175"/>
  <c r="Q88" i="175"/>
  <c r="C88" i="175"/>
  <c r="K88" i="175" s="1"/>
  <c r="B88" i="175"/>
  <c r="U87" i="175"/>
  <c r="R87" i="175"/>
  <c r="Q87" i="175"/>
  <c r="C87" i="175"/>
  <c r="K87" i="175" s="1"/>
  <c r="B87" i="175"/>
  <c r="D87" i="175" s="1"/>
  <c r="T87" i="175" s="1"/>
  <c r="U86" i="175"/>
  <c r="R86" i="175"/>
  <c r="Q86" i="175"/>
  <c r="C86" i="175"/>
  <c r="J86" i="175" s="1"/>
  <c r="B86" i="175"/>
  <c r="U85" i="175"/>
  <c r="R85" i="175"/>
  <c r="Q85" i="175"/>
  <c r="C85" i="175"/>
  <c r="K85" i="175" s="1"/>
  <c r="B85" i="175"/>
  <c r="D85" i="175" s="1"/>
  <c r="U84" i="175"/>
  <c r="R84" i="175"/>
  <c r="Q84" i="175"/>
  <c r="C84" i="175"/>
  <c r="K84" i="175" s="1"/>
  <c r="B84" i="175"/>
  <c r="D84" i="175" s="1"/>
  <c r="U83" i="175"/>
  <c r="R83" i="175"/>
  <c r="Q83" i="175"/>
  <c r="C83" i="175"/>
  <c r="K83" i="175" s="1"/>
  <c r="B83" i="175"/>
  <c r="U82" i="175"/>
  <c r="R82" i="175"/>
  <c r="Q82" i="175"/>
  <c r="C82" i="175"/>
  <c r="B82" i="175"/>
  <c r="D82" i="175" s="1"/>
  <c r="T82" i="175" s="1"/>
  <c r="U81" i="175"/>
  <c r="R81" i="175"/>
  <c r="Q81" i="175"/>
  <c r="C81" i="175"/>
  <c r="B81" i="175"/>
  <c r="D81" i="175" s="1"/>
  <c r="H81" i="175" s="1"/>
  <c r="U80" i="175"/>
  <c r="R80" i="175"/>
  <c r="Q80" i="175"/>
  <c r="C80" i="175"/>
  <c r="B80" i="175"/>
  <c r="D80" i="175" s="1"/>
  <c r="T80" i="175" s="1"/>
  <c r="U79" i="175"/>
  <c r="R79" i="175"/>
  <c r="Q79" i="175"/>
  <c r="C79" i="175"/>
  <c r="K79" i="175" s="1"/>
  <c r="B79" i="175"/>
  <c r="D79" i="175" s="1"/>
  <c r="U78" i="175"/>
  <c r="R78" i="175"/>
  <c r="Q78" i="175"/>
  <c r="C78" i="175"/>
  <c r="K78" i="175" s="1"/>
  <c r="B78" i="175"/>
  <c r="D78" i="175" s="1"/>
  <c r="U77" i="175"/>
  <c r="R77" i="175"/>
  <c r="Q77" i="175"/>
  <c r="C77" i="175"/>
  <c r="K77" i="175" s="1"/>
  <c r="B77" i="175"/>
  <c r="U76" i="175"/>
  <c r="R76" i="175"/>
  <c r="Q76" i="175"/>
  <c r="C76" i="175"/>
  <c r="J76" i="175" s="1"/>
  <c r="B76" i="175"/>
  <c r="D76" i="175" s="1"/>
  <c r="E76" i="175" s="1"/>
  <c r="U75" i="175"/>
  <c r="R75" i="175"/>
  <c r="Q75" i="175"/>
  <c r="C75" i="175"/>
  <c r="B75" i="175"/>
  <c r="D75" i="175" s="1"/>
  <c r="T75" i="175" s="1"/>
  <c r="U74" i="175"/>
  <c r="R74" i="175"/>
  <c r="Q74" i="175"/>
  <c r="C74" i="175"/>
  <c r="B74" i="175"/>
  <c r="D74" i="175" s="1"/>
  <c r="U73" i="175"/>
  <c r="R73" i="175"/>
  <c r="Q73" i="175"/>
  <c r="C73" i="175"/>
  <c r="K73" i="175" s="1"/>
  <c r="B73" i="175"/>
  <c r="D73" i="175" s="1"/>
  <c r="U72" i="175"/>
  <c r="R72" i="175"/>
  <c r="Q72" i="175"/>
  <c r="C72" i="175"/>
  <c r="K72" i="175" s="1"/>
  <c r="B72" i="175"/>
  <c r="D72" i="175" s="1"/>
  <c r="U71" i="175"/>
  <c r="R71" i="175"/>
  <c r="Q71" i="175"/>
  <c r="C71" i="175"/>
  <c r="K71" i="175" s="1"/>
  <c r="B71" i="175"/>
  <c r="U70" i="175"/>
  <c r="R70" i="175"/>
  <c r="Q70" i="175"/>
  <c r="C70" i="175"/>
  <c r="J70" i="175" s="1"/>
  <c r="B70" i="175"/>
  <c r="D70" i="175" s="1"/>
  <c r="U69" i="175"/>
  <c r="R69" i="175"/>
  <c r="Q69" i="175"/>
  <c r="C69" i="175"/>
  <c r="B69" i="175"/>
  <c r="D69" i="175" s="1"/>
  <c r="U68" i="175"/>
  <c r="R68" i="175"/>
  <c r="Q68" i="175"/>
  <c r="C68" i="175"/>
  <c r="J68" i="175" s="1"/>
  <c r="B68" i="175"/>
  <c r="D68" i="175" s="1"/>
  <c r="N68" i="175" s="1"/>
  <c r="U67" i="175"/>
  <c r="R67" i="175"/>
  <c r="Q67" i="175"/>
  <c r="C67" i="175"/>
  <c r="K67" i="175" s="1"/>
  <c r="B67" i="175"/>
  <c r="D67" i="175" s="1"/>
  <c r="U66" i="175"/>
  <c r="R66" i="175"/>
  <c r="Q66" i="175"/>
  <c r="C66" i="175"/>
  <c r="K66" i="175" s="1"/>
  <c r="B66" i="175"/>
  <c r="D66" i="175" s="1"/>
  <c r="U65" i="175"/>
  <c r="R65" i="175"/>
  <c r="Q65" i="175"/>
  <c r="C65" i="175"/>
  <c r="K65" i="175" s="1"/>
  <c r="B65" i="175"/>
  <c r="U64" i="175"/>
  <c r="R64" i="175"/>
  <c r="Q64" i="175"/>
  <c r="C64" i="175"/>
  <c r="B64" i="175"/>
  <c r="U63" i="175"/>
  <c r="R63" i="175"/>
  <c r="Q63" i="175"/>
  <c r="C63" i="175"/>
  <c r="J63" i="175" s="1"/>
  <c r="B63" i="175"/>
  <c r="U62" i="175"/>
  <c r="R62" i="175"/>
  <c r="Q62" i="175"/>
  <c r="C62" i="175"/>
  <c r="B62" i="175"/>
  <c r="U61" i="175"/>
  <c r="R61" i="175"/>
  <c r="Q61" i="175"/>
  <c r="C61" i="175"/>
  <c r="K61" i="175" s="1"/>
  <c r="B61" i="175"/>
  <c r="D61" i="175" s="1"/>
  <c r="E61" i="175" s="1"/>
  <c r="U60" i="175"/>
  <c r="R60" i="175"/>
  <c r="Q60" i="175"/>
  <c r="C60" i="175"/>
  <c r="K60" i="175" s="1"/>
  <c r="B60" i="175"/>
  <c r="D60" i="175" s="1"/>
  <c r="U59" i="175"/>
  <c r="R59" i="175"/>
  <c r="Q59" i="175"/>
  <c r="C59" i="175"/>
  <c r="K59" i="175" s="1"/>
  <c r="B59" i="175"/>
  <c r="U58" i="175"/>
  <c r="R58" i="175"/>
  <c r="Q58" i="175"/>
  <c r="C58" i="175"/>
  <c r="B58" i="175"/>
  <c r="D58" i="175" s="1"/>
  <c r="U57" i="175"/>
  <c r="R57" i="175"/>
  <c r="Q57" i="175"/>
  <c r="C57" i="175"/>
  <c r="B57" i="175"/>
  <c r="U56" i="175"/>
  <c r="R56" i="175"/>
  <c r="Q56" i="175"/>
  <c r="C56" i="175"/>
  <c r="B56" i="175"/>
  <c r="U55" i="175"/>
  <c r="R55" i="175"/>
  <c r="Q55" i="175"/>
  <c r="C55" i="175"/>
  <c r="K55" i="175" s="1"/>
  <c r="B55" i="175"/>
  <c r="D55" i="175" s="1"/>
  <c r="U54" i="175"/>
  <c r="R54" i="175"/>
  <c r="Q54" i="175"/>
  <c r="C54" i="175"/>
  <c r="K54" i="175" s="1"/>
  <c r="B54" i="175"/>
  <c r="U53" i="175"/>
  <c r="R53" i="175"/>
  <c r="Q53" i="175"/>
  <c r="C53" i="175"/>
  <c r="K53" i="175" s="1"/>
  <c r="B53" i="175"/>
  <c r="U52" i="175"/>
  <c r="R52" i="175"/>
  <c r="Q52" i="175"/>
  <c r="C52" i="175"/>
  <c r="K52" i="175" s="1"/>
  <c r="B52" i="175"/>
  <c r="D52" i="175" s="1"/>
  <c r="T52" i="175" s="1"/>
  <c r="U51" i="175"/>
  <c r="R51" i="175"/>
  <c r="Q51" i="175"/>
  <c r="C51" i="175"/>
  <c r="K51" i="175" s="1"/>
  <c r="B51" i="175"/>
  <c r="U50" i="175"/>
  <c r="R50" i="175"/>
  <c r="Q50" i="175"/>
  <c r="C50" i="175"/>
  <c r="J50" i="175" s="1"/>
  <c r="B50" i="175"/>
  <c r="U49" i="175"/>
  <c r="R49" i="175"/>
  <c r="Q49" i="175"/>
  <c r="C49" i="175"/>
  <c r="B49" i="175"/>
  <c r="U48" i="175"/>
  <c r="R48" i="175"/>
  <c r="Q48" i="175"/>
  <c r="C48" i="175"/>
  <c r="K48" i="175" s="1"/>
  <c r="B48" i="175"/>
  <c r="U47" i="175"/>
  <c r="R47" i="175"/>
  <c r="Q47" i="175"/>
  <c r="C47" i="175"/>
  <c r="K47" i="175" s="1"/>
  <c r="B47" i="175"/>
  <c r="U46" i="175"/>
  <c r="R46" i="175"/>
  <c r="Q46" i="175"/>
  <c r="C46" i="175"/>
  <c r="K46" i="175" s="1"/>
  <c r="B46" i="175"/>
  <c r="D46" i="175" s="1"/>
  <c r="U45" i="175"/>
  <c r="R45" i="175"/>
  <c r="Q45" i="175"/>
  <c r="C45" i="175"/>
  <c r="K45" i="175" s="1"/>
  <c r="B45" i="175"/>
  <c r="U44" i="175"/>
  <c r="R44" i="175"/>
  <c r="Q44" i="175"/>
  <c r="C44" i="175"/>
  <c r="J44" i="175" s="1"/>
  <c r="B44" i="175"/>
  <c r="U43" i="175"/>
  <c r="R43" i="175"/>
  <c r="Q43" i="175"/>
  <c r="C43" i="175"/>
  <c r="K43" i="175" s="1"/>
  <c r="B43" i="175"/>
  <c r="U42" i="175"/>
  <c r="R42" i="175"/>
  <c r="Q42" i="175"/>
  <c r="C42" i="175"/>
  <c r="K42" i="175" s="1"/>
  <c r="B42" i="175"/>
  <c r="D42" i="175" s="1"/>
  <c r="U41" i="175"/>
  <c r="R41" i="175"/>
  <c r="Q41" i="175"/>
  <c r="C41" i="175"/>
  <c r="K41" i="175" s="1"/>
  <c r="B41" i="175"/>
  <c r="U40" i="175"/>
  <c r="R40" i="175"/>
  <c r="Q40" i="175"/>
  <c r="C40" i="175"/>
  <c r="K40" i="175" s="1"/>
  <c r="B40" i="175"/>
  <c r="D40" i="175" s="1"/>
  <c r="F40" i="175" s="1"/>
  <c r="U39" i="175"/>
  <c r="R39" i="175"/>
  <c r="Q39" i="175"/>
  <c r="C39" i="175"/>
  <c r="K39" i="175" s="1"/>
  <c r="B39" i="175"/>
  <c r="U38" i="175"/>
  <c r="R38" i="175"/>
  <c r="Q38" i="175"/>
  <c r="C38" i="175"/>
  <c r="J38" i="175" s="1"/>
  <c r="B38" i="175"/>
  <c r="D38" i="175" s="1"/>
  <c r="T38" i="175" s="1"/>
  <c r="U37" i="175"/>
  <c r="R37" i="175"/>
  <c r="Q37" i="175"/>
  <c r="C37" i="175"/>
  <c r="K37" i="175" s="1"/>
  <c r="B37" i="175"/>
  <c r="U36" i="175"/>
  <c r="R36" i="175"/>
  <c r="Q36" i="175"/>
  <c r="C36" i="175"/>
  <c r="K36" i="175" s="1"/>
  <c r="B36" i="175"/>
  <c r="D36" i="175" s="1"/>
  <c r="U35" i="175"/>
  <c r="R35" i="175"/>
  <c r="Q35" i="175"/>
  <c r="C35" i="175"/>
  <c r="K35" i="175" s="1"/>
  <c r="B35" i="175"/>
  <c r="U34" i="175"/>
  <c r="R34" i="175"/>
  <c r="Q34" i="175"/>
  <c r="C34" i="175"/>
  <c r="K34" i="175" s="1"/>
  <c r="B34" i="175"/>
  <c r="U33" i="175"/>
  <c r="R33" i="175"/>
  <c r="Q33" i="175"/>
  <c r="C33" i="175"/>
  <c r="K33" i="175" s="1"/>
  <c r="B33" i="175"/>
  <c r="D33" i="175" s="1"/>
  <c r="F33" i="175" s="1"/>
  <c r="U32" i="175"/>
  <c r="R32" i="175"/>
  <c r="Q32" i="175"/>
  <c r="C32" i="175"/>
  <c r="J32" i="175" s="1"/>
  <c r="B32" i="175"/>
  <c r="U31" i="175"/>
  <c r="R31" i="175"/>
  <c r="Q31" i="175"/>
  <c r="C31" i="175"/>
  <c r="K31" i="175" s="1"/>
  <c r="B31" i="175"/>
  <c r="U30" i="175"/>
  <c r="R30" i="175"/>
  <c r="Q30" i="175"/>
  <c r="C30" i="175"/>
  <c r="K30" i="175" s="1"/>
  <c r="B30" i="175"/>
  <c r="D30" i="175" s="1"/>
  <c r="U29" i="175"/>
  <c r="R29" i="175"/>
  <c r="Q29" i="175"/>
  <c r="C29" i="175"/>
  <c r="K29" i="175" s="1"/>
  <c r="B29" i="175"/>
  <c r="U28" i="175"/>
  <c r="R28" i="175"/>
  <c r="Q28" i="175"/>
  <c r="C28" i="175"/>
  <c r="K28" i="175" s="1"/>
  <c r="B28" i="175"/>
  <c r="U27" i="175"/>
  <c r="R27" i="175"/>
  <c r="Q27" i="175"/>
  <c r="C27" i="175"/>
  <c r="B27" i="175"/>
  <c r="D27" i="175" s="1"/>
  <c r="U26" i="175"/>
  <c r="R26" i="175"/>
  <c r="Q26" i="175"/>
  <c r="C26" i="175"/>
  <c r="J26" i="175" s="1"/>
  <c r="B26" i="175"/>
  <c r="U25" i="175"/>
  <c r="R25" i="175"/>
  <c r="Q25" i="175"/>
  <c r="C25" i="175"/>
  <c r="B25" i="175"/>
  <c r="D25" i="175" s="1"/>
  <c r="U24" i="175"/>
  <c r="R24" i="175"/>
  <c r="Q24" i="175"/>
  <c r="C24" i="175"/>
  <c r="K24" i="175" s="1"/>
  <c r="B24" i="175"/>
  <c r="D24" i="175" s="1"/>
  <c r="U23" i="175"/>
  <c r="T23" i="175"/>
  <c r="U22" i="175"/>
  <c r="T22" i="175"/>
  <c r="U21" i="175"/>
  <c r="T21" i="175"/>
  <c r="U20" i="175"/>
  <c r="T20" i="175"/>
  <c r="U19" i="175"/>
  <c r="T19" i="175"/>
  <c r="U18" i="175"/>
  <c r="T18" i="175"/>
  <c r="U17" i="175"/>
  <c r="T17" i="175"/>
  <c r="U16" i="175"/>
  <c r="T16" i="175"/>
  <c r="U15" i="175"/>
  <c r="T15" i="175"/>
  <c r="U14" i="175"/>
  <c r="T14" i="175"/>
  <c r="U13" i="175"/>
  <c r="T13" i="175"/>
  <c r="U12" i="175"/>
  <c r="T12" i="175"/>
  <c r="U11" i="175"/>
  <c r="T11" i="175"/>
  <c r="U10" i="175"/>
  <c r="T10" i="175"/>
  <c r="U9" i="175"/>
  <c r="T9" i="175"/>
  <c r="U8" i="175"/>
  <c r="T8" i="175"/>
  <c r="U7" i="175"/>
  <c r="T7" i="175"/>
  <c r="U6" i="175"/>
  <c r="T6" i="175"/>
  <c r="U5" i="175"/>
  <c r="T5" i="175"/>
  <c r="U4" i="175"/>
  <c r="T4" i="175"/>
  <c r="U3" i="175"/>
  <c r="T3" i="175"/>
  <c r="U2" i="175"/>
  <c r="T2" i="175"/>
  <c r="U100" i="174"/>
  <c r="R100" i="174"/>
  <c r="Q100" i="174"/>
  <c r="C100" i="174"/>
  <c r="B100" i="174"/>
  <c r="D100" i="174" s="1"/>
  <c r="T100" i="174" s="1"/>
  <c r="U99" i="174"/>
  <c r="R99" i="174"/>
  <c r="Q99" i="174"/>
  <c r="C99" i="174"/>
  <c r="B99" i="174"/>
  <c r="D99" i="174" s="1"/>
  <c r="T99" i="174" s="1"/>
  <c r="U98" i="174"/>
  <c r="R98" i="174"/>
  <c r="Q98" i="174"/>
  <c r="C98" i="174"/>
  <c r="J98" i="174" s="1"/>
  <c r="B98" i="174"/>
  <c r="D98" i="174" s="1"/>
  <c r="E98" i="174" s="1"/>
  <c r="U97" i="174"/>
  <c r="R97" i="174"/>
  <c r="Q97" i="174"/>
  <c r="C97" i="174"/>
  <c r="K97" i="174" s="1"/>
  <c r="B97" i="174"/>
  <c r="D97" i="174" s="1"/>
  <c r="U96" i="174"/>
  <c r="R96" i="174"/>
  <c r="Q96" i="174"/>
  <c r="C96" i="174"/>
  <c r="K96" i="174" s="1"/>
  <c r="B96" i="174"/>
  <c r="D96" i="174" s="1"/>
  <c r="U95" i="174"/>
  <c r="R95" i="174"/>
  <c r="Q95" i="174"/>
  <c r="C95" i="174"/>
  <c r="J95" i="174" s="1"/>
  <c r="B95" i="174"/>
  <c r="U94" i="174"/>
  <c r="R94" i="174"/>
  <c r="Q94" i="174"/>
  <c r="C94" i="174"/>
  <c r="B94" i="174"/>
  <c r="D94" i="174" s="1"/>
  <c r="T94" i="174" s="1"/>
  <c r="U93" i="174"/>
  <c r="R93" i="174"/>
  <c r="Q93" i="174"/>
  <c r="C93" i="174"/>
  <c r="B93" i="174"/>
  <c r="D93" i="174" s="1"/>
  <c r="F93" i="174" s="1"/>
  <c r="U92" i="174"/>
  <c r="R92" i="174"/>
  <c r="Q92" i="174"/>
  <c r="C92" i="174"/>
  <c r="B92" i="174"/>
  <c r="D92" i="174" s="1"/>
  <c r="U91" i="174"/>
  <c r="R91" i="174"/>
  <c r="Q91" i="174"/>
  <c r="C91" i="174"/>
  <c r="K91" i="174" s="1"/>
  <c r="B91" i="174"/>
  <c r="D91" i="174" s="1"/>
  <c r="U90" i="174"/>
  <c r="R90" i="174"/>
  <c r="Q90" i="174"/>
  <c r="C90" i="174"/>
  <c r="K90" i="174" s="1"/>
  <c r="B90" i="174"/>
  <c r="D90" i="174" s="1"/>
  <c r="H90" i="174" s="1"/>
  <c r="U89" i="174"/>
  <c r="R89" i="174"/>
  <c r="Q89" i="174"/>
  <c r="C89" i="174"/>
  <c r="J89" i="174" s="1"/>
  <c r="B89" i="174"/>
  <c r="U88" i="174"/>
  <c r="R88" i="174"/>
  <c r="Q88" i="174"/>
  <c r="C88" i="174"/>
  <c r="B88" i="174"/>
  <c r="D88" i="174" s="1"/>
  <c r="T88" i="174" s="1"/>
  <c r="U87" i="174"/>
  <c r="R87" i="174"/>
  <c r="Q87" i="174"/>
  <c r="C87" i="174"/>
  <c r="B87" i="174"/>
  <c r="U86" i="174"/>
  <c r="R86" i="174"/>
  <c r="Q86" i="174"/>
  <c r="C86" i="174"/>
  <c r="B86" i="174"/>
  <c r="D86" i="174" s="1"/>
  <c r="E86" i="174" s="1"/>
  <c r="U85" i="174"/>
  <c r="R85" i="174"/>
  <c r="Q85" i="174"/>
  <c r="C85" i="174"/>
  <c r="K85" i="174" s="1"/>
  <c r="B85" i="174"/>
  <c r="D85" i="174" s="1"/>
  <c r="U84" i="174"/>
  <c r="R84" i="174"/>
  <c r="Q84" i="174"/>
  <c r="C84" i="174"/>
  <c r="K84" i="174" s="1"/>
  <c r="B84" i="174"/>
  <c r="D84" i="174" s="1"/>
  <c r="U83" i="174"/>
  <c r="R83" i="174"/>
  <c r="Q83" i="174"/>
  <c r="C83" i="174"/>
  <c r="J83" i="174" s="1"/>
  <c r="B83" i="174"/>
  <c r="U82" i="174"/>
  <c r="R82" i="174"/>
  <c r="Q82" i="174"/>
  <c r="C82" i="174"/>
  <c r="B82" i="174"/>
  <c r="U81" i="174"/>
  <c r="R81" i="174"/>
  <c r="Q81" i="174"/>
  <c r="C81" i="174"/>
  <c r="B81" i="174"/>
  <c r="D81" i="174" s="1"/>
  <c r="T81" i="174" s="1"/>
  <c r="U80" i="174"/>
  <c r="R80" i="174"/>
  <c r="Q80" i="174"/>
  <c r="C80" i="174"/>
  <c r="B80" i="174"/>
  <c r="U79" i="174"/>
  <c r="R79" i="174"/>
  <c r="Q79" i="174"/>
  <c r="C79" i="174"/>
  <c r="K79" i="174" s="1"/>
  <c r="B79" i="174"/>
  <c r="U78" i="174"/>
  <c r="R78" i="174"/>
  <c r="Q78" i="174"/>
  <c r="C78" i="174"/>
  <c r="K78" i="174" s="1"/>
  <c r="B78" i="174"/>
  <c r="U77" i="174"/>
  <c r="R77" i="174"/>
  <c r="Q77" i="174"/>
  <c r="C77" i="174"/>
  <c r="J77" i="174" s="1"/>
  <c r="B77" i="174"/>
  <c r="U76" i="174"/>
  <c r="R76" i="174"/>
  <c r="Q76" i="174"/>
  <c r="C76" i="174"/>
  <c r="K76" i="174" s="1"/>
  <c r="B76" i="174"/>
  <c r="D76" i="174" s="1"/>
  <c r="T76" i="174" s="1"/>
  <c r="U75" i="174"/>
  <c r="R75" i="174"/>
  <c r="Q75" i="174"/>
  <c r="C75" i="174"/>
  <c r="B75" i="174"/>
  <c r="D75" i="174" s="1"/>
  <c r="T75" i="174" s="1"/>
  <c r="U74" i="174"/>
  <c r="R74" i="174"/>
  <c r="Q74" i="174"/>
  <c r="C74" i="174"/>
  <c r="B74" i="174"/>
  <c r="D74" i="174" s="1"/>
  <c r="U73" i="174"/>
  <c r="R73" i="174"/>
  <c r="Q73" i="174"/>
  <c r="C73" i="174"/>
  <c r="K73" i="174" s="1"/>
  <c r="B73" i="174"/>
  <c r="D73" i="174" s="1"/>
  <c r="U72" i="174"/>
  <c r="R72" i="174"/>
  <c r="Q72" i="174"/>
  <c r="C72" i="174"/>
  <c r="K72" i="174" s="1"/>
  <c r="B72" i="174"/>
  <c r="U71" i="174"/>
  <c r="R71" i="174"/>
  <c r="Q71" i="174"/>
  <c r="C71" i="174"/>
  <c r="J71" i="174" s="1"/>
  <c r="B71" i="174"/>
  <c r="U70" i="174"/>
  <c r="R70" i="174"/>
  <c r="Q70" i="174"/>
  <c r="C70" i="174"/>
  <c r="K70" i="174" s="1"/>
  <c r="B70" i="174"/>
  <c r="U69" i="174"/>
  <c r="R69" i="174"/>
  <c r="Q69" i="174"/>
  <c r="C69" i="174"/>
  <c r="K69" i="174" s="1"/>
  <c r="B69" i="174"/>
  <c r="D69" i="174" s="1"/>
  <c r="U68" i="174"/>
  <c r="R68" i="174"/>
  <c r="Q68" i="174"/>
  <c r="C68" i="174"/>
  <c r="J68" i="174" s="1"/>
  <c r="B68" i="174"/>
  <c r="D68" i="174" s="1"/>
  <c r="U67" i="174"/>
  <c r="R67" i="174"/>
  <c r="Q67" i="174"/>
  <c r="C67" i="174"/>
  <c r="K67" i="174" s="1"/>
  <c r="B67" i="174"/>
  <c r="D67" i="174" s="1"/>
  <c r="U66" i="174"/>
  <c r="R66" i="174"/>
  <c r="Q66" i="174"/>
  <c r="C66" i="174"/>
  <c r="K66" i="174" s="1"/>
  <c r="B66" i="174"/>
  <c r="D66" i="174" s="1"/>
  <c r="H66" i="174" s="1"/>
  <c r="U65" i="174"/>
  <c r="R65" i="174"/>
  <c r="Q65" i="174"/>
  <c r="C65" i="174"/>
  <c r="J65" i="174" s="1"/>
  <c r="B65" i="174"/>
  <c r="U64" i="174"/>
  <c r="R64" i="174"/>
  <c r="Q64" i="174"/>
  <c r="C64" i="174"/>
  <c r="B64" i="174"/>
  <c r="D64" i="174" s="1"/>
  <c r="T64" i="174" s="1"/>
  <c r="U63" i="174"/>
  <c r="R63" i="174"/>
  <c r="Q63" i="174"/>
  <c r="C63" i="174"/>
  <c r="K63" i="174" s="1"/>
  <c r="B63" i="174"/>
  <c r="U62" i="174"/>
  <c r="R62" i="174"/>
  <c r="Q62" i="174"/>
  <c r="C62" i="174"/>
  <c r="J62" i="174" s="1"/>
  <c r="B62" i="174"/>
  <c r="D62" i="174" s="1"/>
  <c r="E62" i="174" s="1"/>
  <c r="U61" i="174"/>
  <c r="R61" i="174"/>
  <c r="Q61" i="174"/>
  <c r="C61" i="174"/>
  <c r="K61" i="174" s="1"/>
  <c r="B61" i="174"/>
  <c r="U60" i="174"/>
  <c r="R60" i="174"/>
  <c r="Q60" i="174"/>
  <c r="C60" i="174"/>
  <c r="K60" i="174" s="1"/>
  <c r="B60" i="174"/>
  <c r="D60" i="174" s="1"/>
  <c r="H60" i="174" s="1"/>
  <c r="U59" i="174"/>
  <c r="R59" i="174"/>
  <c r="Q59" i="174"/>
  <c r="C59" i="174"/>
  <c r="J59" i="174" s="1"/>
  <c r="B59" i="174"/>
  <c r="U58" i="174"/>
  <c r="R58" i="174"/>
  <c r="Q58" i="174"/>
  <c r="C58" i="174"/>
  <c r="B58" i="174"/>
  <c r="D58" i="174" s="1"/>
  <c r="T58" i="174" s="1"/>
  <c r="U57" i="174"/>
  <c r="R57" i="174"/>
  <c r="Q57" i="174"/>
  <c r="C57" i="174"/>
  <c r="B57" i="174"/>
  <c r="U56" i="174"/>
  <c r="R56" i="174"/>
  <c r="Q56" i="174"/>
  <c r="C56" i="174"/>
  <c r="J56" i="174" s="1"/>
  <c r="B56" i="174"/>
  <c r="U55" i="174"/>
  <c r="R55" i="174"/>
  <c r="Q55" i="174"/>
  <c r="C55" i="174"/>
  <c r="K55" i="174" s="1"/>
  <c r="B55" i="174"/>
  <c r="U54" i="174"/>
  <c r="R54" i="174"/>
  <c r="Q54" i="174"/>
  <c r="C54" i="174"/>
  <c r="J54" i="174" s="1"/>
  <c r="B54" i="174"/>
  <c r="D54" i="174" s="1"/>
  <c r="H54" i="174" s="1"/>
  <c r="U53" i="174"/>
  <c r="R53" i="174"/>
  <c r="Q53" i="174"/>
  <c r="C53" i="174"/>
  <c r="K53" i="174" s="1"/>
  <c r="B53" i="174"/>
  <c r="U52" i="174"/>
  <c r="R52" i="174"/>
  <c r="Q52" i="174"/>
  <c r="C52" i="174"/>
  <c r="B52" i="174"/>
  <c r="D52" i="174" s="1"/>
  <c r="T52" i="174" s="1"/>
  <c r="U51" i="174"/>
  <c r="R51" i="174"/>
  <c r="Q51" i="174"/>
  <c r="C51" i="174"/>
  <c r="B51" i="174"/>
  <c r="U50" i="174"/>
  <c r="R50" i="174"/>
  <c r="Q50" i="174"/>
  <c r="C50" i="174"/>
  <c r="B50" i="174"/>
  <c r="D50" i="174" s="1"/>
  <c r="U49" i="174"/>
  <c r="R49" i="174"/>
  <c r="Q49" i="174"/>
  <c r="C49" i="174"/>
  <c r="K49" i="174" s="1"/>
  <c r="B49" i="174"/>
  <c r="D49" i="174" s="1"/>
  <c r="U48" i="174"/>
  <c r="R48" i="174"/>
  <c r="Q48" i="174"/>
  <c r="C48" i="174"/>
  <c r="K48" i="174" s="1"/>
  <c r="B48" i="174"/>
  <c r="D48" i="174" s="1"/>
  <c r="U47" i="174"/>
  <c r="R47" i="174"/>
  <c r="Q47" i="174"/>
  <c r="C47" i="174"/>
  <c r="K47" i="174" s="1"/>
  <c r="B47" i="174"/>
  <c r="U46" i="174"/>
  <c r="R46" i="174"/>
  <c r="Q46" i="174"/>
  <c r="C46" i="174"/>
  <c r="B46" i="174"/>
  <c r="D46" i="174" s="1"/>
  <c r="U45" i="174"/>
  <c r="R45" i="174"/>
  <c r="Q45" i="174"/>
  <c r="C45" i="174"/>
  <c r="B45" i="174"/>
  <c r="D45" i="174" s="1"/>
  <c r="T45" i="174" s="1"/>
  <c r="U44" i="174"/>
  <c r="R44" i="174"/>
  <c r="Q44" i="174"/>
  <c r="C44" i="174"/>
  <c r="B44" i="174"/>
  <c r="D44" i="174" s="1"/>
  <c r="E44" i="174" s="1"/>
  <c r="U43" i="174"/>
  <c r="R43" i="174"/>
  <c r="Q43" i="174"/>
  <c r="C43" i="174"/>
  <c r="K43" i="174" s="1"/>
  <c r="B43" i="174"/>
  <c r="D43" i="174" s="1"/>
  <c r="U42" i="174"/>
  <c r="R42" i="174"/>
  <c r="Q42" i="174"/>
  <c r="C42" i="174"/>
  <c r="K42" i="174" s="1"/>
  <c r="B42" i="174"/>
  <c r="D42" i="174" s="1"/>
  <c r="N42" i="174" s="1"/>
  <c r="U41" i="174"/>
  <c r="R41" i="174"/>
  <c r="Q41" i="174"/>
  <c r="C41" i="174"/>
  <c r="K41" i="174" s="1"/>
  <c r="B41" i="174"/>
  <c r="U40" i="174"/>
  <c r="R40" i="174"/>
  <c r="Q40" i="174"/>
  <c r="C40" i="174"/>
  <c r="B40" i="174"/>
  <c r="D40" i="174" s="1"/>
  <c r="T40" i="174" s="1"/>
  <c r="U39" i="174"/>
  <c r="R39" i="174"/>
  <c r="Q39" i="174"/>
  <c r="C39" i="174"/>
  <c r="K39" i="174" s="1"/>
  <c r="B39" i="174"/>
  <c r="U38" i="174"/>
  <c r="R38" i="174"/>
  <c r="Q38" i="174"/>
  <c r="C38" i="174"/>
  <c r="J38" i="174" s="1"/>
  <c r="B38" i="174"/>
  <c r="U37" i="174"/>
  <c r="R37" i="174"/>
  <c r="Q37" i="174"/>
  <c r="C37" i="174"/>
  <c r="K37" i="174" s="1"/>
  <c r="B37" i="174"/>
  <c r="D37" i="174" s="1"/>
  <c r="U36" i="174"/>
  <c r="R36" i="174"/>
  <c r="Q36" i="174"/>
  <c r="C36" i="174"/>
  <c r="J36" i="174" s="1"/>
  <c r="B36" i="174"/>
  <c r="D36" i="174" s="1"/>
  <c r="U35" i="174"/>
  <c r="R35" i="174"/>
  <c r="Q35" i="174"/>
  <c r="C35" i="174"/>
  <c r="K35" i="174" s="1"/>
  <c r="B35" i="174"/>
  <c r="U34" i="174"/>
  <c r="R34" i="174"/>
  <c r="Q34" i="174"/>
  <c r="C34" i="174"/>
  <c r="K34" i="174" s="1"/>
  <c r="B34" i="174"/>
  <c r="U33" i="174"/>
  <c r="R33" i="174"/>
  <c r="Q33" i="174"/>
  <c r="C33" i="174"/>
  <c r="J33" i="174" s="1"/>
  <c r="B33" i="174"/>
  <c r="D33" i="174" s="1"/>
  <c r="E33" i="174" s="1"/>
  <c r="U32" i="174"/>
  <c r="R32" i="174"/>
  <c r="Q32" i="174"/>
  <c r="C32" i="174"/>
  <c r="B32" i="174"/>
  <c r="D32" i="174" s="1"/>
  <c r="E32" i="174" s="1"/>
  <c r="U31" i="174"/>
  <c r="R31" i="174"/>
  <c r="Q31" i="174"/>
  <c r="C31" i="174"/>
  <c r="K31" i="174" s="1"/>
  <c r="B31" i="174"/>
  <c r="U30" i="174"/>
  <c r="R30" i="174"/>
  <c r="Q30" i="174"/>
  <c r="C30" i="174"/>
  <c r="K30" i="174" s="1"/>
  <c r="B30" i="174"/>
  <c r="U29" i="174"/>
  <c r="R29" i="174"/>
  <c r="Q29" i="174"/>
  <c r="C29" i="174"/>
  <c r="K29" i="174" s="1"/>
  <c r="B29" i="174"/>
  <c r="U28" i="174"/>
  <c r="R28" i="174"/>
  <c r="Q28" i="174"/>
  <c r="C28" i="174"/>
  <c r="B28" i="174"/>
  <c r="U27" i="174"/>
  <c r="R27" i="174"/>
  <c r="Q27" i="174"/>
  <c r="C27" i="174"/>
  <c r="B27" i="174"/>
  <c r="U26" i="174"/>
  <c r="R26" i="174"/>
  <c r="Q26" i="174"/>
  <c r="C26" i="174"/>
  <c r="J26" i="174" s="1"/>
  <c r="B26" i="174"/>
  <c r="D26" i="174" s="1"/>
  <c r="U25" i="174"/>
  <c r="R25" i="174"/>
  <c r="Q25" i="174"/>
  <c r="C25" i="174"/>
  <c r="K25" i="174" s="1"/>
  <c r="B25" i="174"/>
  <c r="U24" i="174"/>
  <c r="R24" i="174"/>
  <c r="Q24" i="174"/>
  <c r="C24" i="174"/>
  <c r="K24" i="174" s="1"/>
  <c r="B24" i="174"/>
  <c r="U23" i="174"/>
  <c r="T23" i="174"/>
  <c r="U22" i="174"/>
  <c r="T22" i="174"/>
  <c r="U21" i="174"/>
  <c r="T21" i="174"/>
  <c r="U20" i="174"/>
  <c r="T20" i="174"/>
  <c r="U19" i="174"/>
  <c r="T19" i="174"/>
  <c r="U18" i="174"/>
  <c r="T18" i="174"/>
  <c r="U17" i="174"/>
  <c r="T17" i="174"/>
  <c r="U16" i="174"/>
  <c r="T16" i="174"/>
  <c r="U15" i="174"/>
  <c r="T15" i="174"/>
  <c r="U14" i="174"/>
  <c r="T14" i="174"/>
  <c r="U13" i="174"/>
  <c r="T13" i="174"/>
  <c r="U12" i="174"/>
  <c r="T12" i="174"/>
  <c r="U11" i="174"/>
  <c r="T11" i="174"/>
  <c r="U10" i="174"/>
  <c r="T10" i="174"/>
  <c r="U9" i="174"/>
  <c r="T9" i="174"/>
  <c r="U8" i="174"/>
  <c r="T8" i="174"/>
  <c r="U7" i="174"/>
  <c r="T7" i="174"/>
  <c r="U6" i="174"/>
  <c r="T6" i="174"/>
  <c r="U5" i="174"/>
  <c r="T5" i="174"/>
  <c r="U4" i="174"/>
  <c r="T4" i="174"/>
  <c r="U3" i="174"/>
  <c r="T3" i="174"/>
  <c r="U2" i="174"/>
  <c r="T2" i="174"/>
  <c r="U100" i="173"/>
  <c r="R100" i="173"/>
  <c r="Q100" i="173"/>
  <c r="C100" i="173"/>
  <c r="K100" i="173" s="1"/>
  <c r="B100" i="173"/>
  <c r="D100" i="173" s="1"/>
  <c r="U99" i="173"/>
  <c r="R99" i="173"/>
  <c r="Q99" i="173"/>
  <c r="C99" i="173"/>
  <c r="K99" i="173" s="1"/>
  <c r="B99" i="173"/>
  <c r="D99" i="173" s="1"/>
  <c r="E99" i="173" s="1"/>
  <c r="U98" i="173"/>
  <c r="R98" i="173"/>
  <c r="Q98" i="173"/>
  <c r="C98" i="173"/>
  <c r="J98" i="173" s="1"/>
  <c r="B98" i="173"/>
  <c r="U97" i="173"/>
  <c r="R97" i="173"/>
  <c r="Q97" i="173"/>
  <c r="C97" i="173"/>
  <c r="K97" i="173" s="1"/>
  <c r="B97" i="173"/>
  <c r="U96" i="173"/>
  <c r="R96" i="173"/>
  <c r="Q96" i="173"/>
  <c r="C96" i="173"/>
  <c r="K96" i="173" s="1"/>
  <c r="B96" i="173"/>
  <c r="D96" i="173" s="1"/>
  <c r="U95" i="173"/>
  <c r="R95" i="173"/>
  <c r="Q95" i="173"/>
  <c r="C95" i="173"/>
  <c r="K95" i="173" s="1"/>
  <c r="B95" i="173"/>
  <c r="U94" i="173"/>
  <c r="R94" i="173"/>
  <c r="Q94" i="173"/>
  <c r="C94" i="173"/>
  <c r="K94" i="173" s="1"/>
  <c r="B94" i="173"/>
  <c r="D94" i="173" s="1"/>
  <c r="T94" i="173" s="1"/>
  <c r="U93" i="173"/>
  <c r="R93" i="173"/>
  <c r="Q93" i="173"/>
  <c r="C93" i="173"/>
  <c r="K93" i="173" s="1"/>
  <c r="B93" i="173"/>
  <c r="D93" i="173" s="1"/>
  <c r="U92" i="173"/>
  <c r="R92" i="173"/>
  <c r="Q92" i="173"/>
  <c r="C92" i="173"/>
  <c r="J92" i="173" s="1"/>
  <c r="B92" i="173"/>
  <c r="D92" i="173" s="1"/>
  <c r="U91" i="173"/>
  <c r="R91" i="173"/>
  <c r="Q91" i="173"/>
  <c r="C91" i="173"/>
  <c r="K91" i="173" s="1"/>
  <c r="B91" i="173"/>
  <c r="D91" i="173" s="1"/>
  <c r="U90" i="173"/>
  <c r="R90" i="173"/>
  <c r="Q90" i="173"/>
  <c r="C90" i="173"/>
  <c r="K90" i="173" s="1"/>
  <c r="B90" i="173"/>
  <c r="D90" i="173" s="1"/>
  <c r="U89" i="173"/>
  <c r="R89" i="173"/>
  <c r="Q89" i="173"/>
  <c r="C89" i="173"/>
  <c r="B89" i="173"/>
  <c r="U88" i="173"/>
  <c r="R88" i="173"/>
  <c r="Q88" i="173"/>
  <c r="C88" i="173"/>
  <c r="J88" i="173" s="1"/>
  <c r="B88" i="173"/>
  <c r="D88" i="173" s="1"/>
  <c r="H88" i="173" s="1"/>
  <c r="U87" i="173"/>
  <c r="R87" i="173"/>
  <c r="Q87" i="173"/>
  <c r="C87" i="173"/>
  <c r="B87" i="173"/>
  <c r="U86" i="173"/>
  <c r="R86" i="173"/>
  <c r="Q86" i="173"/>
  <c r="C86" i="173"/>
  <c r="J86" i="173" s="1"/>
  <c r="B86" i="173"/>
  <c r="U85" i="173"/>
  <c r="R85" i="173"/>
  <c r="Q85" i="173"/>
  <c r="C85" i="173"/>
  <c r="K85" i="173" s="1"/>
  <c r="B85" i="173"/>
  <c r="U84" i="173"/>
  <c r="R84" i="173"/>
  <c r="Q84" i="173"/>
  <c r="C84" i="173"/>
  <c r="K84" i="173" s="1"/>
  <c r="B84" i="173"/>
  <c r="D84" i="173" s="1"/>
  <c r="U83" i="173"/>
  <c r="R83" i="173"/>
  <c r="Q83" i="173"/>
  <c r="C83" i="173"/>
  <c r="K83" i="173" s="1"/>
  <c r="B83" i="173"/>
  <c r="U82" i="173"/>
  <c r="R82" i="173"/>
  <c r="Q82" i="173"/>
  <c r="C82" i="173"/>
  <c r="K82" i="173" s="1"/>
  <c r="B82" i="173"/>
  <c r="D82" i="173" s="1"/>
  <c r="U81" i="173"/>
  <c r="R81" i="173"/>
  <c r="Q81" i="173"/>
  <c r="C81" i="173"/>
  <c r="J81" i="173" s="1"/>
  <c r="B81" i="173"/>
  <c r="U80" i="173"/>
  <c r="R80" i="173"/>
  <c r="Q80" i="173"/>
  <c r="C80" i="173"/>
  <c r="J80" i="173" s="1"/>
  <c r="B80" i="173"/>
  <c r="U79" i="173"/>
  <c r="R79" i="173"/>
  <c r="Q79" i="173"/>
  <c r="C79" i="173"/>
  <c r="K79" i="173" s="1"/>
  <c r="B79" i="173"/>
  <c r="D79" i="173" s="1"/>
  <c r="U78" i="173"/>
  <c r="R78" i="173"/>
  <c r="Q78" i="173"/>
  <c r="C78" i="173"/>
  <c r="K78" i="173" s="1"/>
  <c r="B78" i="173"/>
  <c r="D78" i="173" s="1"/>
  <c r="H78" i="173" s="1"/>
  <c r="U77" i="173"/>
  <c r="R77" i="173"/>
  <c r="Q77" i="173"/>
  <c r="C77" i="173"/>
  <c r="B77" i="173"/>
  <c r="U76" i="173"/>
  <c r="R76" i="173"/>
  <c r="Q76" i="173"/>
  <c r="C76" i="173"/>
  <c r="B76" i="173"/>
  <c r="D76" i="173" s="1"/>
  <c r="T76" i="173" s="1"/>
  <c r="U75" i="173"/>
  <c r="R75" i="173"/>
  <c r="Q75" i="173"/>
  <c r="C75" i="173"/>
  <c r="K75" i="173" s="1"/>
  <c r="B75" i="173"/>
  <c r="D75" i="173" s="1"/>
  <c r="E75" i="173" s="1"/>
  <c r="U74" i="173"/>
  <c r="R74" i="173"/>
  <c r="Q74" i="173"/>
  <c r="C74" i="173"/>
  <c r="B74" i="173"/>
  <c r="U73" i="173"/>
  <c r="R73" i="173"/>
  <c r="Q73" i="173"/>
  <c r="C73" i="173"/>
  <c r="K73" i="173" s="1"/>
  <c r="B73" i="173"/>
  <c r="U72" i="173"/>
  <c r="R72" i="173"/>
  <c r="Q72" i="173"/>
  <c r="C72" i="173"/>
  <c r="K72" i="173" s="1"/>
  <c r="B72" i="173"/>
  <c r="D72" i="173" s="1"/>
  <c r="E72" i="173" s="1"/>
  <c r="U71" i="173"/>
  <c r="R71" i="173"/>
  <c r="Q71" i="173"/>
  <c r="C71" i="173"/>
  <c r="K71" i="173" s="1"/>
  <c r="B71" i="173"/>
  <c r="U70" i="173"/>
  <c r="R70" i="173"/>
  <c r="Q70" i="173"/>
  <c r="C70" i="173"/>
  <c r="K70" i="173" s="1"/>
  <c r="B70" i="173"/>
  <c r="D70" i="173" s="1"/>
  <c r="T70" i="173" s="1"/>
  <c r="U69" i="173"/>
  <c r="R69" i="173"/>
  <c r="Q69" i="173"/>
  <c r="C69" i="173"/>
  <c r="B69" i="173"/>
  <c r="U68" i="173"/>
  <c r="R68" i="173"/>
  <c r="Q68" i="173"/>
  <c r="C68" i="173"/>
  <c r="B68" i="173"/>
  <c r="D68" i="173" s="1"/>
  <c r="U67" i="173"/>
  <c r="R67" i="173"/>
  <c r="Q67" i="173"/>
  <c r="C67" i="173"/>
  <c r="K67" i="173" s="1"/>
  <c r="B67" i="173"/>
  <c r="U66" i="173"/>
  <c r="R66" i="173"/>
  <c r="Q66" i="173"/>
  <c r="C66" i="173"/>
  <c r="K66" i="173" s="1"/>
  <c r="B66" i="173"/>
  <c r="U65" i="173"/>
  <c r="R65" i="173"/>
  <c r="Q65" i="173"/>
  <c r="C65" i="173"/>
  <c r="K65" i="173" s="1"/>
  <c r="B65" i="173"/>
  <c r="U64" i="173"/>
  <c r="R64" i="173"/>
  <c r="Q64" i="173"/>
  <c r="C64" i="173"/>
  <c r="B64" i="173"/>
  <c r="U63" i="173"/>
  <c r="R63" i="173"/>
  <c r="Q63" i="173"/>
  <c r="C63" i="173"/>
  <c r="B63" i="173"/>
  <c r="D63" i="173" s="1"/>
  <c r="E63" i="173" s="1"/>
  <c r="U62" i="173"/>
  <c r="R62" i="173"/>
  <c r="Q62" i="173"/>
  <c r="C62" i="173"/>
  <c r="B62" i="173"/>
  <c r="D62" i="173" s="1"/>
  <c r="U61" i="173"/>
  <c r="R61" i="173"/>
  <c r="Q61" i="173"/>
  <c r="C61" i="173"/>
  <c r="K61" i="173" s="1"/>
  <c r="B61" i="173"/>
  <c r="D61" i="173" s="1"/>
  <c r="U60" i="173"/>
  <c r="R60" i="173"/>
  <c r="Q60" i="173"/>
  <c r="C60" i="173"/>
  <c r="K60" i="173" s="1"/>
  <c r="B60" i="173"/>
  <c r="D60" i="173" s="1"/>
  <c r="T60" i="173" s="1"/>
  <c r="U59" i="173"/>
  <c r="R59" i="173"/>
  <c r="Q59" i="173"/>
  <c r="C59" i="173"/>
  <c r="B59" i="173"/>
  <c r="U58" i="173"/>
  <c r="R58" i="173"/>
  <c r="Q58" i="173"/>
  <c r="C58" i="173"/>
  <c r="B58" i="173"/>
  <c r="D58" i="173" s="1"/>
  <c r="T58" i="173" s="1"/>
  <c r="U57" i="173"/>
  <c r="R57" i="173"/>
  <c r="Q57" i="173"/>
  <c r="C57" i="173"/>
  <c r="B57" i="173"/>
  <c r="D57" i="173" s="1"/>
  <c r="E57" i="173" s="1"/>
  <c r="U56" i="173"/>
  <c r="R56" i="173"/>
  <c r="Q56" i="173"/>
  <c r="C56" i="173"/>
  <c r="B56" i="173"/>
  <c r="U55" i="173"/>
  <c r="R55" i="173"/>
  <c r="Q55" i="173"/>
  <c r="C55" i="173"/>
  <c r="K55" i="173" s="1"/>
  <c r="B55" i="173"/>
  <c r="D55" i="173" s="1"/>
  <c r="F55" i="173" s="1"/>
  <c r="U54" i="173"/>
  <c r="R54" i="173"/>
  <c r="Q54" i="173"/>
  <c r="C54" i="173"/>
  <c r="K54" i="173" s="1"/>
  <c r="B54" i="173"/>
  <c r="U53" i="173"/>
  <c r="R53" i="173"/>
  <c r="Q53" i="173"/>
  <c r="C53" i="173"/>
  <c r="K53" i="173" s="1"/>
  <c r="B53" i="173"/>
  <c r="U52" i="173"/>
  <c r="R52" i="173"/>
  <c r="Q52" i="173"/>
  <c r="C52" i="173"/>
  <c r="J52" i="173" s="1"/>
  <c r="B52" i="173"/>
  <c r="U51" i="173"/>
  <c r="R51" i="173"/>
  <c r="Q51" i="173"/>
  <c r="C51" i="173"/>
  <c r="J51" i="173" s="1"/>
  <c r="B51" i="173"/>
  <c r="U50" i="173"/>
  <c r="R50" i="173"/>
  <c r="Q50" i="173"/>
  <c r="C50" i="173"/>
  <c r="B50" i="173"/>
  <c r="D50" i="173" s="1"/>
  <c r="U49" i="173"/>
  <c r="R49" i="173"/>
  <c r="Q49" i="173"/>
  <c r="C49" i="173"/>
  <c r="B49" i="173"/>
  <c r="U48" i="173"/>
  <c r="R48" i="173"/>
  <c r="Q48" i="173"/>
  <c r="C48" i="173"/>
  <c r="K48" i="173" s="1"/>
  <c r="B48" i="173"/>
  <c r="D48" i="173" s="1"/>
  <c r="E48" i="173" s="1"/>
  <c r="U47" i="173"/>
  <c r="R47" i="173"/>
  <c r="Q47" i="173"/>
  <c r="C47" i="173"/>
  <c r="K47" i="173" s="1"/>
  <c r="B47" i="173"/>
  <c r="D47" i="173" s="1"/>
  <c r="T47" i="173" s="1"/>
  <c r="U46" i="173"/>
  <c r="R46" i="173"/>
  <c r="Q46" i="173"/>
  <c r="C46" i="173"/>
  <c r="J46" i="173" s="1"/>
  <c r="B46" i="173"/>
  <c r="U45" i="173"/>
  <c r="R45" i="173"/>
  <c r="Q45" i="173"/>
  <c r="C45" i="173"/>
  <c r="B45" i="173"/>
  <c r="D45" i="173" s="1"/>
  <c r="U44" i="173"/>
  <c r="R44" i="173"/>
  <c r="Q44" i="173"/>
  <c r="C44" i="173"/>
  <c r="B44" i="173"/>
  <c r="U43" i="173"/>
  <c r="R43" i="173"/>
  <c r="Q43" i="173"/>
  <c r="C43" i="173"/>
  <c r="K43" i="173" s="1"/>
  <c r="B43" i="173"/>
  <c r="U42" i="173"/>
  <c r="R42" i="173"/>
  <c r="Q42" i="173"/>
  <c r="C42" i="173"/>
  <c r="K42" i="173" s="1"/>
  <c r="B42" i="173"/>
  <c r="U41" i="173"/>
  <c r="R41" i="173"/>
  <c r="Q41" i="173"/>
  <c r="C41" i="173"/>
  <c r="K41" i="173" s="1"/>
  <c r="B41" i="173"/>
  <c r="D41" i="173" s="1"/>
  <c r="T41" i="173" s="1"/>
  <c r="U40" i="173"/>
  <c r="R40" i="173"/>
  <c r="Q40" i="173"/>
  <c r="C40" i="173"/>
  <c r="J40" i="173" s="1"/>
  <c r="B40" i="173"/>
  <c r="U39" i="173"/>
  <c r="R39" i="173"/>
  <c r="Q39" i="173"/>
  <c r="C39" i="173"/>
  <c r="B39" i="173"/>
  <c r="D39" i="173" s="1"/>
  <c r="E39" i="173" s="1"/>
  <c r="U38" i="173"/>
  <c r="R38" i="173"/>
  <c r="Q38" i="173"/>
  <c r="C38" i="173"/>
  <c r="K38" i="173" s="1"/>
  <c r="B38" i="173"/>
  <c r="D38" i="173" s="1"/>
  <c r="U37" i="173"/>
  <c r="R37" i="173"/>
  <c r="Q37" i="173"/>
  <c r="C37" i="173"/>
  <c r="B37" i="173"/>
  <c r="U36" i="173"/>
  <c r="R36" i="173"/>
  <c r="Q36" i="173"/>
  <c r="C36" i="173"/>
  <c r="K36" i="173" s="1"/>
  <c r="B36" i="173"/>
  <c r="U35" i="173"/>
  <c r="R35" i="173"/>
  <c r="Q35" i="173"/>
  <c r="C35" i="173"/>
  <c r="K35" i="173" s="1"/>
  <c r="B35" i="173"/>
  <c r="D35" i="173" s="1"/>
  <c r="T35" i="173" s="1"/>
  <c r="U34" i="173"/>
  <c r="R34" i="173"/>
  <c r="Q34" i="173"/>
  <c r="C34" i="173"/>
  <c r="K34" i="173" s="1"/>
  <c r="B34" i="173"/>
  <c r="U33" i="173"/>
  <c r="R33" i="173"/>
  <c r="Q33" i="173"/>
  <c r="C33" i="173"/>
  <c r="K33" i="173" s="1"/>
  <c r="B33" i="173"/>
  <c r="D33" i="173" s="1"/>
  <c r="U32" i="173"/>
  <c r="R32" i="173"/>
  <c r="Q32" i="173"/>
  <c r="C32" i="173"/>
  <c r="K32" i="173" s="1"/>
  <c r="B32" i="173"/>
  <c r="U31" i="173"/>
  <c r="R31" i="173"/>
  <c r="Q31" i="173"/>
  <c r="C31" i="173"/>
  <c r="K31" i="173" s="1"/>
  <c r="B31" i="173"/>
  <c r="D31" i="173" s="1"/>
  <c r="F31" i="173" s="1"/>
  <c r="U30" i="173"/>
  <c r="R30" i="173"/>
  <c r="Q30" i="173"/>
  <c r="C30" i="173"/>
  <c r="K30" i="173" s="1"/>
  <c r="B30" i="173"/>
  <c r="D30" i="173" s="1"/>
  <c r="E30" i="173" s="1"/>
  <c r="U29" i="173"/>
  <c r="R29" i="173"/>
  <c r="Q29" i="173"/>
  <c r="C29" i="173"/>
  <c r="K29" i="173" s="1"/>
  <c r="B29" i="173"/>
  <c r="D29" i="173" s="1"/>
  <c r="N29" i="173" s="1"/>
  <c r="U28" i="173"/>
  <c r="R28" i="173"/>
  <c r="Q28" i="173"/>
  <c r="C28" i="173"/>
  <c r="K28" i="173" s="1"/>
  <c r="B28" i="173"/>
  <c r="U27" i="173"/>
  <c r="R27" i="173"/>
  <c r="Q27" i="173"/>
  <c r="C27" i="173"/>
  <c r="B27" i="173"/>
  <c r="D27" i="173" s="1"/>
  <c r="U26" i="173"/>
  <c r="R26" i="173"/>
  <c r="Q26" i="173"/>
  <c r="C26" i="173"/>
  <c r="B26" i="173"/>
  <c r="D26" i="173" s="1"/>
  <c r="U25" i="173"/>
  <c r="R25" i="173"/>
  <c r="Q25" i="173"/>
  <c r="C25" i="173"/>
  <c r="B25" i="173"/>
  <c r="U24" i="173"/>
  <c r="T24" i="173"/>
  <c r="U23" i="173"/>
  <c r="T23" i="173"/>
  <c r="U22" i="173"/>
  <c r="T22" i="173"/>
  <c r="S22" i="173"/>
  <c r="U21" i="173"/>
  <c r="T21" i="173"/>
  <c r="U20" i="173"/>
  <c r="T20" i="173"/>
  <c r="U19" i="173"/>
  <c r="T19" i="173"/>
  <c r="U18" i="173"/>
  <c r="T18" i="173"/>
  <c r="U17" i="173"/>
  <c r="T17" i="173"/>
  <c r="U16" i="173"/>
  <c r="T16" i="173"/>
  <c r="S16" i="173"/>
  <c r="U15" i="173"/>
  <c r="T15" i="173"/>
  <c r="U14" i="173"/>
  <c r="T14" i="173"/>
  <c r="U13" i="173"/>
  <c r="T13" i="173"/>
  <c r="S13" i="173"/>
  <c r="U12" i="173"/>
  <c r="T12" i="173"/>
  <c r="U11" i="173"/>
  <c r="T11" i="173"/>
  <c r="U10" i="173"/>
  <c r="T10" i="173"/>
  <c r="S10" i="173"/>
  <c r="U9" i="173"/>
  <c r="T9" i="173"/>
  <c r="S9" i="173"/>
  <c r="U8" i="173"/>
  <c r="T8" i="173"/>
  <c r="S8" i="173"/>
  <c r="U7" i="173"/>
  <c r="T7" i="173"/>
  <c r="U6" i="173"/>
  <c r="T6" i="173"/>
  <c r="U5" i="173"/>
  <c r="T5" i="173"/>
  <c r="U4" i="173"/>
  <c r="T4" i="173"/>
  <c r="S4" i="173"/>
  <c r="U3" i="173"/>
  <c r="T3" i="173"/>
  <c r="U2" i="173"/>
  <c r="T2" i="173"/>
  <c r="U100" i="172"/>
  <c r="R100" i="172"/>
  <c r="Q100" i="172"/>
  <c r="C100" i="172"/>
  <c r="B100" i="172"/>
  <c r="D100" i="172" s="1"/>
  <c r="T100" i="172" s="1"/>
  <c r="U99" i="172"/>
  <c r="R99" i="172"/>
  <c r="Q99" i="172"/>
  <c r="C99" i="172"/>
  <c r="B99" i="172"/>
  <c r="D99" i="172" s="1"/>
  <c r="N99" i="172" s="1"/>
  <c r="U98" i="172"/>
  <c r="R98" i="172"/>
  <c r="Q98" i="172"/>
  <c r="C98" i="172"/>
  <c r="B98" i="172"/>
  <c r="D98" i="172" s="1"/>
  <c r="N98" i="172" s="1"/>
  <c r="U97" i="172"/>
  <c r="R97" i="172"/>
  <c r="Q97" i="172"/>
  <c r="C97" i="172"/>
  <c r="K97" i="172" s="1"/>
  <c r="B97" i="172"/>
  <c r="D97" i="172" s="1"/>
  <c r="U96" i="172"/>
  <c r="R96" i="172"/>
  <c r="Q96" i="172"/>
  <c r="C96" i="172"/>
  <c r="K96" i="172" s="1"/>
  <c r="B96" i="172"/>
  <c r="D96" i="172" s="1"/>
  <c r="T96" i="172" s="1"/>
  <c r="U95" i="172"/>
  <c r="R95" i="172"/>
  <c r="Q95" i="172"/>
  <c r="C95" i="172"/>
  <c r="K95" i="172" s="1"/>
  <c r="B95" i="172"/>
  <c r="U94" i="172"/>
  <c r="R94" i="172"/>
  <c r="Q94" i="172"/>
  <c r="C94" i="172"/>
  <c r="B94" i="172"/>
  <c r="D94" i="172" s="1"/>
  <c r="T94" i="172" s="1"/>
  <c r="U93" i="172"/>
  <c r="R93" i="172"/>
  <c r="Q93" i="172"/>
  <c r="C93" i="172"/>
  <c r="B93" i="172"/>
  <c r="D93" i="172" s="1"/>
  <c r="N93" i="172" s="1"/>
  <c r="U92" i="172"/>
  <c r="R92" i="172"/>
  <c r="Q92" i="172"/>
  <c r="C92" i="172"/>
  <c r="B92" i="172"/>
  <c r="D92" i="172" s="1"/>
  <c r="N92" i="172" s="1"/>
  <c r="U91" i="172"/>
  <c r="R91" i="172"/>
  <c r="Q91" i="172"/>
  <c r="C91" i="172"/>
  <c r="K91" i="172" s="1"/>
  <c r="B91" i="172"/>
  <c r="D91" i="172" s="1"/>
  <c r="F91" i="172" s="1"/>
  <c r="U90" i="172"/>
  <c r="R90" i="172"/>
  <c r="Q90" i="172"/>
  <c r="C90" i="172"/>
  <c r="K90" i="172" s="1"/>
  <c r="B90" i="172"/>
  <c r="D90" i="172" s="1"/>
  <c r="T90" i="172" s="1"/>
  <c r="U89" i="172"/>
  <c r="R89" i="172"/>
  <c r="Q89" i="172"/>
  <c r="C89" i="172"/>
  <c r="K89" i="172" s="1"/>
  <c r="B89" i="172"/>
  <c r="U88" i="172"/>
  <c r="R88" i="172"/>
  <c r="Q88" i="172"/>
  <c r="C88" i="172"/>
  <c r="B88" i="172"/>
  <c r="D88" i="172" s="1"/>
  <c r="T88" i="172" s="1"/>
  <c r="U87" i="172"/>
  <c r="R87" i="172"/>
  <c r="Q87" i="172"/>
  <c r="C87" i="172"/>
  <c r="B87" i="172"/>
  <c r="D87" i="172" s="1"/>
  <c r="N87" i="172" s="1"/>
  <c r="U86" i="172"/>
  <c r="R86" i="172"/>
  <c r="Q86" i="172"/>
  <c r="C86" i="172"/>
  <c r="B86" i="172"/>
  <c r="D86" i="172" s="1"/>
  <c r="N86" i="172" s="1"/>
  <c r="U85" i="172"/>
  <c r="R85" i="172"/>
  <c r="Q85" i="172"/>
  <c r="C85" i="172"/>
  <c r="K85" i="172" s="1"/>
  <c r="B85" i="172"/>
  <c r="D85" i="172" s="1"/>
  <c r="U84" i="172"/>
  <c r="R84" i="172"/>
  <c r="Q84" i="172"/>
  <c r="C84" i="172"/>
  <c r="K84" i="172" s="1"/>
  <c r="B84" i="172"/>
  <c r="D84" i="172" s="1"/>
  <c r="T84" i="172" s="1"/>
  <c r="U83" i="172"/>
  <c r="R83" i="172"/>
  <c r="Q83" i="172"/>
  <c r="C83" i="172"/>
  <c r="K83" i="172" s="1"/>
  <c r="B83" i="172"/>
  <c r="U82" i="172"/>
  <c r="R82" i="172"/>
  <c r="Q82" i="172"/>
  <c r="C82" i="172"/>
  <c r="B82" i="172"/>
  <c r="D82" i="172" s="1"/>
  <c r="T82" i="172" s="1"/>
  <c r="U81" i="172"/>
  <c r="R81" i="172"/>
  <c r="Q81" i="172"/>
  <c r="C81" i="172"/>
  <c r="B81" i="172"/>
  <c r="D81" i="172" s="1"/>
  <c r="N81" i="172" s="1"/>
  <c r="U80" i="172"/>
  <c r="R80" i="172"/>
  <c r="Q80" i="172"/>
  <c r="C80" i="172"/>
  <c r="B80" i="172"/>
  <c r="D80" i="172" s="1"/>
  <c r="N80" i="172" s="1"/>
  <c r="U79" i="172"/>
  <c r="R79" i="172"/>
  <c r="Q79" i="172"/>
  <c r="C79" i="172"/>
  <c r="K79" i="172" s="1"/>
  <c r="B79" i="172"/>
  <c r="D79" i="172" s="1"/>
  <c r="F79" i="172" s="1"/>
  <c r="U78" i="172"/>
  <c r="R78" i="172"/>
  <c r="Q78" i="172"/>
  <c r="C78" i="172"/>
  <c r="K78" i="172" s="1"/>
  <c r="B78" i="172"/>
  <c r="D78" i="172" s="1"/>
  <c r="T78" i="172" s="1"/>
  <c r="U77" i="172"/>
  <c r="R77" i="172"/>
  <c r="Q77" i="172"/>
  <c r="C77" i="172"/>
  <c r="K77" i="172" s="1"/>
  <c r="B77" i="172"/>
  <c r="U76" i="172"/>
  <c r="R76" i="172"/>
  <c r="Q76" i="172"/>
  <c r="C76" i="172"/>
  <c r="B76" i="172"/>
  <c r="D76" i="172" s="1"/>
  <c r="T76" i="172" s="1"/>
  <c r="U75" i="172"/>
  <c r="R75" i="172"/>
  <c r="Q75" i="172"/>
  <c r="C75" i="172"/>
  <c r="B75" i="172"/>
  <c r="D75" i="172" s="1"/>
  <c r="N75" i="172" s="1"/>
  <c r="U74" i="172"/>
  <c r="R74" i="172"/>
  <c r="Q74" i="172"/>
  <c r="C74" i="172"/>
  <c r="B74" i="172"/>
  <c r="D74" i="172" s="1"/>
  <c r="N74" i="172" s="1"/>
  <c r="U73" i="172"/>
  <c r="R73" i="172"/>
  <c r="Q73" i="172"/>
  <c r="C73" i="172"/>
  <c r="K73" i="172" s="1"/>
  <c r="B73" i="172"/>
  <c r="D73" i="172" s="1"/>
  <c r="U72" i="172"/>
  <c r="R72" i="172"/>
  <c r="Q72" i="172"/>
  <c r="C72" i="172"/>
  <c r="K72" i="172" s="1"/>
  <c r="B72" i="172"/>
  <c r="D72" i="172" s="1"/>
  <c r="T72" i="172" s="1"/>
  <c r="U71" i="172"/>
  <c r="R71" i="172"/>
  <c r="Q71" i="172"/>
  <c r="C71" i="172"/>
  <c r="K71" i="172" s="1"/>
  <c r="B71" i="172"/>
  <c r="U70" i="172"/>
  <c r="R70" i="172"/>
  <c r="Q70" i="172"/>
  <c r="C70" i="172"/>
  <c r="B70" i="172"/>
  <c r="D70" i="172" s="1"/>
  <c r="T70" i="172" s="1"/>
  <c r="U69" i="172"/>
  <c r="R69" i="172"/>
  <c r="Q69" i="172"/>
  <c r="C69" i="172"/>
  <c r="B69" i="172"/>
  <c r="D69" i="172" s="1"/>
  <c r="N69" i="172" s="1"/>
  <c r="U68" i="172"/>
  <c r="R68" i="172"/>
  <c r="Q68" i="172"/>
  <c r="C68" i="172"/>
  <c r="B68" i="172"/>
  <c r="D68" i="172" s="1"/>
  <c r="N68" i="172" s="1"/>
  <c r="U67" i="172"/>
  <c r="R67" i="172"/>
  <c r="Q67" i="172"/>
  <c r="C67" i="172"/>
  <c r="K67" i="172" s="1"/>
  <c r="B67" i="172"/>
  <c r="D67" i="172" s="1"/>
  <c r="F67" i="172" s="1"/>
  <c r="U66" i="172"/>
  <c r="R66" i="172"/>
  <c r="Q66" i="172"/>
  <c r="C66" i="172"/>
  <c r="K66" i="172" s="1"/>
  <c r="B66" i="172"/>
  <c r="D66" i="172" s="1"/>
  <c r="T66" i="172" s="1"/>
  <c r="U65" i="172"/>
  <c r="R65" i="172"/>
  <c r="Q65" i="172"/>
  <c r="C65" i="172"/>
  <c r="K65" i="172" s="1"/>
  <c r="B65" i="172"/>
  <c r="U64" i="172"/>
  <c r="R64" i="172"/>
  <c r="Q64" i="172"/>
  <c r="C64" i="172"/>
  <c r="B64" i="172"/>
  <c r="D64" i="172" s="1"/>
  <c r="T64" i="172" s="1"/>
  <c r="U63" i="172"/>
  <c r="R63" i="172"/>
  <c r="Q63" i="172"/>
  <c r="C63" i="172"/>
  <c r="B63" i="172"/>
  <c r="D63" i="172" s="1"/>
  <c r="N63" i="172" s="1"/>
  <c r="U62" i="172"/>
  <c r="R62" i="172"/>
  <c r="Q62" i="172"/>
  <c r="C62" i="172"/>
  <c r="B62" i="172"/>
  <c r="D62" i="172" s="1"/>
  <c r="N62" i="172" s="1"/>
  <c r="U61" i="172"/>
  <c r="R61" i="172"/>
  <c r="Q61" i="172"/>
  <c r="C61" i="172"/>
  <c r="K61" i="172" s="1"/>
  <c r="B61" i="172"/>
  <c r="D61" i="172" s="1"/>
  <c r="U60" i="172"/>
  <c r="R60" i="172"/>
  <c r="Q60" i="172"/>
  <c r="C60" i="172"/>
  <c r="K60" i="172" s="1"/>
  <c r="B60" i="172"/>
  <c r="D60" i="172" s="1"/>
  <c r="T60" i="172" s="1"/>
  <c r="U59" i="172"/>
  <c r="R59" i="172"/>
  <c r="Q59" i="172"/>
  <c r="C59" i="172"/>
  <c r="K59" i="172" s="1"/>
  <c r="B59" i="172"/>
  <c r="U58" i="172"/>
  <c r="R58" i="172"/>
  <c r="Q58" i="172"/>
  <c r="C58" i="172"/>
  <c r="B58" i="172"/>
  <c r="D58" i="172" s="1"/>
  <c r="T58" i="172" s="1"/>
  <c r="U57" i="172"/>
  <c r="R57" i="172"/>
  <c r="Q57" i="172"/>
  <c r="C57" i="172"/>
  <c r="B57" i="172"/>
  <c r="U56" i="172"/>
  <c r="R56" i="172"/>
  <c r="Q56" i="172"/>
  <c r="C56" i="172"/>
  <c r="J56" i="172" s="1"/>
  <c r="B56" i="172"/>
  <c r="U55" i="172"/>
  <c r="R55" i="172"/>
  <c r="Q55" i="172"/>
  <c r="C55" i="172"/>
  <c r="K55" i="172" s="1"/>
  <c r="B55" i="172"/>
  <c r="U54" i="172"/>
  <c r="R54" i="172"/>
  <c r="Q54" i="172"/>
  <c r="C54" i="172"/>
  <c r="K54" i="172" s="1"/>
  <c r="B54" i="172"/>
  <c r="U53" i="172"/>
  <c r="R53" i="172"/>
  <c r="Q53" i="172"/>
  <c r="C53" i="172"/>
  <c r="K53" i="172" s="1"/>
  <c r="B53" i="172"/>
  <c r="U52" i="172"/>
  <c r="R52" i="172"/>
  <c r="Q52" i="172"/>
  <c r="C52" i="172"/>
  <c r="J52" i="172" s="1"/>
  <c r="B52" i="172"/>
  <c r="U51" i="172"/>
  <c r="R51" i="172"/>
  <c r="Q51" i="172"/>
  <c r="C51" i="172"/>
  <c r="K51" i="172" s="1"/>
  <c r="B51" i="172"/>
  <c r="U50" i="172"/>
  <c r="R50" i="172"/>
  <c r="Q50" i="172"/>
  <c r="C50" i="172"/>
  <c r="J50" i="172" s="1"/>
  <c r="B50" i="172"/>
  <c r="U49" i="172"/>
  <c r="R49" i="172"/>
  <c r="Q49" i="172"/>
  <c r="C49" i="172"/>
  <c r="K49" i="172" s="1"/>
  <c r="B49" i="172"/>
  <c r="U48" i="172"/>
  <c r="R48" i="172"/>
  <c r="Q48" i="172"/>
  <c r="C48" i="172"/>
  <c r="K48" i="172" s="1"/>
  <c r="B48" i="172"/>
  <c r="U47" i="172"/>
  <c r="R47" i="172"/>
  <c r="Q47" i="172"/>
  <c r="C47" i="172"/>
  <c r="K47" i="172" s="1"/>
  <c r="B47" i="172"/>
  <c r="U46" i="172"/>
  <c r="R46" i="172"/>
  <c r="Q46" i="172"/>
  <c r="C46" i="172"/>
  <c r="J46" i="172" s="1"/>
  <c r="B46" i="172"/>
  <c r="U45" i="172"/>
  <c r="R45" i="172"/>
  <c r="Q45" i="172"/>
  <c r="C45" i="172"/>
  <c r="K45" i="172" s="1"/>
  <c r="B45" i="172"/>
  <c r="U44" i="172"/>
  <c r="R44" i="172"/>
  <c r="Q44" i="172"/>
  <c r="C44" i="172"/>
  <c r="B44" i="172"/>
  <c r="U43" i="172"/>
  <c r="R43" i="172"/>
  <c r="Q43" i="172"/>
  <c r="C43" i="172"/>
  <c r="K43" i="172" s="1"/>
  <c r="B43" i="172"/>
  <c r="U42" i="172"/>
  <c r="R42" i="172"/>
  <c r="Q42" i="172"/>
  <c r="C42" i="172"/>
  <c r="K42" i="172" s="1"/>
  <c r="B42" i="172"/>
  <c r="U41" i="172"/>
  <c r="R41" i="172"/>
  <c r="Q41" i="172"/>
  <c r="C41" i="172"/>
  <c r="K41" i="172" s="1"/>
  <c r="B41" i="172"/>
  <c r="U40" i="172"/>
  <c r="R40" i="172"/>
  <c r="Q40" i="172"/>
  <c r="C40" i="172"/>
  <c r="K40" i="172" s="1"/>
  <c r="B40" i="172"/>
  <c r="D40" i="172" s="1"/>
  <c r="T40" i="172" s="1"/>
  <c r="U39" i="172"/>
  <c r="R39" i="172"/>
  <c r="Q39" i="172"/>
  <c r="C39" i="172"/>
  <c r="B39" i="172"/>
  <c r="D39" i="172" s="1"/>
  <c r="N39" i="172" s="1"/>
  <c r="U38" i="172"/>
  <c r="R38" i="172"/>
  <c r="Q38" i="172"/>
  <c r="C38" i="172"/>
  <c r="B38" i="172"/>
  <c r="D38" i="172" s="1"/>
  <c r="N38" i="172" s="1"/>
  <c r="U37" i="172"/>
  <c r="R37" i="172"/>
  <c r="Q37" i="172"/>
  <c r="C37" i="172"/>
  <c r="K37" i="172" s="1"/>
  <c r="B37" i="172"/>
  <c r="D37" i="172" s="1"/>
  <c r="H37" i="172" s="1"/>
  <c r="U36" i="172"/>
  <c r="R36" i="172"/>
  <c r="Q36" i="172"/>
  <c r="C36" i="172"/>
  <c r="K36" i="172" s="1"/>
  <c r="B36" i="172"/>
  <c r="D36" i="172" s="1"/>
  <c r="U35" i="172"/>
  <c r="R35" i="172"/>
  <c r="Q35" i="172"/>
  <c r="C35" i="172"/>
  <c r="K35" i="172" s="1"/>
  <c r="B35" i="172"/>
  <c r="U34" i="172"/>
  <c r="R34" i="172"/>
  <c r="Q34" i="172"/>
  <c r="C34" i="172"/>
  <c r="B34" i="172"/>
  <c r="U33" i="172"/>
  <c r="R33" i="172"/>
  <c r="Q33" i="172"/>
  <c r="C33" i="172"/>
  <c r="B33" i="172"/>
  <c r="U32" i="172"/>
  <c r="R32" i="172"/>
  <c r="Q32" i="172"/>
  <c r="C32" i="172"/>
  <c r="J32" i="172" s="1"/>
  <c r="B32" i="172"/>
  <c r="D32" i="172" s="1"/>
  <c r="N32" i="172" s="1"/>
  <c r="U31" i="172"/>
  <c r="R31" i="172"/>
  <c r="Q31" i="172"/>
  <c r="C31" i="172"/>
  <c r="K31" i="172" s="1"/>
  <c r="B31" i="172"/>
  <c r="D31" i="172" s="1"/>
  <c r="F31" i="172" s="1"/>
  <c r="U30" i="172"/>
  <c r="R30" i="172"/>
  <c r="Q30" i="172"/>
  <c r="C30" i="172"/>
  <c r="K30" i="172" s="1"/>
  <c r="B30" i="172"/>
  <c r="D30" i="172" s="1"/>
  <c r="T30" i="172" s="1"/>
  <c r="U29" i="172"/>
  <c r="R29" i="172"/>
  <c r="Q29" i="172"/>
  <c r="C29" i="172"/>
  <c r="K29" i="172" s="1"/>
  <c r="B29" i="172"/>
  <c r="U28" i="172"/>
  <c r="R28" i="172"/>
  <c r="Q28" i="172"/>
  <c r="C28" i="172"/>
  <c r="B28" i="172"/>
  <c r="D28" i="172" s="1"/>
  <c r="T28" i="172" s="1"/>
  <c r="U27" i="172"/>
  <c r="R27" i="172"/>
  <c r="Q27" i="172"/>
  <c r="C27" i="172"/>
  <c r="K27" i="172" s="1"/>
  <c r="B27" i="172"/>
  <c r="U26" i="172"/>
  <c r="R26" i="172"/>
  <c r="Q26" i="172"/>
  <c r="C26" i="172"/>
  <c r="J26" i="172" s="1"/>
  <c r="B26" i="172"/>
  <c r="U25" i="172"/>
  <c r="R25" i="172"/>
  <c r="Q25" i="172"/>
  <c r="C25" i="172"/>
  <c r="K25" i="172" s="1"/>
  <c r="B25" i="172"/>
  <c r="U24" i="172"/>
  <c r="R24" i="172"/>
  <c r="Q24" i="172"/>
  <c r="C24" i="172"/>
  <c r="K24" i="172" s="1"/>
  <c r="B24" i="172"/>
  <c r="U23" i="172"/>
  <c r="T23" i="172"/>
  <c r="U22" i="172"/>
  <c r="T22" i="172"/>
  <c r="U21" i="172"/>
  <c r="T21" i="172"/>
  <c r="U20" i="172"/>
  <c r="T20" i="172"/>
  <c r="U19" i="172"/>
  <c r="T19" i="172"/>
  <c r="U18" i="172"/>
  <c r="T18" i="172"/>
  <c r="U17" i="172"/>
  <c r="T17" i="172"/>
  <c r="U16" i="172"/>
  <c r="T16" i="172"/>
  <c r="U15" i="172"/>
  <c r="T15" i="172"/>
  <c r="U14" i="172"/>
  <c r="T14" i="172"/>
  <c r="U13" i="172"/>
  <c r="T13" i="172"/>
  <c r="U12" i="172"/>
  <c r="T12" i="172"/>
  <c r="U11" i="172"/>
  <c r="T11" i="172"/>
  <c r="U10" i="172"/>
  <c r="T10" i="172"/>
  <c r="U9" i="172"/>
  <c r="T9" i="172"/>
  <c r="U8" i="172"/>
  <c r="T8" i="172"/>
  <c r="U7" i="172"/>
  <c r="T7" i="172"/>
  <c r="U6" i="172"/>
  <c r="T6" i="172"/>
  <c r="U5" i="172"/>
  <c r="T5" i="172"/>
  <c r="U4" i="172"/>
  <c r="T4" i="172"/>
  <c r="U3" i="172"/>
  <c r="T3" i="172"/>
  <c r="U2" i="172"/>
  <c r="T2" i="172"/>
  <c r="U100" i="171"/>
  <c r="R100" i="171"/>
  <c r="Q100" i="171"/>
  <c r="C100" i="171"/>
  <c r="B100" i="171"/>
  <c r="U99" i="171"/>
  <c r="R99" i="171"/>
  <c r="Q99" i="171"/>
  <c r="C99" i="171"/>
  <c r="B99" i="171"/>
  <c r="D99" i="171" s="1"/>
  <c r="H99" i="171" s="1"/>
  <c r="U98" i="171"/>
  <c r="R98" i="171"/>
  <c r="Q98" i="171"/>
  <c r="C98" i="171"/>
  <c r="J98" i="171" s="1"/>
  <c r="B98" i="171"/>
  <c r="D98" i="171" s="1"/>
  <c r="F98" i="171" s="1"/>
  <c r="U97" i="171"/>
  <c r="R97" i="171"/>
  <c r="Q97" i="171"/>
  <c r="C97" i="171"/>
  <c r="K97" i="171" s="1"/>
  <c r="B97" i="171"/>
  <c r="D97" i="171" s="1"/>
  <c r="U96" i="171"/>
  <c r="R96" i="171"/>
  <c r="Q96" i="171"/>
  <c r="C96" i="171"/>
  <c r="K96" i="171" s="1"/>
  <c r="B96" i="171"/>
  <c r="D96" i="171" s="1"/>
  <c r="H96" i="171" s="1"/>
  <c r="U95" i="171"/>
  <c r="R95" i="171"/>
  <c r="Q95" i="171"/>
  <c r="C95" i="171"/>
  <c r="K95" i="171" s="1"/>
  <c r="B95" i="171"/>
  <c r="U94" i="171"/>
  <c r="R94" i="171"/>
  <c r="Q94" i="171"/>
  <c r="C94" i="171"/>
  <c r="B94" i="171"/>
  <c r="U93" i="171"/>
  <c r="R93" i="171"/>
  <c r="Q93" i="171"/>
  <c r="C93" i="171"/>
  <c r="B93" i="171"/>
  <c r="D93" i="171" s="1"/>
  <c r="H93" i="171" s="1"/>
  <c r="U92" i="171"/>
  <c r="R92" i="171"/>
  <c r="Q92" i="171"/>
  <c r="C92" i="171"/>
  <c r="B92" i="171"/>
  <c r="D92" i="171" s="1"/>
  <c r="F92" i="171" s="1"/>
  <c r="U91" i="171"/>
  <c r="R91" i="171"/>
  <c r="Q91" i="171"/>
  <c r="C91" i="171"/>
  <c r="K91" i="171" s="1"/>
  <c r="B91" i="171"/>
  <c r="D91" i="171" s="1"/>
  <c r="N91" i="171" s="1"/>
  <c r="U90" i="171"/>
  <c r="R90" i="171"/>
  <c r="Q90" i="171"/>
  <c r="C90" i="171"/>
  <c r="K90" i="171" s="1"/>
  <c r="B90" i="171"/>
  <c r="D90" i="171" s="1"/>
  <c r="U89" i="171"/>
  <c r="R89" i="171"/>
  <c r="Q89" i="171"/>
  <c r="C89" i="171"/>
  <c r="K89" i="171" s="1"/>
  <c r="B89" i="171"/>
  <c r="U88" i="171"/>
  <c r="R88" i="171"/>
  <c r="Q88" i="171"/>
  <c r="C88" i="171"/>
  <c r="B88" i="171"/>
  <c r="U87" i="171"/>
  <c r="R87" i="171"/>
  <c r="Q87" i="171"/>
  <c r="C87" i="171"/>
  <c r="B87" i="171"/>
  <c r="D87" i="171" s="1"/>
  <c r="H87" i="171" s="1"/>
  <c r="U86" i="171"/>
  <c r="R86" i="171"/>
  <c r="Q86" i="171"/>
  <c r="C86" i="171"/>
  <c r="B86" i="171"/>
  <c r="D86" i="171" s="1"/>
  <c r="E86" i="171" s="1"/>
  <c r="U85" i="171"/>
  <c r="R85" i="171"/>
  <c r="Q85" i="171"/>
  <c r="C85" i="171"/>
  <c r="K85" i="171" s="1"/>
  <c r="B85" i="171"/>
  <c r="D85" i="171" s="1"/>
  <c r="T85" i="171" s="1"/>
  <c r="U84" i="171"/>
  <c r="R84" i="171"/>
  <c r="Q84" i="171"/>
  <c r="C84" i="171"/>
  <c r="K84" i="171" s="1"/>
  <c r="B84" i="171"/>
  <c r="D84" i="171" s="1"/>
  <c r="U83" i="171"/>
  <c r="R83" i="171"/>
  <c r="Q83" i="171"/>
  <c r="C83" i="171"/>
  <c r="K83" i="171" s="1"/>
  <c r="B83" i="171"/>
  <c r="U82" i="171"/>
  <c r="R82" i="171"/>
  <c r="Q82" i="171"/>
  <c r="C82" i="171"/>
  <c r="B82" i="171"/>
  <c r="U81" i="171"/>
  <c r="R81" i="171"/>
  <c r="Q81" i="171"/>
  <c r="C81" i="171"/>
  <c r="B81" i="171"/>
  <c r="D81" i="171" s="1"/>
  <c r="E81" i="171" s="1"/>
  <c r="U80" i="171"/>
  <c r="R80" i="171"/>
  <c r="Q80" i="171"/>
  <c r="C80" i="171"/>
  <c r="B80" i="171"/>
  <c r="D80" i="171" s="1"/>
  <c r="E80" i="171" s="1"/>
  <c r="U79" i="171"/>
  <c r="R79" i="171"/>
  <c r="Q79" i="171"/>
  <c r="C79" i="171"/>
  <c r="K79" i="171" s="1"/>
  <c r="B79" i="171"/>
  <c r="D79" i="171" s="1"/>
  <c r="N79" i="171" s="1"/>
  <c r="U78" i="171"/>
  <c r="R78" i="171"/>
  <c r="Q78" i="171"/>
  <c r="C78" i="171"/>
  <c r="K78" i="171" s="1"/>
  <c r="B78" i="171"/>
  <c r="D78" i="171" s="1"/>
  <c r="F78" i="171" s="1"/>
  <c r="U77" i="171"/>
  <c r="R77" i="171"/>
  <c r="Q77" i="171"/>
  <c r="C77" i="171"/>
  <c r="K77" i="171" s="1"/>
  <c r="B77" i="171"/>
  <c r="U76" i="171"/>
  <c r="R76" i="171"/>
  <c r="Q76" i="171"/>
  <c r="C76" i="171"/>
  <c r="B76" i="171"/>
  <c r="U75" i="171"/>
  <c r="R75" i="171"/>
  <c r="Q75" i="171"/>
  <c r="C75" i="171"/>
  <c r="B75" i="171"/>
  <c r="D75" i="171" s="1"/>
  <c r="H75" i="171" s="1"/>
  <c r="U74" i="171"/>
  <c r="R74" i="171"/>
  <c r="Q74" i="171"/>
  <c r="C74" i="171"/>
  <c r="B74" i="171"/>
  <c r="D74" i="171" s="1"/>
  <c r="E74" i="171" s="1"/>
  <c r="U73" i="171"/>
  <c r="R73" i="171"/>
  <c r="Q73" i="171"/>
  <c r="C73" i="171"/>
  <c r="K73" i="171" s="1"/>
  <c r="B73" i="171"/>
  <c r="D73" i="171" s="1"/>
  <c r="F73" i="171" s="1"/>
  <c r="U72" i="171"/>
  <c r="R72" i="171"/>
  <c r="Q72" i="171"/>
  <c r="C72" i="171"/>
  <c r="K72" i="171" s="1"/>
  <c r="B72" i="171"/>
  <c r="D72" i="171" s="1"/>
  <c r="E72" i="171" s="1"/>
  <c r="U71" i="171"/>
  <c r="R71" i="171"/>
  <c r="Q71" i="171"/>
  <c r="C71" i="171"/>
  <c r="K71" i="171" s="1"/>
  <c r="B71" i="171"/>
  <c r="U70" i="171"/>
  <c r="R70" i="171"/>
  <c r="Q70" i="171"/>
  <c r="C70" i="171"/>
  <c r="B70" i="171"/>
  <c r="U69" i="171"/>
  <c r="R69" i="171"/>
  <c r="Q69" i="171"/>
  <c r="C69" i="171"/>
  <c r="B69" i="171"/>
  <c r="D69" i="171" s="1"/>
  <c r="N69" i="171" s="1"/>
  <c r="U68" i="171"/>
  <c r="R68" i="171"/>
  <c r="Q68" i="171"/>
  <c r="C68" i="171"/>
  <c r="B68" i="171"/>
  <c r="D68" i="171" s="1"/>
  <c r="U67" i="171"/>
  <c r="R67" i="171"/>
  <c r="Q67" i="171"/>
  <c r="C67" i="171"/>
  <c r="K67" i="171" s="1"/>
  <c r="B67" i="171"/>
  <c r="D67" i="171" s="1"/>
  <c r="N67" i="171" s="1"/>
  <c r="U66" i="171"/>
  <c r="R66" i="171"/>
  <c r="Q66" i="171"/>
  <c r="C66" i="171"/>
  <c r="K66" i="171" s="1"/>
  <c r="B66" i="171"/>
  <c r="D66" i="171" s="1"/>
  <c r="N66" i="171" s="1"/>
  <c r="U65" i="171"/>
  <c r="R65" i="171"/>
  <c r="Q65" i="171"/>
  <c r="C65" i="171"/>
  <c r="K65" i="171" s="1"/>
  <c r="B65" i="171"/>
  <c r="U64" i="171"/>
  <c r="R64" i="171"/>
  <c r="Q64" i="171"/>
  <c r="C64" i="171"/>
  <c r="B64" i="171"/>
  <c r="U63" i="171"/>
  <c r="R63" i="171"/>
  <c r="Q63" i="171"/>
  <c r="C63" i="171"/>
  <c r="B63" i="171"/>
  <c r="D63" i="171" s="1"/>
  <c r="T63" i="171" s="1"/>
  <c r="U62" i="171"/>
  <c r="R62" i="171"/>
  <c r="Q62" i="171"/>
  <c r="C62" i="171"/>
  <c r="B62" i="171"/>
  <c r="D62" i="171" s="1"/>
  <c r="E62" i="171" s="1"/>
  <c r="U61" i="171"/>
  <c r="R61" i="171"/>
  <c r="Q61" i="171"/>
  <c r="C61" i="171"/>
  <c r="K61" i="171" s="1"/>
  <c r="B61" i="171"/>
  <c r="D61" i="171" s="1"/>
  <c r="T61" i="171" s="1"/>
  <c r="U60" i="171"/>
  <c r="R60" i="171"/>
  <c r="Q60" i="171"/>
  <c r="C60" i="171"/>
  <c r="K60" i="171" s="1"/>
  <c r="B60" i="171"/>
  <c r="D60" i="171" s="1"/>
  <c r="U59" i="171"/>
  <c r="R59" i="171"/>
  <c r="Q59" i="171"/>
  <c r="C59" i="171"/>
  <c r="K59" i="171" s="1"/>
  <c r="B59" i="171"/>
  <c r="U58" i="171"/>
  <c r="R58" i="171"/>
  <c r="Q58" i="171"/>
  <c r="C58" i="171"/>
  <c r="B58" i="171"/>
  <c r="U57" i="171"/>
  <c r="R57" i="171"/>
  <c r="Q57" i="171"/>
  <c r="C57" i="171"/>
  <c r="B57" i="171"/>
  <c r="U56" i="171"/>
  <c r="R56" i="171"/>
  <c r="Q56" i="171"/>
  <c r="C56" i="171"/>
  <c r="J56" i="171" s="1"/>
  <c r="B56" i="171"/>
  <c r="U55" i="171"/>
  <c r="R55" i="171"/>
  <c r="Q55" i="171"/>
  <c r="C55" i="171"/>
  <c r="K55" i="171" s="1"/>
  <c r="B55" i="171"/>
  <c r="U54" i="171"/>
  <c r="R54" i="171"/>
  <c r="Q54" i="171"/>
  <c r="C54" i="171"/>
  <c r="K54" i="171" s="1"/>
  <c r="B54" i="171"/>
  <c r="U53" i="171"/>
  <c r="R53" i="171"/>
  <c r="Q53" i="171"/>
  <c r="C53" i="171"/>
  <c r="K53" i="171" s="1"/>
  <c r="B53" i="171"/>
  <c r="U52" i="171"/>
  <c r="R52" i="171"/>
  <c r="Q52" i="171"/>
  <c r="C52" i="171"/>
  <c r="J52" i="171" s="1"/>
  <c r="B52" i="171"/>
  <c r="U51" i="171"/>
  <c r="R51" i="171"/>
  <c r="Q51" i="171"/>
  <c r="C51" i="171"/>
  <c r="K51" i="171" s="1"/>
  <c r="B51" i="171"/>
  <c r="U50" i="171"/>
  <c r="R50" i="171"/>
  <c r="Q50" i="171"/>
  <c r="C50" i="171"/>
  <c r="K50" i="171" s="1"/>
  <c r="B50" i="171"/>
  <c r="U49" i="171"/>
  <c r="R49" i="171"/>
  <c r="Q49" i="171"/>
  <c r="C49" i="171"/>
  <c r="J49" i="171" s="1"/>
  <c r="B49" i="171"/>
  <c r="U48" i="171"/>
  <c r="R48" i="171"/>
  <c r="Q48" i="171"/>
  <c r="C48" i="171"/>
  <c r="K48" i="171" s="1"/>
  <c r="B48" i="171"/>
  <c r="U47" i="171"/>
  <c r="R47" i="171"/>
  <c r="Q47" i="171"/>
  <c r="C47" i="171"/>
  <c r="K47" i="171" s="1"/>
  <c r="B47" i="171"/>
  <c r="U46" i="171"/>
  <c r="R46" i="171"/>
  <c r="Q46" i="171"/>
  <c r="C46" i="171"/>
  <c r="K46" i="171" s="1"/>
  <c r="B46" i="171"/>
  <c r="U45" i="171"/>
  <c r="R45" i="171"/>
  <c r="Q45" i="171"/>
  <c r="C45" i="171"/>
  <c r="J45" i="171" s="1"/>
  <c r="B45" i="171"/>
  <c r="U44" i="171"/>
  <c r="R44" i="171"/>
  <c r="Q44" i="171"/>
  <c r="C44" i="171"/>
  <c r="B44" i="171"/>
  <c r="U43" i="171"/>
  <c r="R43" i="171"/>
  <c r="Q43" i="171"/>
  <c r="C43" i="171"/>
  <c r="B43" i="171"/>
  <c r="U42" i="171"/>
  <c r="R42" i="171"/>
  <c r="Q42" i="171"/>
  <c r="C42" i="171"/>
  <c r="K42" i="171" s="1"/>
  <c r="B42" i="171"/>
  <c r="U41" i="171"/>
  <c r="R41" i="171"/>
  <c r="Q41" i="171"/>
  <c r="C41" i="171"/>
  <c r="K41" i="171" s="1"/>
  <c r="B41" i="171"/>
  <c r="U40" i="171"/>
  <c r="R40" i="171"/>
  <c r="Q40" i="171"/>
  <c r="C40" i="171"/>
  <c r="K40" i="171" s="1"/>
  <c r="B40" i="171"/>
  <c r="U39" i="171"/>
  <c r="R39" i="171"/>
  <c r="Q39" i="171"/>
  <c r="C39" i="171"/>
  <c r="B39" i="171"/>
  <c r="U38" i="171"/>
  <c r="R38" i="171"/>
  <c r="Q38" i="171"/>
  <c r="C38" i="171"/>
  <c r="B38" i="171"/>
  <c r="U37" i="171"/>
  <c r="R37" i="171"/>
  <c r="Q37" i="171"/>
  <c r="C37" i="171"/>
  <c r="B37" i="171"/>
  <c r="D37" i="171" s="1"/>
  <c r="N37" i="171" s="1"/>
  <c r="U36" i="171"/>
  <c r="R36" i="171"/>
  <c r="Q36" i="171"/>
  <c r="C36" i="171"/>
  <c r="K36" i="171" s="1"/>
  <c r="B36" i="171"/>
  <c r="D36" i="171" s="1"/>
  <c r="U35" i="171"/>
  <c r="R35" i="171"/>
  <c r="Q35" i="171"/>
  <c r="C35" i="171"/>
  <c r="K35" i="171" s="1"/>
  <c r="B35" i="171"/>
  <c r="U34" i="171"/>
  <c r="R34" i="171"/>
  <c r="Q34" i="171"/>
  <c r="C34" i="171"/>
  <c r="B34" i="171"/>
  <c r="U33" i="171"/>
  <c r="R33" i="171"/>
  <c r="Q33" i="171"/>
  <c r="C33" i="171"/>
  <c r="B33" i="171"/>
  <c r="D33" i="171" s="1"/>
  <c r="F33" i="171" s="1"/>
  <c r="U32" i="171"/>
  <c r="R32" i="171"/>
  <c r="Q32" i="171"/>
  <c r="C32" i="171"/>
  <c r="K32" i="171" s="1"/>
  <c r="B32" i="171"/>
  <c r="U31" i="171"/>
  <c r="R31" i="171"/>
  <c r="Q31" i="171"/>
  <c r="C31" i="171"/>
  <c r="J31" i="171" s="1"/>
  <c r="B31" i="171"/>
  <c r="U30" i="171"/>
  <c r="R30" i="171"/>
  <c r="Q30" i="171"/>
  <c r="C30" i="171"/>
  <c r="K30" i="171" s="1"/>
  <c r="B30" i="171"/>
  <c r="U29" i="171"/>
  <c r="R29" i="171"/>
  <c r="Q29" i="171"/>
  <c r="C29" i="171"/>
  <c r="K29" i="171" s="1"/>
  <c r="B29" i="171"/>
  <c r="U28" i="171"/>
  <c r="R28" i="171"/>
  <c r="Q28" i="171"/>
  <c r="C28" i="171"/>
  <c r="B28" i="171"/>
  <c r="U27" i="171"/>
  <c r="R27" i="171"/>
  <c r="Q27" i="171"/>
  <c r="C27" i="171"/>
  <c r="K27" i="171" s="1"/>
  <c r="B27" i="171"/>
  <c r="U26" i="171"/>
  <c r="R26" i="171"/>
  <c r="Q26" i="171"/>
  <c r="C26" i="171"/>
  <c r="K26" i="171" s="1"/>
  <c r="B26" i="171"/>
  <c r="U25" i="171"/>
  <c r="R25" i="171"/>
  <c r="Q25" i="171"/>
  <c r="C25" i="171"/>
  <c r="J25" i="171" s="1"/>
  <c r="B25" i="171"/>
  <c r="U24" i="171"/>
  <c r="T24" i="171"/>
  <c r="S24" i="171"/>
  <c r="U23" i="171"/>
  <c r="T23" i="171"/>
  <c r="S23" i="171"/>
  <c r="U22" i="171"/>
  <c r="T22" i="171"/>
  <c r="S22" i="171"/>
  <c r="U21" i="171"/>
  <c r="T21" i="171"/>
  <c r="S21" i="171"/>
  <c r="U20" i="171"/>
  <c r="T20" i="171"/>
  <c r="U19" i="171"/>
  <c r="T19" i="171"/>
  <c r="U18" i="171"/>
  <c r="T18" i="171"/>
  <c r="U17" i="171"/>
  <c r="T17" i="171"/>
  <c r="U16" i="171"/>
  <c r="T16" i="171"/>
  <c r="U15" i="171"/>
  <c r="T15" i="171"/>
  <c r="U14" i="171"/>
  <c r="T14" i="171"/>
  <c r="U13" i="171"/>
  <c r="T13" i="171"/>
  <c r="U12" i="171"/>
  <c r="T12" i="171"/>
  <c r="U11" i="171"/>
  <c r="T11" i="171"/>
  <c r="U10" i="171"/>
  <c r="T10" i="171"/>
  <c r="U9" i="171"/>
  <c r="T9" i="171"/>
  <c r="U8" i="171"/>
  <c r="T8" i="171"/>
  <c r="U7" i="171"/>
  <c r="T7" i="171"/>
  <c r="U6" i="171"/>
  <c r="T6" i="171"/>
  <c r="U5" i="171"/>
  <c r="T5" i="171"/>
  <c r="U4" i="171"/>
  <c r="T4" i="171"/>
  <c r="U3" i="171"/>
  <c r="T3" i="171"/>
  <c r="U2" i="171"/>
  <c r="T2" i="171"/>
  <c r="U100" i="170"/>
  <c r="T100" i="170"/>
  <c r="R100" i="170"/>
  <c r="N100" i="170"/>
  <c r="S100" i="170"/>
  <c r="U99" i="170"/>
  <c r="T99" i="170"/>
  <c r="R99" i="170"/>
  <c r="N99" i="170"/>
  <c r="S99" i="170"/>
  <c r="U98" i="170"/>
  <c r="T98" i="170"/>
  <c r="R98" i="170"/>
  <c r="N98" i="170"/>
  <c r="U97" i="170"/>
  <c r="T97" i="170"/>
  <c r="R97" i="170"/>
  <c r="N97" i="170"/>
  <c r="U96" i="170"/>
  <c r="T96" i="170"/>
  <c r="R96" i="170"/>
  <c r="N96" i="170"/>
  <c r="U95" i="170"/>
  <c r="T95" i="170"/>
  <c r="R95" i="170"/>
  <c r="N95" i="170"/>
  <c r="S95" i="170"/>
  <c r="U94" i="170"/>
  <c r="T94" i="170"/>
  <c r="R94" i="170"/>
  <c r="N94" i="170"/>
  <c r="S94" i="170"/>
  <c r="U93" i="170"/>
  <c r="T93" i="170"/>
  <c r="R93" i="170"/>
  <c r="N93" i="170"/>
  <c r="S93" i="170"/>
  <c r="U92" i="170"/>
  <c r="T92" i="170"/>
  <c r="R92" i="170"/>
  <c r="N92" i="170"/>
  <c r="S92" i="170"/>
  <c r="U91" i="170"/>
  <c r="T91" i="170"/>
  <c r="R91" i="170"/>
  <c r="N91" i="170"/>
  <c r="S91" i="170"/>
  <c r="U90" i="170"/>
  <c r="T90" i="170"/>
  <c r="R90" i="170"/>
  <c r="N90" i="170"/>
  <c r="U89" i="170"/>
  <c r="T89" i="170"/>
  <c r="R89" i="170"/>
  <c r="N89" i="170"/>
  <c r="S89" i="170"/>
  <c r="U88" i="170"/>
  <c r="T88" i="170"/>
  <c r="R88" i="170"/>
  <c r="N88" i="170"/>
  <c r="S88" i="170"/>
  <c r="U87" i="170"/>
  <c r="T87" i="170"/>
  <c r="R87" i="170"/>
  <c r="N87" i="170"/>
  <c r="S87" i="170"/>
  <c r="U86" i="170"/>
  <c r="T86" i="170"/>
  <c r="R86" i="170"/>
  <c r="N86" i="170"/>
  <c r="S86" i="170"/>
  <c r="U85" i="170"/>
  <c r="T85" i="170"/>
  <c r="R85" i="170"/>
  <c r="N85" i="170"/>
  <c r="U84" i="170"/>
  <c r="T84" i="170"/>
  <c r="R84" i="170"/>
  <c r="N84" i="170"/>
  <c r="U83" i="170"/>
  <c r="T83" i="170"/>
  <c r="R83" i="170"/>
  <c r="N83" i="170"/>
  <c r="S83" i="170"/>
  <c r="U82" i="170"/>
  <c r="T82" i="170"/>
  <c r="R82" i="170"/>
  <c r="N82" i="170"/>
  <c r="S82" i="170"/>
  <c r="U81" i="170"/>
  <c r="T81" i="170"/>
  <c r="R81" i="170"/>
  <c r="N81" i="170"/>
  <c r="S81" i="170"/>
  <c r="U80" i="170"/>
  <c r="T80" i="170"/>
  <c r="R80" i="170"/>
  <c r="N80" i="170"/>
  <c r="U79" i="170"/>
  <c r="T79" i="170"/>
  <c r="R79" i="170"/>
  <c r="N79" i="170"/>
  <c r="U78" i="170"/>
  <c r="T78" i="170"/>
  <c r="R78" i="170"/>
  <c r="N78" i="170"/>
  <c r="U77" i="170"/>
  <c r="T77" i="170"/>
  <c r="R77" i="170"/>
  <c r="N77" i="170"/>
  <c r="S77" i="170"/>
  <c r="U76" i="170"/>
  <c r="T76" i="170"/>
  <c r="R76" i="170"/>
  <c r="N76" i="170"/>
  <c r="U75" i="170"/>
  <c r="T75" i="170"/>
  <c r="R75" i="170"/>
  <c r="N75" i="170"/>
  <c r="S75" i="170"/>
  <c r="U74" i="170"/>
  <c r="T74" i="170"/>
  <c r="R74" i="170"/>
  <c r="N74" i="170"/>
  <c r="U73" i="170"/>
  <c r="T73" i="170"/>
  <c r="R73" i="170"/>
  <c r="N73" i="170"/>
  <c r="U72" i="170"/>
  <c r="T72" i="170"/>
  <c r="R72" i="170"/>
  <c r="N72" i="170"/>
  <c r="U71" i="170"/>
  <c r="T71" i="170"/>
  <c r="R71" i="170"/>
  <c r="N71" i="170"/>
  <c r="S71" i="170"/>
  <c r="U70" i="170"/>
  <c r="T70" i="170"/>
  <c r="R70" i="170"/>
  <c r="N70" i="170"/>
  <c r="U69" i="170"/>
  <c r="T69" i="170"/>
  <c r="R69" i="170"/>
  <c r="N69" i="170"/>
  <c r="S69" i="170"/>
  <c r="U68" i="170"/>
  <c r="T68" i="170"/>
  <c r="R68" i="170"/>
  <c r="N68" i="170"/>
  <c r="U67" i="170"/>
  <c r="T67" i="170"/>
  <c r="R67" i="170"/>
  <c r="N67" i="170"/>
  <c r="S67" i="170"/>
  <c r="U66" i="170"/>
  <c r="T66" i="170"/>
  <c r="R66" i="170"/>
  <c r="N66" i="170"/>
  <c r="U65" i="170"/>
  <c r="T65" i="170"/>
  <c r="R65" i="170"/>
  <c r="N65" i="170"/>
  <c r="S65" i="170"/>
  <c r="U64" i="170"/>
  <c r="T64" i="170"/>
  <c r="R64" i="170"/>
  <c r="N64" i="170"/>
  <c r="U63" i="170"/>
  <c r="T63" i="170"/>
  <c r="R63" i="170"/>
  <c r="N63" i="170"/>
  <c r="S63" i="170"/>
  <c r="U62" i="170"/>
  <c r="T62" i="170"/>
  <c r="R62" i="170"/>
  <c r="N62" i="170"/>
  <c r="U61" i="170"/>
  <c r="T61" i="170"/>
  <c r="R61" i="170"/>
  <c r="N61" i="170"/>
  <c r="U60" i="170"/>
  <c r="T60" i="170"/>
  <c r="R60" i="170"/>
  <c r="N60" i="170"/>
  <c r="U59" i="170"/>
  <c r="T59" i="170"/>
  <c r="R59" i="170"/>
  <c r="N59" i="170"/>
  <c r="S59" i="170"/>
  <c r="U58" i="170"/>
  <c r="T58" i="170"/>
  <c r="R58" i="170"/>
  <c r="N58" i="170"/>
  <c r="U57" i="170"/>
  <c r="T57" i="170"/>
  <c r="R57" i="170"/>
  <c r="N57" i="170"/>
  <c r="S57" i="170"/>
  <c r="U56" i="170"/>
  <c r="T56" i="170"/>
  <c r="R56" i="170"/>
  <c r="N56" i="170"/>
  <c r="S56" i="170"/>
  <c r="U55" i="170"/>
  <c r="T55" i="170"/>
  <c r="R55" i="170"/>
  <c r="N55" i="170"/>
  <c r="U54" i="170"/>
  <c r="T54" i="170"/>
  <c r="R54" i="170"/>
  <c r="N54" i="170"/>
  <c r="U53" i="170"/>
  <c r="T53" i="170"/>
  <c r="R53" i="170"/>
  <c r="N53" i="170"/>
  <c r="U52" i="170"/>
  <c r="T52" i="170"/>
  <c r="R52" i="170"/>
  <c r="N52" i="170"/>
  <c r="S52" i="170"/>
  <c r="U51" i="170"/>
  <c r="T51" i="170"/>
  <c r="R51" i="170"/>
  <c r="N51" i="170"/>
  <c r="S51" i="170"/>
  <c r="U50" i="170"/>
  <c r="T50" i="170"/>
  <c r="R50" i="170"/>
  <c r="N50" i="170"/>
  <c r="S50" i="170"/>
  <c r="U49" i="170"/>
  <c r="T49" i="170"/>
  <c r="R49" i="170"/>
  <c r="N49" i="170"/>
  <c r="U48" i="170"/>
  <c r="T48" i="170"/>
  <c r="R48" i="170"/>
  <c r="N48" i="170"/>
  <c r="U47" i="170"/>
  <c r="T47" i="170"/>
  <c r="R47" i="170"/>
  <c r="N47" i="170"/>
  <c r="U46" i="170"/>
  <c r="T46" i="170"/>
  <c r="R46" i="170"/>
  <c r="N46" i="170"/>
  <c r="S46" i="170"/>
  <c r="U45" i="170"/>
  <c r="T45" i="170"/>
  <c r="R45" i="170"/>
  <c r="N45" i="170"/>
  <c r="S45" i="170"/>
  <c r="U44" i="170"/>
  <c r="T44" i="170"/>
  <c r="R44" i="170"/>
  <c r="N44" i="170"/>
  <c r="U43" i="170"/>
  <c r="T43" i="170"/>
  <c r="R43" i="170"/>
  <c r="N43" i="170"/>
  <c r="S43" i="170"/>
  <c r="U42" i="170"/>
  <c r="T42" i="170"/>
  <c r="R42" i="170"/>
  <c r="N42" i="170"/>
  <c r="U41" i="170"/>
  <c r="T41" i="170"/>
  <c r="R41" i="170"/>
  <c r="N41" i="170"/>
  <c r="U40" i="170"/>
  <c r="T40" i="170"/>
  <c r="R40" i="170"/>
  <c r="N40" i="170"/>
  <c r="U39" i="170"/>
  <c r="T39" i="170"/>
  <c r="R39" i="170"/>
  <c r="N39" i="170"/>
  <c r="S39" i="170"/>
  <c r="U38" i="170"/>
  <c r="T38" i="170"/>
  <c r="R38" i="170"/>
  <c r="N38" i="170"/>
  <c r="U37" i="170"/>
  <c r="T37" i="170"/>
  <c r="R37" i="170"/>
  <c r="N37" i="170"/>
  <c r="S37" i="170"/>
  <c r="U36" i="170"/>
  <c r="T36" i="170"/>
  <c r="R36" i="170"/>
  <c r="N36" i="170"/>
  <c r="U35" i="170"/>
  <c r="T35" i="170"/>
  <c r="R35" i="170"/>
  <c r="N35" i="170"/>
  <c r="U34" i="170"/>
  <c r="T34" i="170"/>
  <c r="R34" i="170"/>
  <c r="N34" i="170"/>
  <c r="U33" i="170"/>
  <c r="T33" i="170"/>
  <c r="R33" i="170"/>
  <c r="N33" i="170"/>
  <c r="S33" i="170"/>
  <c r="U32" i="170"/>
  <c r="T32" i="170"/>
  <c r="R32" i="170"/>
  <c r="N32" i="170"/>
  <c r="U31" i="170"/>
  <c r="T31" i="170"/>
  <c r="R31" i="170"/>
  <c r="N31" i="170"/>
  <c r="S31" i="170"/>
  <c r="U30" i="170"/>
  <c r="T30" i="170"/>
  <c r="R30" i="170"/>
  <c r="N30" i="170"/>
  <c r="U29" i="170"/>
  <c r="T29" i="170"/>
  <c r="R29" i="170"/>
  <c r="N29" i="170"/>
  <c r="U28" i="170"/>
  <c r="T28" i="170"/>
  <c r="R28" i="170"/>
  <c r="N28" i="170"/>
  <c r="U27" i="170"/>
  <c r="T27" i="170"/>
  <c r="R27" i="170"/>
  <c r="N27" i="170"/>
  <c r="S27" i="170"/>
  <c r="U26" i="170"/>
  <c r="T26" i="170"/>
  <c r="R26" i="170"/>
  <c r="N26" i="170"/>
  <c r="U25" i="170"/>
  <c r="T25" i="170"/>
  <c r="R25" i="170"/>
  <c r="N25" i="170"/>
  <c r="U24" i="170"/>
  <c r="T24" i="170"/>
  <c r="R24" i="170"/>
  <c r="N24" i="170"/>
  <c r="U23" i="170"/>
  <c r="T23" i="170"/>
  <c r="U22" i="170"/>
  <c r="T22" i="170"/>
  <c r="U21" i="170"/>
  <c r="T21" i="170"/>
  <c r="U20" i="170"/>
  <c r="T20" i="170"/>
  <c r="U19" i="170"/>
  <c r="T19" i="170"/>
  <c r="U18" i="170"/>
  <c r="T18" i="170"/>
  <c r="U17" i="170"/>
  <c r="T17" i="170"/>
  <c r="U100" i="169"/>
  <c r="R100" i="169"/>
  <c r="Q100" i="169"/>
  <c r="C100" i="169"/>
  <c r="B100" i="169"/>
  <c r="U99" i="169"/>
  <c r="R99" i="169"/>
  <c r="Q99" i="169"/>
  <c r="C99" i="169"/>
  <c r="B99" i="169"/>
  <c r="U98" i="169"/>
  <c r="R98" i="169"/>
  <c r="Q98" i="169"/>
  <c r="C98" i="169"/>
  <c r="B98" i="169"/>
  <c r="D98" i="169" s="1"/>
  <c r="N98" i="169" s="1"/>
  <c r="U97" i="169"/>
  <c r="R97" i="169"/>
  <c r="Q97" i="169"/>
  <c r="C97" i="169"/>
  <c r="K97" i="169" s="1"/>
  <c r="B97" i="169"/>
  <c r="U96" i="169"/>
  <c r="R96" i="169"/>
  <c r="Q96" i="169"/>
  <c r="C96" i="169"/>
  <c r="K96" i="169" s="1"/>
  <c r="B96" i="169"/>
  <c r="U95" i="169"/>
  <c r="R95" i="169"/>
  <c r="Q95" i="169"/>
  <c r="C95" i="169"/>
  <c r="K95" i="169" s="1"/>
  <c r="B95" i="169"/>
  <c r="U94" i="169"/>
  <c r="R94" i="169"/>
  <c r="Q94" i="169"/>
  <c r="C94" i="169"/>
  <c r="K94" i="169" s="1"/>
  <c r="B94" i="169"/>
  <c r="D94" i="169" s="1"/>
  <c r="E94" i="169" s="1"/>
  <c r="U93" i="169"/>
  <c r="R93" i="169"/>
  <c r="Q93" i="169"/>
  <c r="C93" i="169"/>
  <c r="J93" i="169" s="1"/>
  <c r="B93" i="169"/>
  <c r="D93" i="169" s="1"/>
  <c r="U92" i="169"/>
  <c r="R92" i="169"/>
  <c r="Q92" i="169"/>
  <c r="C92" i="169"/>
  <c r="B92" i="169"/>
  <c r="D92" i="169" s="1"/>
  <c r="U91" i="169"/>
  <c r="R91" i="169"/>
  <c r="Q91" i="169"/>
  <c r="C91" i="169"/>
  <c r="K91" i="169" s="1"/>
  <c r="B91" i="169"/>
  <c r="D91" i="169" s="1"/>
  <c r="H91" i="169" s="1"/>
  <c r="U90" i="169"/>
  <c r="R90" i="169"/>
  <c r="Q90" i="169"/>
  <c r="C90" i="169"/>
  <c r="K90" i="169" s="1"/>
  <c r="B90" i="169"/>
  <c r="U89" i="169"/>
  <c r="R89" i="169"/>
  <c r="Q89" i="169"/>
  <c r="C89" i="169"/>
  <c r="K89" i="169" s="1"/>
  <c r="B89" i="169"/>
  <c r="U88" i="169"/>
  <c r="R88" i="169"/>
  <c r="Q88" i="169"/>
  <c r="C88" i="169"/>
  <c r="K88" i="169" s="1"/>
  <c r="B88" i="169"/>
  <c r="U87" i="169"/>
  <c r="R87" i="169"/>
  <c r="Q87" i="169"/>
  <c r="C87" i="169"/>
  <c r="J87" i="169" s="1"/>
  <c r="B87" i="169"/>
  <c r="D87" i="169" s="1"/>
  <c r="U86" i="169"/>
  <c r="R86" i="169"/>
  <c r="Q86" i="169"/>
  <c r="C86" i="169"/>
  <c r="B86" i="169"/>
  <c r="D86" i="169" s="1"/>
  <c r="N86" i="169" s="1"/>
  <c r="U85" i="169"/>
  <c r="R85" i="169"/>
  <c r="Q85" i="169"/>
  <c r="C85" i="169"/>
  <c r="K85" i="169" s="1"/>
  <c r="B85" i="169"/>
  <c r="U84" i="169"/>
  <c r="R84" i="169"/>
  <c r="Q84" i="169"/>
  <c r="C84" i="169"/>
  <c r="K84" i="169" s="1"/>
  <c r="B84" i="169"/>
  <c r="U83" i="169"/>
  <c r="R83" i="169"/>
  <c r="Q83" i="169"/>
  <c r="C83" i="169"/>
  <c r="K83" i="169" s="1"/>
  <c r="B83" i="169"/>
  <c r="U82" i="169"/>
  <c r="R82" i="169"/>
  <c r="Q82" i="169"/>
  <c r="C82" i="169"/>
  <c r="J82" i="169" s="1"/>
  <c r="B82" i="169"/>
  <c r="U81" i="169"/>
  <c r="R81" i="169"/>
  <c r="Q81" i="169"/>
  <c r="C81" i="169"/>
  <c r="B81" i="169"/>
  <c r="U80" i="169"/>
  <c r="R80" i="169"/>
  <c r="Q80" i="169"/>
  <c r="C80" i="169"/>
  <c r="B80" i="169"/>
  <c r="U79" i="169"/>
  <c r="R79" i="169"/>
  <c r="Q79" i="169"/>
  <c r="C79" i="169"/>
  <c r="K79" i="169" s="1"/>
  <c r="B79" i="169"/>
  <c r="D79" i="169" s="1"/>
  <c r="H79" i="169" s="1"/>
  <c r="U78" i="169"/>
  <c r="R78" i="169"/>
  <c r="Q78" i="169"/>
  <c r="C78" i="169"/>
  <c r="K78" i="169" s="1"/>
  <c r="B78" i="169"/>
  <c r="U77" i="169"/>
  <c r="R77" i="169"/>
  <c r="Q77" i="169"/>
  <c r="C77" i="169"/>
  <c r="J77" i="169" s="1"/>
  <c r="B77" i="169"/>
  <c r="U76" i="169"/>
  <c r="R76" i="169"/>
  <c r="Q76" i="169"/>
  <c r="C76" i="169"/>
  <c r="K76" i="169" s="1"/>
  <c r="B76" i="169"/>
  <c r="U75" i="169"/>
  <c r="R75" i="169"/>
  <c r="Q75" i="169"/>
  <c r="C75" i="169"/>
  <c r="J75" i="169" s="1"/>
  <c r="B75" i="169"/>
  <c r="U74" i="169"/>
  <c r="R74" i="169"/>
  <c r="Q74" i="169"/>
  <c r="C74" i="169"/>
  <c r="B74" i="169"/>
  <c r="U73" i="169"/>
  <c r="R73" i="169"/>
  <c r="Q73" i="169"/>
  <c r="C73" i="169"/>
  <c r="K73" i="169" s="1"/>
  <c r="B73" i="169"/>
  <c r="U72" i="169"/>
  <c r="R72" i="169"/>
  <c r="Q72" i="169"/>
  <c r="C72" i="169"/>
  <c r="K72" i="169" s="1"/>
  <c r="B72" i="169"/>
  <c r="U71" i="169"/>
  <c r="R71" i="169"/>
  <c r="Q71" i="169"/>
  <c r="C71" i="169"/>
  <c r="K71" i="169" s="1"/>
  <c r="B71" i="169"/>
  <c r="U70" i="169"/>
  <c r="R70" i="169"/>
  <c r="Q70" i="169"/>
  <c r="C70" i="169"/>
  <c r="K70" i="169" s="1"/>
  <c r="B70" i="169"/>
  <c r="U69" i="169"/>
  <c r="R69" i="169"/>
  <c r="Q69" i="169"/>
  <c r="C69" i="169"/>
  <c r="J69" i="169" s="1"/>
  <c r="B69" i="169"/>
  <c r="U68" i="169"/>
  <c r="R68" i="169"/>
  <c r="Q68" i="169"/>
  <c r="C68" i="169"/>
  <c r="B68" i="169"/>
  <c r="U67" i="169"/>
  <c r="R67" i="169"/>
  <c r="Q67" i="169"/>
  <c r="C67" i="169"/>
  <c r="K67" i="169" s="1"/>
  <c r="B67" i="169"/>
  <c r="D67" i="169" s="1"/>
  <c r="U66" i="169"/>
  <c r="R66" i="169"/>
  <c r="Q66" i="169"/>
  <c r="C66" i="169"/>
  <c r="K66" i="169" s="1"/>
  <c r="B66" i="169"/>
  <c r="D66" i="169" s="1"/>
  <c r="N66" i="169" s="1"/>
  <c r="U65" i="169"/>
  <c r="R65" i="169"/>
  <c r="Q65" i="169"/>
  <c r="C65" i="169"/>
  <c r="K65" i="169" s="1"/>
  <c r="B65" i="169"/>
  <c r="U64" i="169"/>
  <c r="R64" i="169"/>
  <c r="Q64" i="169"/>
  <c r="C64" i="169"/>
  <c r="B64" i="169"/>
  <c r="U63" i="169"/>
  <c r="R63" i="169"/>
  <c r="Q63" i="169"/>
  <c r="C63" i="169"/>
  <c r="B63" i="169"/>
  <c r="U62" i="169"/>
  <c r="R62" i="169"/>
  <c r="Q62" i="169"/>
  <c r="C62" i="169"/>
  <c r="B62" i="169"/>
  <c r="D62" i="169" s="1"/>
  <c r="N62" i="169" s="1"/>
  <c r="U61" i="169"/>
  <c r="R61" i="169"/>
  <c r="Q61" i="169"/>
  <c r="C61" i="169"/>
  <c r="K61" i="169" s="1"/>
  <c r="B61" i="169"/>
  <c r="U60" i="169"/>
  <c r="R60" i="169"/>
  <c r="Q60" i="169"/>
  <c r="C60" i="169"/>
  <c r="K60" i="169" s="1"/>
  <c r="B60" i="169"/>
  <c r="D60" i="169" s="1"/>
  <c r="N60" i="169" s="1"/>
  <c r="U59" i="169"/>
  <c r="R59" i="169"/>
  <c r="Q59" i="169"/>
  <c r="C59" i="169"/>
  <c r="J59" i="169" s="1"/>
  <c r="B59" i="169"/>
  <c r="U58" i="169"/>
  <c r="R58" i="169"/>
  <c r="Q58" i="169"/>
  <c r="C58" i="169"/>
  <c r="K58" i="169" s="1"/>
  <c r="B58" i="169"/>
  <c r="D58" i="169" s="1"/>
  <c r="F58" i="169" s="1"/>
  <c r="U57" i="169"/>
  <c r="R57" i="169"/>
  <c r="Q57" i="169"/>
  <c r="C57" i="169"/>
  <c r="J57" i="169" s="1"/>
  <c r="B57" i="169"/>
  <c r="D57" i="169" s="1"/>
  <c r="U56" i="169"/>
  <c r="R56" i="169"/>
  <c r="Q56" i="169"/>
  <c r="C56" i="169"/>
  <c r="J56" i="169" s="1"/>
  <c r="B56" i="169"/>
  <c r="U55" i="169"/>
  <c r="R55" i="169"/>
  <c r="Q55" i="169"/>
  <c r="C55" i="169"/>
  <c r="K55" i="169" s="1"/>
  <c r="B55" i="169"/>
  <c r="D55" i="169" s="1"/>
  <c r="U54" i="169"/>
  <c r="R54" i="169"/>
  <c r="Q54" i="169"/>
  <c r="C54" i="169"/>
  <c r="J54" i="169" s="1"/>
  <c r="B54" i="169"/>
  <c r="U53" i="169"/>
  <c r="R53" i="169"/>
  <c r="Q53" i="169"/>
  <c r="C53" i="169"/>
  <c r="K53" i="169" s="1"/>
  <c r="B53" i="169"/>
  <c r="U52" i="169"/>
  <c r="R52" i="169"/>
  <c r="Q52" i="169"/>
  <c r="C52" i="169"/>
  <c r="K52" i="169" s="1"/>
  <c r="B52" i="169"/>
  <c r="U51" i="169"/>
  <c r="R51" i="169"/>
  <c r="Q51" i="169"/>
  <c r="C51" i="169"/>
  <c r="K51" i="169" s="1"/>
  <c r="B51" i="169"/>
  <c r="U50" i="169"/>
  <c r="R50" i="169"/>
  <c r="Q50" i="169"/>
  <c r="C50" i="169"/>
  <c r="K50" i="169" s="1"/>
  <c r="B50" i="169"/>
  <c r="U49" i="169"/>
  <c r="R49" i="169"/>
  <c r="Q49" i="169"/>
  <c r="C49" i="169"/>
  <c r="J49" i="169" s="1"/>
  <c r="B49" i="169"/>
  <c r="U48" i="169"/>
  <c r="R48" i="169"/>
  <c r="Q48" i="169"/>
  <c r="C48" i="169"/>
  <c r="J48" i="169" s="1"/>
  <c r="B48" i="169"/>
  <c r="U47" i="169"/>
  <c r="R47" i="169"/>
  <c r="Q47" i="169"/>
  <c r="C47" i="169"/>
  <c r="K47" i="169" s="1"/>
  <c r="B47" i="169"/>
  <c r="U46" i="169"/>
  <c r="R46" i="169"/>
  <c r="Q46" i="169"/>
  <c r="C46" i="169"/>
  <c r="K46" i="169" s="1"/>
  <c r="B46" i="169"/>
  <c r="U45" i="169"/>
  <c r="R45" i="169"/>
  <c r="Q45" i="169"/>
  <c r="C45" i="169"/>
  <c r="B45" i="169"/>
  <c r="D45" i="169" s="1"/>
  <c r="U44" i="169"/>
  <c r="R44" i="169"/>
  <c r="Q44" i="169"/>
  <c r="C44" i="169"/>
  <c r="B44" i="169"/>
  <c r="U43" i="169"/>
  <c r="R43" i="169"/>
  <c r="Q43" i="169"/>
  <c r="C43" i="169"/>
  <c r="B43" i="169"/>
  <c r="D43" i="169" s="1"/>
  <c r="H43" i="169" s="1"/>
  <c r="U42" i="169"/>
  <c r="R42" i="169"/>
  <c r="Q42" i="169"/>
  <c r="C42" i="169"/>
  <c r="J42" i="169" s="1"/>
  <c r="B42" i="169"/>
  <c r="U41" i="169"/>
  <c r="R41" i="169"/>
  <c r="Q41" i="169"/>
  <c r="C41" i="169"/>
  <c r="K41" i="169" s="1"/>
  <c r="B41" i="169"/>
  <c r="U40" i="169"/>
  <c r="R40" i="169"/>
  <c r="Q40" i="169"/>
  <c r="C40" i="169"/>
  <c r="K40" i="169" s="1"/>
  <c r="B40" i="169"/>
  <c r="U39" i="169"/>
  <c r="R39" i="169"/>
  <c r="Q39" i="169"/>
  <c r="C39" i="169"/>
  <c r="B39" i="169"/>
  <c r="U38" i="169"/>
  <c r="R38" i="169"/>
  <c r="Q38" i="169"/>
  <c r="C38" i="169"/>
  <c r="K38" i="169" s="1"/>
  <c r="B38" i="169"/>
  <c r="U37" i="169"/>
  <c r="R37" i="169"/>
  <c r="Q37" i="169"/>
  <c r="C37" i="169"/>
  <c r="B37" i="169"/>
  <c r="U36" i="169"/>
  <c r="R36" i="169"/>
  <c r="Q36" i="169"/>
  <c r="C36" i="169"/>
  <c r="J36" i="169" s="1"/>
  <c r="B36" i="169"/>
  <c r="U35" i="169"/>
  <c r="R35" i="169"/>
  <c r="Q35" i="169"/>
  <c r="C35" i="169"/>
  <c r="K35" i="169" s="1"/>
  <c r="B35" i="169"/>
  <c r="U34" i="169"/>
  <c r="R34" i="169"/>
  <c r="Q34" i="169"/>
  <c r="C34" i="169"/>
  <c r="K34" i="169" s="1"/>
  <c r="B34" i="169"/>
  <c r="U33" i="169"/>
  <c r="R33" i="169"/>
  <c r="Q33" i="169"/>
  <c r="C33" i="169"/>
  <c r="B33" i="169"/>
  <c r="D33" i="169" s="1"/>
  <c r="U32" i="169"/>
  <c r="R32" i="169"/>
  <c r="Q32" i="169"/>
  <c r="C32" i="169"/>
  <c r="B32" i="169"/>
  <c r="D32" i="169" s="1"/>
  <c r="U31" i="169"/>
  <c r="R31" i="169"/>
  <c r="Q31" i="169"/>
  <c r="C31" i="169"/>
  <c r="B31" i="169"/>
  <c r="U30" i="169"/>
  <c r="R30" i="169"/>
  <c r="Q30" i="169"/>
  <c r="C30" i="169"/>
  <c r="J30" i="169" s="1"/>
  <c r="B30" i="169"/>
  <c r="U29" i="169"/>
  <c r="R29" i="169"/>
  <c r="Q29" i="169"/>
  <c r="C29" i="169"/>
  <c r="K29" i="169" s="1"/>
  <c r="B29" i="169"/>
  <c r="D29" i="169" s="1"/>
  <c r="N29" i="169" s="1"/>
  <c r="U28" i="169"/>
  <c r="R28" i="169"/>
  <c r="Q28" i="169"/>
  <c r="C28" i="169"/>
  <c r="J28" i="169" s="1"/>
  <c r="B28" i="169"/>
  <c r="U27" i="169"/>
  <c r="R27" i="169"/>
  <c r="Q27" i="169"/>
  <c r="C27" i="169"/>
  <c r="J27" i="169" s="1"/>
  <c r="B27" i="169"/>
  <c r="U26" i="169"/>
  <c r="R26" i="169"/>
  <c r="Q26" i="169"/>
  <c r="C26" i="169"/>
  <c r="K26" i="169" s="1"/>
  <c r="B26" i="169"/>
  <c r="U25" i="169"/>
  <c r="R25" i="169"/>
  <c r="Q25" i="169"/>
  <c r="C25" i="169"/>
  <c r="J25" i="169" s="1"/>
  <c r="B25" i="169"/>
  <c r="U24" i="169"/>
  <c r="R24" i="169"/>
  <c r="Q24" i="169"/>
  <c r="C24" i="169"/>
  <c r="J24" i="169" s="1"/>
  <c r="B24" i="169"/>
  <c r="U23" i="169"/>
  <c r="T23" i="169"/>
  <c r="U22" i="169"/>
  <c r="T22" i="169"/>
  <c r="U21" i="169"/>
  <c r="T21" i="169"/>
  <c r="U20" i="169"/>
  <c r="T20" i="169"/>
  <c r="U19" i="169"/>
  <c r="T19" i="169"/>
  <c r="U18" i="169"/>
  <c r="T18" i="169"/>
  <c r="U17" i="169"/>
  <c r="T17" i="169"/>
  <c r="U16" i="169"/>
  <c r="T16" i="169"/>
  <c r="U15" i="169"/>
  <c r="T15" i="169"/>
  <c r="U14" i="169"/>
  <c r="T14" i="169"/>
  <c r="U13" i="169"/>
  <c r="T13" i="169"/>
  <c r="U12" i="169"/>
  <c r="T12" i="169"/>
  <c r="U11" i="169"/>
  <c r="T11" i="169"/>
  <c r="U10" i="169"/>
  <c r="T10" i="169"/>
  <c r="U9" i="169"/>
  <c r="T9" i="169"/>
  <c r="U8" i="169"/>
  <c r="T8" i="169"/>
  <c r="U7" i="169"/>
  <c r="T7" i="169"/>
  <c r="U6" i="169"/>
  <c r="T6" i="169"/>
  <c r="U5" i="169"/>
  <c r="T5" i="169"/>
  <c r="U4" i="169"/>
  <c r="T4" i="169"/>
  <c r="U3" i="169"/>
  <c r="T3" i="169"/>
  <c r="U2" i="169"/>
  <c r="T2" i="169"/>
  <c r="U100" i="168"/>
  <c r="R100" i="168"/>
  <c r="Q100" i="168"/>
  <c r="C100" i="168"/>
  <c r="K100" i="168" s="1"/>
  <c r="B100" i="168"/>
  <c r="D100" i="168" s="1"/>
  <c r="U99" i="168"/>
  <c r="R99" i="168"/>
  <c r="Q99" i="168"/>
  <c r="C99" i="168"/>
  <c r="K99" i="168" s="1"/>
  <c r="B99" i="168"/>
  <c r="U98" i="168"/>
  <c r="R98" i="168"/>
  <c r="Q98" i="168"/>
  <c r="C98" i="168"/>
  <c r="J98" i="168" s="1"/>
  <c r="B98" i="168"/>
  <c r="U97" i="168"/>
  <c r="R97" i="168"/>
  <c r="Q97" i="168"/>
  <c r="C97" i="168"/>
  <c r="K97" i="168" s="1"/>
  <c r="B97" i="168"/>
  <c r="U96" i="168"/>
  <c r="R96" i="168"/>
  <c r="Q96" i="168"/>
  <c r="C96" i="168"/>
  <c r="K96" i="168" s="1"/>
  <c r="B96" i="168"/>
  <c r="U95" i="168"/>
  <c r="R95" i="168"/>
  <c r="Q95" i="168"/>
  <c r="C95" i="168"/>
  <c r="J95" i="168" s="1"/>
  <c r="B95" i="168"/>
  <c r="U94" i="168"/>
  <c r="R94" i="168"/>
  <c r="Q94" i="168"/>
  <c r="C94" i="168"/>
  <c r="B94" i="168"/>
  <c r="U93" i="168"/>
  <c r="R93" i="168"/>
  <c r="Q93" i="168"/>
  <c r="C93" i="168"/>
  <c r="K93" i="168" s="1"/>
  <c r="B93" i="168"/>
  <c r="U92" i="168"/>
  <c r="R92" i="168"/>
  <c r="Q92" i="168"/>
  <c r="C92" i="168"/>
  <c r="J92" i="168" s="1"/>
  <c r="B92" i="168"/>
  <c r="D92" i="168" s="1"/>
  <c r="H92" i="168" s="1"/>
  <c r="U91" i="168"/>
  <c r="R91" i="168"/>
  <c r="Q91" i="168"/>
  <c r="C91" i="168"/>
  <c r="K91" i="168" s="1"/>
  <c r="B91" i="168"/>
  <c r="U90" i="168"/>
  <c r="R90" i="168"/>
  <c r="Q90" i="168"/>
  <c r="C90" i="168"/>
  <c r="K90" i="168" s="1"/>
  <c r="B90" i="168"/>
  <c r="U89" i="168"/>
  <c r="R89" i="168"/>
  <c r="Q89" i="168"/>
  <c r="C89" i="168"/>
  <c r="J89" i="168" s="1"/>
  <c r="B89" i="168"/>
  <c r="U88" i="168"/>
  <c r="R88" i="168"/>
  <c r="Q88" i="168"/>
  <c r="C88" i="168"/>
  <c r="J88" i="168" s="1"/>
  <c r="B88" i="168"/>
  <c r="U87" i="168"/>
  <c r="R87" i="168"/>
  <c r="Q87" i="168"/>
  <c r="C87" i="168"/>
  <c r="B87" i="168"/>
  <c r="U86" i="168"/>
  <c r="R86" i="168"/>
  <c r="Q86" i="168"/>
  <c r="C86" i="168"/>
  <c r="B86" i="168"/>
  <c r="U85" i="168"/>
  <c r="R85" i="168"/>
  <c r="Q85" i="168"/>
  <c r="C85" i="168"/>
  <c r="K85" i="168" s="1"/>
  <c r="B85" i="168"/>
  <c r="U84" i="168"/>
  <c r="R84" i="168"/>
  <c r="Q84" i="168"/>
  <c r="C84" i="168"/>
  <c r="K84" i="168" s="1"/>
  <c r="B84" i="168"/>
  <c r="U83" i="168"/>
  <c r="R83" i="168"/>
  <c r="Q83" i="168"/>
  <c r="C83" i="168"/>
  <c r="J83" i="168" s="1"/>
  <c r="B83" i="168"/>
  <c r="U82" i="168"/>
  <c r="R82" i="168"/>
  <c r="Q82" i="168"/>
  <c r="C82" i="168"/>
  <c r="J82" i="168" s="1"/>
  <c r="B82" i="168"/>
  <c r="D82" i="168" s="1"/>
  <c r="U81" i="168"/>
  <c r="R81" i="168"/>
  <c r="Q81" i="168"/>
  <c r="C81" i="168"/>
  <c r="K81" i="168" s="1"/>
  <c r="B81" i="168"/>
  <c r="U80" i="168"/>
  <c r="R80" i="168"/>
  <c r="Q80" i="168"/>
  <c r="C80" i="168"/>
  <c r="J80" i="168" s="1"/>
  <c r="B80" i="168"/>
  <c r="U79" i="168"/>
  <c r="R79" i="168"/>
  <c r="Q79" i="168"/>
  <c r="C79" i="168"/>
  <c r="K79" i="168" s="1"/>
  <c r="B79" i="168"/>
  <c r="U78" i="168"/>
  <c r="R78" i="168"/>
  <c r="Q78" i="168"/>
  <c r="C78" i="168"/>
  <c r="K78" i="168" s="1"/>
  <c r="B78" i="168"/>
  <c r="D78" i="168" s="1"/>
  <c r="E78" i="168" s="1"/>
  <c r="U77" i="168"/>
  <c r="R77" i="168"/>
  <c r="Q77" i="168"/>
  <c r="C77" i="168"/>
  <c r="K77" i="168" s="1"/>
  <c r="B77" i="168"/>
  <c r="U76" i="168"/>
  <c r="R76" i="168"/>
  <c r="Q76" i="168"/>
  <c r="C76" i="168"/>
  <c r="K76" i="168" s="1"/>
  <c r="B76" i="168"/>
  <c r="D76" i="168" s="1"/>
  <c r="U75" i="168"/>
  <c r="R75" i="168"/>
  <c r="Q75" i="168"/>
  <c r="C75" i="168"/>
  <c r="K75" i="168" s="1"/>
  <c r="B75" i="168"/>
  <c r="U74" i="168"/>
  <c r="R74" i="168"/>
  <c r="Q74" i="168"/>
  <c r="C74" i="168"/>
  <c r="J74" i="168" s="1"/>
  <c r="B74" i="168"/>
  <c r="U73" i="168"/>
  <c r="R73" i="168"/>
  <c r="Q73" i="168"/>
  <c r="C73" i="168"/>
  <c r="K73" i="168" s="1"/>
  <c r="B73" i="168"/>
  <c r="U72" i="168"/>
  <c r="R72" i="168"/>
  <c r="Q72" i="168"/>
  <c r="C72" i="168"/>
  <c r="K72" i="168" s="1"/>
  <c r="B72" i="168"/>
  <c r="U71" i="168"/>
  <c r="R71" i="168"/>
  <c r="Q71" i="168"/>
  <c r="C71" i="168"/>
  <c r="K71" i="168" s="1"/>
  <c r="B71" i="168"/>
  <c r="U70" i="168"/>
  <c r="R70" i="168"/>
  <c r="Q70" i="168"/>
  <c r="C70" i="168"/>
  <c r="J70" i="168" s="1"/>
  <c r="B70" i="168"/>
  <c r="D70" i="168" s="1"/>
  <c r="U69" i="168"/>
  <c r="R69" i="168"/>
  <c r="Q69" i="168"/>
  <c r="C69" i="168"/>
  <c r="K69" i="168" s="1"/>
  <c r="B69" i="168"/>
  <c r="U68" i="168"/>
  <c r="R68" i="168"/>
  <c r="Q68" i="168"/>
  <c r="C68" i="168"/>
  <c r="J68" i="168" s="1"/>
  <c r="B68" i="168"/>
  <c r="U67" i="168"/>
  <c r="R67" i="168"/>
  <c r="Q67" i="168"/>
  <c r="C67" i="168"/>
  <c r="K67" i="168" s="1"/>
  <c r="B67" i="168"/>
  <c r="U66" i="168"/>
  <c r="R66" i="168"/>
  <c r="Q66" i="168"/>
  <c r="C66" i="168"/>
  <c r="K66" i="168" s="1"/>
  <c r="B66" i="168"/>
  <c r="U65" i="168"/>
  <c r="R65" i="168"/>
  <c r="Q65" i="168"/>
  <c r="C65" i="168"/>
  <c r="K65" i="168" s="1"/>
  <c r="B65" i="168"/>
  <c r="U64" i="168"/>
  <c r="R64" i="168"/>
  <c r="Q64" i="168"/>
  <c r="C64" i="168"/>
  <c r="K64" i="168" s="1"/>
  <c r="B64" i="168"/>
  <c r="D64" i="168" s="1"/>
  <c r="U63" i="168"/>
  <c r="R63" i="168"/>
  <c r="Q63" i="168"/>
  <c r="C63" i="168"/>
  <c r="K63" i="168" s="1"/>
  <c r="B63" i="168"/>
  <c r="U62" i="168"/>
  <c r="R62" i="168"/>
  <c r="Q62" i="168"/>
  <c r="C62" i="168"/>
  <c r="J62" i="168" s="1"/>
  <c r="B62" i="168"/>
  <c r="U61" i="168"/>
  <c r="R61" i="168"/>
  <c r="Q61" i="168"/>
  <c r="C61" i="168"/>
  <c r="K61" i="168" s="1"/>
  <c r="B61" i="168"/>
  <c r="U60" i="168"/>
  <c r="R60" i="168"/>
  <c r="Q60" i="168"/>
  <c r="C60" i="168"/>
  <c r="K60" i="168" s="1"/>
  <c r="B60" i="168"/>
  <c r="U59" i="168"/>
  <c r="R59" i="168"/>
  <c r="Q59" i="168"/>
  <c r="C59" i="168"/>
  <c r="K59" i="168" s="1"/>
  <c r="B59" i="168"/>
  <c r="U58" i="168"/>
  <c r="R58" i="168"/>
  <c r="Q58" i="168"/>
  <c r="C58" i="168"/>
  <c r="K58" i="168" s="1"/>
  <c r="B58" i="168"/>
  <c r="D58" i="168" s="1"/>
  <c r="U57" i="168"/>
  <c r="R57" i="168"/>
  <c r="Q57" i="168"/>
  <c r="C57" i="168"/>
  <c r="K57" i="168" s="1"/>
  <c r="B57" i="168"/>
  <c r="U56" i="168"/>
  <c r="R56" i="168"/>
  <c r="Q56" i="168"/>
  <c r="C56" i="168"/>
  <c r="J56" i="168" s="1"/>
  <c r="B56" i="168"/>
  <c r="U55" i="168"/>
  <c r="R55" i="168"/>
  <c r="Q55" i="168"/>
  <c r="C55" i="168"/>
  <c r="K55" i="168" s="1"/>
  <c r="B55" i="168"/>
  <c r="U54" i="168"/>
  <c r="R54" i="168"/>
  <c r="Q54" i="168"/>
  <c r="C54" i="168"/>
  <c r="K54" i="168" s="1"/>
  <c r="B54" i="168"/>
  <c r="U53" i="168"/>
  <c r="R53" i="168"/>
  <c r="Q53" i="168"/>
  <c r="C53" i="168"/>
  <c r="K53" i="168" s="1"/>
  <c r="B53" i="168"/>
  <c r="U52" i="168"/>
  <c r="R52" i="168"/>
  <c r="Q52" i="168"/>
  <c r="C52" i="168"/>
  <c r="K52" i="168" s="1"/>
  <c r="B52" i="168"/>
  <c r="U51" i="168"/>
  <c r="R51" i="168"/>
  <c r="Q51" i="168"/>
  <c r="C51" i="168"/>
  <c r="K51" i="168" s="1"/>
  <c r="B51" i="168"/>
  <c r="U50" i="168"/>
  <c r="R50" i="168"/>
  <c r="Q50" i="168"/>
  <c r="C50" i="168"/>
  <c r="K50" i="168" s="1"/>
  <c r="B50" i="168"/>
  <c r="U49" i="168"/>
  <c r="R49" i="168"/>
  <c r="Q49" i="168"/>
  <c r="C49" i="168"/>
  <c r="K49" i="168" s="1"/>
  <c r="B49" i="168"/>
  <c r="U48" i="168"/>
  <c r="R48" i="168"/>
  <c r="Q48" i="168"/>
  <c r="C48" i="168"/>
  <c r="K48" i="168" s="1"/>
  <c r="B48" i="168"/>
  <c r="U47" i="168"/>
  <c r="R47" i="168"/>
  <c r="Q47" i="168"/>
  <c r="C47" i="168"/>
  <c r="K47" i="168" s="1"/>
  <c r="B47" i="168"/>
  <c r="D47" i="168" s="1"/>
  <c r="F47" i="168" s="1"/>
  <c r="U46" i="168"/>
  <c r="R46" i="168"/>
  <c r="Q46" i="168"/>
  <c r="C46" i="168"/>
  <c r="K46" i="168" s="1"/>
  <c r="B46" i="168"/>
  <c r="U45" i="168"/>
  <c r="R45" i="168"/>
  <c r="Q45" i="168"/>
  <c r="C45" i="168"/>
  <c r="K45" i="168" s="1"/>
  <c r="B45" i="168"/>
  <c r="U44" i="168"/>
  <c r="R44" i="168"/>
  <c r="Q44" i="168"/>
  <c r="C44" i="168"/>
  <c r="J44" i="168" s="1"/>
  <c r="B44" i="168"/>
  <c r="U43" i="168"/>
  <c r="R43" i="168"/>
  <c r="Q43" i="168"/>
  <c r="C43" i="168"/>
  <c r="K43" i="168" s="1"/>
  <c r="B43" i="168"/>
  <c r="U42" i="168"/>
  <c r="R42" i="168"/>
  <c r="Q42" i="168"/>
  <c r="C42" i="168"/>
  <c r="K42" i="168" s="1"/>
  <c r="B42" i="168"/>
  <c r="U41" i="168"/>
  <c r="R41" i="168"/>
  <c r="Q41" i="168"/>
  <c r="C41" i="168"/>
  <c r="K41" i="168" s="1"/>
  <c r="B41" i="168"/>
  <c r="U40" i="168"/>
  <c r="R40" i="168"/>
  <c r="Q40" i="168"/>
  <c r="C40" i="168"/>
  <c r="K40" i="168" s="1"/>
  <c r="B40" i="168"/>
  <c r="U39" i="168"/>
  <c r="R39" i="168"/>
  <c r="Q39" i="168"/>
  <c r="C39" i="168"/>
  <c r="J39" i="168" s="1"/>
  <c r="B39" i="168"/>
  <c r="U38" i="168"/>
  <c r="R38" i="168"/>
  <c r="Q38" i="168"/>
  <c r="C38" i="168"/>
  <c r="K38" i="168" s="1"/>
  <c r="B38" i="168"/>
  <c r="U37" i="168"/>
  <c r="R37" i="168"/>
  <c r="Q37" i="168"/>
  <c r="C37" i="168"/>
  <c r="K37" i="168" s="1"/>
  <c r="B37" i="168"/>
  <c r="U36" i="168"/>
  <c r="R36" i="168"/>
  <c r="Q36" i="168"/>
  <c r="C36" i="168"/>
  <c r="J36" i="168" s="1"/>
  <c r="B36" i="168"/>
  <c r="U35" i="168"/>
  <c r="R35" i="168"/>
  <c r="Q35" i="168"/>
  <c r="C35" i="168"/>
  <c r="K35" i="168" s="1"/>
  <c r="B35" i="168"/>
  <c r="U34" i="168"/>
  <c r="R34" i="168"/>
  <c r="Q34" i="168"/>
  <c r="C34" i="168"/>
  <c r="K34" i="168" s="1"/>
  <c r="B34" i="168"/>
  <c r="U33" i="168"/>
  <c r="R33" i="168"/>
  <c r="Q33" i="168"/>
  <c r="C33" i="168"/>
  <c r="B33" i="168"/>
  <c r="U32" i="168"/>
  <c r="R32" i="168"/>
  <c r="Q32" i="168"/>
  <c r="C32" i="168"/>
  <c r="J32" i="168" s="1"/>
  <c r="B32" i="168"/>
  <c r="U31" i="168"/>
  <c r="R31" i="168"/>
  <c r="Q31" i="168"/>
  <c r="C31" i="168"/>
  <c r="K31" i="168" s="1"/>
  <c r="B31" i="168"/>
  <c r="U30" i="168"/>
  <c r="R30" i="168"/>
  <c r="Q30" i="168"/>
  <c r="C30" i="168"/>
  <c r="K30" i="168" s="1"/>
  <c r="B30" i="168"/>
  <c r="D30" i="168" s="1"/>
  <c r="U29" i="168"/>
  <c r="R29" i="168"/>
  <c r="Q29" i="168"/>
  <c r="C29" i="168"/>
  <c r="K29" i="168" s="1"/>
  <c r="B29" i="168"/>
  <c r="D29" i="168" s="1"/>
  <c r="U28" i="168"/>
  <c r="R28" i="168"/>
  <c r="Q28" i="168"/>
  <c r="C28" i="168"/>
  <c r="K28" i="168" s="1"/>
  <c r="B28" i="168"/>
  <c r="U27" i="168"/>
  <c r="R27" i="168"/>
  <c r="Q27" i="168"/>
  <c r="C27" i="168"/>
  <c r="J27" i="168" s="1"/>
  <c r="B27" i="168"/>
  <c r="U26" i="168"/>
  <c r="R26" i="168"/>
  <c r="Q26" i="168"/>
  <c r="C26" i="168"/>
  <c r="J26" i="168" s="1"/>
  <c r="B26" i="168"/>
  <c r="U25" i="168"/>
  <c r="R25" i="168"/>
  <c r="Q25" i="168"/>
  <c r="C25" i="168"/>
  <c r="K25" i="168" s="1"/>
  <c r="B25" i="168"/>
  <c r="D25" i="168" s="1"/>
  <c r="N25" i="168" s="1"/>
  <c r="U24" i="168"/>
  <c r="R24" i="168"/>
  <c r="Q24" i="168"/>
  <c r="C24" i="168"/>
  <c r="K24" i="168" s="1"/>
  <c r="B24" i="168"/>
  <c r="U23" i="168"/>
  <c r="T23" i="168"/>
  <c r="U22" i="168"/>
  <c r="T22" i="168"/>
  <c r="U21" i="168"/>
  <c r="T21" i="168"/>
  <c r="U20" i="168"/>
  <c r="T20" i="168"/>
  <c r="U19" i="168"/>
  <c r="T19" i="168"/>
  <c r="U18" i="168"/>
  <c r="T18" i="168"/>
  <c r="U17" i="168"/>
  <c r="T17" i="168"/>
  <c r="U16" i="168"/>
  <c r="T16" i="168"/>
  <c r="U15" i="168"/>
  <c r="T15" i="168"/>
  <c r="U14" i="168"/>
  <c r="T14" i="168"/>
  <c r="U13" i="168"/>
  <c r="T13" i="168"/>
  <c r="U12" i="168"/>
  <c r="T12" i="168"/>
  <c r="U11" i="168"/>
  <c r="T11" i="168"/>
  <c r="U10" i="168"/>
  <c r="T10" i="168"/>
  <c r="U9" i="168"/>
  <c r="T9" i="168"/>
  <c r="U8" i="168"/>
  <c r="T8" i="168"/>
  <c r="U7" i="168"/>
  <c r="T7" i="168"/>
  <c r="U6" i="168"/>
  <c r="T6" i="168"/>
  <c r="U5" i="168"/>
  <c r="T5" i="168"/>
  <c r="U4" i="168"/>
  <c r="T4" i="168"/>
  <c r="U3" i="168"/>
  <c r="T3" i="168"/>
  <c r="U2" i="168"/>
  <c r="T2" i="168"/>
  <c r="U100" i="167"/>
  <c r="B100" i="167"/>
  <c r="U99" i="167"/>
  <c r="B99" i="167"/>
  <c r="D99" i="167" s="1"/>
  <c r="U98" i="167"/>
  <c r="B98" i="167"/>
  <c r="D98" i="167" s="1"/>
  <c r="T98" i="167" s="1"/>
  <c r="U97" i="167"/>
  <c r="B97" i="167"/>
  <c r="D97" i="167" s="1"/>
  <c r="T97" i="167" s="1"/>
  <c r="U96" i="167"/>
  <c r="B96" i="167"/>
  <c r="U95" i="167"/>
  <c r="B95" i="167"/>
  <c r="D95" i="167" s="1"/>
  <c r="U94" i="167"/>
  <c r="B94" i="167"/>
  <c r="D94" i="167" s="1"/>
  <c r="T94" i="167" s="1"/>
  <c r="U93" i="167"/>
  <c r="B93" i="167"/>
  <c r="D93" i="167" s="1"/>
  <c r="T93" i="167" s="1"/>
  <c r="U92" i="167"/>
  <c r="B92" i="167"/>
  <c r="D92" i="167" s="1"/>
  <c r="T92" i="167" s="1"/>
  <c r="U91" i="167"/>
  <c r="B91" i="167"/>
  <c r="U90" i="167"/>
  <c r="B90" i="167"/>
  <c r="U89" i="167"/>
  <c r="B89" i="167"/>
  <c r="D89" i="167" s="1"/>
  <c r="U88" i="167"/>
  <c r="B88" i="167"/>
  <c r="U87" i="167"/>
  <c r="B87" i="167"/>
  <c r="D87" i="167" s="1"/>
  <c r="U86" i="167"/>
  <c r="B86" i="167"/>
  <c r="U85" i="167"/>
  <c r="B85" i="167"/>
  <c r="D85" i="167" s="1"/>
  <c r="U84" i="167"/>
  <c r="B84" i="167"/>
  <c r="U83" i="167"/>
  <c r="B83" i="167"/>
  <c r="D83" i="167" s="1"/>
  <c r="U82" i="167"/>
  <c r="B82" i="167"/>
  <c r="U81" i="167"/>
  <c r="B81" i="167"/>
  <c r="D81" i="167" s="1"/>
  <c r="T81" i="167" s="1"/>
  <c r="U80" i="167"/>
  <c r="B80" i="167"/>
  <c r="U79" i="167"/>
  <c r="B79" i="167"/>
  <c r="U78" i="167"/>
  <c r="B78" i="167"/>
  <c r="U77" i="167"/>
  <c r="B77" i="167"/>
  <c r="D77" i="167" s="1"/>
  <c r="U76" i="167"/>
  <c r="B76" i="167"/>
  <c r="D76" i="167" s="1"/>
  <c r="T76" i="167" s="1"/>
  <c r="U75" i="167"/>
  <c r="B75" i="167"/>
  <c r="D75" i="167" s="1"/>
  <c r="U74" i="167"/>
  <c r="B74" i="167"/>
  <c r="U73" i="167"/>
  <c r="B73" i="167"/>
  <c r="D73" i="167" s="1"/>
  <c r="T73" i="167" s="1"/>
  <c r="U72" i="167"/>
  <c r="B72" i="167"/>
  <c r="U71" i="167"/>
  <c r="B71" i="167"/>
  <c r="D71" i="167" s="1"/>
  <c r="U70" i="167"/>
  <c r="B70" i="167"/>
  <c r="U69" i="167"/>
  <c r="B69" i="167"/>
  <c r="D69" i="167" s="1"/>
  <c r="T69" i="167" s="1"/>
  <c r="U68" i="167"/>
  <c r="B68" i="167"/>
  <c r="U67" i="167"/>
  <c r="B67" i="167"/>
  <c r="D67" i="167" s="1"/>
  <c r="U66" i="167"/>
  <c r="B66" i="167"/>
  <c r="U65" i="167"/>
  <c r="B65" i="167"/>
  <c r="D65" i="167" s="1"/>
  <c r="U64" i="167"/>
  <c r="B64" i="167"/>
  <c r="D64" i="167" s="1"/>
  <c r="T64" i="167" s="1"/>
  <c r="U63" i="167"/>
  <c r="B63" i="167"/>
  <c r="D63" i="167" s="1"/>
  <c r="U62" i="167"/>
  <c r="B62" i="167"/>
  <c r="U61" i="167"/>
  <c r="B61" i="167"/>
  <c r="D61" i="167" s="1"/>
  <c r="U60" i="167"/>
  <c r="B60" i="167"/>
  <c r="U59" i="167"/>
  <c r="B59" i="167"/>
  <c r="D59" i="167" s="1"/>
  <c r="U58" i="167"/>
  <c r="B58" i="167"/>
  <c r="U57" i="167"/>
  <c r="B57" i="167"/>
  <c r="D57" i="167" s="1"/>
  <c r="T57" i="167" s="1"/>
  <c r="U56" i="167"/>
  <c r="B56" i="167"/>
  <c r="D56" i="167" s="1"/>
  <c r="T56" i="167" s="1"/>
  <c r="U55" i="167"/>
  <c r="B55" i="167"/>
  <c r="D55" i="167" s="1"/>
  <c r="U54" i="167"/>
  <c r="B54" i="167"/>
  <c r="U53" i="167"/>
  <c r="B53" i="167"/>
  <c r="D53" i="167" s="1"/>
  <c r="U52" i="167"/>
  <c r="B52" i="167"/>
  <c r="U51" i="167"/>
  <c r="B51" i="167"/>
  <c r="U50" i="167"/>
  <c r="B50" i="167"/>
  <c r="U49" i="167"/>
  <c r="B49" i="167"/>
  <c r="U48" i="167"/>
  <c r="B48" i="167"/>
  <c r="U47" i="167"/>
  <c r="B47" i="167"/>
  <c r="D47" i="167" s="1"/>
  <c r="U46" i="167"/>
  <c r="B46" i="167"/>
  <c r="U45" i="167"/>
  <c r="B45" i="167"/>
  <c r="U44" i="167"/>
  <c r="B44" i="167"/>
  <c r="D44" i="167" s="1"/>
  <c r="T44" i="167" s="1"/>
  <c r="U43" i="167"/>
  <c r="B43" i="167"/>
  <c r="U42" i="167"/>
  <c r="B42" i="167"/>
  <c r="D42" i="167" s="1"/>
  <c r="T42" i="167" s="1"/>
  <c r="U41" i="167"/>
  <c r="B41" i="167"/>
  <c r="D41" i="167" s="1"/>
  <c r="T41" i="167" s="1"/>
  <c r="U40" i="167"/>
  <c r="B40" i="167"/>
  <c r="U39" i="167"/>
  <c r="B39" i="167"/>
  <c r="U38" i="167"/>
  <c r="B38" i="167"/>
  <c r="U37" i="167"/>
  <c r="B37" i="167"/>
  <c r="U36" i="167"/>
  <c r="B36" i="167"/>
  <c r="U35" i="167"/>
  <c r="B35" i="167"/>
  <c r="D35" i="167" s="1"/>
  <c r="U34" i="167"/>
  <c r="B34" i="167"/>
  <c r="U33" i="167"/>
  <c r="B33" i="167"/>
  <c r="U32" i="167"/>
  <c r="B32" i="167"/>
  <c r="U31" i="167"/>
  <c r="B31" i="167"/>
  <c r="U30" i="167"/>
  <c r="B30" i="167"/>
  <c r="U29" i="167"/>
  <c r="B29" i="167"/>
  <c r="D29" i="167" s="1"/>
  <c r="T29" i="167" s="1"/>
  <c r="U28" i="167"/>
  <c r="B28" i="167"/>
  <c r="U27" i="167"/>
  <c r="B27" i="167"/>
  <c r="U26" i="167"/>
  <c r="B26" i="167"/>
  <c r="U25" i="167"/>
  <c r="B25" i="167"/>
  <c r="U24" i="167"/>
  <c r="B24" i="167"/>
  <c r="U23" i="167"/>
  <c r="T23" i="167"/>
  <c r="U22" i="167"/>
  <c r="T22" i="167"/>
  <c r="U21" i="167"/>
  <c r="T21" i="167"/>
  <c r="U20" i="167"/>
  <c r="T20" i="167"/>
  <c r="U19" i="167"/>
  <c r="T19" i="167"/>
  <c r="U18" i="167"/>
  <c r="T18" i="167"/>
  <c r="U17" i="167"/>
  <c r="T17" i="167"/>
  <c r="U16" i="167"/>
  <c r="T16" i="167"/>
  <c r="U15" i="167"/>
  <c r="T15" i="167"/>
  <c r="U14" i="167"/>
  <c r="T14" i="167"/>
  <c r="U13" i="167"/>
  <c r="T13" i="167"/>
  <c r="U12" i="167"/>
  <c r="T12" i="167"/>
  <c r="U11" i="167"/>
  <c r="T11" i="167"/>
  <c r="U10" i="167"/>
  <c r="T10" i="167"/>
  <c r="U9" i="167"/>
  <c r="T9" i="167"/>
  <c r="U8" i="167"/>
  <c r="T8" i="167"/>
  <c r="U7" i="167"/>
  <c r="T7" i="167"/>
  <c r="U6" i="167"/>
  <c r="T6" i="167"/>
  <c r="U5" i="167"/>
  <c r="T5" i="167"/>
  <c r="U4" i="167"/>
  <c r="T4" i="167"/>
  <c r="U3" i="167"/>
  <c r="T3" i="167"/>
  <c r="U2" i="167"/>
  <c r="T2" i="167"/>
  <c r="U100" i="166"/>
  <c r="R100" i="166"/>
  <c r="Q100" i="166"/>
  <c r="C100" i="166"/>
  <c r="K100" i="166" s="1"/>
  <c r="B100" i="166"/>
  <c r="U99" i="166"/>
  <c r="R99" i="166"/>
  <c r="Q99" i="166"/>
  <c r="C99" i="166"/>
  <c r="K99" i="166" s="1"/>
  <c r="B99" i="166"/>
  <c r="U98" i="166"/>
  <c r="R98" i="166"/>
  <c r="Q98" i="166"/>
  <c r="C98" i="166"/>
  <c r="J98" i="166" s="1"/>
  <c r="B98" i="166"/>
  <c r="U97" i="166"/>
  <c r="R97" i="166"/>
  <c r="Q97" i="166"/>
  <c r="C97" i="166"/>
  <c r="K97" i="166" s="1"/>
  <c r="B97" i="166"/>
  <c r="U96" i="166"/>
  <c r="R96" i="166"/>
  <c r="Q96" i="166"/>
  <c r="C96" i="166"/>
  <c r="K96" i="166" s="1"/>
  <c r="B96" i="166"/>
  <c r="U95" i="166"/>
  <c r="R95" i="166"/>
  <c r="Q95" i="166"/>
  <c r="C95" i="166"/>
  <c r="K95" i="166" s="1"/>
  <c r="B95" i="166"/>
  <c r="U94" i="166"/>
  <c r="R94" i="166"/>
  <c r="Q94" i="166"/>
  <c r="C94" i="166"/>
  <c r="K94" i="166" s="1"/>
  <c r="B94" i="166"/>
  <c r="U93" i="166"/>
  <c r="R93" i="166"/>
  <c r="Q93" i="166"/>
  <c r="C93" i="166"/>
  <c r="K93" i="166" s="1"/>
  <c r="B93" i="166"/>
  <c r="U92" i="166"/>
  <c r="R92" i="166"/>
  <c r="Q92" i="166"/>
  <c r="C92" i="166"/>
  <c r="J92" i="166" s="1"/>
  <c r="B92" i="166"/>
  <c r="U91" i="166"/>
  <c r="R91" i="166"/>
  <c r="Q91" i="166"/>
  <c r="C91" i="166"/>
  <c r="K91" i="166" s="1"/>
  <c r="B91" i="166"/>
  <c r="U90" i="166"/>
  <c r="R90" i="166"/>
  <c r="Q90" i="166"/>
  <c r="C90" i="166"/>
  <c r="K90" i="166" s="1"/>
  <c r="B90" i="166"/>
  <c r="U89" i="166"/>
  <c r="R89" i="166"/>
  <c r="Q89" i="166"/>
  <c r="C89" i="166"/>
  <c r="K89" i="166" s="1"/>
  <c r="B89" i="166"/>
  <c r="U88" i="166"/>
  <c r="R88" i="166"/>
  <c r="Q88" i="166"/>
  <c r="C88" i="166"/>
  <c r="K88" i="166" s="1"/>
  <c r="B88" i="166"/>
  <c r="U87" i="166"/>
  <c r="R87" i="166"/>
  <c r="Q87" i="166"/>
  <c r="C87" i="166"/>
  <c r="K87" i="166" s="1"/>
  <c r="B87" i="166"/>
  <c r="U86" i="166"/>
  <c r="R86" i="166"/>
  <c r="Q86" i="166"/>
  <c r="C86" i="166"/>
  <c r="J86" i="166" s="1"/>
  <c r="B86" i="166"/>
  <c r="U85" i="166"/>
  <c r="R85" i="166"/>
  <c r="Q85" i="166"/>
  <c r="C85" i="166"/>
  <c r="K85" i="166" s="1"/>
  <c r="B85" i="166"/>
  <c r="U84" i="166"/>
  <c r="R84" i="166"/>
  <c r="Q84" i="166"/>
  <c r="C84" i="166"/>
  <c r="K84" i="166" s="1"/>
  <c r="B84" i="166"/>
  <c r="U83" i="166"/>
  <c r="R83" i="166"/>
  <c r="Q83" i="166"/>
  <c r="C83" i="166"/>
  <c r="K83" i="166" s="1"/>
  <c r="B83" i="166"/>
  <c r="U82" i="166"/>
  <c r="R82" i="166"/>
  <c r="Q82" i="166"/>
  <c r="C82" i="166"/>
  <c r="K82" i="166" s="1"/>
  <c r="B82" i="166"/>
  <c r="U81" i="166"/>
  <c r="R81" i="166"/>
  <c r="Q81" i="166"/>
  <c r="C81" i="166"/>
  <c r="K81" i="166" s="1"/>
  <c r="B81" i="166"/>
  <c r="U80" i="166"/>
  <c r="R80" i="166"/>
  <c r="Q80" i="166"/>
  <c r="C80" i="166"/>
  <c r="J80" i="166" s="1"/>
  <c r="B80" i="166"/>
  <c r="U79" i="166"/>
  <c r="R79" i="166"/>
  <c r="Q79" i="166"/>
  <c r="C79" i="166"/>
  <c r="K79" i="166" s="1"/>
  <c r="B79" i="166"/>
  <c r="U78" i="166"/>
  <c r="R78" i="166"/>
  <c r="Q78" i="166"/>
  <c r="C78" i="166"/>
  <c r="K78" i="166" s="1"/>
  <c r="B78" i="166"/>
  <c r="D78" i="166" s="1"/>
  <c r="N78" i="166" s="1"/>
  <c r="U77" i="166"/>
  <c r="R77" i="166"/>
  <c r="Q77" i="166"/>
  <c r="C77" i="166"/>
  <c r="K77" i="166" s="1"/>
  <c r="B77" i="166"/>
  <c r="U76" i="166"/>
  <c r="R76" i="166"/>
  <c r="Q76" i="166"/>
  <c r="C76" i="166"/>
  <c r="K76" i="166" s="1"/>
  <c r="B76" i="166"/>
  <c r="U75" i="166"/>
  <c r="R75" i="166"/>
  <c r="Q75" i="166"/>
  <c r="C75" i="166"/>
  <c r="K75" i="166" s="1"/>
  <c r="B75" i="166"/>
  <c r="U74" i="166"/>
  <c r="R74" i="166"/>
  <c r="Q74" i="166"/>
  <c r="C74" i="166"/>
  <c r="J74" i="166" s="1"/>
  <c r="B74" i="166"/>
  <c r="U73" i="166"/>
  <c r="R73" i="166"/>
  <c r="Q73" i="166"/>
  <c r="C73" i="166"/>
  <c r="K73" i="166" s="1"/>
  <c r="B73" i="166"/>
  <c r="U72" i="166"/>
  <c r="R72" i="166"/>
  <c r="Q72" i="166"/>
  <c r="C72" i="166"/>
  <c r="J72" i="166" s="1"/>
  <c r="B72" i="166"/>
  <c r="U71" i="166"/>
  <c r="R71" i="166"/>
  <c r="Q71" i="166"/>
  <c r="C71" i="166"/>
  <c r="K71" i="166" s="1"/>
  <c r="B71" i="166"/>
  <c r="U70" i="166"/>
  <c r="R70" i="166"/>
  <c r="Q70" i="166"/>
  <c r="C70" i="166"/>
  <c r="K70" i="166" s="1"/>
  <c r="B70" i="166"/>
  <c r="U69" i="166"/>
  <c r="R69" i="166"/>
  <c r="Q69" i="166"/>
  <c r="C69" i="166"/>
  <c r="B69" i="166"/>
  <c r="U68" i="166"/>
  <c r="R68" i="166"/>
  <c r="Q68" i="166"/>
  <c r="C68" i="166"/>
  <c r="J68" i="166" s="1"/>
  <c r="B68" i="166"/>
  <c r="U67" i="166"/>
  <c r="R67" i="166"/>
  <c r="Q67" i="166"/>
  <c r="C67" i="166"/>
  <c r="K67" i="166" s="1"/>
  <c r="B67" i="166"/>
  <c r="D67" i="166" s="1"/>
  <c r="H67" i="166" s="1"/>
  <c r="U66" i="166"/>
  <c r="R66" i="166"/>
  <c r="Q66" i="166"/>
  <c r="C66" i="166"/>
  <c r="K66" i="166" s="1"/>
  <c r="B66" i="166"/>
  <c r="U65" i="166"/>
  <c r="R65" i="166"/>
  <c r="Q65" i="166"/>
  <c r="C65" i="166"/>
  <c r="K65" i="166" s="1"/>
  <c r="B65" i="166"/>
  <c r="U64" i="166"/>
  <c r="R64" i="166"/>
  <c r="Q64" i="166"/>
  <c r="C64" i="166"/>
  <c r="J64" i="166" s="1"/>
  <c r="B64" i="166"/>
  <c r="U63" i="166"/>
  <c r="R63" i="166"/>
  <c r="Q63" i="166"/>
  <c r="C63" i="166"/>
  <c r="J63" i="166" s="1"/>
  <c r="B63" i="166"/>
  <c r="U62" i="166"/>
  <c r="R62" i="166"/>
  <c r="Q62" i="166"/>
  <c r="C62" i="166"/>
  <c r="B62" i="166"/>
  <c r="U61" i="166"/>
  <c r="R61" i="166"/>
  <c r="Q61" i="166"/>
  <c r="C61" i="166"/>
  <c r="K61" i="166" s="1"/>
  <c r="B61" i="166"/>
  <c r="U60" i="166"/>
  <c r="R60" i="166"/>
  <c r="Q60" i="166"/>
  <c r="C60" i="166"/>
  <c r="B60" i="166"/>
  <c r="U59" i="166"/>
  <c r="R59" i="166"/>
  <c r="Q59" i="166"/>
  <c r="C59" i="166"/>
  <c r="K59" i="166" s="1"/>
  <c r="B59" i="166"/>
  <c r="U58" i="166"/>
  <c r="R58" i="166"/>
  <c r="Q58" i="166"/>
  <c r="C58" i="166"/>
  <c r="J58" i="166" s="1"/>
  <c r="B58" i="166"/>
  <c r="U57" i="166"/>
  <c r="R57" i="166"/>
  <c r="Q57" i="166"/>
  <c r="C57" i="166"/>
  <c r="K57" i="166" s="1"/>
  <c r="B57" i="166"/>
  <c r="U56" i="166"/>
  <c r="R56" i="166"/>
  <c r="Q56" i="166"/>
  <c r="C56" i="166"/>
  <c r="J56" i="166" s="1"/>
  <c r="B56" i="166"/>
  <c r="U55" i="166"/>
  <c r="R55" i="166"/>
  <c r="Q55" i="166"/>
  <c r="C55" i="166"/>
  <c r="K55" i="166" s="1"/>
  <c r="B55" i="166"/>
  <c r="U54" i="166"/>
  <c r="R54" i="166"/>
  <c r="Q54" i="166"/>
  <c r="C54" i="166"/>
  <c r="J54" i="166" s="1"/>
  <c r="B54" i="166"/>
  <c r="U53" i="166"/>
  <c r="R53" i="166"/>
  <c r="Q53" i="166"/>
  <c r="C53" i="166"/>
  <c r="K53" i="166" s="1"/>
  <c r="B53" i="166"/>
  <c r="U52" i="166"/>
  <c r="R52" i="166"/>
  <c r="Q52" i="166"/>
  <c r="C52" i="166"/>
  <c r="B52" i="166"/>
  <c r="U51" i="166"/>
  <c r="R51" i="166"/>
  <c r="Q51" i="166"/>
  <c r="C51" i="166"/>
  <c r="K51" i="166" s="1"/>
  <c r="B51" i="166"/>
  <c r="U50" i="166"/>
  <c r="R50" i="166"/>
  <c r="Q50" i="166"/>
  <c r="C50" i="166"/>
  <c r="J50" i="166" s="1"/>
  <c r="B50" i="166"/>
  <c r="U49" i="166"/>
  <c r="R49" i="166"/>
  <c r="Q49" i="166"/>
  <c r="C49" i="166"/>
  <c r="K49" i="166" s="1"/>
  <c r="B49" i="166"/>
  <c r="U48" i="166"/>
  <c r="R48" i="166"/>
  <c r="Q48" i="166"/>
  <c r="C48" i="166"/>
  <c r="K48" i="166" s="1"/>
  <c r="B48" i="166"/>
  <c r="D48" i="166" s="1"/>
  <c r="N48" i="166" s="1"/>
  <c r="U47" i="166"/>
  <c r="R47" i="166"/>
  <c r="Q47" i="166"/>
  <c r="C47" i="166"/>
  <c r="K47" i="166" s="1"/>
  <c r="B47" i="166"/>
  <c r="D47" i="166" s="1"/>
  <c r="T47" i="166" s="1"/>
  <c r="U46" i="166"/>
  <c r="R46" i="166"/>
  <c r="Q46" i="166"/>
  <c r="C46" i="166"/>
  <c r="K46" i="166" s="1"/>
  <c r="B46" i="166"/>
  <c r="D46" i="166" s="1"/>
  <c r="T46" i="166" s="1"/>
  <c r="U45" i="166"/>
  <c r="R45" i="166"/>
  <c r="Q45" i="166"/>
  <c r="C45" i="166"/>
  <c r="K45" i="166" s="1"/>
  <c r="B45" i="166"/>
  <c r="U44" i="166"/>
  <c r="R44" i="166"/>
  <c r="Q44" i="166"/>
  <c r="C44" i="166"/>
  <c r="B44" i="166"/>
  <c r="U43" i="166"/>
  <c r="R43" i="166"/>
  <c r="Q43" i="166"/>
  <c r="C43" i="166"/>
  <c r="K43" i="166" s="1"/>
  <c r="B43" i="166"/>
  <c r="U42" i="166"/>
  <c r="R42" i="166"/>
  <c r="Q42" i="166"/>
  <c r="C42" i="166"/>
  <c r="J42" i="166" s="1"/>
  <c r="B42" i="166"/>
  <c r="U41" i="166"/>
  <c r="R41" i="166"/>
  <c r="Q41" i="166"/>
  <c r="C41" i="166"/>
  <c r="K41" i="166" s="1"/>
  <c r="B41" i="166"/>
  <c r="U40" i="166"/>
  <c r="R40" i="166"/>
  <c r="Q40" i="166"/>
  <c r="C40" i="166"/>
  <c r="K40" i="166" s="1"/>
  <c r="B40" i="166"/>
  <c r="U39" i="166"/>
  <c r="R39" i="166"/>
  <c r="Q39" i="166"/>
  <c r="C39" i="166"/>
  <c r="K39" i="166" s="1"/>
  <c r="B39" i="166"/>
  <c r="U38" i="166"/>
  <c r="R38" i="166"/>
  <c r="Q38" i="166"/>
  <c r="C38" i="166"/>
  <c r="J38" i="166" s="1"/>
  <c r="B38" i="166"/>
  <c r="U37" i="166"/>
  <c r="R37" i="166"/>
  <c r="Q37" i="166"/>
  <c r="C37" i="166"/>
  <c r="K37" i="166" s="1"/>
  <c r="B37" i="166"/>
  <c r="D37" i="166" s="1"/>
  <c r="H37" i="166" s="1"/>
  <c r="U36" i="166"/>
  <c r="R36" i="166"/>
  <c r="Q36" i="166"/>
  <c r="C36" i="166"/>
  <c r="K36" i="166" s="1"/>
  <c r="B36" i="166"/>
  <c r="U35" i="166"/>
  <c r="R35" i="166"/>
  <c r="Q35" i="166"/>
  <c r="C35" i="166"/>
  <c r="K35" i="166" s="1"/>
  <c r="B35" i="166"/>
  <c r="U34" i="166"/>
  <c r="R34" i="166"/>
  <c r="Q34" i="166"/>
  <c r="C34" i="166"/>
  <c r="K34" i="166" s="1"/>
  <c r="B34" i="166"/>
  <c r="U33" i="166"/>
  <c r="R33" i="166"/>
  <c r="Q33" i="166"/>
  <c r="C33" i="166"/>
  <c r="K33" i="166" s="1"/>
  <c r="B33" i="166"/>
  <c r="U32" i="166"/>
  <c r="R32" i="166"/>
  <c r="Q32" i="166"/>
  <c r="C32" i="166"/>
  <c r="J32" i="166" s="1"/>
  <c r="B32" i="166"/>
  <c r="D32" i="166" s="1"/>
  <c r="E32" i="166" s="1"/>
  <c r="U31" i="166"/>
  <c r="R31" i="166"/>
  <c r="Q31" i="166"/>
  <c r="C31" i="166"/>
  <c r="K31" i="166" s="1"/>
  <c r="B31" i="166"/>
  <c r="D31" i="166" s="1"/>
  <c r="U30" i="166"/>
  <c r="R30" i="166"/>
  <c r="Q30" i="166"/>
  <c r="C30" i="166"/>
  <c r="K30" i="166" s="1"/>
  <c r="B30" i="166"/>
  <c r="D30" i="166" s="1"/>
  <c r="N30" i="166" s="1"/>
  <c r="U29" i="166"/>
  <c r="R29" i="166"/>
  <c r="Q29" i="166"/>
  <c r="C29" i="166"/>
  <c r="K29" i="166" s="1"/>
  <c r="B29" i="166"/>
  <c r="U28" i="166"/>
  <c r="R28" i="166"/>
  <c r="Q28" i="166"/>
  <c r="C28" i="166"/>
  <c r="K28" i="166" s="1"/>
  <c r="B28" i="166"/>
  <c r="U27" i="166"/>
  <c r="R27" i="166"/>
  <c r="Q27" i="166"/>
  <c r="C27" i="166"/>
  <c r="K27" i="166" s="1"/>
  <c r="B27" i="166"/>
  <c r="U26" i="166"/>
  <c r="R26" i="166"/>
  <c r="Q26" i="166"/>
  <c r="C26" i="166"/>
  <c r="J26" i="166" s="1"/>
  <c r="B26" i="166"/>
  <c r="D26" i="166" s="1"/>
  <c r="H26" i="166" s="1"/>
  <c r="U25" i="166"/>
  <c r="R25" i="166"/>
  <c r="Q25" i="166"/>
  <c r="C25" i="166"/>
  <c r="K25" i="166" s="1"/>
  <c r="B25" i="166"/>
  <c r="D25" i="166" s="1"/>
  <c r="U24" i="166"/>
  <c r="R24" i="166"/>
  <c r="Q24" i="166"/>
  <c r="C24" i="166"/>
  <c r="K24" i="166" s="1"/>
  <c r="B24" i="166"/>
  <c r="U23" i="166"/>
  <c r="T23" i="166"/>
  <c r="U22" i="166"/>
  <c r="T22" i="166"/>
  <c r="U21" i="166"/>
  <c r="T21" i="166"/>
  <c r="U20" i="166"/>
  <c r="T20" i="166"/>
  <c r="U19" i="166"/>
  <c r="T19" i="166"/>
  <c r="U18" i="166"/>
  <c r="T18" i="166"/>
  <c r="U17" i="166"/>
  <c r="T17" i="166"/>
  <c r="U16" i="166"/>
  <c r="T16" i="166"/>
  <c r="U15" i="166"/>
  <c r="T15" i="166"/>
  <c r="U14" i="166"/>
  <c r="T14" i="166"/>
  <c r="U13" i="166"/>
  <c r="T13" i="166"/>
  <c r="U12" i="166"/>
  <c r="T12" i="166"/>
  <c r="U11" i="166"/>
  <c r="T11" i="166"/>
  <c r="U10" i="166"/>
  <c r="T10" i="166"/>
  <c r="U9" i="166"/>
  <c r="T9" i="166"/>
  <c r="U8" i="166"/>
  <c r="T8" i="166"/>
  <c r="U7" i="166"/>
  <c r="T7" i="166"/>
  <c r="U6" i="166"/>
  <c r="T6" i="166"/>
  <c r="U5" i="166"/>
  <c r="T5" i="166"/>
  <c r="U4" i="166"/>
  <c r="T4" i="166"/>
  <c r="U3" i="166"/>
  <c r="T3" i="166"/>
  <c r="U2" i="166"/>
  <c r="T2" i="166"/>
  <c r="U100" i="165"/>
  <c r="R100" i="165"/>
  <c r="Q100" i="165"/>
  <c r="C100" i="165"/>
  <c r="K100" i="165" s="1"/>
  <c r="B100" i="165"/>
  <c r="U99" i="165"/>
  <c r="R99" i="165"/>
  <c r="Q99" i="165"/>
  <c r="C99" i="165"/>
  <c r="K99" i="165" s="1"/>
  <c r="B99" i="165"/>
  <c r="U98" i="165"/>
  <c r="R98" i="165"/>
  <c r="Q98" i="165"/>
  <c r="C98" i="165"/>
  <c r="J98" i="165" s="1"/>
  <c r="B98" i="165"/>
  <c r="U97" i="165"/>
  <c r="R97" i="165"/>
  <c r="Q97" i="165"/>
  <c r="C97" i="165"/>
  <c r="K97" i="165" s="1"/>
  <c r="B97" i="165"/>
  <c r="U96" i="165"/>
  <c r="R96" i="165"/>
  <c r="Q96" i="165"/>
  <c r="C96" i="165"/>
  <c r="K96" i="165" s="1"/>
  <c r="B96" i="165"/>
  <c r="U95" i="165"/>
  <c r="R95" i="165"/>
  <c r="Q95" i="165"/>
  <c r="C95" i="165"/>
  <c r="K95" i="165" s="1"/>
  <c r="B95" i="165"/>
  <c r="U94" i="165"/>
  <c r="R94" i="165"/>
  <c r="Q94" i="165"/>
  <c r="C94" i="165"/>
  <c r="K94" i="165" s="1"/>
  <c r="B94" i="165"/>
  <c r="U93" i="165"/>
  <c r="R93" i="165"/>
  <c r="Q93" i="165"/>
  <c r="C93" i="165"/>
  <c r="K93" i="165" s="1"/>
  <c r="B93" i="165"/>
  <c r="U92" i="165"/>
  <c r="R92" i="165"/>
  <c r="Q92" i="165"/>
  <c r="C92" i="165"/>
  <c r="J92" i="165" s="1"/>
  <c r="B92" i="165"/>
  <c r="U91" i="165"/>
  <c r="R91" i="165"/>
  <c r="Q91" i="165"/>
  <c r="C91" i="165"/>
  <c r="K91" i="165" s="1"/>
  <c r="B91" i="165"/>
  <c r="U90" i="165"/>
  <c r="R90" i="165"/>
  <c r="Q90" i="165"/>
  <c r="C90" i="165"/>
  <c r="K90" i="165" s="1"/>
  <c r="B90" i="165"/>
  <c r="U89" i="165"/>
  <c r="R89" i="165"/>
  <c r="Q89" i="165"/>
  <c r="C89" i="165"/>
  <c r="K89" i="165" s="1"/>
  <c r="B89" i="165"/>
  <c r="U88" i="165"/>
  <c r="R88" i="165"/>
  <c r="Q88" i="165"/>
  <c r="C88" i="165"/>
  <c r="K88" i="165" s="1"/>
  <c r="B88" i="165"/>
  <c r="U87" i="165"/>
  <c r="R87" i="165"/>
  <c r="Q87" i="165"/>
  <c r="C87" i="165"/>
  <c r="J87" i="165" s="1"/>
  <c r="B87" i="165"/>
  <c r="U86" i="165"/>
  <c r="R86" i="165"/>
  <c r="Q86" i="165"/>
  <c r="C86" i="165"/>
  <c r="J86" i="165" s="1"/>
  <c r="B86" i="165"/>
  <c r="U85" i="165"/>
  <c r="R85" i="165"/>
  <c r="Q85" i="165"/>
  <c r="C85" i="165"/>
  <c r="K85" i="165" s="1"/>
  <c r="B85" i="165"/>
  <c r="U84" i="165"/>
  <c r="R84" i="165"/>
  <c r="Q84" i="165"/>
  <c r="C84" i="165"/>
  <c r="K84" i="165" s="1"/>
  <c r="B84" i="165"/>
  <c r="U83" i="165"/>
  <c r="R83" i="165"/>
  <c r="Q83" i="165"/>
  <c r="C83" i="165"/>
  <c r="K83" i="165" s="1"/>
  <c r="B83" i="165"/>
  <c r="U82" i="165"/>
  <c r="R82" i="165"/>
  <c r="Q82" i="165"/>
  <c r="C82" i="165"/>
  <c r="K82" i="165" s="1"/>
  <c r="B82" i="165"/>
  <c r="U81" i="165"/>
  <c r="R81" i="165"/>
  <c r="Q81" i="165"/>
  <c r="C81" i="165"/>
  <c r="J81" i="165" s="1"/>
  <c r="B81" i="165"/>
  <c r="U80" i="165"/>
  <c r="R80" i="165"/>
  <c r="Q80" i="165"/>
  <c r="C80" i="165"/>
  <c r="J80" i="165" s="1"/>
  <c r="B80" i="165"/>
  <c r="U79" i="165"/>
  <c r="R79" i="165"/>
  <c r="Q79" i="165"/>
  <c r="C79" i="165"/>
  <c r="K79" i="165" s="1"/>
  <c r="B79" i="165"/>
  <c r="U78" i="165"/>
  <c r="R78" i="165"/>
  <c r="Q78" i="165"/>
  <c r="C78" i="165"/>
  <c r="K78" i="165" s="1"/>
  <c r="B78" i="165"/>
  <c r="U77" i="165"/>
  <c r="R77" i="165"/>
  <c r="Q77" i="165"/>
  <c r="C77" i="165"/>
  <c r="K77" i="165" s="1"/>
  <c r="B77" i="165"/>
  <c r="U76" i="165"/>
  <c r="R76" i="165"/>
  <c r="Q76" i="165"/>
  <c r="C76" i="165"/>
  <c r="K76" i="165" s="1"/>
  <c r="B76" i="165"/>
  <c r="U75" i="165"/>
  <c r="R75" i="165"/>
  <c r="Q75" i="165"/>
  <c r="C75" i="165"/>
  <c r="K75" i="165" s="1"/>
  <c r="B75" i="165"/>
  <c r="U74" i="165"/>
  <c r="R74" i="165"/>
  <c r="Q74" i="165"/>
  <c r="C74" i="165"/>
  <c r="J74" i="165" s="1"/>
  <c r="B74" i="165"/>
  <c r="U73" i="165"/>
  <c r="R73" i="165"/>
  <c r="Q73" i="165"/>
  <c r="C73" i="165"/>
  <c r="K73" i="165" s="1"/>
  <c r="B73" i="165"/>
  <c r="U72" i="165"/>
  <c r="R72" i="165"/>
  <c r="Q72" i="165"/>
  <c r="C72" i="165"/>
  <c r="K72" i="165" s="1"/>
  <c r="B72" i="165"/>
  <c r="U71" i="165"/>
  <c r="R71" i="165"/>
  <c r="Q71" i="165"/>
  <c r="C71" i="165"/>
  <c r="K71" i="165" s="1"/>
  <c r="B71" i="165"/>
  <c r="U70" i="165"/>
  <c r="R70" i="165"/>
  <c r="Q70" i="165"/>
  <c r="C70" i="165"/>
  <c r="K70" i="165" s="1"/>
  <c r="B70" i="165"/>
  <c r="U69" i="165"/>
  <c r="R69" i="165"/>
  <c r="Q69" i="165"/>
  <c r="C69" i="165"/>
  <c r="J69" i="165" s="1"/>
  <c r="B69" i="165"/>
  <c r="U68" i="165"/>
  <c r="R68" i="165"/>
  <c r="Q68" i="165"/>
  <c r="C68" i="165"/>
  <c r="J68" i="165" s="1"/>
  <c r="B68" i="165"/>
  <c r="U67" i="165"/>
  <c r="R67" i="165"/>
  <c r="Q67" i="165"/>
  <c r="C67" i="165"/>
  <c r="K67" i="165" s="1"/>
  <c r="B67" i="165"/>
  <c r="U66" i="165"/>
  <c r="R66" i="165"/>
  <c r="Q66" i="165"/>
  <c r="C66" i="165"/>
  <c r="B66" i="165"/>
  <c r="U65" i="165"/>
  <c r="R65" i="165"/>
  <c r="Q65" i="165"/>
  <c r="C65" i="165"/>
  <c r="K65" i="165" s="1"/>
  <c r="B65" i="165"/>
  <c r="D65" i="165" s="1"/>
  <c r="T65" i="165" s="1"/>
  <c r="U64" i="165"/>
  <c r="R64" i="165"/>
  <c r="Q64" i="165"/>
  <c r="C64" i="165"/>
  <c r="K64" i="165" s="1"/>
  <c r="B64" i="165"/>
  <c r="U63" i="165"/>
  <c r="R63" i="165"/>
  <c r="Q63" i="165"/>
  <c r="C63" i="165"/>
  <c r="J63" i="165" s="1"/>
  <c r="B63" i="165"/>
  <c r="U62" i="165"/>
  <c r="R62" i="165"/>
  <c r="Q62" i="165"/>
  <c r="C62" i="165"/>
  <c r="J62" i="165" s="1"/>
  <c r="B62" i="165"/>
  <c r="U61" i="165"/>
  <c r="R61" i="165"/>
  <c r="Q61" i="165"/>
  <c r="C61" i="165"/>
  <c r="K61" i="165" s="1"/>
  <c r="B61" i="165"/>
  <c r="U60" i="165"/>
  <c r="R60" i="165"/>
  <c r="Q60" i="165"/>
  <c r="C60" i="165"/>
  <c r="K60" i="165" s="1"/>
  <c r="B60" i="165"/>
  <c r="U59" i="165"/>
  <c r="R59" i="165"/>
  <c r="Q59" i="165"/>
  <c r="C59" i="165"/>
  <c r="K59" i="165" s="1"/>
  <c r="B59" i="165"/>
  <c r="U58" i="165"/>
  <c r="R58" i="165"/>
  <c r="Q58" i="165"/>
  <c r="C58" i="165"/>
  <c r="K58" i="165" s="1"/>
  <c r="B58" i="165"/>
  <c r="U57" i="165"/>
  <c r="R57" i="165"/>
  <c r="Q57" i="165"/>
  <c r="C57" i="165"/>
  <c r="K57" i="165" s="1"/>
  <c r="B57" i="165"/>
  <c r="U56" i="165"/>
  <c r="R56" i="165"/>
  <c r="Q56" i="165"/>
  <c r="C56" i="165"/>
  <c r="J56" i="165" s="1"/>
  <c r="B56" i="165"/>
  <c r="U55" i="165"/>
  <c r="R55" i="165"/>
  <c r="Q55" i="165"/>
  <c r="C55" i="165"/>
  <c r="K55" i="165" s="1"/>
  <c r="B55" i="165"/>
  <c r="U54" i="165"/>
  <c r="R54" i="165"/>
  <c r="Q54" i="165"/>
  <c r="C54" i="165"/>
  <c r="K54" i="165" s="1"/>
  <c r="B54" i="165"/>
  <c r="U53" i="165"/>
  <c r="R53" i="165"/>
  <c r="Q53" i="165"/>
  <c r="C53" i="165"/>
  <c r="B53" i="165"/>
  <c r="U52" i="165"/>
  <c r="R52" i="165"/>
  <c r="Q52" i="165"/>
  <c r="C52" i="165"/>
  <c r="B52" i="165"/>
  <c r="U51" i="165"/>
  <c r="R51" i="165"/>
  <c r="Q51" i="165"/>
  <c r="C51" i="165"/>
  <c r="K51" i="165" s="1"/>
  <c r="B51" i="165"/>
  <c r="U50" i="165"/>
  <c r="R50" i="165"/>
  <c r="Q50" i="165"/>
  <c r="C50" i="165"/>
  <c r="J50" i="165" s="1"/>
  <c r="B50" i="165"/>
  <c r="U49" i="165"/>
  <c r="R49" i="165"/>
  <c r="Q49" i="165"/>
  <c r="C49" i="165"/>
  <c r="K49" i="165" s="1"/>
  <c r="B49" i="165"/>
  <c r="U48" i="165"/>
  <c r="R48" i="165"/>
  <c r="Q48" i="165"/>
  <c r="C48" i="165"/>
  <c r="J48" i="165" s="1"/>
  <c r="B48" i="165"/>
  <c r="U47" i="165"/>
  <c r="R47" i="165"/>
  <c r="Q47" i="165"/>
  <c r="C47" i="165"/>
  <c r="J47" i="165" s="1"/>
  <c r="B47" i="165"/>
  <c r="U46" i="165"/>
  <c r="R46" i="165"/>
  <c r="Q46" i="165"/>
  <c r="C46" i="165"/>
  <c r="J46" i="165" s="1"/>
  <c r="B46" i="165"/>
  <c r="U45" i="165"/>
  <c r="R45" i="165"/>
  <c r="Q45" i="165"/>
  <c r="C45" i="165"/>
  <c r="K45" i="165" s="1"/>
  <c r="B45" i="165"/>
  <c r="U44" i="165"/>
  <c r="R44" i="165"/>
  <c r="Q44" i="165"/>
  <c r="C44" i="165"/>
  <c r="J44" i="165" s="1"/>
  <c r="B44" i="165"/>
  <c r="U43" i="165"/>
  <c r="R43" i="165"/>
  <c r="Q43" i="165"/>
  <c r="C43" i="165"/>
  <c r="K43" i="165" s="1"/>
  <c r="B43" i="165"/>
  <c r="U42" i="165"/>
  <c r="R42" i="165"/>
  <c r="Q42" i="165"/>
  <c r="C42" i="165"/>
  <c r="K42" i="165" s="1"/>
  <c r="B42" i="165"/>
  <c r="U41" i="165"/>
  <c r="R41" i="165"/>
  <c r="Q41" i="165"/>
  <c r="C41" i="165"/>
  <c r="J41" i="165" s="1"/>
  <c r="B41" i="165"/>
  <c r="U40" i="165"/>
  <c r="R40" i="165"/>
  <c r="Q40" i="165"/>
  <c r="C40" i="165"/>
  <c r="J40" i="165" s="1"/>
  <c r="B40" i="165"/>
  <c r="U39" i="165"/>
  <c r="R39" i="165"/>
  <c r="Q39" i="165"/>
  <c r="C39" i="165"/>
  <c r="J39" i="165" s="1"/>
  <c r="B39" i="165"/>
  <c r="U38" i="165"/>
  <c r="R38" i="165"/>
  <c r="Q38" i="165"/>
  <c r="C38" i="165"/>
  <c r="J38" i="165" s="1"/>
  <c r="B38" i="165"/>
  <c r="U37" i="165"/>
  <c r="R37" i="165"/>
  <c r="Q37" i="165"/>
  <c r="C37" i="165"/>
  <c r="K37" i="165" s="1"/>
  <c r="B37" i="165"/>
  <c r="U36" i="165"/>
  <c r="R36" i="165"/>
  <c r="Q36" i="165"/>
  <c r="C36" i="165"/>
  <c r="J36" i="165" s="1"/>
  <c r="B36" i="165"/>
  <c r="U35" i="165"/>
  <c r="R35" i="165"/>
  <c r="Q35" i="165"/>
  <c r="C35" i="165"/>
  <c r="J35" i="165" s="1"/>
  <c r="B35" i="165"/>
  <c r="U34" i="165"/>
  <c r="R34" i="165"/>
  <c r="Q34" i="165"/>
  <c r="C34" i="165"/>
  <c r="J34" i="165" s="1"/>
  <c r="B34" i="165"/>
  <c r="U33" i="165"/>
  <c r="R33" i="165"/>
  <c r="Q33" i="165"/>
  <c r="C33" i="165"/>
  <c r="K33" i="165" s="1"/>
  <c r="B33" i="165"/>
  <c r="U32" i="165"/>
  <c r="R32" i="165"/>
  <c r="Q32" i="165"/>
  <c r="C32" i="165"/>
  <c r="J32" i="165" s="1"/>
  <c r="B32" i="165"/>
  <c r="U31" i="165"/>
  <c r="R31" i="165"/>
  <c r="Q31" i="165"/>
  <c r="C31" i="165"/>
  <c r="K31" i="165" s="1"/>
  <c r="B31" i="165"/>
  <c r="U30" i="165"/>
  <c r="R30" i="165"/>
  <c r="Q30" i="165"/>
  <c r="C30" i="165"/>
  <c r="K30" i="165" s="1"/>
  <c r="B30" i="165"/>
  <c r="U29" i="165"/>
  <c r="R29" i="165"/>
  <c r="Q29" i="165"/>
  <c r="C29" i="165"/>
  <c r="J29" i="165" s="1"/>
  <c r="B29" i="165"/>
  <c r="U28" i="165"/>
  <c r="R28" i="165"/>
  <c r="Q28" i="165"/>
  <c r="C28" i="165"/>
  <c r="J28" i="165" s="1"/>
  <c r="B28" i="165"/>
  <c r="U27" i="165"/>
  <c r="R27" i="165"/>
  <c r="Q27" i="165"/>
  <c r="C27" i="165"/>
  <c r="K27" i="165" s="1"/>
  <c r="B27" i="165"/>
  <c r="D27" i="165" s="1"/>
  <c r="H27" i="165" s="1"/>
  <c r="U26" i="165"/>
  <c r="R26" i="165"/>
  <c r="Q26" i="165"/>
  <c r="C26" i="165"/>
  <c r="J26" i="165" s="1"/>
  <c r="B26" i="165"/>
  <c r="U25" i="165"/>
  <c r="R25" i="165"/>
  <c r="Q25" i="165"/>
  <c r="C25" i="165"/>
  <c r="K25" i="165" s="1"/>
  <c r="B25" i="165"/>
  <c r="U24" i="165"/>
  <c r="R24" i="165"/>
  <c r="Q24" i="165"/>
  <c r="C24" i="165"/>
  <c r="K24" i="165" s="1"/>
  <c r="B24" i="165"/>
  <c r="U23" i="165"/>
  <c r="T23" i="165"/>
  <c r="U22" i="165"/>
  <c r="T22" i="165"/>
  <c r="U21" i="165"/>
  <c r="T21" i="165"/>
  <c r="U20" i="165"/>
  <c r="T20" i="165"/>
  <c r="U19" i="165"/>
  <c r="T19" i="165"/>
  <c r="U18" i="165"/>
  <c r="T18" i="165"/>
  <c r="U17" i="165"/>
  <c r="T17" i="165"/>
  <c r="U16" i="165"/>
  <c r="T16" i="165"/>
  <c r="U15" i="165"/>
  <c r="T15" i="165"/>
  <c r="U14" i="165"/>
  <c r="T14" i="165"/>
  <c r="U13" i="165"/>
  <c r="T13" i="165"/>
  <c r="U12" i="165"/>
  <c r="T12" i="165"/>
  <c r="U11" i="165"/>
  <c r="T11" i="165"/>
  <c r="U10" i="165"/>
  <c r="T10" i="165"/>
  <c r="U9" i="165"/>
  <c r="T9" i="165"/>
  <c r="U8" i="165"/>
  <c r="T8" i="165"/>
  <c r="U7" i="165"/>
  <c r="T7" i="165"/>
  <c r="U6" i="165"/>
  <c r="T6" i="165"/>
  <c r="U5" i="165"/>
  <c r="T5" i="165"/>
  <c r="U4" i="165"/>
  <c r="T4" i="165"/>
  <c r="U3" i="165"/>
  <c r="T3" i="165"/>
  <c r="U2" i="165"/>
  <c r="T2" i="165"/>
  <c r="T79" i="180" l="1"/>
  <c r="F41" i="190"/>
  <c r="E41" i="190"/>
  <c r="T98" i="191"/>
  <c r="E70" i="189"/>
  <c r="T67" i="171"/>
  <c r="H86" i="171"/>
  <c r="T79" i="171"/>
  <c r="N79" i="180"/>
  <c r="F86" i="171"/>
  <c r="T81" i="186"/>
  <c r="T48" i="166"/>
  <c r="N28" i="181"/>
  <c r="T31" i="188"/>
  <c r="T54" i="174"/>
  <c r="N26" i="181"/>
  <c r="T46" i="186"/>
  <c r="F74" i="177"/>
  <c r="T57" i="185"/>
  <c r="E35" i="190"/>
  <c r="H47" i="173"/>
  <c r="T66" i="174"/>
  <c r="T64" i="181"/>
  <c r="T94" i="186"/>
  <c r="H74" i="177"/>
  <c r="N74" i="177"/>
  <c r="H35" i="190"/>
  <c r="T29" i="169"/>
  <c r="T60" i="169"/>
  <c r="T91" i="169"/>
  <c r="T98" i="169"/>
  <c r="F67" i="179"/>
  <c r="T78" i="179"/>
  <c r="H38" i="180"/>
  <c r="E80" i="183"/>
  <c r="F88" i="190"/>
  <c r="E90" i="190"/>
  <c r="E87" i="175"/>
  <c r="H67" i="179"/>
  <c r="F26" i="181"/>
  <c r="F28" i="181"/>
  <c r="N39" i="184"/>
  <c r="F90" i="190"/>
  <c r="N68" i="191"/>
  <c r="N67" i="179"/>
  <c r="H81" i="176"/>
  <c r="T38" i="180"/>
  <c r="E100" i="182"/>
  <c r="H90" i="190"/>
  <c r="F35" i="190"/>
  <c r="N35" i="177"/>
  <c r="E81" i="187"/>
  <c r="E24" i="190"/>
  <c r="E37" i="176"/>
  <c r="E68" i="177"/>
  <c r="E42" i="181"/>
  <c r="F38" i="183"/>
  <c r="H49" i="185"/>
  <c r="H98" i="171"/>
  <c r="H37" i="176"/>
  <c r="F68" i="177"/>
  <c r="F27" i="184"/>
  <c r="T51" i="185"/>
  <c r="E42" i="179"/>
  <c r="E44" i="191"/>
  <c r="N45" i="177"/>
  <c r="N37" i="180"/>
  <c r="H73" i="189"/>
  <c r="E88" i="172"/>
  <c r="N29" i="177"/>
  <c r="F96" i="187"/>
  <c r="F24" i="188"/>
  <c r="F68" i="190"/>
  <c r="H44" i="191"/>
  <c r="T81" i="172"/>
  <c r="E86" i="172"/>
  <c r="T68" i="176"/>
  <c r="E92" i="176"/>
  <c r="E30" i="178"/>
  <c r="N32" i="178"/>
  <c r="F98" i="179"/>
  <c r="T73" i="180"/>
  <c r="T31" i="181"/>
  <c r="F36" i="182"/>
  <c r="E48" i="185"/>
  <c r="E87" i="185"/>
  <c r="H25" i="186"/>
  <c r="E35" i="187"/>
  <c r="H24" i="188"/>
  <c r="N25" i="189"/>
  <c r="F27" i="189"/>
  <c r="N36" i="190"/>
  <c r="E38" i="190"/>
  <c r="N44" i="191"/>
  <c r="F36" i="187"/>
  <c r="H38" i="175"/>
  <c r="N74" i="178"/>
  <c r="E49" i="184"/>
  <c r="F28" i="185"/>
  <c r="F81" i="187"/>
  <c r="N96" i="189"/>
  <c r="N31" i="172"/>
  <c r="H76" i="175"/>
  <c r="N42" i="181"/>
  <c r="T26" i="190"/>
  <c r="H76" i="173"/>
  <c r="N52" i="180"/>
  <c r="E42" i="191"/>
  <c r="N67" i="172"/>
  <c r="N76" i="173"/>
  <c r="N48" i="180"/>
  <c r="E24" i="188"/>
  <c r="E68" i="190"/>
  <c r="N79" i="172"/>
  <c r="N72" i="173"/>
  <c r="F32" i="178"/>
  <c r="N91" i="179"/>
  <c r="E98" i="179"/>
  <c r="H26" i="180"/>
  <c r="H25" i="181"/>
  <c r="E75" i="174"/>
  <c r="F92" i="176"/>
  <c r="T93" i="178"/>
  <c r="T42" i="179"/>
  <c r="F64" i="181"/>
  <c r="N36" i="182"/>
  <c r="T87" i="182"/>
  <c r="F37" i="184"/>
  <c r="E39" i="184"/>
  <c r="F48" i="185"/>
  <c r="E57" i="185"/>
  <c r="F50" i="186"/>
  <c r="N24" i="188"/>
  <c r="N61" i="188"/>
  <c r="N36" i="189"/>
  <c r="T73" i="189"/>
  <c r="N38" i="190"/>
  <c r="F30" i="179"/>
  <c r="E86" i="186"/>
  <c r="N56" i="182"/>
  <c r="H79" i="185"/>
  <c r="F86" i="186"/>
  <c r="N25" i="188"/>
  <c r="F74" i="188"/>
  <c r="F49" i="189"/>
  <c r="F24" i="190"/>
  <c r="E41" i="173"/>
  <c r="H94" i="173"/>
  <c r="F48" i="180"/>
  <c r="H86" i="186"/>
  <c r="T27" i="188"/>
  <c r="F78" i="173"/>
  <c r="N68" i="176"/>
  <c r="E37" i="180"/>
  <c r="H48" i="180"/>
  <c r="H66" i="180"/>
  <c r="F73" i="180"/>
  <c r="H27" i="184"/>
  <c r="E73" i="189"/>
  <c r="H72" i="173"/>
  <c r="N40" i="191"/>
  <c r="F44" i="191"/>
  <c r="N78" i="173"/>
  <c r="H76" i="184"/>
  <c r="T23" i="187"/>
  <c r="N56" i="188"/>
  <c r="H25" i="189"/>
  <c r="T72" i="173"/>
  <c r="H75" i="174"/>
  <c r="N92" i="176"/>
  <c r="E87" i="178"/>
  <c r="T26" i="180"/>
  <c r="E31" i="180"/>
  <c r="H64" i="181"/>
  <c r="T41" i="183"/>
  <c r="N37" i="184"/>
  <c r="F39" i="184"/>
  <c r="H39" i="186"/>
  <c r="N48" i="186"/>
  <c r="T52" i="186"/>
  <c r="H66" i="187"/>
  <c r="E34" i="189"/>
  <c r="N72" i="191"/>
  <c r="H37" i="179"/>
  <c r="H31" i="172"/>
  <c r="F44" i="181"/>
  <c r="F84" i="182"/>
  <c r="E27" i="184"/>
  <c r="H36" i="187"/>
  <c r="T93" i="171"/>
  <c r="E52" i="180"/>
  <c r="N44" i="181"/>
  <c r="N94" i="173"/>
  <c r="H45" i="177"/>
  <c r="N86" i="186"/>
  <c r="F90" i="172"/>
  <c r="E26" i="176"/>
  <c r="H29" i="177"/>
  <c r="E25" i="181"/>
  <c r="E56" i="188"/>
  <c r="E25" i="189"/>
  <c r="T87" i="191"/>
  <c r="H26" i="176"/>
  <c r="E36" i="182"/>
  <c r="T69" i="171"/>
  <c r="F47" i="173"/>
  <c r="E45" i="174"/>
  <c r="E52" i="174"/>
  <c r="E74" i="177"/>
  <c r="N85" i="178"/>
  <c r="N87" i="178"/>
  <c r="T98" i="179"/>
  <c r="E53" i="180"/>
  <c r="N64" i="181"/>
  <c r="H81" i="182"/>
  <c r="H39" i="184"/>
  <c r="H37" i="186"/>
  <c r="N39" i="186"/>
  <c r="H81" i="186"/>
  <c r="F24" i="187"/>
  <c r="T25" i="189"/>
  <c r="T27" i="189"/>
  <c r="F32" i="189"/>
  <c r="T36" i="190"/>
  <c r="F43" i="180"/>
  <c r="H64" i="184"/>
  <c r="H88" i="189"/>
  <c r="T78" i="168"/>
  <c r="F65" i="165"/>
  <c r="T26" i="166"/>
  <c r="T78" i="166"/>
  <c r="H73" i="171"/>
  <c r="N85" i="171"/>
  <c r="H30" i="172"/>
  <c r="N55" i="173"/>
  <c r="N45" i="174"/>
  <c r="N54" i="174"/>
  <c r="F81" i="174"/>
  <c r="N90" i="174"/>
  <c r="N87" i="175"/>
  <c r="T92" i="176"/>
  <c r="N36" i="178"/>
  <c r="F85" i="178"/>
  <c r="N93" i="178"/>
  <c r="N43" i="179"/>
  <c r="T72" i="179"/>
  <c r="N25" i="180"/>
  <c r="N87" i="182"/>
  <c r="F44" i="183"/>
  <c r="F96" i="183"/>
  <c r="H63" i="186"/>
  <c r="T74" i="186"/>
  <c r="F23" i="187"/>
  <c r="F29" i="187"/>
  <c r="N35" i="187"/>
  <c r="T66" i="187"/>
  <c r="N27" i="188"/>
  <c r="F30" i="190"/>
  <c r="F72" i="191"/>
  <c r="H87" i="191"/>
  <c r="N26" i="166"/>
  <c r="H42" i="187"/>
  <c r="N88" i="188"/>
  <c r="E38" i="172"/>
  <c r="H48" i="173"/>
  <c r="N80" i="175"/>
  <c r="H56" i="176"/>
  <c r="H72" i="179"/>
  <c r="N74" i="186"/>
  <c r="T27" i="165"/>
  <c r="T62" i="169"/>
  <c r="N91" i="169"/>
  <c r="N73" i="171"/>
  <c r="T74" i="171"/>
  <c r="T91" i="171"/>
  <c r="E90" i="172"/>
  <c r="E47" i="173"/>
  <c r="T48" i="173"/>
  <c r="F76" i="173"/>
  <c r="E94" i="173"/>
  <c r="F75" i="174"/>
  <c r="H81" i="174"/>
  <c r="T76" i="175"/>
  <c r="T56" i="176"/>
  <c r="T58" i="176"/>
  <c r="H32" i="178"/>
  <c r="F67" i="178"/>
  <c r="H74" i="178"/>
  <c r="H85" i="178"/>
  <c r="T97" i="178"/>
  <c r="F91" i="179"/>
  <c r="T99" i="179"/>
  <c r="N38" i="183"/>
  <c r="E40" i="183"/>
  <c r="N96" i="183"/>
  <c r="E49" i="185"/>
  <c r="E51" i="185"/>
  <c r="F87" i="185"/>
  <c r="F48" i="186"/>
  <c r="E50" i="186"/>
  <c r="T98" i="186"/>
  <c r="N29" i="187"/>
  <c r="H96" i="187"/>
  <c r="E49" i="189"/>
  <c r="T80" i="190"/>
  <c r="H72" i="191"/>
  <c r="E30" i="166"/>
  <c r="N78" i="168"/>
  <c r="T73" i="171"/>
  <c r="H93" i="174"/>
  <c r="E33" i="175"/>
  <c r="N79" i="178"/>
  <c r="F73" i="179"/>
  <c r="H32" i="180"/>
  <c r="E50" i="182"/>
  <c r="E88" i="183"/>
  <c r="E60" i="185"/>
  <c r="E97" i="185"/>
  <c r="E99" i="185"/>
  <c r="H42" i="186"/>
  <c r="E88" i="188"/>
  <c r="N97" i="188"/>
  <c r="H66" i="189"/>
  <c r="E88" i="189"/>
  <c r="E72" i="190"/>
  <c r="F91" i="190"/>
  <c r="E48" i="191"/>
  <c r="E26" i="166"/>
  <c r="N92" i="168"/>
  <c r="F26" i="166"/>
  <c r="F30" i="166"/>
  <c r="N100" i="174"/>
  <c r="T85" i="178"/>
  <c r="F98" i="178"/>
  <c r="E43" i="180"/>
  <c r="E47" i="180"/>
  <c r="E90" i="182"/>
  <c r="E52" i="183"/>
  <c r="H88" i="183"/>
  <c r="F64" i="184"/>
  <c r="F34" i="185"/>
  <c r="F97" i="185"/>
  <c r="F99" i="185"/>
  <c r="N88" i="186"/>
  <c r="N99" i="186"/>
  <c r="F42" i="187"/>
  <c r="F99" i="187"/>
  <c r="H88" i="188"/>
  <c r="F88" i="189"/>
  <c r="N35" i="190"/>
  <c r="E66" i="190"/>
  <c r="F72" i="190"/>
  <c r="N98" i="178"/>
  <c r="F90" i="182"/>
  <c r="N88" i="183"/>
  <c r="N99" i="187"/>
  <c r="T32" i="180"/>
  <c r="N43" i="180"/>
  <c r="H47" i="180"/>
  <c r="N64" i="184"/>
  <c r="N88" i="189"/>
  <c r="N66" i="190"/>
  <c r="T29" i="173"/>
  <c r="F47" i="180"/>
  <c r="F27" i="165"/>
  <c r="E65" i="165"/>
  <c r="E66" i="171"/>
  <c r="F74" i="171"/>
  <c r="E78" i="171"/>
  <c r="N86" i="171"/>
  <c r="E40" i="172"/>
  <c r="E78" i="172"/>
  <c r="N91" i="172"/>
  <c r="E76" i="174"/>
  <c r="H80" i="175"/>
  <c r="N26" i="176"/>
  <c r="E56" i="176"/>
  <c r="H68" i="177"/>
  <c r="T49" i="178"/>
  <c r="N47" i="180"/>
  <c r="N62" i="182"/>
  <c r="N76" i="183"/>
  <c r="E78" i="183"/>
  <c r="N36" i="187"/>
  <c r="N75" i="187"/>
  <c r="E84" i="187"/>
  <c r="N32" i="189"/>
  <c r="F73" i="189"/>
  <c r="H60" i="190"/>
  <c r="F62" i="190"/>
  <c r="N84" i="190"/>
  <c r="N93" i="191"/>
  <c r="H51" i="191"/>
  <c r="T44" i="188"/>
  <c r="H66" i="190"/>
  <c r="T30" i="166"/>
  <c r="F66" i="171"/>
  <c r="F78" i="183"/>
  <c r="F84" i="187"/>
  <c r="F62" i="171"/>
  <c r="N74" i="171"/>
  <c r="E93" i="171"/>
  <c r="T99" i="171"/>
  <c r="E30" i="172"/>
  <c r="T31" i="172"/>
  <c r="T93" i="172"/>
  <c r="E98" i="172"/>
  <c r="N48" i="173"/>
  <c r="F45" i="174"/>
  <c r="N76" i="175"/>
  <c r="F87" i="175"/>
  <c r="N56" i="176"/>
  <c r="N58" i="176"/>
  <c r="N81" i="176"/>
  <c r="T92" i="179"/>
  <c r="N31" i="180"/>
  <c r="T43" i="180"/>
  <c r="F53" i="180"/>
  <c r="N60" i="180"/>
  <c r="H100" i="181"/>
  <c r="F78" i="182"/>
  <c r="F100" i="182"/>
  <c r="E72" i="183"/>
  <c r="N78" i="183"/>
  <c r="H80" i="183"/>
  <c r="N27" i="184"/>
  <c r="F49" i="184"/>
  <c r="T64" i="184"/>
  <c r="E26" i="185"/>
  <c r="N28" i="185"/>
  <c r="F57" i="185"/>
  <c r="N43" i="186"/>
  <c r="F81" i="186"/>
  <c r="F35" i="187"/>
  <c r="N90" i="190"/>
  <c r="E87" i="191"/>
  <c r="H30" i="166"/>
  <c r="T92" i="168"/>
  <c r="H74" i="171"/>
  <c r="E100" i="172"/>
  <c r="H62" i="171"/>
  <c r="E73" i="171"/>
  <c r="H85" i="171"/>
  <c r="T86" i="171"/>
  <c r="N93" i="171"/>
  <c r="E28" i="172"/>
  <c r="F30" i="172"/>
  <c r="T91" i="172"/>
  <c r="H45" i="174"/>
  <c r="F54" i="174"/>
  <c r="E81" i="174"/>
  <c r="F90" i="174"/>
  <c r="F99" i="174"/>
  <c r="H87" i="175"/>
  <c r="T26" i="176"/>
  <c r="T33" i="176"/>
  <c r="T45" i="177"/>
  <c r="F93" i="178"/>
  <c r="F43" i="179"/>
  <c r="E25" i="180"/>
  <c r="N34" i="181"/>
  <c r="F58" i="182"/>
  <c r="H87" i="182"/>
  <c r="E44" i="183"/>
  <c r="E96" i="183"/>
  <c r="T42" i="184"/>
  <c r="N49" i="184"/>
  <c r="H81" i="184"/>
  <c r="H57" i="185"/>
  <c r="N100" i="186"/>
  <c r="E29" i="187"/>
  <c r="H35" i="187"/>
  <c r="T36" i="187"/>
  <c r="F41" i="187"/>
  <c r="H27" i="188"/>
  <c r="N91" i="189"/>
  <c r="E30" i="190"/>
  <c r="T60" i="190"/>
  <c r="F73" i="190"/>
  <c r="E72" i="191"/>
  <c r="F87" i="191"/>
  <c r="T93" i="191"/>
  <c r="E39" i="182"/>
  <c r="T39" i="182"/>
  <c r="H39" i="182"/>
  <c r="F39" i="182"/>
  <c r="F74" i="191"/>
  <c r="T74" i="191"/>
  <c r="N74" i="191"/>
  <c r="H74" i="191"/>
  <c r="E74" i="191"/>
  <c r="H67" i="180"/>
  <c r="T67" i="180"/>
  <c r="F67" i="180"/>
  <c r="E61" i="171"/>
  <c r="N62" i="171"/>
  <c r="N98" i="171"/>
  <c r="N30" i="172"/>
  <c r="E66" i="172"/>
  <c r="T69" i="172"/>
  <c r="E74" i="172"/>
  <c r="E76" i="172"/>
  <c r="F78" i="172"/>
  <c r="T79" i="172"/>
  <c r="H90" i="172"/>
  <c r="F41" i="173"/>
  <c r="N47" i="173"/>
  <c r="H69" i="175"/>
  <c r="T69" i="175"/>
  <c r="N69" i="175"/>
  <c r="E88" i="176"/>
  <c r="N88" i="176"/>
  <c r="F88" i="176"/>
  <c r="N42" i="179"/>
  <c r="F42" i="179"/>
  <c r="H60" i="179"/>
  <c r="T60" i="179"/>
  <c r="N60" i="179"/>
  <c r="E67" i="180"/>
  <c r="N39" i="182"/>
  <c r="F82" i="182"/>
  <c r="E82" i="182"/>
  <c r="N82" i="182"/>
  <c r="E68" i="183"/>
  <c r="E62" i="185"/>
  <c r="T62" i="185"/>
  <c r="N62" i="185"/>
  <c r="H62" i="185"/>
  <c r="N98" i="186"/>
  <c r="F98" i="186"/>
  <c r="E98" i="186"/>
  <c r="F63" i="187"/>
  <c r="N66" i="189"/>
  <c r="F66" i="189"/>
  <c r="E66" i="189"/>
  <c r="N30" i="184"/>
  <c r="T30" i="184"/>
  <c r="T37" i="171"/>
  <c r="F61" i="171"/>
  <c r="T87" i="171"/>
  <c r="T38" i="172"/>
  <c r="E62" i="172"/>
  <c r="E64" i="172"/>
  <c r="F66" i="172"/>
  <c r="T67" i="172"/>
  <c r="H78" i="172"/>
  <c r="N90" i="172"/>
  <c r="T98" i="172"/>
  <c r="E35" i="173"/>
  <c r="H41" i="173"/>
  <c r="H36" i="174"/>
  <c r="T36" i="174"/>
  <c r="E40" i="174"/>
  <c r="H48" i="174"/>
  <c r="T48" i="174"/>
  <c r="N48" i="174"/>
  <c r="F48" i="174"/>
  <c r="E46" i="175"/>
  <c r="T46" i="175"/>
  <c r="H46" i="175"/>
  <c r="E38" i="177"/>
  <c r="H61" i="180"/>
  <c r="T61" i="180"/>
  <c r="F61" i="180"/>
  <c r="N67" i="180"/>
  <c r="H69" i="182"/>
  <c r="F69" i="182"/>
  <c r="T91" i="184"/>
  <c r="F91" i="184"/>
  <c r="E91" i="184"/>
  <c r="T43" i="185"/>
  <c r="F43" i="185"/>
  <c r="E43" i="185"/>
  <c r="N43" i="185"/>
  <c r="E74" i="185"/>
  <c r="H74" i="185"/>
  <c r="F74" i="185"/>
  <c r="T74" i="185"/>
  <c r="F47" i="187"/>
  <c r="N56" i="186"/>
  <c r="F56" i="186"/>
  <c r="E56" i="186"/>
  <c r="H61" i="171"/>
  <c r="T66" i="171"/>
  <c r="H66" i="172"/>
  <c r="N78" i="172"/>
  <c r="T86" i="172"/>
  <c r="F35" i="173"/>
  <c r="N41" i="173"/>
  <c r="F40" i="174"/>
  <c r="E36" i="177"/>
  <c r="H38" i="177"/>
  <c r="H38" i="179"/>
  <c r="T38" i="179"/>
  <c r="F38" i="179"/>
  <c r="T86" i="183"/>
  <c r="F86" i="183"/>
  <c r="E86" i="183"/>
  <c r="N86" i="183"/>
  <c r="H96" i="186"/>
  <c r="F96" i="186"/>
  <c r="N47" i="187"/>
  <c r="E93" i="187"/>
  <c r="T93" i="187"/>
  <c r="N64" i="189"/>
  <c r="H64" i="189"/>
  <c r="T90" i="189"/>
  <c r="N90" i="189"/>
  <c r="H90" i="189"/>
  <c r="N69" i="191"/>
  <c r="H69" i="191"/>
  <c r="F69" i="191"/>
  <c r="E69" i="191"/>
  <c r="E60" i="173"/>
  <c r="N60" i="173"/>
  <c r="H60" i="173"/>
  <c r="E26" i="178"/>
  <c r="N26" i="178"/>
  <c r="F25" i="168"/>
  <c r="N43" i="169"/>
  <c r="N61" i="171"/>
  <c r="T62" i="171"/>
  <c r="T98" i="171"/>
  <c r="N66" i="172"/>
  <c r="T74" i="172"/>
  <c r="H35" i="173"/>
  <c r="E90" i="173"/>
  <c r="T90" i="173"/>
  <c r="F36" i="174"/>
  <c r="H40" i="174"/>
  <c r="F42" i="174"/>
  <c r="F46" i="175"/>
  <c r="N90" i="178"/>
  <c r="E90" i="178"/>
  <c r="T76" i="182"/>
  <c r="N76" i="182"/>
  <c r="H76" i="182"/>
  <c r="F76" i="182"/>
  <c r="T62" i="183"/>
  <c r="N62" i="183"/>
  <c r="H62" i="183"/>
  <c r="F62" i="183"/>
  <c r="E46" i="184"/>
  <c r="T46" i="184"/>
  <c r="T81" i="185"/>
  <c r="N81" i="185"/>
  <c r="H81" i="185"/>
  <c r="F81" i="185"/>
  <c r="T56" i="186"/>
  <c r="N48" i="189"/>
  <c r="T48" i="189"/>
  <c r="F48" i="189"/>
  <c r="E48" i="189"/>
  <c r="T96" i="190"/>
  <c r="N96" i="190"/>
  <c r="H96" i="190"/>
  <c r="F96" i="190"/>
  <c r="E96" i="190"/>
  <c r="F90" i="188"/>
  <c r="E90" i="188"/>
  <c r="T62" i="172"/>
  <c r="N35" i="173"/>
  <c r="N36" i="174"/>
  <c r="N40" i="174"/>
  <c r="T69" i="174"/>
  <c r="N69" i="174"/>
  <c r="F69" i="174"/>
  <c r="N46" i="175"/>
  <c r="N61" i="180"/>
  <c r="F38" i="182"/>
  <c r="E38" i="182"/>
  <c r="T31" i="184"/>
  <c r="F31" i="184"/>
  <c r="E31" i="184"/>
  <c r="T87" i="184"/>
  <c r="N87" i="184"/>
  <c r="F87" i="184"/>
  <c r="E87" i="184"/>
  <c r="H55" i="186"/>
  <c r="E55" i="186"/>
  <c r="H25" i="168"/>
  <c r="E27" i="165"/>
  <c r="E69" i="171"/>
  <c r="E85" i="171"/>
  <c r="F90" i="173"/>
  <c r="F94" i="173"/>
  <c r="N38" i="179"/>
  <c r="N72" i="179"/>
  <c r="F72" i="179"/>
  <c r="E99" i="181"/>
  <c r="T99" i="181"/>
  <c r="N99" i="181"/>
  <c r="H99" i="181"/>
  <c r="E45" i="182"/>
  <c r="T45" i="182"/>
  <c r="N45" i="182"/>
  <c r="H45" i="182"/>
  <c r="T72" i="182"/>
  <c r="N72" i="182"/>
  <c r="E76" i="182"/>
  <c r="T82" i="182"/>
  <c r="E62" i="183"/>
  <c r="E81" i="185"/>
  <c r="T84" i="186"/>
  <c r="F84" i="186"/>
  <c r="E84" i="186"/>
  <c r="N100" i="187"/>
  <c r="T100" i="187"/>
  <c r="H100" i="187"/>
  <c r="F100" i="187"/>
  <c r="F36" i="188"/>
  <c r="E36" i="188"/>
  <c r="H48" i="189"/>
  <c r="H94" i="190"/>
  <c r="F94" i="190"/>
  <c r="N38" i="177"/>
  <c r="F38" i="177"/>
  <c r="F78" i="168"/>
  <c r="T43" i="169"/>
  <c r="F85" i="171"/>
  <c r="H90" i="173"/>
  <c r="E69" i="174"/>
  <c r="E40" i="175"/>
  <c r="T40" i="175"/>
  <c r="N40" i="175"/>
  <c r="H40" i="175"/>
  <c r="T68" i="175"/>
  <c r="H68" i="175"/>
  <c r="E68" i="175"/>
  <c r="E100" i="176"/>
  <c r="H100" i="176"/>
  <c r="F100" i="176"/>
  <c r="F97" i="178"/>
  <c r="E97" i="178"/>
  <c r="N97" i="178"/>
  <c r="H38" i="182"/>
  <c r="T85" i="184"/>
  <c r="F85" i="184"/>
  <c r="E85" i="184"/>
  <c r="H43" i="191"/>
  <c r="F43" i="191"/>
  <c r="T78" i="191"/>
  <c r="N78" i="191"/>
  <c r="H78" i="191"/>
  <c r="F78" i="191"/>
  <c r="E78" i="191"/>
  <c r="T92" i="182"/>
  <c r="N92" i="182"/>
  <c r="H92" i="182"/>
  <c r="F92" i="182"/>
  <c r="N26" i="186"/>
  <c r="T26" i="186"/>
  <c r="F26" i="186"/>
  <c r="E26" i="186"/>
  <c r="H78" i="168"/>
  <c r="H55" i="173"/>
  <c r="T55" i="173"/>
  <c r="H79" i="173"/>
  <c r="T79" i="173"/>
  <c r="N90" i="173"/>
  <c r="H69" i="174"/>
  <c r="N67" i="177"/>
  <c r="F67" i="177"/>
  <c r="N25" i="181"/>
  <c r="F25" i="181"/>
  <c r="T51" i="184"/>
  <c r="F51" i="184"/>
  <c r="E51" i="184"/>
  <c r="N51" i="184"/>
  <c r="H44" i="190"/>
  <c r="N44" i="190"/>
  <c r="E44" i="190"/>
  <c r="N58" i="189"/>
  <c r="H58" i="189"/>
  <c r="T100" i="189"/>
  <c r="F100" i="189"/>
  <c r="E100" i="189"/>
  <c r="N100" i="189"/>
  <c r="N52" i="174"/>
  <c r="H52" i="174"/>
  <c r="F52" i="174"/>
  <c r="F40" i="181"/>
  <c r="H40" i="181"/>
  <c r="E40" i="181"/>
  <c r="T40" i="181"/>
  <c r="T94" i="182"/>
  <c r="F94" i="182"/>
  <c r="E94" i="182"/>
  <c r="T98" i="183"/>
  <c r="F98" i="183"/>
  <c r="E98" i="183"/>
  <c r="N98" i="183"/>
  <c r="H43" i="179"/>
  <c r="N73" i="179"/>
  <c r="H91" i="179"/>
  <c r="F25" i="180"/>
  <c r="F31" i="180"/>
  <c r="N73" i="180"/>
  <c r="H26" i="181"/>
  <c r="E28" i="181"/>
  <c r="F42" i="181"/>
  <c r="E44" i="181"/>
  <c r="E100" i="181"/>
  <c r="F81" i="182"/>
  <c r="E84" i="182"/>
  <c r="E38" i="183"/>
  <c r="F80" i="183"/>
  <c r="F88" i="183"/>
  <c r="F76" i="184"/>
  <c r="E28" i="185"/>
  <c r="N49" i="185"/>
  <c r="N51" i="185"/>
  <c r="T72" i="185"/>
  <c r="F42" i="186"/>
  <c r="E48" i="186"/>
  <c r="N81" i="186"/>
  <c r="H29" i="187"/>
  <c r="E41" i="187"/>
  <c r="E62" i="190"/>
  <c r="F66" i="190"/>
  <c r="N75" i="174"/>
  <c r="N81" i="174"/>
  <c r="E99" i="174"/>
  <c r="E38" i="175"/>
  <c r="N81" i="175"/>
  <c r="N68" i="177"/>
  <c r="E24" i="178"/>
  <c r="E67" i="178"/>
  <c r="T79" i="178"/>
  <c r="E30" i="179"/>
  <c r="H28" i="181"/>
  <c r="T34" i="181"/>
  <c r="H44" i="181"/>
  <c r="N100" i="181"/>
  <c r="N81" i="182"/>
  <c r="N84" i="182"/>
  <c r="H38" i="183"/>
  <c r="N80" i="183"/>
  <c r="N76" i="184"/>
  <c r="H28" i="185"/>
  <c r="N42" i="186"/>
  <c r="H48" i="186"/>
  <c r="N62" i="190"/>
  <c r="E38" i="191"/>
  <c r="E66" i="191"/>
  <c r="T90" i="174"/>
  <c r="H99" i="174"/>
  <c r="N38" i="175"/>
  <c r="E68" i="176"/>
  <c r="T69" i="176"/>
  <c r="H74" i="176"/>
  <c r="F51" i="177"/>
  <c r="H67" i="178"/>
  <c r="T75" i="178"/>
  <c r="H30" i="179"/>
  <c r="T68" i="179"/>
  <c r="N78" i="179"/>
  <c r="N98" i="179"/>
  <c r="T25" i="180"/>
  <c r="T31" i="180"/>
  <c r="H53" i="180"/>
  <c r="E88" i="181"/>
  <c r="E56" i="182"/>
  <c r="E62" i="182"/>
  <c r="N90" i="182"/>
  <c r="H100" i="182"/>
  <c r="E30" i="183"/>
  <c r="H44" i="183"/>
  <c r="N46" i="183"/>
  <c r="F40" i="184"/>
  <c r="T48" i="184"/>
  <c r="T78" i="184"/>
  <c r="H48" i="185"/>
  <c r="H87" i="185"/>
  <c r="H50" i="186"/>
  <c r="F44" i="188"/>
  <c r="F69" i="188"/>
  <c r="H49" i="189"/>
  <c r="F70" i="189"/>
  <c r="E91" i="189"/>
  <c r="H24" i="190"/>
  <c r="E36" i="190"/>
  <c r="H41" i="190"/>
  <c r="E45" i="190"/>
  <c r="H72" i="190"/>
  <c r="F38" i="191"/>
  <c r="F66" i="191"/>
  <c r="E93" i="191"/>
  <c r="N99" i="174"/>
  <c r="T81" i="175"/>
  <c r="F68" i="176"/>
  <c r="N74" i="176"/>
  <c r="N51" i="177"/>
  <c r="N67" i="178"/>
  <c r="N30" i="179"/>
  <c r="N53" i="180"/>
  <c r="H88" i="181"/>
  <c r="T100" i="181"/>
  <c r="F56" i="182"/>
  <c r="F62" i="182"/>
  <c r="T81" i="182"/>
  <c r="N100" i="182"/>
  <c r="N44" i="183"/>
  <c r="H40" i="184"/>
  <c r="T76" i="184"/>
  <c r="N87" i="185"/>
  <c r="N50" i="186"/>
  <c r="N69" i="188"/>
  <c r="N49" i="189"/>
  <c r="F91" i="189"/>
  <c r="N24" i="190"/>
  <c r="F36" i="190"/>
  <c r="N41" i="190"/>
  <c r="N72" i="190"/>
  <c r="F85" i="190"/>
  <c r="H38" i="191"/>
  <c r="N45" i="191"/>
  <c r="E51" i="191"/>
  <c r="N62" i="191"/>
  <c r="H66" i="191"/>
  <c r="E68" i="191"/>
  <c r="F93" i="191"/>
  <c r="F76" i="175"/>
  <c r="E80" i="175"/>
  <c r="E81" i="176"/>
  <c r="F45" i="177"/>
  <c r="N42" i="178"/>
  <c r="N49" i="178"/>
  <c r="F74" i="178"/>
  <c r="H60" i="180"/>
  <c r="N88" i="181"/>
  <c r="H56" i="182"/>
  <c r="H62" i="182"/>
  <c r="F87" i="182"/>
  <c r="E37" i="184"/>
  <c r="N40" i="184"/>
  <c r="T54" i="184"/>
  <c r="F75" i="187"/>
  <c r="H25" i="188"/>
  <c r="F27" i="188"/>
  <c r="H31" i="188"/>
  <c r="H91" i="189"/>
  <c r="N38" i="191"/>
  <c r="F51" i="191"/>
  <c r="N66" i="191"/>
  <c r="T88" i="181"/>
  <c r="T40" i="184"/>
  <c r="T51" i="191"/>
  <c r="H62" i="179"/>
  <c r="T62" i="179"/>
  <c r="N62" i="179"/>
  <c r="F62" i="179"/>
  <c r="E62" i="179"/>
  <c r="T64" i="183"/>
  <c r="N64" i="183"/>
  <c r="H64" i="183"/>
  <c r="F64" i="183"/>
  <c r="E64" i="183"/>
  <c r="E100" i="184"/>
  <c r="T100" i="184"/>
  <c r="N100" i="184"/>
  <c r="H100" i="184"/>
  <c r="F100" i="184"/>
  <c r="T76" i="189"/>
  <c r="N76" i="189"/>
  <c r="H76" i="189"/>
  <c r="E76" i="189"/>
  <c r="F76" i="189"/>
  <c r="N88" i="191"/>
  <c r="F88" i="191"/>
  <c r="E27" i="176"/>
  <c r="N27" i="176"/>
  <c r="H27" i="176"/>
  <c r="F27" i="176"/>
  <c r="T27" i="176"/>
  <c r="H55" i="169"/>
  <c r="T55" i="169"/>
  <c r="N55" i="169"/>
  <c r="F37" i="172"/>
  <c r="N37" i="172"/>
  <c r="T37" i="172"/>
  <c r="H31" i="173"/>
  <c r="T31" i="173"/>
  <c r="N31" i="173"/>
  <c r="T82" i="173"/>
  <c r="N82" i="173"/>
  <c r="H82" i="173"/>
  <c r="F82" i="173"/>
  <c r="E82" i="173"/>
  <c r="T26" i="177"/>
  <c r="F26" i="177"/>
  <c r="H26" i="177"/>
  <c r="E26" i="177"/>
  <c r="N26" i="177"/>
  <c r="E25" i="166"/>
  <c r="N25" i="166"/>
  <c r="T25" i="166"/>
  <c r="H25" i="166"/>
  <c r="T30" i="168"/>
  <c r="F30" i="168"/>
  <c r="N30" i="168"/>
  <c r="H30" i="168"/>
  <c r="E30" i="168"/>
  <c r="N97" i="171"/>
  <c r="H97" i="171"/>
  <c r="T97" i="171"/>
  <c r="F97" i="171"/>
  <c r="F97" i="172"/>
  <c r="H97" i="172"/>
  <c r="N97" i="172"/>
  <c r="T97" i="172"/>
  <c r="N72" i="178"/>
  <c r="E72" i="178"/>
  <c r="N54" i="188"/>
  <c r="H54" i="188"/>
  <c r="F54" i="188"/>
  <c r="T54" i="188"/>
  <c r="E54" i="188"/>
  <c r="E96" i="173"/>
  <c r="T96" i="173"/>
  <c r="H96" i="173"/>
  <c r="N96" i="173"/>
  <c r="F96" i="173"/>
  <c r="N76" i="181"/>
  <c r="F76" i="181"/>
  <c r="E76" i="181"/>
  <c r="T76" i="181"/>
  <c r="H76" i="181"/>
  <c r="T90" i="183"/>
  <c r="N90" i="183"/>
  <c r="F90" i="183"/>
  <c r="E90" i="183"/>
  <c r="N32" i="169"/>
  <c r="F32" i="169"/>
  <c r="T32" i="169"/>
  <c r="H81" i="171"/>
  <c r="N81" i="171"/>
  <c r="T81" i="171"/>
  <c r="E97" i="171"/>
  <c r="F73" i="172"/>
  <c r="N73" i="172"/>
  <c r="H73" i="172"/>
  <c r="T73" i="172"/>
  <c r="H45" i="178"/>
  <c r="N45" i="178"/>
  <c r="F45" i="178"/>
  <c r="E45" i="178"/>
  <c r="T45" i="178"/>
  <c r="N85" i="189"/>
  <c r="T85" i="189"/>
  <c r="H85" i="189"/>
  <c r="F85" i="189"/>
  <c r="E85" i="189"/>
  <c r="N72" i="184"/>
  <c r="T72" i="184"/>
  <c r="E99" i="182"/>
  <c r="T99" i="182"/>
  <c r="N99" i="182"/>
  <c r="F99" i="182"/>
  <c r="H99" i="182"/>
  <c r="E48" i="187"/>
  <c r="N48" i="187"/>
  <c r="H48" i="187"/>
  <c r="T48" i="187"/>
  <c r="F48" i="187"/>
  <c r="F25" i="166"/>
  <c r="F61" i="172"/>
  <c r="T61" i="172"/>
  <c r="H61" i="172"/>
  <c r="N61" i="172"/>
  <c r="T100" i="173"/>
  <c r="H100" i="173"/>
  <c r="N100" i="173"/>
  <c r="F100" i="173"/>
  <c r="E100" i="173"/>
  <c r="E51" i="186"/>
  <c r="N51" i="186"/>
  <c r="H51" i="186"/>
  <c r="F51" i="186"/>
  <c r="T51" i="186"/>
  <c r="T27" i="190"/>
  <c r="N27" i="190"/>
  <c r="H27" i="190"/>
  <c r="F27" i="190"/>
  <c r="E27" i="190"/>
  <c r="E45" i="176"/>
  <c r="N45" i="176"/>
  <c r="H45" i="176"/>
  <c r="F45" i="176"/>
  <c r="T45" i="176"/>
  <c r="T78" i="189"/>
  <c r="N78" i="189"/>
  <c r="H78" i="189"/>
  <c r="F78" i="189"/>
  <c r="E78" i="189"/>
  <c r="H32" i="166"/>
  <c r="N32" i="166"/>
  <c r="T32" i="166"/>
  <c r="F32" i="166"/>
  <c r="E84" i="173"/>
  <c r="H84" i="173"/>
  <c r="F84" i="173"/>
  <c r="N84" i="173"/>
  <c r="T84" i="173"/>
  <c r="N46" i="174"/>
  <c r="F46" i="174"/>
  <c r="E46" i="174"/>
  <c r="H46" i="174"/>
  <c r="T46" i="174"/>
  <c r="H67" i="169"/>
  <c r="N67" i="169"/>
  <c r="T67" i="169"/>
  <c r="F85" i="172"/>
  <c r="N85" i="172"/>
  <c r="H85" i="172"/>
  <c r="T85" i="172"/>
  <c r="E70" i="175"/>
  <c r="N70" i="175"/>
  <c r="H70" i="175"/>
  <c r="F70" i="175"/>
  <c r="T70" i="175"/>
  <c r="N41" i="180"/>
  <c r="H41" i="180"/>
  <c r="F41" i="180"/>
  <c r="E41" i="180"/>
  <c r="T41" i="180"/>
  <c r="E85" i="181"/>
  <c r="F85" i="181"/>
  <c r="T42" i="182"/>
  <c r="N42" i="182"/>
  <c r="F42" i="182"/>
  <c r="E42" i="182"/>
  <c r="T43" i="184"/>
  <c r="N43" i="184"/>
  <c r="F43" i="184"/>
  <c r="E43" i="184"/>
  <c r="H68" i="171"/>
  <c r="F68" i="171"/>
  <c r="E36" i="172"/>
  <c r="T36" i="172"/>
  <c r="N36" i="172"/>
  <c r="F36" i="172"/>
  <c r="H36" i="172"/>
  <c r="N30" i="181"/>
  <c r="F30" i="181"/>
  <c r="T30" i="185"/>
  <c r="N30" i="185"/>
  <c r="H30" i="185"/>
  <c r="E30" i="185"/>
  <c r="F30" i="185"/>
  <c r="N92" i="169"/>
  <c r="T92" i="169"/>
  <c r="H79" i="177"/>
  <c r="T79" i="177"/>
  <c r="N79" i="177"/>
  <c r="E70" i="184"/>
  <c r="T70" i="184"/>
  <c r="N70" i="184"/>
  <c r="F70" i="184"/>
  <c r="H70" i="184"/>
  <c r="T66" i="179"/>
  <c r="H66" i="179"/>
  <c r="F66" i="179"/>
  <c r="E66" i="179"/>
  <c r="N66" i="179"/>
  <c r="T32" i="181"/>
  <c r="N32" i="181"/>
  <c r="H32" i="181"/>
  <c r="F32" i="181"/>
  <c r="E32" i="181"/>
  <c r="N38" i="186"/>
  <c r="T38" i="186"/>
  <c r="H38" i="186"/>
  <c r="F38" i="186"/>
  <c r="E38" i="186"/>
  <c r="E63" i="176"/>
  <c r="T63" i="176"/>
  <c r="E80" i="178"/>
  <c r="N80" i="178"/>
  <c r="H80" i="178"/>
  <c r="F80" i="178"/>
  <c r="T54" i="179"/>
  <c r="N54" i="179"/>
  <c r="H54" i="179"/>
  <c r="E85" i="176"/>
  <c r="N96" i="184"/>
  <c r="T96" i="184"/>
  <c r="T30" i="186"/>
  <c r="F30" i="186"/>
  <c r="N85" i="188"/>
  <c r="T85" i="188"/>
  <c r="E40" i="189"/>
  <c r="H92" i="171"/>
  <c r="F30" i="173"/>
  <c r="F92" i="178"/>
  <c r="H75" i="179"/>
  <c r="H91" i="180"/>
  <c r="T91" i="180"/>
  <c r="E78" i="166"/>
  <c r="F86" i="169"/>
  <c r="E37" i="171"/>
  <c r="E67" i="171"/>
  <c r="E75" i="171"/>
  <c r="H80" i="171"/>
  <c r="N92" i="171"/>
  <c r="E32" i="172"/>
  <c r="E58" i="172"/>
  <c r="F60" i="172"/>
  <c r="E70" i="172"/>
  <c r="F72" i="172"/>
  <c r="E82" i="172"/>
  <c r="F84" i="172"/>
  <c r="E94" i="172"/>
  <c r="F96" i="172"/>
  <c r="H30" i="173"/>
  <c r="H91" i="173"/>
  <c r="T91" i="173"/>
  <c r="N91" i="173"/>
  <c r="N33" i="174"/>
  <c r="H58" i="174"/>
  <c r="H84" i="174"/>
  <c r="N84" i="174"/>
  <c r="F84" i="174"/>
  <c r="E94" i="174"/>
  <c r="H96" i="174"/>
  <c r="T96" i="174"/>
  <c r="E58" i="175"/>
  <c r="T58" i="175"/>
  <c r="N58" i="175"/>
  <c r="H58" i="175"/>
  <c r="F75" i="175"/>
  <c r="H63" i="176"/>
  <c r="H87" i="176"/>
  <c r="H99" i="176"/>
  <c r="F44" i="177"/>
  <c r="E48" i="178"/>
  <c r="E50" i="178"/>
  <c r="N50" i="178"/>
  <c r="H50" i="178"/>
  <c r="F50" i="178"/>
  <c r="H92" i="178"/>
  <c r="F54" i="179"/>
  <c r="F97" i="179"/>
  <c r="F24" i="180"/>
  <c r="E36" i="180"/>
  <c r="N36" i="180"/>
  <c r="H36" i="180"/>
  <c r="F36" i="180"/>
  <c r="T46" i="180"/>
  <c r="N46" i="180"/>
  <c r="E46" i="180"/>
  <c r="E78" i="180"/>
  <c r="T78" i="180"/>
  <c r="N84" i="180"/>
  <c r="T70" i="182"/>
  <c r="N70" i="182"/>
  <c r="H70" i="182"/>
  <c r="F70" i="182"/>
  <c r="E70" i="182"/>
  <c r="E52" i="184"/>
  <c r="N52" i="184"/>
  <c r="H52" i="184"/>
  <c r="F52" i="184"/>
  <c r="T63" i="184"/>
  <c r="N63" i="184"/>
  <c r="H63" i="184"/>
  <c r="E40" i="185"/>
  <c r="T40" i="185"/>
  <c r="N84" i="185"/>
  <c r="F84" i="185"/>
  <c r="E84" i="185"/>
  <c r="T84" i="185"/>
  <c r="E88" i="185"/>
  <c r="N88" i="185"/>
  <c r="F88" i="185"/>
  <c r="T88" i="185"/>
  <c r="E30" i="186"/>
  <c r="T62" i="186"/>
  <c r="H62" i="186"/>
  <c r="F62" i="186"/>
  <c r="E62" i="186"/>
  <c r="E75" i="186"/>
  <c r="N75" i="186"/>
  <c r="H75" i="186"/>
  <c r="F75" i="186"/>
  <c r="T75" i="186"/>
  <c r="E72" i="187"/>
  <c r="T72" i="187"/>
  <c r="N72" i="187"/>
  <c r="H72" i="187"/>
  <c r="H32" i="188"/>
  <c r="F32" i="188"/>
  <c r="T70" i="188"/>
  <c r="N70" i="188"/>
  <c r="F70" i="188"/>
  <c r="E81" i="188"/>
  <c r="F85" i="188"/>
  <c r="H40" i="189"/>
  <c r="H76" i="190"/>
  <c r="F76" i="190"/>
  <c r="H39" i="191"/>
  <c r="F39" i="191"/>
  <c r="E39" i="191"/>
  <c r="N27" i="175"/>
  <c r="H27" i="175"/>
  <c r="F27" i="175"/>
  <c r="H56" i="179"/>
  <c r="N56" i="179"/>
  <c r="F56" i="179"/>
  <c r="E56" i="179"/>
  <c r="T32" i="186"/>
  <c r="N32" i="186"/>
  <c r="H32" i="186"/>
  <c r="F32" i="186"/>
  <c r="E58" i="174"/>
  <c r="E93" i="182"/>
  <c r="N93" i="182"/>
  <c r="H93" i="182"/>
  <c r="F93" i="182"/>
  <c r="T93" i="182"/>
  <c r="N79" i="169"/>
  <c r="F80" i="171"/>
  <c r="H61" i="173"/>
  <c r="F61" i="173"/>
  <c r="F58" i="174"/>
  <c r="N84" i="179"/>
  <c r="H84" i="179"/>
  <c r="F84" i="179"/>
  <c r="E84" i="179"/>
  <c r="T100" i="188"/>
  <c r="N100" i="188"/>
  <c r="H100" i="188"/>
  <c r="F100" i="188"/>
  <c r="E100" i="188"/>
  <c r="F37" i="166"/>
  <c r="F46" i="166"/>
  <c r="E48" i="166"/>
  <c r="F78" i="166"/>
  <c r="F66" i="169"/>
  <c r="H33" i="171"/>
  <c r="F37" i="171"/>
  <c r="F67" i="171"/>
  <c r="N75" i="171"/>
  <c r="E79" i="171"/>
  <c r="N80" i="171"/>
  <c r="E91" i="171"/>
  <c r="E96" i="171"/>
  <c r="T39" i="172"/>
  <c r="H60" i="172"/>
  <c r="H72" i="172"/>
  <c r="H84" i="172"/>
  <c r="H96" i="172"/>
  <c r="E29" i="173"/>
  <c r="N30" i="173"/>
  <c r="N61" i="173"/>
  <c r="E70" i="173"/>
  <c r="N58" i="174"/>
  <c r="F60" i="174"/>
  <c r="E64" i="174"/>
  <c r="F94" i="174"/>
  <c r="H75" i="175"/>
  <c r="N63" i="176"/>
  <c r="E78" i="176"/>
  <c r="T78" i="176"/>
  <c r="N87" i="176"/>
  <c r="N99" i="176"/>
  <c r="H44" i="177"/>
  <c r="F48" i="177"/>
  <c r="E48" i="177"/>
  <c r="H27" i="178"/>
  <c r="T27" i="178"/>
  <c r="N27" i="178"/>
  <c r="F27" i="178"/>
  <c r="N92" i="178"/>
  <c r="E50" i="179"/>
  <c r="T56" i="179"/>
  <c r="N93" i="179"/>
  <c r="T93" i="179"/>
  <c r="H97" i="179"/>
  <c r="E91" i="180"/>
  <c r="T24" i="182"/>
  <c r="N24" i="182"/>
  <c r="F24" i="182"/>
  <c r="T26" i="182"/>
  <c r="N26" i="182"/>
  <c r="H26" i="182"/>
  <c r="F26" i="182"/>
  <c r="E26" i="182"/>
  <c r="N58" i="182"/>
  <c r="H58" i="182"/>
  <c r="T58" i="182"/>
  <c r="T60" i="182"/>
  <c r="N60" i="182"/>
  <c r="F60" i="182"/>
  <c r="E60" i="182"/>
  <c r="T66" i="182"/>
  <c r="N66" i="182"/>
  <c r="F66" i="182"/>
  <c r="E66" i="182"/>
  <c r="T78" i="182"/>
  <c r="N78" i="182"/>
  <c r="T80" i="182"/>
  <c r="N80" i="182"/>
  <c r="H80" i="182"/>
  <c r="F80" i="182"/>
  <c r="F45" i="183"/>
  <c r="T66" i="184"/>
  <c r="T69" i="184"/>
  <c r="H69" i="184"/>
  <c r="F69" i="184"/>
  <c r="E69" i="184"/>
  <c r="N69" i="184"/>
  <c r="N66" i="185"/>
  <c r="T66" i="185"/>
  <c r="H66" i="185"/>
  <c r="F71" i="186"/>
  <c r="E71" i="186"/>
  <c r="T80" i="186"/>
  <c r="N80" i="186"/>
  <c r="H80" i="186"/>
  <c r="F80" i="186"/>
  <c r="E80" i="186"/>
  <c r="T39" i="188"/>
  <c r="N39" i="188"/>
  <c r="H39" i="188"/>
  <c r="F39" i="188"/>
  <c r="T66" i="188"/>
  <c r="N66" i="188"/>
  <c r="H66" i="188"/>
  <c r="F66" i="188"/>
  <c r="F81" i="188"/>
  <c r="T48" i="191"/>
  <c r="N48" i="191"/>
  <c r="N53" i="183"/>
  <c r="T53" i="183"/>
  <c r="T40" i="189"/>
  <c r="N40" i="189"/>
  <c r="N88" i="174"/>
  <c r="H88" i="174"/>
  <c r="F88" i="174"/>
  <c r="E88" i="174"/>
  <c r="T75" i="184"/>
  <c r="N75" i="184"/>
  <c r="H75" i="184"/>
  <c r="F75" i="184"/>
  <c r="E75" i="184"/>
  <c r="N32" i="177"/>
  <c r="H32" i="177"/>
  <c r="F32" i="177"/>
  <c r="E32" i="177"/>
  <c r="E24" i="180"/>
  <c r="N24" i="180"/>
  <c r="N80" i="185"/>
  <c r="T80" i="185"/>
  <c r="T43" i="188"/>
  <c r="N43" i="188"/>
  <c r="F43" i="188"/>
  <c r="F30" i="189"/>
  <c r="E30" i="189"/>
  <c r="N30" i="189"/>
  <c r="H30" i="189"/>
  <c r="T30" i="189"/>
  <c r="F87" i="176"/>
  <c r="F99" i="176"/>
  <c r="E54" i="179"/>
  <c r="T73" i="184"/>
  <c r="F73" i="184"/>
  <c r="E73" i="184"/>
  <c r="H76" i="187"/>
  <c r="F76" i="187"/>
  <c r="N76" i="187"/>
  <c r="E76" i="187"/>
  <c r="F48" i="166"/>
  <c r="H78" i="166"/>
  <c r="E29" i="169"/>
  <c r="E58" i="169"/>
  <c r="F60" i="169"/>
  <c r="H66" i="169"/>
  <c r="T79" i="169"/>
  <c r="N33" i="171"/>
  <c r="H37" i="171"/>
  <c r="H67" i="171"/>
  <c r="F79" i="171"/>
  <c r="E87" i="171"/>
  <c r="F91" i="171"/>
  <c r="F96" i="171"/>
  <c r="E99" i="171"/>
  <c r="N60" i="172"/>
  <c r="T63" i="172"/>
  <c r="T68" i="172"/>
  <c r="N72" i="172"/>
  <c r="T75" i="172"/>
  <c r="T80" i="172"/>
  <c r="N84" i="172"/>
  <c r="T87" i="172"/>
  <c r="T92" i="172"/>
  <c r="N96" i="172"/>
  <c r="T99" i="172"/>
  <c r="F29" i="173"/>
  <c r="E58" i="173"/>
  <c r="F70" i="173"/>
  <c r="F79" i="173"/>
  <c r="F91" i="173"/>
  <c r="N60" i="174"/>
  <c r="F64" i="174"/>
  <c r="N76" i="174"/>
  <c r="H76" i="174"/>
  <c r="F76" i="174"/>
  <c r="T93" i="174"/>
  <c r="N93" i="174"/>
  <c r="H94" i="174"/>
  <c r="F96" i="174"/>
  <c r="T27" i="175"/>
  <c r="F58" i="175"/>
  <c r="N75" i="175"/>
  <c r="T32" i="177"/>
  <c r="N44" i="177"/>
  <c r="E97" i="177"/>
  <c r="E73" i="178"/>
  <c r="H87" i="178"/>
  <c r="T87" i="178"/>
  <c r="T91" i="178"/>
  <c r="N91" i="178"/>
  <c r="H91" i="178"/>
  <c r="E61" i="179"/>
  <c r="N61" i="179"/>
  <c r="H61" i="179"/>
  <c r="F61" i="179"/>
  <c r="T75" i="179"/>
  <c r="N97" i="179"/>
  <c r="N44" i="180"/>
  <c r="T44" i="180"/>
  <c r="H44" i="180"/>
  <c r="F78" i="180"/>
  <c r="F91" i="180"/>
  <c r="N82" i="181"/>
  <c r="H82" i="181"/>
  <c r="F82" i="181"/>
  <c r="E82" i="181"/>
  <c r="N31" i="182"/>
  <c r="H31" i="182"/>
  <c r="F31" i="182"/>
  <c r="T64" i="182"/>
  <c r="N64" i="182"/>
  <c r="H64" i="182"/>
  <c r="F64" i="182"/>
  <c r="E61" i="184"/>
  <c r="E63" i="184"/>
  <c r="N84" i="184"/>
  <c r="T84" i="184"/>
  <c r="F40" i="185"/>
  <c r="E58" i="185"/>
  <c r="N58" i="185"/>
  <c r="H58" i="185"/>
  <c r="F58" i="185"/>
  <c r="N62" i="186"/>
  <c r="E69" i="186"/>
  <c r="T69" i="186"/>
  <c r="N69" i="186"/>
  <c r="H69" i="186"/>
  <c r="F72" i="187"/>
  <c r="H87" i="187"/>
  <c r="N87" i="187"/>
  <c r="T87" i="187"/>
  <c r="T64" i="188"/>
  <c r="N64" i="188"/>
  <c r="H64" i="188"/>
  <c r="N39" i="191"/>
  <c r="N50" i="191"/>
  <c r="H50" i="191"/>
  <c r="F50" i="191"/>
  <c r="T50" i="191"/>
  <c r="T43" i="176"/>
  <c r="H43" i="176"/>
  <c r="E43" i="176"/>
  <c r="T86" i="182"/>
  <c r="N86" i="182"/>
  <c r="T33" i="174"/>
  <c r="H33" i="174"/>
  <c r="F33" i="174"/>
  <c r="H28" i="177"/>
  <c r="T28" i="177"/>
  <c r="N28" i="177"/>
  <c r="E86" i="182"/>
  <c r="E83" i="186"/>
  <c r="T81" i="188"/>
  <c r="N81" i="188"/>
  <c r="E80" i="172"/>
  <c r="E84" i="172"/>
  <c r="E92" i="172"/>
  <c r="E27" i="175"/>
  <c r="H67" i="176"/>
  <c r="N50" i="177"/>
  <c r="H50" i="177"/>
  <c r="F50" i="177"/>
  <c r="E50" i="177"/>
  <c r="N37" i="178"/>
  <c r="H37" i="178"/>
  <c r="F37" i="178"/>
  <c r="E37" i="178"/>
  <c r="H50" i="179"/>
  <c r="T50" i="179"/>
  <c r="N50" i="179"/>
  <c r="F86" i="182"/>
  <c r="H48" i="166"/>
  <c r="F29" i="169"/>
  <c r="H60" i="169"/>
  <c r="F62" i="169"/>
  <c r="T86" i="169"/>
  <c r="H79" i="171"/>
  <c r="N87" i="171"/>
  <c r="H91" i="171"/>
  <c r="T92" i="171"/>
  <c r="N99" i="171"/>
  <c r="T32" i="172"/>
  <c r="H67" i="172"/>
  <c r="H79" i="172"/>
  <c r="H91" i="172"/>
  <c r="H29" i="173"/>
  <c r="F58" i="173"/>
  <c r="H70" i="173"/>
  <c r="F72" i="173"/>
  <c r="N79" i="173"/>
  <c r="H64" i="174"/>
  <c r="F66" i="174"/>
  <c r="N94" i="174"/>
  <c r="N96" i="174"/>
  <c r="H100" i="174"/>
  <c r="F100" i="174"/>
  <c r="E100" i="174"/>
  <c r="F78" i="176"/>
  <c r="T43" i="177"/>
  <c r="N43" i="177"/>
  <c r="F43" i="177"/>
  <c r="T50" i="177"/>
  <c r="F97" i="177"/>
  <c r="E27" i="178"/>
  <c r="T37" i="178"/>
  <c r="F73" i="178"/>
  <c r="E37" i="179"/>
  <c r="N37" i="179"/>
  <c r="H74" i="179"/>
  <c r="T74" i="179"/>
  <c r="N74" i="179"/>
  <c r="F74" i="179"/>
  <c r="T84" i="179"/>
  <c r="H93" i="179"/>
  <c r="E66" i="180"/>
  <c r="N66" i="180"/>
  <c r="N78" i="180"/>
  <c r="T84" i="180"/>
  <c r="N91" i="180"/>
  <c r="E24" i="182"/>
  <c r="T50" i="182"/>
  <c r="N50" i="182"/>
  <c r="H50" i="182"/>
  <c r="H34" i="183"/>
  <c r="F34" i="183"/>
  <c r="E34" i="183"/>
  <c r="T34" i="183"/>
  <c r="T40" i="183"/>
  <c r="N40" i="183"/>
  <c r="H40" i="183"/>
  <c r="T72" i="183"/>
  <c r="N72" i="183"/>
  <c r="T74" i="183"/>
  <c r="N74" i="183"/>
  <c r="H74" i="183"/>
  <c r="F74" i="183"/>
  <c r="F61" i="184"/>
  <c r="F63" i="184"/>
  <c r="E82" i="184"/>
  <c r="T82" i="184"/>
  <c r="N82" i="184"/>
  <c r="H82" i="184"/>
  <c r="H40" i="185"/>
  <c r="N50" i="185"/>
  <c r="T50" i="185"/>
  <c r="E64" i="185"/>
  <c r="T64" i="185"/>
  <c r="E66" i="185"/>
  <c r="E24" i="187"/>
  <c r="T24" i="187"/>
  <c r="N24" i="187"/>
  <c r="T76" i="187"/>
  <c r="E92" i="187"/>
  <c r="T92" i="187"/>
  <c r="N92" i="187"/>
  <c r="E94" i="187"/>
  <c r="N94" i="187"/>
  <c r="H94" i="187"/>
  <c r="F94" i="187"/>
  <c r="T37" i="188"/>
  <c r="N37" i="188"/>
  <c r="E66" i="188"/>
  <c r="N72" i="189"/>
  <c r="H72" i="189"/>
  <c r="F72" i="189"/>
  <c r="T36" i="191"/>
  <c r="H36" i="191"/>
  <c r="F36" i="191"/>
  <c r="E36" i="191"/>
  <c r="N63" i="191"/>
  <c r="H63" i="191"/>
  <c r="T63" i="191"/>
  <c r="F63" i="191"/>
  <c r="E63" i="191"/>
  <c r="N34" i="176"/>
  <c r="T34" i="176"/>
  <c r="F92" i="185"/>
  <c r="H92" i="185"/>
  <c r="E92" i="185"/>
  <c r="F79" i="186"/>
  <c r="N79" i="186"/>
  <c r="H79" i="186"/>
  <c r="E79" i="186"/>
  <c r="T30" i="182"/>
  <c r="N30" i="182"/>
  <c r="F30" i="182"/>
  <c r="E30" i="182"/>
  <c r="H99" i="178"/>
  <c r="T99" i="178"/>
  <c r="N99" i="178"/>
  <c r="F99" i="178"/>
  <c r="H49" i="180"/>
  <c r="N49" i="180"/>
  <c r="F49" i="180"/>
  <c r="E49" i="180"/>
  <c r="E60" i="172"/>
  <c r="E96" i="172"/>
  <c r="E28" i="177"/>
  <c r="E44" i="177"/>
  <c r="E27" i="181"/>
  <c r="T27" i="181"/>
  <c r="N27" i="181"/>
  <c r="H29" i="169"/>
  <c r="T75" i="171"/>
  <c r="T80" i="171"/>
  <c r="T30" i="173"/>
  <c r="F48" i="173"/>
  <c r="H58" i="173"/>
  <c r="F60" i="173"/>
  <c r="T61" i="173"/>
  <c r="N70" i="173"/>
  <c r="E76" i="173"/>
  <c r="E78" i="173"/>
  <c r="T78" i="173"/>
  <c r="T88" i="173"/>
  <c r="N88" i="173"/>
  <c r="F88" i="173"/>
  <c r="E88" i="173"/>
  <c r="H42" i="174"/>
  <c r="T42" i="174"/>
  <c r="N64" i="174"/>
  <c r="N66" i="174"/>
  <c r="T84" i="174"/>
  <c r="E93" i="174"/>
  <c r="T74" i="175"/>
  <c r="N74" i="175"/>
  <c r="H74" i="175"/>
  <c r="E74" i="175"/>
  <c r="T46" i="176"/>
  <c r="T49" i="176"/>
  <c r="H49" i="176"/>
  <c r="E49" i="176"/>
  <c r="H78" i="176"/>
  <c r="E82" i="176"/>
  <c r="N82" i="176"/>
  <c r="H82" i="176"/>
  <c r="F82" i="176"/>
  <c r="H35" i="177"/>
  <c r="H67" i="177"/>
  <c r="T67" i="177"/>
  <c r="H73" i="178"/>
  <c r="E91" i="178"/>
  <c r="H44" i="179"/>
  <c r="N44" i="179"/>
  <c r="F44" i="179"/>
  <c r="E44" i="179"/>
  <c r="N50" i="180"/>
  <c r="T50" i="180"/>
  <c r="F60" i="180"/>
  <c r="E87" i="181"/>
  <c r="N87" i="181"/>
  <c r="T38" i="182"/>
  <c r="N38" i="182"/>
  <c r="E75" i="182"/>
  <c r="T75" i="182"/>
  <c r="N75" i="182"/>
  <c r="H75" i="182"/>
  <c r="T96" i="182"/>
  <c r="N96" i="182"/>
  <c r="F96" i="182"/>
  <c r="E96" i="182"/>
  <c r="T30" i="183"/>
  <c r="N30" i="183"/>
  <c r="T32" i="183"/>
  <c r="N32" i="183"/>
  <c r="H32" i="183"/>
  <c r="F32" i="183"/>
  <c r="T42" i="183"/>
  <c r="N42" i="183"/>
  <c r="F42" i="183"/>
  <c r="E42" i="183"/>
  <c r="T52" i="184"/>
  <c r="E34" i="185"/>
  <c r="T34" i="185"/>
  <c r="N34" i="185"/>
  <c r="N36" i="185"/>
  <c r="T36" i="185"/>
  <c r="N40" i="185"/>
  <c r="F66" i="185"/>
  <c r="N49" i="186"/>
  <c r="E49" i="186"/>
  <c r="N42" i="188"/>
  <c r="H42" i="188"/>
  <c r="F42" i="188"/>
  <c r="E42" i="188"/>
  <c r="F60" i="188"/>
  <c r="E60" i="188"/>
  <c r="T60" i="188"/>
  <c r="N60" i="188"/>
  <c r="H62" i="188"/>
  <c r="T62" i="188"/>
  <c r="N62" i="188"/>
  <c r="F64" i="188"/>
  <c r="T58" i="189"/>
  <c r="F58" i="189"/>
  <c r="E58" i="189"/>
  <c r="E90" i="189"/>
  <c r="T26" i="183"/>
  <c r="N26" i="183"/>
  <c r="H26" i="183"/>
  <c r="F26" i="183"/>
  <c r="E26" i="183"/>
  <c r="E82" i="175"/>
  <c r="N82" i="175"/>
  <c r="H82" i="175"/>
  <c r="F82" i="175"/>
  <c r="E93" i="186"/>
  <c r="N93" i="186"/>
  <c r="H93" i="186"/>
  <c r="F93" i="186"/>
  <c r="T93" i="186"/>
  <c r="T87" i="188"/>
  <c r="H87" i="188"/>
  <c r="F87" i="188"/>
  <c r="E87" i="188"/>
  <c r="N42" i="189"/>
  <c r="H42" i="189"/>
  <c r="T42" i="189"/>
  <c r="F42" i="189"/>
  <c r="E67" i="176"/>
  <c r="E87" i="176"/>
  <c r="E99" i="176"/>
  <c r="N72" i="188"/>
  <c r="H72" i="188"/>
  <c r="F72" i="188"/>
  <c r="E72" i="188"/>
  <c r="E68" i="172"/>
  <c r="E72" i="172"/>
  <c r="E75" i="175"/>
  <c r="F63" i="176"/>
  <c r="T68" i="182"/>
  <c r="N68" i="182"/>
  <c r="H68" i="182"/>
  <c r="F68" i="182"/>
  <c r="E68" i="182"/>
  <c r="E45" i="183"/>
  <c r="N45" i="183"/>
  <c r="H45" i="183"/>
  <c r="E32" i="186"/>
  <c r="E46" i="166"/>
  <c r="T66" i="169"/>
  <c r="T33" i="171"/>
  <c r="N58" i="173"/>
  <c r="T60" i="174"/>
  <c r="T33" i="175"/>
  <c r="N33" i="175"/>
  <c r="H33" i="175"/>
  <c r="E52" i="175"/>
  <c r="N52" i="175"/>
  <c r="H52" i="175"/>
  <c r="F52" i="175"/>
  <c r="N73" i="178"/>
  <c r="N69" i="179"/>
  <c r="T69" i="179"/>
  <c r="H37" i="180"/>
  <c r="T37" i="180"/>
  <c r="E91" i="181"/>
  <c r="T91" i="181"/>
  <c r="H91" i="181"/>
  <c r="F91" i="181"/>
  <c r="T68" i="183"/>
  <c r="N68" i="183"/>
  <c r="H68" i="183"/>
  <c r="T55" i="184"/>
  <c r="F55" i="184"/>
  <c r="E55" i="184"/>
  <c r="E30" i="187"/>
  <c r="H30" i="187"/>
  <c r="F30" i="187"/>
  <c r="N30" i="187"/>
  <c r="T30" i="187"/>
  <c r="F64" i="187"/>
  <c r="N64" i="187"/>
  <c r="H64" i="187"/>
  <c r="E64" i="187"/>
  <c r="E72" i="189"/>
  <c r="F90" i="189"/>
  <c r="F96" i="189"/>
  <c r="E96" i="189"/>
  <c r="T96" i="189"/>
  <c r="N29" i="190"/>
  <c r="H29" i="190"/>
  <c r="F29" i="190"/>
  <c r="E29" i="190"/>
  <c r="T29" i="190"/>
  <c r="N36" i="191"/>
  <c r="T39" i="191"/>
  <c r="H48" i="191"/>
  <c r="H70" i="181"/>
  <c r="E70" i="181"/>
  <c r="E33" i="182"/>
  <c r="T33" i="182"/>
  <c r="T50" i="183"/>
  <c r="N50" i="183"/>
  <c r="T91" i="185"/>
  <c r="H91" i="185"/>
  <c r="F61" i="186"/>
  <c r="N61" i="186"/>
  <c r="F85" i="186"/>
  <c r="N85" i="186"/>
  <c r="H85" i="186"/>
  <c r="F67" i="189"/>
  <c r="E67" i="189"/>
  <c r="N67" i="189"/>
  <c r="H67" i="189"/>
  <c r="F53" i="190"/>
  <c r="N53" i="190"/>
  <c r="H53" i="190"/>
  <c r="E53" i="190"/>
  <c r="F80" i="191"/>
  <c r="T80" i="191"/>
  <c r="T84" i="191"/>
  <c r="N84" i="191"/>
  <c r="N88" i="182"/>
  <c r="H88" i="182"/>
  <c r="F88" i="182"/>
  <c r="E88" i="182"/>
  <c r="N52" i="183"/>
  <c r="H52" i="183"/>
  <c r="F52" i="183"/>
  <c r="E28" i="184"/>
  <c r="N28" i="184"/>
  <c r="H28" i="184"/>
  <c r="F28" i="184"/>
  <c r="T67" i="184"/>
  <c r="F67" i="184"/>
  <c r="E67" i="184"/>
  <c r="T81" i="184"/>
  <c r="N81" i="184"/>
  <c r="T99" i="184"/>
  <c r="N99" i="184"/>
  <c r="H99" i="184"/>
  <c r="H75" i="185"/>
  <c r="N75" i="185"/>
  <c r="F75" i="185"/>
  <c r="E75" i="185"/>
  <c r="E63" i="186"/>
  <c r="T63" i="186"/>
  <c r="N63" i="186"/>
  <c r="F65" i="186"/>
  <c r="E65" i="186"/>
  <c r="N41" i="187"/>
  <c r="T41" i="187"/>
  <c r="E60" i="187"/>
  <c r="T60" i="187"/>
  <c r="N60" i="187"/>
  <c r="H60" i="187"/>
  <c r="F60" i="187"/>
  <c r="T45" i="188"/>
  <c r="N45" i="188"/>
  <c r="H45" i="188"/>
  <c r="H80" i="188"/>
  <c r="T80" i="188"/>
  <c r="N80" i="188"/>
  <c r="F68" i="191"/>
  <c r="T68" i="191"/>
  <c r="E69" i="175"/>
  <c r="E81" i="175"/>
  <c r="E31" i="176"/>
  <c r="F33" i="176"/>
  <c r="F69" i="176"/>
  <c r="E73" i="176"/>
  <c r="E49" i="178"/>
  <c r="F68" i="178"/>
  <c r="E75" i="178"/>
  <c r="E79" i="178"/>
  <c r="F25" i="179"/>
  <c r="E60" i="179"/>
  <c r="E68" i="179"/>
  <c r="E78" i="179"/>
  <c r="E92" i="179"/>
  <c r="H99" i="179"/>
  <c r="H96" i="180"/>
  <c r="E34" i="181"/>
  <c r="T38" i="181"/>
  <c r="N38" i="181"/>
  <c r="E38" i="181"/>
  <c r="F70" i="181"/>
  <c r="F33" i="182"/>
  <c r="N37" i="182"/>
  <c r="F37" i="182"/>
  <c r="E63" i="182"/>
  <c r="N63" i="182"/>
  <c r="H63" i="182"/>
  <c r="T74" i="182"/>
  <c r="N74" i="182"/>
  <c r="H74" i="182"/>
  <c r="N35" i="183"/>
  <c r="T35" i="183"/>
  <c r="E39" i="183"/>
  <c r="N39" i="183"/>
  <c r="H39" i="183"/>
  <c r="F39" i="183"/>
  <c r="E46" i="183"/>
  <c r="E50" i="183"/>
  <c r="F46" i="184"/>
  <c r="E91" i="185"/>
  <c r="T72" i="186"/>
  <c r="H72" i="186"/>
  <c r="E47" i="187"/>
  <c r="T47" i="187"/>
  <c r="F58" i="187"/>
  <c r="N58" i="187"/>
  <c r="H58" i="187"/>
  <c r="E80" i="187"/>
  <c r="N80" i="187"/>
  <c r="H80" i="187"/>
  <c r="E86" i="187"/>
  <c r="N86" i="187"/>
  <c r="H86" i="187"/>
  <c r="F86" i="187"/>
  <c r="F73" i="188"/>
  <c r="F84" i="188"/>
  <c r="E84" i="188"/>
  <c r="N84" i="188"/>
  <c r="H84" i="188"/>
  <c r="N31" i="189"/>
  <c r="H31" i="189"/>
  <c r="F31" i="189"/>
  <c r="T31" i="189"/>
  <c r="H39" i="189"/>
  <c r="F39" i="189"/>
  <c r="T39" i="189"/>
  <c r="N84" i="189"/>
  <c r="H84" i="189"/>
  <c r="F84" i="189"/>
  <c r="E84" i="189"/>
  <c r="T30" i="190"/>
  <c r="N30" i="190"/>
  <c r="E80" i="191"/>
  <c r="E84" i="191"/>
  <c r="F86" i="191"/>
  <c r="N86" i="191"/>
  <c r="H86" i="191"/>
  <c r="E86" i="191"/>
  <c r="F69" i="175"/>
  <c r="F81" i="175"/>
  <c r="H31" i="176"/>
  <c r="H33" i="176"/>
  <c r="H69" i="176"/>
  <c r="F73" i="176"/>
  <c r="F49" i="178"/>
  <c r="H68" i="178"/>
  <c r="F75" i="178"/>
  <c r="F79" i="178"/>
  <c r="H25" i="179"/>
  <c r="F60" i="179"/>
  <c r="F68" i="179"/>
  <c r="F78" i="179"/>
  <c r="F92" i="179"/>
  <c r="N96" i="180"/>
  <c r="F34" i="181"/>
  <c r="N70" i="181"/>
  <c r="H33" i="182"/>
  <c r="E69" i="182"/>
  <c r="T69" i="182"/>
  <c r="F46" i="183"/>
  <c r="F50" i="183"/>
  <c r="H46" i="184"/>
  <c r="T63" i="185"/>
  <c r="N63" i="185"/>
  <c r="H63" i="185"/>
  <c r="F63" i="185"/>
  <c r="F91" i="185"/>
  <c r="E27" i="186"/>
  <c r="T27" i="186"/>
  <c r="N27" i="186"/>
  <c r="H27" i="186"/>
  <c r="F29" i="186"/>
  <c r="E29" i="186"/>
  <c r="H61" i="186"/>
  <c r="E87" i="186"/>
  <c r="N87" i="186"/>
  <c r="H87" i="186"/>
  <c r="F87" i="186"/>
  <c r="E99" i="186"/>
  <c r="H99" i="186"/>
  <c r="F99" i="186"/>
  <c r="T82" i="187"/>
  <c r="H82" i="187"/>
  <c r="F45" i="188"/>
  <c r="N37" i="189"/>
  <c r="H37" i="189"/>
  <c r="T37" i="189"/>
  <c r="F37" i="189"/>
  <c r="N37" i="190"/>
  <c r="F37" i="190"/>
  <c r="H80" i="191"/>
  <c r="F84" i="191"/>
  <c r="T90" i="191"/>
  <c r="N90" i="191"/>
  <c r="H90" i="191"/>
  <c r="F90" i="191"/>
  <c r="E90" i="191"/>
  <c r="N33" i="176"/>
  <c r="N69" i="176"/>
  <c r="F81" i="176"/>
  <c r="T86" i="176"/>
  <c r="N24" i="178"/>
  <c r="H26" i="178"/>
  <c r="N68" i="178"/>
  <c r="N75" i="178"/>
  <c r="E93" i="178"/>
  <c r="H98" i="178"/>
  <c r="N25" i="179"/>
  <c r="N68" i="179"/>
  <c r="H73" i="179"/>
  <c r="N92" i="179"/>
  <c r="E73" i="180"/>
  <c r="E26" i="181"/>
  <c r="F38" i="181"/>
  <c r="F79" i="181"/>
  <c r="N33" i="182"/>
  <c r="F63" i="182"/>
  <c r="F72" i="182"/>
  <c r="E74" i="182"/>
  <c r="N94" i="182"/>
  <c r="H94" i="182"/>
  <c r="H46" i="183"/>
  <c r="H50" i="183"/>
  <c r="H76" i="183"/>
  <c r="F76" i="183"/>
  <c r="E76" i="183"/>
  <c r="N46" i="184"/>
  <c r="E58" i="184"/>
  <c r="N58" i="184"/>
  <c r="H58" i="184"/>
  <c r="F58" i="184"/>
  <c r="F81" i="184"/>
  <c r="T90" i="184"/>
  <c r="F99" i="184"/>
  <c r="F51" i="185"/>
  <c r="E39" i="186"/>
  <c r="T39" i="186"/>
  <c r="N82" i="186"/>
  <c r="T82" i="186"/>
  <c r="T36" i="188"/>
  <c r="N36" i="188"/>
  <c r="H36" i="188"/>
  <c r="T70" i="189"/>
  <c r="N70" i="189"/>
  <c r="T82" i="189"/>
  <c r="N82" i="189"/>
  <c r="H82" i="189"/>
  <c r="F82" i="189"/>
  <c r="E82" i="189"/>
  <c r="H32" i="190"/>
  <c r="N32" i="190"/>
  <c r="T32" i="190"/>
  <c r="T39" i="190"/>
  <c r="H39" i="190"/>
  <c r="F39" i="190"/>
  <c r="E39" i="190"/>
  <c r="N80" i="191"/>
  <c r="H84" i="191"/>
  <c r="N60" i="185"/>
  <c r="T60" i="185"/>
  <c r="T79" i="185"/>
  <c r="F79" i="185"/>
  <c r="N23" i="187"/>
  <c r="H23" i="187"/>
  <c r="E66" i="187"/>
  <c r="N66" i="187"/>
  <c r="E96" i="187"/>
  <c r="T96" i="187"/>
  <c r="T64" i="189"/>
  <c r="F64" i="189"/>
  <c r="E64" i="189"/>
  <c r="F60" i="190"/>
  <c r="E60" i="190"/>
  <c r="H84" i="190"/>
  <c r="F84" i="190"/>
  <c r="E84" i="190"/>
  <c r="T42" i="191"/>
  <c r="N42" i="191"/>
  <c r="H42" i="191"/>
  <c r="H45" i="191"/>
  <c r="F45" i="191"/>
  <c r="E45" i="191"/>
  <c r="T96" i="191"/>
  <c r="N96" i="191"/>
  <c r="H96" i="191"/>
  <c r="F98" i="191"/>
  <c r="H98" i="191"/>
  <c r="E98" i="191"/>
  <c r="E42" i="187"/>
  <c r="T42" i="187"/>
  <c r="H81" i="187"/>
  <c r="T81" i="187"/>
  <c r="N90" i="188"/>
  <c r="H90" i="188"/>
  <c r="T34" i="189"/>
  <c r="N34" i="189"/>
  <c r="H34" i="189"/>
  <c r="H36" i="189"/>
  <c r="F36" i="189"/>
  <c r="E36" i="189"/>
  <c r="N62" i="189"/>
  <c r="F62" i="189"/>
  <c r="H26" i="190"/>
  <c r="N26" i="190"/>
  <c r="F26" i="190"/>
  <c r="H80" i="190"/>
  <c r="N80" i="190"/>
  <c r="F80" i="190"/>
  <c r="F62" i="191"/>
  <c r="H62" i="191"/>
  <c r="E62" i="191"/>
  <c r="E96" i="191"/>
  <c r="N99" i="185"/>
  <c r="H99" i="185"/>
  <c r="F74" i="186"/>
  <c r="E74" i="186"/>
  <c r="H92" i="188"/>
  <c r="N92" i="188"/>
  <c r="E92" i="188"/>
  <c r="H51" i="189"/>
  <c r="T51" i="189"/>
  <c r="H38" i="190"/>
  <c r="T38" i="190"/>
  <c r="T45" i="190"/>
  <c r="N45" i="190"/>
  <c r="H45" i="190"/>
  <c r="F47" i="190"/>
  <c r="N47" i="190"/>
  <c r="H47" i="190"/>
  <c r="E47" i="190"/>
  <c r="H68" i="190"/>
  <c r="T68" i="190"/>
  <c r="T60" i="191"/>
  <c r="N60" i="191"/>
  <c r="H60" i="191"/>
  <c r="F60" i="191"/>
  <c r="S28" i="165"/>
  <c r="D28" i="165"/>
  <c r="S31" i="171"/>
  <c r="D31" i="171"/>
  <c r="T30" i="175"/>
  <c r="N30" i="175"/>
  <c r="H30" i="175"/>
  <c r="F30" i="175"/>
  <c r="E30" i="175"/>
  <c r="T57" i="169"/>
  <c r="N57" i="169"/>
  <c r="H57" i="169"/>
  <c r="F57" i="169"/>
  <c r="E57" i="169"/>
  <c r="F47" i="177"/>
  <c r="E47" i="177"/>
  <c r="T47" i="177"/>
  <c r="H47" i="177"/>
  <c r="E31" i="166"/>
  <c r="N31" i="166"/>
  <c r="S46" i="169"/>
  <c r="D46" i="169"/>
  <c r="S32" i="165"/>
  <c r="D32" i="165"/>
  <c r="O60" i="165"/>
  <c r="D60" i="165"/>
  <c r="S70" i="165"/>
  <c r="D70" i="165"/>
  <c r="S98" i="165"/>
  <c r="D98" i="165"/>
  <c r="H31" i="166"/>
  <c r="S41" i="166"/>
  <c r="D41" i="166"/>
  <c r="N41" i="167"/>
  <c r="E41" i="167"/>
  <c r="F41" i="167"/>
  <c r="H41" i="167"/>
  <c r="O34" i="168"/>
  <c r="D34" i="168"/>
  <c r="T70" i="168"/>
  <c r="N70" i="168"/>
  <c r="H70" i="168"/>
  <c r="F70" i="168"/>
  <c r="E70" i="168"/>
  <c r="S71" i="171"/>
  <c r="D71" i="171"/>
  <c r="O24" i="177"/>
  <c r="D24" i="177"/>
  <c r="S98" i="180"/>
  <c r="D98" i="180"/>
  <c r="T43" i="182"/>
  <c r="N43" i="182"/>
  <c r="H43" i="182"/>
  <c r="F43" i="182"/>
  <c r="E43" i="182"/>
  <c r="T47" i="168"/>
  <c r="N47" i="168"/>
  <c r="H47" i="168"/>
  <c r="S59" i="172"/>
  <c r="D59" i="172"/>
  <c r="S27" i="166"/>
  <c r="D27" i="166"/>
  <c r="S53" i="165"/>
  <c r="D53" i="165"/>
  <c r="S76" i="165"/>
  <c r="D76" i="165"/>
  <c r="S43" i="166"/>
  <c r="D43" i="166"/>
  <c r="F67" i="166"/>
  <c r="N65" i="167"/>
  <c r="E65" i="167"/>
  <c r="F65" i="167"/>
  <c r="H65" i="167"/>
  <c r="N89" i="167"/>
  <c r="E89" i="167"/>
  <c r="H89" i="167"/>
  <c r="F89" i="167"/>
  <c r="T29" i="168"/>
  <c r="N29" i="168"/>
  <c r="H29" i="168"/>
  <c r="S59" i="168"/>
  <c r="D59" i="168"/>
  <c r="S89" i="168"/>
  <c r="D89" i="168"/>
  <c r="T100" i="168"/>
  <c r="N100" i="168"/>
  <c r="H100" i="168"/>
  <c r="F100" i="168"/>
  <c r="E100" i="168"/>
  <c r="S28" i="169"/>
  <c r="D28" i="169"/>
  <c r="T33" i="169"/>
  <c r="N33" i="169"/>
  <c r="H33" i="169"/>
  <c r="F33" i="169"/>
  <c r="E33" i="169"/>
  <c r="S52" i="169"/>
  <c r="D52" i="169"/>
  <c r="T94" i="169"/>
  <c r="N94" i="169"/>
  <c r="H94" i="169"/>
  <c r="S51" i="171"/>
  <c r="D51" i="171"/>
  <c r="S57" i="171"/>
  <c r="D57" i="171"/>
  <c r="T79" i="175"/>
  <c r="N79" i="175"/>
  <c r="H79" i="175"/>
  <c r="F79" i="175"/>
  <c r="N47" i="177"/>
  <c r="H73" i="167"/>
  <c r="F73" i="167"/>
  <c r="N73" i="167"/>
  <c r="E73" i="167"/>
  <c r="S40" i="171"/>
  <c r="D40" i="171"/>
  <c r="S86" i="165"/>
  <c r="D86" i="165"/>
  <c r="H97" i="167"/>
  <c r="N97" i="167"/>
  <c r="F97" i="167"/>
  <c r="E97" i="167"/>
  <c r="T64" i="168"/>
  <c r="N64" i="168"/>
  <c r="H64" i="168"/>
  <c r="F64" i="168"/>
  <c r="E64" i="168"/>
  <c r="S99" i="169"/>
  <c r="D99" i="169"/>
  <c r="T49" i="174"/>
  <c r="N49" i="174"/>
  <c r="H49" i="174"/>
  <c r="F49" i="174"/>
  <c r="E49" i="174"/>
  <c r="S64" i="165"/>
  <c r="D64" i="165"/>
  <c r="O45" i="167"/>
  <c r="D45" i="167"/>
  <c r="S83" i="168"/>
  <c r="D83" i="168"/>
  <c r="O66" i="165"/>
  <c r="D66" i="165"/>
  <c r="S82" i="165"/>
  <c r="D82" i="165"/>
  <c r="S29" i="166"/>
  <c r="D29" i="166"/>
  <c r="S33" i="166"/>
  <c r="D33" i="166"/>
  <c r="O37" i="167"/>
  <c r="D37" i="167"/>
  <c r="T65" i="167"/>
  <c r="T89" i="167"/>
  <c r="O40" i="168"/>
  <c r="D40" i="168"/>
  <c r="T76" i="168"/>
  <c r="N76" i="168"/>
  <c r="H76" i="168"/>
  <c r="F76" i="168"/>
  <c r="E76" i="168"/>
  <c r="S70" i="169"/>
  <c r="D70" i="169"/>
  <c r="S81" i="169"/>
  <c r="D81" i="169"/>
  <c r="S53" i="172"/>
  <c r="D53" i="172"/>
  <c r="O80" i="174"/>
  <c r="D80" i="174"/>
  <c r="T42" i="176"/>
  <c r="N42" i="176"/>
  <c r="H42" i="176"/>
  <c r="F42" i="176"/>
  <c r="E42" i="176"/>
  <c r="O60" i="176"/>
  <c r="D60" i="176"/>
  <c r="O49" i="167"/>
  <c r="D49" i="167"/>
  <c r="S69" i="169"/>
  <c r="D69" i="169"/>
  <c r="O42" i="165"/>
  <c r="D42" i="165"/>
  <c r="S47" i="176"/>
  <c r="D47" i="176"/>
  <c r="S50" i="165"/>
  <c r="D50" i="165"/>
  <c r="S65" i="166"/>
  <c r="D65" i="166"/>
  <c r="F69" i="167"/>
  <c r="N69" i="167"/>
  <c r="H69" i="167"/>
  <c r="E69" i="167"/>
  <c r="S41" i="165"/>
  <c r="D41" i="165"/>
  <c r="T31" i="166"/>
  <c r="S53" i="166"/>
  <c r="D53" i="166"/>
  <c r="S55" i="166"/>
  <c r="D55" i="166"/>
  <c r="S71" i="166"/>
  <c r="D71" i="166"/>
  <c r="S73" i="166"/>
  <c r="D73" i="166"/>
  <c r="S83" i="166"/>
  <c r="D83" i="166"/>
  <c r="S85" i="166"/>
  <c r="D85" i="166"/>
  <c r="H61" i="167"/>
  <c r="F61" i="167"/>
  <c r="N61" i="167"/>
  <c r="E61" i="167"/>
  <c r="H85" i="167"/>
  <c r="N85" i="167"/>
  <c r="F85" i="167"/>
  <c r="E85" i="167"/>
  <c r="E29" i="168"/>
  <c r="S65" i="168"/>
  <c r="D65" i="168"/>
  <c r="O39" i="169"/>
  <c r="D39" i="169"/>
  <c r="S100" i="169"/>
  <c r="D100" i="169"/>
  <c r="N36" i="171"/>
  <c r="T36" i="171"/>
  <c r="H36" i="171"/>
  <c r="T93" i="173"/>
  <c r="N93" i="173"/>
  <c r="H93" i="173"/>
  <c r="F93" i="173"/>
  <c r="E93" i="173"/>
  <c r="T25" i="175"/>
  <c r="N25" i="175"/>
  <c r="H25" i="175"/>
  <c r="F25" i="175"/>
  <c r="E25" i="175"/>
  <c r="E79" i="175"/>
  <c r="T84" i="175"/>
  <c r="N84" i="175"/>
  <c r="H84" i="175"/>
  <c r="F84" i="175"/>
  <c r="E84" i="175"/>
  <c r="O33" i="165"/>
  <c r="D33" i="165"/>
  <c r="S65" i="176"/>
  <c r="D65" i="176"/>
  <c r="S79" i="166"/>
  <c r="D79" i="166"/>
  <c r="F93" i="167"/>
  <c r="H93" i="167"/>
  <c r="N93" i="167"/>
  <c r="E93" i="167"/>
  <c r="S36" i="165"/>
  <c r="D36" i="165"/>
  <c r="S26" i="165"/>
  <c r="D26" i="165"/>
  <c r="S40" i="165"/>
  <c r="D40" i="165"/>
  <c r="S56" i="165"/>
  <c r="D56" i="165"/>
  <c r="O72" i="165"/>
  <c r="D72" i="165"/>
  <c r="S88" i="165"/>
  <c r="D88" i="165"/>
  <c r="N27" i="165"/>
  <c r="O30" i="165"/>
  <c r="D30" i="165"/>
  <c r="S35" i="165"/>
  <c r="D35" i="165"/>
  <c r="S48" i="165"/>
  <c r="D48" i="165"/>
  <c r="O78" i="165"/>
  <c r="D78" i="165"/>
  <c r="S94" i="165"/>
  <c r="D94" i="165"/>
  <c r="O33" i="167"/>
  <c r="D33" i="167"/>
  <c r="T61" i="167"/>
  <c r="T85" i="167"/>
  <c r="F29" i="168"/>
  <c r="S46" i="168"/>
  <c r="D46" i="168"/>
  <c r="S95" i="168"/>
  <c r="D95" i="168"/>
  <c r="T58" i="169"/>
  <c r="N58" i="169"/>
  <c r="H58" i="169"/>
  <c r="S63" i="169"/>
  <c r="D63" i="169"/>
  <c r="S76" i="169"/>
  <c r="D76" i="169"/>
  <c r="F94" i="169"/>
  <c r="E68" i="171"/>
  <c r="T68" i="171"/>
  <c r="N68" i="171"/>
  <c r="T90" i="171"/>
  <c r="N90" i="171"/>
  <c r="H90" i="171"/>
  <c r="F90" i="171"/>
  <c r="E90" i="171"/>
  <c r="S35" i="172"/>
  <c r="D35" i="172"/>
  <c r="T26" i="173"/>
  <c r="N26" i="173"/>
  <c r="H26" i="173"/>
  <c r="F26" i="173"/>
  <c r="E26" i="173"/>
  <c r="S86" i="173"/>
  <c r="D86" i="173"/>
  <c r="S97" i="175"/>
  <c r="D97" i="175"/>
  <c r="T96" i="177"/>
  <c r="N96" i="177"/>
  <c r="H96" i="177"/>
  <c r="E96" i="177"/>
  <c r="F96" i="177"/>
  <c r="O24" i="176"/>
  <c r="D24" i="176"/>
  <c r="S46" i="165"/>
  <c r="D46" i="165"/>
  <c r="E67" i="166"/>
  <c r="T67" i="166"/>
  <c r="N67" i="166"/>
  <c r="S44" i="165"/>
  <c r="D44" i="165"/>
  <c r="S52" i="165"/>
  <c r="D52" i="165"/>
  <c r="S59" i="165"/>
  <c r="D59" i="165"/>
  <c r="O84" i="165"/>
  <c r="D84" i="165"/>
  <c r="S100" i="165"/>
  <c r="D100" i="165"/>
  <c r="S35" i="166"/>
  <c r="D35" i="166"/>
  <c r="F57" i="167"/>
  <c r="N57" i="167"/>
  <c r="H57" i="167"/>
  <c r="E57" i="167"/>
  <c r="H81" i="167"/>
  <c r="F81" i="167"/>
  <c r="N81" i="167"/>
  <c r="E81" i="167"/>
  <c r="O35" i="168"/>
  <c r="D35" i="168"/>
  <c r="S71" i="168"/>
  <c r="D71" i="168"/>
  <c r="T87" i="169"/>
  <c r="N87" i="169"/>
  <c r="H87" i="169"/>
  <c r="F87" i="169"/>
  <c r="E87" i="169"/>
  <c r="S28" i="171"/>
  <c r="D28" i="171"/>
  <c r="E36" i="171"/>
  <c r="N60" i="171"/>
  <c r="T60" i="171"/>
  <c r="H60" i="171"/>
  <c r="F60" i="171"/>
  <c r="E60" i="171"/>
  <c r="T45" i="173"/>
  <c r="N45" i="173"/>
  <c r="H45" i="173"/>
  <c r="F45" i="173"/>
  <c r="E45" i="173"/>
  <c r="S38" i="174"/>
  <c r="D38" i="174"/>
  <c r="T73" i="174"/>
  <c r="N73" i="174"/>
  <c r="H73" i="174"/>
  <c r="F73" i="174"/>
  <c r="E73" i="174"/>
  <c r="S88" i="169"/>
  <c r="D88" i="169"/>
  <c r="S94" i="168"/>
  <c r="D94" i="168"/>
  <c r="S34" i="165"/>
  <c r="D34" i="165"/>
  <c r="O39" i="165"/>
  <c r="D39" i="165"/>
  <c r="S62" i="165"/>
  <c r="D62" i="165"/>
  <c r="O90" i="165"/>
  <c r="D90" i="165"/>
  <c r="N29" i="167"/>
  <c r="F29" i="167"/>
  <c r="E29" i="167"/>
  <c r="H29" i="167"/>
  <c r="S52" i="168"/>
  <c r="D52" i="168"/>
  <c r="T82" i="168"/>
  <c r="N82" i="168"/>
  <c r="H82" i="168"/>
  <c r="F82" i="168"/>
  <c r="E82" i="168"/>
  <c r="S34" i="169"/>
  <c r="D34" i="169"/>
  <c r="T45" i="169"/>
  <c r="N45" i="169"/>
  <c r="H45" i="169"/>
  <c r="F45" i="169"/>
  <c r="E45" i="169"/>
  <c r="F36" i="171"/>
  <c r="O88" i="171"/>
  <c r="D88" i="171"/>
  <c r="O74" i="173"/>
  <c r="D74" i="173"/>
  <c r="S56" i="174"/>
  <c r="D56" i="174"/>
  <c r="T55" i="175"/>
  <c r="N55" i="175"/>
  <c r="H55" i="175"/>
  <c r="F55" i="175"/>
  <c r="E55" i="175"/>
  <c r="S38" i="165"/>
  <c r="D38" i="165"/>
  <c r="S58" i="165"/>
  <c r="D58" i="165"/>
  <c r="S80" i="165"/>
  <c r="D80" i="165"/>
  <c r="S49" i="166"/>
  <c r="D49" i="166"/>
  <c r="E47" i="168"/>
  <c r="O25" i="174"/>
  <c r="D25" i="174"/>
  <c r="O96" i="165"/>
  <c r="D96" i="165"/>
  <c r="E37" i="166"/>
  <c r="T37" i="166"/>
  <c r="N37" i="166"/>
  <c r="N47" i="166"/>
  <c r="H47" i="166"/>
  <c r="F47" i="166"/>
  <c r="E47" i="166"/>
  <c r="S59" i="166"/>
  <c r="D59" i="166"/>
  <c r="S61" i="166"/>
  <c r="D61" i="166"/>
  <c r="S77" i="166"/>
  <c r="D77" i="166"/>
  <c r="S89" i="166"/>
  <c r="D89" i="166"/>
  <c r="N53" i="167"/>
  <c r="E53" i="167"/>
  <c r="H53" i="167"/>
  <c r="F53" i="167"/>
  <c r="N77" i="167"/>
  <c r="F77" i="167"/>
  <c r="E77" i="167"/>
  <c r="H77" i="167"/>
  <c r="O41" i="168"/>
  <c r="D41" i="168"/>
  <c r="S77" i="168"/>
  <c r="D77" i="168"/>
  <c r="S82" i="169"/>
  <c r="D82" i="169"/>
  <c r="O44" i="171"/>
  <c r="D44" i="171"/>
  <c r="O72" i="176"/>
  <c r="D72" i="176"/>
  <c r="E76" i="176"/>
  <c r="T76" i="176"/>
  <c r="N76" i="176"/>
  <c r="H76" i="176"/>
  <c r="F76" i="176"/>
  <c r="E33" i="181"/>
  <c r="T33" i="181"/>
  <c r="N33" i="181"/>
  <c r="H33" i="181"/>
  <c r="F33" i="181"/>
  <c r="S64" i="169"/>
  <c r="D64" i="169"/>
  <c r="S92" i="165"/>
  <c r="D92" i="165"/>
  <c r="F31" i="166"/>
  <c r="O53" i="168"/>
  <c r="D53" i="168"/>
  <c r="S75" i="169"/>
  <c r="D75" i="169"/>
  <c r="O64" i="171"/>
  <c r="D64" i="171"/>
  <c r="O24" i="165"/>
  <c r="D24" i="165"/>
  <c r="S29" i="165"/>
  <c r="D29" i="165"/>
  <c r="S68" i="165"/>
  <c r="D68" i="165"/>
  <c r="S47" i="165"/>
  <c r="D47" i="165"/>
  <c r="O54" i="165"/>
  <c r="D54" i="165"/>
  <c r="S74" i="165"/>
  <c r="D74" i="165"/>
  <c r="S95" i="166"/>
  <c r="D95" i="166"/>
  <c r="O25" i="167"/>
  <c r="D25" i="167"/>
  <c r="T53" i="167"/>
  <c r="T77" i="167"/>
  <c r="O28" i="168"/>
  <c r="D28" i="168"/>
  <c r="T58" i="168"/>
  <c r="N58" i="168"/>
  <c r="H58" i="168"/>
  <c r="F58" i="168"/>
  <c r="E58" i="168"/>
  <c r="S88" i="168"/>
  <c r="D88" i="168"/>
  <c r="O27" i="169"/>
  <c r="D27" i="169"/>
  <c r="S40" i="169"/>
  <c r="D40" i="169"/>
  <c r="S51" i="169"/>
  <c r="D51" i="169"/>
  <c r="T93" i="169"/>
  <c r="N93" i="169"/>
  <c r="H93" i="169"/>
  <c r="F93" i="169"/>
  <c r="E93" i="169"/>
  <c r="O50" i="171"/>
  <c r="D50" i="171"/>
  <c r="T66" i="175"/>
  <c r="N66" i="175"/>
  <c r="H66" i="175"/>
  <c r="F66" i="175"/>
  <c r="E66" i="175"/>
  <c r="T25" i="168"/>
  <c r="O27" i="168"/>
  <c r="D27" i="168"/>
  <c r="O33" i="168"/>
  <c r="D33" i="168"/>
  <c r="O39" i="168"/>
  <c r="D39" i="168"/>
  <c r="S45" i="168"/>
  <c r="D45" i="168"/>
  <c r="S51" i="168"/>
  <c r="D51" i="168"/>
  <c r="S57" i="168"/>
  <c r="D57" i="168"/>
  <c r="S63" i="168"/>
  <c r="D63" i="168"/>
  <c r="O69" i="168"/>
  <c r="D69" i="168"/>
  <c r="S75" i="168"/>
  <c r="D75" i="168"/>
  <c r="S81" i="168"/>
  <c r="D81" i="168"/>
  <c r="S87" i="168"/>
  <c r="D87" i="168"/>
  <c r="S93" i="168"/>
  <c r="D93" i="168"/>
  <c r="O99" i="168"/>
  <c r="D99" i="168"/>
  <c r="S26" i="169"/>
  <c r="D26" i="169"/>
  <c r="O38" i="169"/>
  <c r="D38" i="169"/>
  <c r="O44" i="169"/>
  <c r="D44" i="169"/>
  <c r="S50" i="169"/>
  <c r="D50" i="169"/>
  <c r="S56" i="169"/>
  <c r="D56" i="169"/>
  <c r="O68" i="169"/>
  <c r="D68" i="169"/>
  <c r="O74" i="169"/>
  <c r="D74" i="169"/>
  <c r="O80" i="169"/>
  <c r="D80" i="169"/>
  <c r="S35" i="171"/>
  <c r="D35" i="171"/>
  <c r="S53" i="171"/>
  <c r="D53" i="171"/>
  <c r="O82" i="171"/>
  <c r="D82" i="171"/>
  <c r="T84" i="171"/>
  <c r="N84" i="171"/>
  <c r="S71" i="172"/>
  <c r="D71" i="172"/>
  <c r="T33" i="173"/>
  <c r="N33" i="173"/>
  <c r="H33" i="173"/>
  <c r="F33" i="173"/>
  <c r="T38" i="173"/>
  <c r="N38" i="173"/>
  <c r="H38" i="173"/>
  <c r="F38" i="173"/>
  <c r="E38" i="173"/>
  <c r="T50" i="173"/>
  <c r="N50" i="173"/>
  <c r="H50" i="173"/>
  <c r="F50" i="173"/>
  <c r="E50" i="173"/>
  <c r="T62" i="173"/>
  <c r="N62" i="173"/>
  <c r="H62" i="173"/>
  <c r="F62" i="173"/>
  <c r="E62" i="173"/>
  <c r="S98" i="173"/>
  <c r="D98" i="173"/>
  <c r="O31" i="174"/>
  <c r="D31" i="174"/>
  <c r="S61" i="174"/>
  <c r="D61" i="174"/>
  <c r="T68" i="174"/>
  <c r="N68" i="174"/>
  <c r="H68" i="174"/>
  <c r="F68" i="174"/>
  <c r="T85" i="174"/>
  <c r="N85" i="174"/>
  <c r="H85" i="174"/>
  <c r="F85" i="174"/>
  <c r="E85" i="174"/>
  <c r="T92" i="174"/>
  <c r="N92" i="174"/>
  <c r="H92" i="174"/>
  <c r="F92" i="174"/>
  <c r="T73" i="175"/>
  <c r="N73" i="175"/>
  <c r="H73" i="175"/>
  <c r="F73" i="175"/>
  <c r="S29" i="176"/>
  <c r="D29" i="176"/>
  <c r="S53" i="176"/>
  <c r="D53" i="176"/>
  <c r="T31" i="177"/>
  <c r="N31" i="177"/>
  <c r="H31" i="177"/>
  <c r="E31" i="177"/>
  <c r="E39" i="177"/>
  <c r="T39" i="177"/>
  <c r="N39" i="177"/>
  <c r="H39" i="177"/>
  <c r="O61" i="177"/>
  <c r="D61" i="177"/>
  <c r="S65" i="177"/>
  <c r="D65" i="177"/>
  <c r="S34" i="179"/>
  <c r="D34" i="179"/>
  <c r="T100" i="179"/>
  <c r="N100" i="179"/>
  <c r="H100" i="179"/>
  <c r="E100" i="179"/>
  <c r="S94" i="180"/>
  <c r="D94" i="180"/>
  <c r="T61" i="191"/>
  <c r="N61" i="191"/>
  <c r="E61" i="191"/>
  <c r="H61" i="191"/>
  <c r="F61" i="191"/>
  <c r="S71" i="165"/>
  <c r="D71" i="165"/>
  <c r="S77" i="165"/>
  <c r="D77" i="165"/>
  <c r="S83" i="165"/>
  <c r="D83" i="165"/>
  <c r="S89" i="165"/>
  <c r="D89" i="165"/>
  <c r="S95" i="165"/>
  <c r="D95" i="165"/>
  <c r="O28" i="166"/>
  <c r="D28" i="166"/>
  <c r="O34" i="166"/>
  <c r="D34" i="166"/>
  <c r="O40" i="166"/>
  <c r="D40" i="166"/>
  <c r="O52" i="166"/>
  <c r="D52" i="166"/>
  <c r="O58" i="166"/>
  <c r="D58" i="166"/>
  <c r="S64" i="166"/>
  <c r="D64" i="166"/>
  <c r="S70" i="166"/>
  <c r="D70" i="166"/>
  <c r="S76" i="166"/>
  <c r="D76" i="166"/>
  <c r="S82" i="166"/>
  <c r="D82" i="166"/>
  <c r="S88" i="166"/>
  <c r="D88" i="166"/>
  <c r="S94" i="166"/>
  <c r="D94" i="166"/>
  <c r="S100" i="166"/>
  <c r="D100" i="166"/>
  <c r="O26" i="167"/>
  <c r="D26" i="167"/>
  <c r="O30" i="167"/>
  <c r="D30" i="167"/>
  <c r="O34" i="167"/>
  <c r="D34" i="167"/>
  <c r="O38" i="167"/>
  <c r="D38" i="167"/>
  <c r="N42" i="167"/>
  <c r="H42" i="167"/>
  <c r="E42" i="167"/>
  <c r="F42" i="167"/>
  <c r="O46" i="167"/>
  <c r="D46" i="167"/>
  <c r="O50" i="167"/>
  <c r="D50" i="167"/>
  <c r="O54" i="167"/>
  <c r="D54" i="167"/>
  <c r="O58" i="167"/>
  <c r="D58" i="167"/>
  <c r="O62" i="167"/>
  <c r="D62" i="167"/>
  <c r="O66" i="167"/>
  <c r="D66" i="167"/>
  <c r="O70" i="167"/>
  <c r="D70" i="167"/>
  <c r="O74" i="167"/>
  <c r="D74" i="167"/>
  <c r="O78" i="167"/>
  <c r="D78" i="167"/>
  <c r="O82" i="167"/>
  <c r="D82" i="167"/>
  <c r="O86" i="167"/>
  <c r="D86" i="167"/>
  <c r="O90" i="167"/>
  <c r="D90" i="167"/>
  <c r="H94" i="167"/>
  <c r="F94" i="167"/>
  <c r="N94" i="167"/>
  <c r="E94" i="167"/>
  <c r="E98" i="167"/>
  <c r="H98" i="167"/>
  <c r="N98" i="167"/>
  <c r="F98" i="167"/>
  <c r="S27" i="171"/>
  <c r="D27" i="171"/>
  <c r="O39" i="171"/>
  <c r="D39" i="171"/>
  <c r="O42" i="171"/>
  <c r="D42" i="171"/>
  <c r="S46" i="171"/>
  <c r="D46" i="171"/>
  <c r="O70" i="171"/>
  <c r="D70" i="171"/>
  <c r="O76" i="171"/>
  <c r="D76" i="171"/>
  <c r="T78" i="171"/>
  <c r="N78" i="171"/>
  <c r="T75" i="173"/>
  <c r="N75" i="173"/>
  <c r="H75" i="173"/>
  <c r="F75" i="173"/>
  <c r="T43" i="174"/>
  <c r="N43" i="174"/>
  <c r="H43" i="174"/>
  <c r="F43" i="174"/>
  <c r="E43" i="174"/>
  <c r="O48" i="175"/>
  <c r="D48" i="175"/>
  <c r="S57" i="177"/>
  <c r="D57" i="177"/>
  <c r="T96" i="178"/>
  <c r="H96" i="178"/>
  <c r="F96" i="178"/>
  <c r="E96" i="178"/>
  <c r="S47" i="179"/>
  <c r="D47" i="179"/>
  <c r="T58" i="179"/>
  <c r="N58" i="179"/>
  <c r="H58" i="179"/>
  <c r="E58" i="179"/>
  <c r="E39" i="181"/>
  <c r="N39" i="181"/>
  <c r="H39" i="181"/>
  <c r="F39" i="181"/>
  <c r="T39" i="181"/>
  <c r="S26" i="168"/>
  <c r="D26" i="168"/>
  <c r="O32" i="168"/>
  <c r="D32" i="168"/>
  <c r="O38" i="168"/>
  <c r="D38" i="168"/>
  <c r="O44" i="168"/>
  <c r="D44" i="168"/>
  <c r="O50" i="168"/>
  <c r="D50" i="168"/>
  <c r="O56" i="168"/>
  <c r="D56" i="168"/>
  <c r="O62" i="168"/>
  <c r="D62" i="168"/>
  <c r="O68" i="168"/>
  <c r="D68" i="168"/>
  <c r="O74" i="168"/>
  <c r="D74" i="168"/>
  <c r="O80" i="168"/>
  <c r="D80" i="168"/>
  <c r="O86" i="168"/>
  <c r="D86" i="168"/>
  <c r="O98" i="168"/>
  <c r="D98" i="168"/>
  <c r="O25" i="169"/>
  <c r="D25" i="169"/>
  <c r="O31" i="169"/>
  <c r="D31" i="169"/>
  <c r="E32" i="169"/>
  <c r="O37" i="169"/>
  <c r="D37" i="169"/>
  <c r="O49" i="169"/>
  <c r="D49" i="169"/>
  <c r="S61" i="169"/>
  <c r="D61" i="169"/>
  <c r="E62" i="169"/>
  <c r="S73" i="169"/>
  <c r="D73" i="169"/>
  <c r="S85" i="169"/>
  <c r="D85" i="169"/>
  <c r="E86" i="169"/>
  <c r="E92" i="169"/>
  <c r="S97" i="169"/>
  <c r="D97" i="169"/>
  <c r="E98" i="169"/>
  <c r="O30" i="171"/>
  <c r="D30" i="171"/>
  <c r="S56" i="171"/>
  <c r="D56" i="171"/>
  <c r="H63" i="171"/>
  <c r="F63" i="171"/>
  <c r="T72" i="171"/>
  <c r="N72" i="171"/>
  <c r="E84" i="171"/>
  <c r="S83" i="172"/>
  <c r="D83" i="172"/>
  <c r="E33" i="173"/>
  <c r="T68" i="173"/>
  <c r="N68" i="173"/>
  <c r="H68" i="173"/>
  <c r="F68" i="173"/>
  <c r="E68" i="173"/>
  <c r="E68" i="174"/>
  <c r="E92" i="174"/>
  <c r="O43" i="175"/>
  <c r="D43" i="175"/>
  <c r="T61" i="175"/>
  <c r="N61" i="175"/>
  <c r="H61" i="175"/>
  <c r="F61" i="175"/>
  <c r="E73" i="175"/>
  <c r="T80" i="176"/>
  <c r="N80" i="176"/>
  <c r="H80" i="176"/>
  <c r="E80" i="176"/>
  <c r="F31" i="177"/>
  <c r="F39" i="177"/>
  <c r="T82" i="179"/>
  <c r="N82" i="179"/>
  <c r="H82" i="179"/>
  <c r="E82" i="179"/>
  <c r="F82" i="179"/>
  <c r="F100" i="179"/>
  <c r="T27" i="180"/>
  <c r="N27" i="180"/>
  <c r="H27" i="180"/>
  <c r="E27" i="180"/>
  <c r="F27" i="180"/>
  <c r="O51" i="180"/>
  <c r="D51" i="180"/>
  <c r="S80" i="180"/>
  <c r="D80" i="180"/>
  <c r="S39" i="166"/>
  <c r="D39" i="166"/>
  <c r="S45" i="166"/>
  <c r="D45" i="166"/>
  <c r="S51" i="166"/>
  <c r="D51" i="166"/>
  <c r="S57" i="166"/>
  <c r="D57" i="166"/>
  <c r="O63" i="166"/>
  <c r="D63" i="166"/>
  <c r="O69" i="166"/>
  <c r="D69" i="166"/>
  <c r="S75" i="166"/>
  <c r="D75" i="166"/>
  <c r="S81" i="166"/>
  <c r="D81" i="166"/>
  <c r="S87" i="166"/>
  <c r="D87" i="166"/>
  <c r="S93" i="166"/>
  <c r="D93" i="166"/>
  <c r="S99" i="166"/>
  <c r="D99" i="166"/>
  <c r="F92" i="169"/>
  <c r="F98" i="169"/>
  <c r="S26" i="171"/>
  <c r="D26" i="171"/>
  <c r="O38" i="171"/>
  <c r="D38" i="171"/>
  <c r="S59" i="171"/>
  <c r="D59" i="171"/>
  <c r="F84" i="171"/>
  <c r="S95" i="171"/>
  <c r="D95" i="171"/>
  <c r="T27" i="173"/>
  <c r="N27" i="173"/>
  <c r="H27" i="173"/>
  <c r="F27" i="173"/>
  <c r="S87" i="173"/>
  <c r="D87" i="173"/>
  <c r="T26" i="174"/>
  <c r="N26" i="174"/>
  <c r="H26" i="174"/>
  <c r="F26" i="174"/>
  <c r="T50" i="174"/>
  <c r="N50" i="174"/>
  <c r="H50" i="174"/>
  <c r="F50" i="174"/>
  <c r="T78" i="175"/>
  <c r="N78" i="175"/>
  <c r="H78" i="175"/>
  <c r="F78" i="175"/>
  <c r="E78" i="175"/>
  <c r="T48" i="176"/>
  <c r="N48" i="176"/>
  <c r="H48" i="176"/>
  <c r="F48" i="176"/>
  <c r="T66" i="176"/>
  <c r="N66" i="176"/>
  <c r="H66" i="176"/>
  <c r="F66" i="176"/>
  <c r="T98" i="176"/>
  <c r="N98" i="176"/>
  <c r="H98" i="176"/>
  <c r="E98" i="176"/>
  <c r="O44" i="184"/>
  <c r="D44" i="184"/>
  <c r="O27" i="167"/>
  <c r="D27" i="167"/>
  <c r="O31" i="167"/>
  <c r="D31" i="167"/>
  <c r="N35" i="167"/>
  <c r="E35" i="167"/>
  <c r="F35" i="167"/>
  <c r="H35" i="167"/>
  <c r="O39" i="167"/>
  <c r="D39" i="167"/>
  <c r="O43" i="167"/>
  <c r="D43" i="167"/>
  <c r="E47" i="167"/>
  <c r="H47" i="167"/>
  <c r="F47" i="167"/>
  <c r="N47" i="167"/>
  <c r="O51" i="167"/>
  <c r="D51" i="167"/>
  <c r="F55" i="167"/>
  <c r="N55" i="167"/>
  <c r="E55" i="167"/>
  <c r="H55" i="167"/>
  <c r="N59" i="167"/>
  <c r="F59" i="167"/>
  <c r="E59" i="167"/>
  <c r="H59" i="167"/>
  <c r="E63" i="167"/>
  <c r="H63" i="167"/>
  <c r="F63" i="167"/>
  <c r="N63" i="167"/>
  <c r="F67" i="167"/>
  <c r="N67" i="167"/>
  <c r="E67" i="167"/>
  <c r="H67" i="167"/>
  <c r="F71" i="167"/>
  <c r="N71" i="167"/>
  <c r="E71" i="167"/>
  <c r="H71" i="167"/>
  <c r="E75" i="167"/>
  <c r="H75" i="167"/>
  <c r="F75" i="167"/>
  <c r="N75" i="167"/>
  <c r="O79" i="167"/>
  <c r="D79" i="167"/>
  <c r="N83" i="167"/>
  <c r="H83" i="167"/>
  <c r="E83" i="167"/>
  <c r="F83" i="167"/>
  <c r="E87" i="167"/>
  <c r="H87" i="167"/>
  <c r="N87" i="167"/>
  <c r="F87" i="167"/>
  <c r="O91" i="167"/>
  <c r="D91" i="167"/>
  <c r="E95" i="167"/>
  <c r="F95" i="167"/>
  <c r="N95" i="167"/>
  <c r="H95" i="167"/>
  <c r="E99" i="167"/>
  <c r="N99" i="167"/>
  <c r="H99" i="167"/>
  <c r="F99" i="167"/>
  <c r="O31" i="168"/>
  <c r="D31" i="168"/>
  <c r="O37" i="168"/>
  <c r="D37" i="168"/>
  <c r="O43" i="168"/>
  <c r="D43" i="168"/>
  <c r="O49" i="168"/>
  <c r="D49" i="168"/>
  <c r="S55" i="168"/>
  <c r="D55" i="168"/>
  <c r="S61" i="168"/>
  <c r="D61" i="168"/>
  <c r="S67" i="168"/>
  <c r="D67" i="168"/>
  <c r="S73" i="168"/>
  <c r="D73" i="168"/>
  <c r="S79" i="168"/>
  <c r="D79" i="168"/>
  <c r="S85" i="168"/>
  <c r="D85" i="168"/>
  <c r="S91" i="168"/>
  <c r="D91" i="168"/>
  <c r="E92" i="168"/>
  <c r="S97" i="168"/>
  <c r="D97" i="168"/>
  <c r="O24" i="169"/>
  <c r="D24" i="169"/>
  <c r="S30" i="169"/>
  <c r="D30" i="169"/>
  <c r="H32" i="169"/>
  <c r="O36" i="169"/>
  <c r="D36" i="169"/>
  <c r="O42" i="169"/>
  <c r="D42" i="169"/>
  <c r="E43" i="169"/>
  <c r="O48" i="169"/>
  <c r="D48" i="169"/>
  <c r="O54" i="169"/>
  <c r="D54" i="169"/>
  <c r="E55" i="169"/>
  <c r="H62" i="169"/>
  <c r="E67" i="169"/>
  <c r="O72" i="169"/>
  <c r="D72" i="169"/>
  <c r="O78" i="169"/>
  <c r="D78" i="169"/>
  <c r="E79" i="169"/>
  <c r="O84" i="169"/>
  <c r="D84" i="169"/>
  <c r="H86" i="169"/>
  <c r="O90" i="169"/>
  <c r="D90" i="169"/>
  <c r="E91" i="169"/>
  <c r="H92" i="169"/>
  <c r="O96" i="169"/>
  <c r="D96" i="169"/>
  <c r="H98" i="169"/>
  <c r="S34" i="171"/>
  <c r="D34" i="171"/>
  <c r="O48" i="171"/>
  <c r="D48" i="171"/>
  <c r="S52" i="171"/>
  <c r="D52" i="171"/>
  <c r="E63" i="171"/>
  <c r="H84" i="171"/>
  <c r="S95" i="172"/>
  <c r="D95" i="172"/>
  <c r="S56" i="173"/>
  <c r="D56" i="173"/>
  <c r="S80" i="173"/>
  <c r="D80" i="173"/>
  <c r="T74" i="174"/>
  <c r="N74" i="174"/>
  <c r="H74" i="174"/>
  <c r="F74" i="174"/>
  <c r="T97" i="174"/>
  <c r="N97" i="174"/>
  <c r="H97" i="174"/>
  <c r="F97" i="174"/>
  <c r="E97" i="174"/>
  <c r="S31" i="175"/>
  <c r="D31" i="175"/>
  <c r="T36" i="175"/>
  <c r="N36" i="175"/>
  <c r="H36" i="175"/>
  <c r="F36" i="175"/>
  <c r="E36" i="175"/>
  <c r="T67" i="175"/>
  <c r="N67" i="175"/>
  <c r="H67" i="175"/>
  <c r="F67" i="175"/>
  <c r="T85" i="175"/>
  <c r="N85" i="175"/>
  <c r="H85" i="175"/>
  <c r="F85" i="175"/>
  <c r="T90" i="175"/>
  <c r="N90" i="175"/>
  <c r="H90" i="175"/>
  <c r="F90" i="175"/>
  <c r="E90" i="175"/>
  <c r="S35" i="176"/>
  <c r="D35" i="176"/>
  <c r="E94" i="176"/>
  <c r="T94" i="176"/>
  <c r="N94" i="176"/>
  <c r="H94" i="176"/>
  <c r="F94" i="176"/>
  <c r="T47" i="178"/>
  <c r="N47" i="178"/>
  <c r="H47" i="178"/>
  <c r="E47" i="178"/>
  <c r="F47" i="178"/>
  <c r="T79" i="182"/>
  <c r="N79" i="182"/>
  <c r="H79" i="182"/>
  <c r="F79" i="182"/>
  <c r="E79" i="182"/>
  <c r="S45" i="165"/>
  <c r="D45" i="165"/>
  <c r="S51" i="165"/>
  <c r="D51" i="165"/>
  <c r="S57" i="165"/>
  <c r="D57" i="165"/>
  <c r="S63" i="165"/>
  <c r="D63" i="165"/>
  <c r="H65" i="165"/>
  <c r="S69" i="165"/>
  <c r="D69" i="165"/>
  <c r="S75" i="165"/>
  <c r="D75" i="165"/>
  <c r="S81" i="165"/>
  <c r="D81" i="165"/>
  <c r="S87" i="165"/>
  <c r="D87" i="165"/>
  <c r="S93" i="165"/>
  <c r="D93" i="165"/>
  <c r="S99" i="165"/>
  <c r="D99" i="165"/>
  <c r="S38" i="166"/>
  <c r="D38" i="166"/>
  <c r="S44" i="166"/>
  <c r="D44" i="166"/>
  <c r="H46" i="166"/>
  <c r="O50" i="166"/>
  <c r="D50" i="166"/>
  <c r="S56" i="166"/>
  <c r="D56" i="166"/>
  <c r="S62" i="166"/>
  <c r="D62" i="166"/>
  <c r="S68" i="166"/>
  <c r="D68" i="166"/>
  <c r="S74" i="166"/>
  <c r="D74" i="166"/>
  <c r="S80" i="166"/>
  <c r="D80" i="166"/>
  <c r="S86" i="166"/>
  <c r="D86" i="166"/>
  <c r="S92" i="166"/>
  <c r="D92" i="166"/>
  <c r="S98" i="166"/>
  <c r="D98" i="166"/>
  <c r="T35" i="167"/>
  <c r="T47" i="167"/>
  <c r="T55" i="167"/>
  <c r="T59" i="167"/>
  <c r="T63" i="167"/>
  <c r="T67" i="167"/>
  <c r="T71" i="167"/>
  <c r="T75" i="167"/>
  <c r="T83" i="167"/>
  <c r="T87" i="167"/>
  <c r="T95" i="167"/>
  <c r="T99" i="167"/>
  <c r="F92" i="168"/>
  <c r="F43" i="169"/>
  <c r="F55" i="169"/>
  <c r="F67" i="169"/>
  <c r="F79" i="169"/>
  <c r="F91" i="169"/>
  <c r="S25" i="171"/>
  <c r="D25" i="171"/>
  <c r="O45" i="171"/>
  <c r="D45" i="171"/>
  <c r="N63" i="171"/>
  <c r="H66" i="171"/>
  <c r="H69" i="171"/>
  <c r="F69" i="171"/>
  <c r="F72" i="171"/>
  <c r="H78" i="171"/>
  <c r="S89" i="171"/>
  <c r="D89" i="171"/>
  <c r="S29" i="172"/>
  <c r="D29" i="172"/>
  <c r="S65" i="172"/>
  <c r="D65" i="172"/>
  <c r="E27" i="173"/>
  <c r="T39" i="173"/>
  <c r="N39" i="173"/>
  <c r="H39" i="173"/>
  <c r="F39" i="173"/>
  <c r="O44" i="173"/>
  <c r="D44" i="173"/>
  <c r="S51" i="173"/>
  <c r="D51" i="173"/>
  <c r="T63" i="173"/>
  <c r="N63" i="173"/>
  <c r="H63" i="173"/>
  <c r="F63" i="173"/>
  <c r="T99" i="173"/>
  <c r="N99" i="173"/>
  <c r="H99" i="173"/>
  <c r="F99" i="173"/>
  <c r="E26" i="174"/>
  <c r="T32" i="174"/>
  <c r="N32" i="174"/>
  <c r="H32" i="174"/>
  <c r="F32" i="174"/>
  <c r="E50" i="174"/>
  <c r="S55" i="174"/>
  <c r="D55" i="174"/>
  <c r="T62" i="174"/>
  <c r="N62" i="174"/>
  <c r="H62" i="174"/>
  <c r="F62" i="174"/>
  <c r="T86" i="174"/>
  <c r="N86" i="174"/>
  <c r="H86" i="174"/>
  <c r="F86" i="174"/>
  <c r="O54" i="175"/>
  <c r="D54" i="175"/>
  <c r="T30" i="176"/>
  <c r="N30" i="176"/>
  <c r="H30" i="176"/>
  <c r="F30" i="176"/>
  <c r="E48" i="176"/>
  <c r="T54" i="176"/>
  <c r="N54" i="176"/>
  <c r="H54" i="176"/>
  <c r="F54" i="176"/>
  <c r="E66" i="176"/>
  <c r="F98" i="176"/>
  <c r="T90" i="186"/>
  <c r="N90" i="186"/>
  <c r="H90" i="186"/>
  <c r="F90" i="186"/>
  <c r="E90" i="186"/>
  <c r="T57" i="187"/>
  <c r="N57" i="187"/>
  <c r="H57" i="187"/>
  <c r="F57" i="187"/>
  <c r="E57" i="187"/>
  <c r="N65" i="165"/>
  <c r="N46" i="166"/>
  <c r="O24" i="168"/>
  <c r="D24" i="168"/>
  <c r="E25" i="168"/>
  <c r="O36" i="168"/>
  <c r="D36" i="168"/>
  <c r="O42" i="168"/>
  <c r="D42" i="168"/>
  <c r="O48" i="168"/>
  <c r="D48" i="168"/>
  <c r="O54" i="168"/>
  <c r="D54" i="168"/>
  <c r="S60" i="168"/>
  <c r="D60" i="168"/>
  <c r="S66" i="168"/>
  <c r="D66" i="168"/>
  <c r="O72" i="168"/>
  <c r="D72" i="168"/>
  <c r="O84" i="168"/>
  <c r="D84" i="168"/>
  <c r="O90" i="168"/>
  <c r="D90" i="168"/>
  <c r="O96" i="168"/>
  <c r="D96" i="168"/>
  <c r="O35" i="169"/>
  <c r="D35" i="169"/>
  <c r="O41" i="169"/>
  <c r="D41" i="169"/>
  <c r="O47" i="169"/>
  <c r="D47" i="169"/>
  <c r="O53" i="169"/>
  <c r="D53" i="169"/>
  <c r="S59" i="169"/>
  <c r="D59" i="169"/>
  <c r="E60" i="169"/>
  <c r="S65" i="169"/>
  <c r="D65" i="169"/>
  <c r="E66" i="169"/>
  <c r="S71" i="169"/>
  <c r="D71" i="169"/>
  <c r="S77" i="169"/>
  <c r="D77" i="169"/>
  <c r="S83" i="169"/>
  <c r="D83" i="169"/>
  <c r="S89" i="169"/>
  <c r="D89" i="169"/>
  <c r="S95" i="169"/>
  <c r="D95" i="169"/>
  <c r="S29" i="171"/>
  <c r="D29" i="171"/>
  <c r="S41" i="171"/>
  <c r="D41" i="171"/>
  <c r="S65" i="171"/>
  <c r="D65" i="171"/>
  <c r="H72" i="171"/>
  <c r="S83" i="171"/>
  <c r="D83" i="171"/>
  <c r="S41" i="172"/>
  <c r="D41" i="172"/>
  <c r="T92" i="173"/>
  <c r="N92" i="173"/>
  <c r="H92" i="173"/>
  <c r="F92" i="173"/>
  <c r="E92" i="173"/>
  <c r="T37" i="174"/>
  <c r="N37" i="174"/>
  <c r="H37" i="174"/>
  <c r="F37" i="174"/>
  <c r="E37" i="174"/>
  <c r="T44" i="174"/>
  <c r="N44" i="174"/>
  <c r="H44" i="174"/>
  <c r="F44" i="174"/>
  <c r="E74" i="174"/>
  <c r="O79" i="174"/>
  <c r="D79" i="174"/>
  <c r="T24" i="175"/>
  <c r="N24" i="175"/>
  <c r="H24" i="175"/>
  <c r="F24" i="175"/>
  <c r="E24" i="175"/>
  <c r="O49" i="175"/>
  <c r="D49" i="175"/>
  <c r="E67" i="175"/>
  <c r="E85" i="175"/>
  <c r="O96" i="175"/>
  <c r="D96" i="175"/>
  <c r="S41" i="176"/>
  <c r="D41" i="176"/>
  <c r="S59" i="176"/>
  <c r="D59" i="176"/>
  <c r="T63" i="180"/>
  <c r="N63" i="180"/>
  <c r="H63" i="180"/>
  <c r="E63" i="180"/>
  <c r="F63" i="180"/>
  <c r="E81" i="181"/>
  <c r="N81" i="181"/>
  <c r="H81" i="181"/>
  <c r="F81" i="181"/>
  <c r="T81" i="181"/>
  <c r="S91" i="166"/>
  <c r="D91" i="166"/>
  <c r="S97" i="166"/>
  <c r="D97" i="166"/>
  <c r="O24" i="167"/>
  <c r="D24" i="167"/>
  <c r="O28" i="167"/>
  <c r="D28" i="167"/>
  <c r="O32" i="167"/>
  <c r="D32" i="167"/>
  <c r="O36" i="167"/>
  <c r="D36" i="167"/>
  <c r="O40" i="167"/>
  <c r="D40" i="167"/>
  <c r="F44" i="167"/>
  <c r="E44" i="167"/>
  <c r="N44" i="167"/>
  <c r="H44" i="167"/>
  <c r="O48" i="167"/>
  <c r="D48" i="167"/>
  <c r="O52" i="167"/>
  <c r="D52" i="167"/>
  <c r="F56" i="167"/>
  <c r="N56" i="167"/>
  <c r="E56" i="167"/>
  <c r="H56" i="167"/>
  <c r="O60" i="167"/>
  <c r="D60" i="167"/>
  <c r="F64" i="167"/>
  <c r="E64" i="167"/>
  <c r="H64" i="167"/>
  <c r="N64" i="167"/>
  <c r="O68" i="167"/>
  <c r="D68" i="167"/>
  <c r="O72" i="167"/>
  <c r="D72" i="167"/>
  <c r="N76" i="167"/>
  <c r="E76" i="167"/>
  <c r="H76" i="167"/>
  <c r="F76" i="167"/>
  <c r="O80" i="167"/>
  <c r="D80" i="167"/>
  <c r="O84" i="167"/>
  <c r="D84" i="167"/>
  <c r="O88" i="167"/>
  <c r="D88" i="167"/>
  <c r="F92" i="167"/>
  <c r="N92" i="167"/>
  <c r="E92" i="167"/>
  <c r="H92" i="167"/>
  <c r="O96" i="167"/>
  <c r="D96" i="167"/>
  <c r="O100" i="167"/>
  <c r="D100" i="167"/>
  <c r="O54" i="171"/>
  <c r="D54" i="171"/>
  <c r="O58" i="171"/>
  <c r="D58" i="171"/>
  <c r="S77" i="171"/>
  <c r="D77" i="171"/>
  <c r="S100" i="171"/>
  <c r="D100" i="171"/>
  <c r="S47" i="172"/>
  <c r="D47" i="172"/>
  <c r="S77" i="172"/>
  <c r="D77" i="172"/>
  <c r="S32" i="173"/>
  <c r="D32" i="173"/>
  <c r="S69" i="173"/>
  <c r="D69" i="173"/>
  <c r="T67" i="174"/>
  <c r="N67" i="174"/>
  <c r="H67" i="174"/>
  <c r="F67" i="174"/>
  <c r="E67" i="174"/>
  <c r="T91" i="174"/>
  <c r="N91" i="174"/>
  <c r="H91" i="174"/>
  <c r="F91" i="174"/>
  <c r="E91" i="174"/>
  <c r="T72" i="175"/>
  <c r="N72" i="175"/>
  <c r="H72" i="175"/>
  <c r="F72" i="175"/>
  <c r="E72" i="175"/>
  <c r="F84" i="176"/>
  <c r="E84" i="176"/>
  <c r="T84" i="176"/>
  <c r="N84" i="176"/>
  <c r="S91" i="176"/>
  <c r="D91" i="176"/>
  <c r="T42" i="177"/>
  <c r="N42" i="177"/>
  <c r="H42" i="177"/>
  <c r="F42" i="177"/>
  <c r="E42" i="177"/>
  <c r="O54" i="177"/>
  <c r="D54" i="177"/>
  <c r="S71" i="177"/>
  <c r="D71" i="177"/>
  <c r="S41" i="179"/>
  <c r="D41" i="179"/>
  <c r="H85" i="180"/>
  <c r="T85" i="180"/>
  <c r="F85" i="180"/>
  <c r="E85" i="180"/>
  <c r="S25" i="165"/>
  <c r="D25" i="165"/>
  <c r="S31" i="165"/>
  <c r="D31" i="165"/>
  <c r="S37" i="165"/>
  <c r="D37" i="165"/>
  <c r="S43" i="165"/>
  <c r="D43" i="165"/>
  <c r="S49" i="165"/>
  <c r="D49" i="165"/>
  <c r="S55" i="165"/>
  <c r="D55" i="165"/>
  <c r="S61" i="165"/>
  <c r="D61" i="165"/>
  <c r="S67" i="165"/>
  <c r="D67" i="165"/>
  <c r="S73" i="165"/>
  <c r="D73" i="165"/>
  <c r="S79" i="165"/>
  <c r="D79" i="165"/>
  <c r="S85" i="165"/>
  <c r="D85" i="165"/>
  <c r="S91" i="165"/>
  <c r="D91" i="165"/>
  <c r="S97" i="165"/>
  <c r="D97" i="165"/>
  <c r="O24" i="166"/>
  <c r="D24" i="166"/>
  <c r="O36" i="166"/>
  <c r="D36" i="166"/>
  <c r="O42" i="166"/>
  <c r="D42" i="166"/>
  <c r="O54" i="166"/>
  <c r="D54" i="166"/>
  <c r="O60" i="166"/>
  <c r="D60" i="166"/>
  <c r="O66" i="166"/>
  <c r="D66" i="166"/>
  <c r="O72" i="166"/>
  <c r="D72" i="166"/>
  <c r="O84" i="166"/>
  <c r="D84" i="166"/>
  <c r="O90" i="166"/>
  <c r="D90" i="166"/>
  <c r="O96" i="166"/>
  <c r="D96" i="166"/>
  <c r="S32" i="171"/>
  <c r="D32" i="171"/>
  <c r="E33" i="171"/>
  <c r="S47" i="171"/>
  <c r="D47" i="171"/>
  <c r="S94" i="171"/>
  <c r="D94" i="171"/>
  <c r="T96" i="171"/>
  <c r="N96" i="171"/>
  <c r="S89" i="172"/>
  <c r="D89" i="172"/>
  <c r="T57" i="173"/>
  <c r="N57" i="173"/>
  <c r="H57" i="173"/>
  <c r="F57" i="173"/>
  <c r="S81" i="173"/>
  <c r="D81" i="173"/>
  <c r="T98" i="174"/>
  <c r="N98" i="174"/>
  <c r="H98" i="174"/>
  <c r="F98" i="174"/>
  <c r="S37" i="175"/>
  <c r="D37" i="175"/>
  <c r="T42" i="175"/>
  <c r="N42" i="175"/>
  <c r="H42" i="175"/>
  <c r="F42" i="175"/>
  <c r="E42" i="175"/>
  <c r="T60" i="175"/>
  <c r="N60" i="175"/>
  <c r="H60" i="175"/>
  <c r="F60" i="175"/>
  <c r="E60" i="175"/>
  <c r="T91" i="175"/>
  <c r="N91" i="175"/>
  <c r="H91" i="175"/>
  <c r="F91" i="175"/>
  <c r="T36" i="176"/>
  <c r="N36" i="176"/>
  <c r="H36" i="176"/>
  <c r="F36" i="176"/>
  <c r="H84" i="176"/>
  <c r="E27" i="177"/>
  <c r="T27" i="177"/>
  <c r="N27" i="177"/>
  <c r="H27" i="177"/>
  <c r="F27" i="177"/>
  <c r="T49" i="177"/>
  <c r="N49" i="177"/>
  <c r="H49" i="177"/>
  <c r="F49" i="177"/>
  <c r="E49" i="177"/>
  <c r="S85" i="177"/>
  <c r="D85" i="177"/>
  <c r="S52" i="179"/>
  <c r="D52" i="179"/>
  <c r="N85" i="180"/>
  <c r="O34" i="172"/>
  <c r="D34" i="172"/>
  <c r="S46" i="172"/>
  <c r="D46" i="172"/>
  <c r="S52" i="172"/>
  <c r="D52" i="172"/>
  <c r="F38" i="175"/>
  <c r="F68" i="175"/>
  <c r="F74" i="175"/>
  <c r="F80" i="175"/>
  <c r="F31" i="176"/>
  <c r="F37" i="176"/>
  <c r="F43" i="176"/>
  <c r="F49" i="176"/>
  <c r="F67" i="176"/>
  <c r="T74" i="176"/>
  <c r="H88" i="176"/>
  <c r="T100" i="176"/>
  <c r="F35" i="177"/>
  <c r="E35" i="177"/>
  <c r="H43" i="177"/>
  <c r="H51" i="177"/>
  <c r="T29" i="178"/>
  <c r="N29" i="178"/>
  <c r="H29" i="178"/>
  <c r="E29" i="178"/>
  <c r="T36" i="178"/>
  <c r="H36" i="178"/>
  <c r="F36" i="178"/>
  <c r="O54" i="178"/>
  <c r="D54" i="178"/>
  <c r="S59" i="178"/>
  <c r="D59" i="178"/>
  <c r="O66" i="178"/>
  <c r="D66" i="178"/>
  <c r="S77" i="178"/>
  <c r="D77" i="178"/>
  <c r="T90" i="178"/>
  <c r="H90" i="178"/>
  <c r="F90" i="178"/>
  <c r="S75" i="180"/>
  <c r="D75" i="180"/>
  <c r="S73" i="183"/>
  <c r="D73" i="183"/>
  <c r="O26" i="184"/>
  <c r="D26" i="184"/>
  <c r="S61" i="185"/>
  <c r="D61" i="185"/>
  <c r="S27" i="172"/>
  <c r="D27" i="172"/>
  <c r="O33" i="172"/>
  <c r="D33" i="172"/>
  <c r="O45" i="172"/>
  <c r="D45" i="172"/>
  <c r="S51" i="172"/>
  <c r="D51" i="172"/>
  <c r="S57" i="172"/>
  <c r="D57" i="172"/>
  <c r="N31" i="176"/>
  <c r="N37" i="176"/>
  <c r="N43" i="176"/>
  <c r="N49" i="176"/>
  <c r="N67" i="176"/>
  <c r="T79" i="176"/>
  <c r="H79" i="176"/>
  <c r="O73" i="177"/>
  <c r="D73" i="177"/>
  <c r="T41" i="178"/>
  <c r="N41" i="178"/>
  <c r="H41" i="178"/>
  <c r="E41" i="178"/>
  <c r="S71" i="178"/>
  <c r="D71" i="178"/>
  <c r="T84" i="178"/>
  <c r="H84" i="178"/>
  <c r="F84" i="178"/>
  <c r="S71" i="179"/>
  <c r="D71" i="179"/>
  <c r="T45" i="180"/>
  <c r="N45" i="180"/>
  <c r="H45" i="180"/>
  <c r="E45" i="180"/>
  <c r="T24" i="181"/>
  <c r="H24" i="181"/>
  <c r="F24" i="181"/>
  <c r="E24" i="181"/>
  <c r="O69" i="181"/>
  <c r="D69" i="181"/>
  <c r="T68" i="184"/>
  <c r="N68" i="184"/>
  <c r="H68" i="184"/>
  <c r="F68" i="184"/>
  <c r="E68" i="184"/>
  <c r="F28" i="172"/>
  <c r="F40" i="172"/>
  <c r="F58" i="172"/>
  <c r="F64" i="172"/>
  <c r="F70" i="172"/>
  <c r="F76" i="172"/>
  <c r="F82" i="172"/>
  <c r="F88" i="172"/>
  <c r="F94" i="172"/>
  <c r="F100" i="172"/>
  <c r="O25" i="173"/>
  <c r="D25" i="173"/>
  <c r="S37" i="173"/>
  <c r="D37" i="173"/>
  <c r="S43" i="173"/>
  <c r="D43" i="173"/>
  <c r="O49" i="173"/>
  <c r="D49" i="173"/>
  <c r="O67" i="173"/>
  <c r="D67" i="173"/>
  <c r="O73" i="173"/>
  <c r="D73" i="173"/>
  <c r="S85" i="173"/>
  <c r="D85" i="173"/>
  <c r="S97" i="173"/>
  <c r="D97" i="173"/>
  <c r="O24" i="174"/>
  <c r="D24" i="174"/>
  <c r="O30" i="174"/>
  <c r="D30" i="174"/>
  <c r="O72" i="174"/>
  <c r="D72" i="174"/>
  <c r="O78" i="174"/>
  <c r="D78" i="174"/>
  <c r="S29" i="175"/>
  <c r="D29" i="175"/>
  <c r="S35" i="175"/>
  <c r="D35" i="175"/>
  <c r="S41" i="175"/>
  <c r="D41" i="175"/>
  <c r="S47" i="175"/>
  <c r="D47" i="175"/>
  <c r="S53" i="175"/>
  <c r="D53" i="175"/>
  <c r="S59" i="175"/>
  <c r="D59" i="175"/>
  <c r="S65" i="175"/>
  <c r="D65" i="175"/>
  <c r="S71" i="175"/>
  <c r="D71" i="175"/>
  <c r="S77" i="175"/>
  <c r="D77" i="175"/>
  <c r="S83" i="175"/>
  <c r="D83" i="175"/>
  <c r="S89" i="175"/>
  <c r="D89" i="175"/>
  <c r="S95" i="175"/>
  <c r="D95" i="175"/>
  <c r="O28" i="176"/>
  <c r="D28" i="176"/>
  <c r="S40" i="176"/>
  <c r="D40" i="176"/>
  <c r="S52" i="176"/>
  <c r="D52" i="176"/>
  <c r="O64" i="176"/>
  <c r="D64" i="176"/>
  <c r="S70" i="176"/>
  <c r="D70" i="176"/>
  <c r="F90" i="176"/>
  <c r="E90" i="176"/>
  <c r="T97" i="176"/>
  <c r="N97" i="176"/>
  <c r="H97" i="176"/>
  <c r="T30" i="177"/>
  <c r="N30" i="177"/>
  <c r="H30" i="177"/>
  <c r="O37" i="177"/>
  <c r="D37" i="177"/>
  <c r="O53" i="177"/>
  <c r="D53" i="177"/>
  <c r="T60" i="177"/>
  <c r="N60" i="177"/>
  <c r="H60" i="177"/>
  <c r="T90" i="177"/>
  <c r="N90" i="177"/>
  <c r="H90" i="177"/>
  <c r="E90" i="177"/>
  <c r="S28" i="179"/>
  <c r="D28" i="179"/>
  <c r="S65" i="179"/>
  <c r="D65" i="179"/>
  <c r="S94" i="179"/>
  <c r="D94" i="179"/>
  <c r="E43" i="181"/>
  <c r="N43" i="181"/>
  <c r="H43" i="181"/>
  <c r="F43" i="181"/>
  <c r="T43" i="181"/>
  <c r="S26" i="172"/>
  <c r="D26" i="172"/>
  <c r="H28" i="172"/>
  <c r="E39" i="172"/>
  <c r="H40" i="172"/>
  <c r="O44" i="172"/>
  <c r="D44" i="172"/>
  <c r="O50" i="172"/>
  <c r="D50" i="172"/>
  <c r="S56" i="172"/>
  <c r="D56" i="172"/>
  <c r="H58" i="172"/>
  <c r="E63" i="172"/>
  <c r="H64" i="172"/>
  <c r="E69" i="172"/>
  <c r="H70" i="172"/>
  <c r="E75" i="172"/>
  <c r="H76" i="172"/>
  <c r="E81" i="172"/>
  <c r="H82" i="172"/>
  <c r="E87" i="172"/>
  <c r="H88" i="172"/>
  <c r="E93" i="172"/>
  <c r="H94" i="172"/>
  <c r="E99" i="172"/>
  <c r="H100" i="172"/>
  <c r="E79" i="176"/>
  <c r="E86" i="176"/>
  <c r="T88" i="176"/>
  <c r="T51" i="177"/>
  <c r="E79" i="177"/>
  <c r="F41" i="178"/>
  <c r="T48" i="178"/>
  <c r="H48" i="178"/>
  <c r="F48" i="178"/>
  <c r="E84" i="178"/>
  <c r="S95" i="178"/>
  <c r="D95" i="178"/>
  <c r="T39" i="180"/>
  <c r="N39" i="180"/>
  <c r="H39" i="180"/>
  <c r="E39" i="180"/>
  <c r="F45" i="180"/>
  <c r="N24" i="181"/>
  <c r="S35" i="182"/>
  <c r="D35" i="182"/>
  <c r="N41" i="186"/>
  <c r="H41" i="186"/>
  <c r="T41" i="186"/>
  <c r="F41" i="186"/>
  <c r="E41" i="186"/>
  <c r="N28" i="172"/>
  <c r="F39" i="172"/>
  <c r="N40" i="172"/>
  <c r="N58" i="172"/>
  <c r="F63" i="172"/>
  <c r="N64" i="172"/>
  <c r="F69" i="172"/>
  <c r="N70" i="172"/>
  <c r="F75" i="172"/>
  <c r="N76" i="172"/>
  <c r="F81" i="172"/>
  <c r="N82" i="172"/>
  <c r="F87" i="172"/>
  <c r="N88" i="172"/>
  <c r="F93" i="172"/>
  <c r="N94" i="172"/>
  <c r="F99" i="172"/>
  <c r="N100" i="172"/>
  <c r="E31" i="173"/>
  <c r="S36" i="173"/>
  <c r="D36" i="173"/>
  <c r="S42" i="173"/>
  <c r="D42" i="173"/>
  <c r="O54" i="173"/>
  <c r="D54" i="173"/>
  <c r="E55" i="173"/>
  <c r="E61" i="173"/>
  <c r="O66" i="173"/>
  <c r="D66" i="173"/>
  <c r="E79" i="173"/>
  <c r="E91" i="173"/>
  <c r="S29" i="174"/>
  <c r="D29" i="174"/>
  <c r="S35" i="174"/>
  <c r="D35" i="174"/>
  <c r="E36" i="174"/>
  <c r="S41" i="174"/>
  <c r="D41" i="174"/>
  <c r="E42" i="174"/>
  <c r="S47" i="174"/>
  <c r="D47" i="174"/>
  <c r="E48" i="174"/>
  <c r="S53" i="174"/>
  <c r="D53" i="174"/>
  <c r="E54" i="174"/>
  <c r="S59" i="174"/>
  <c r="D59" i="174"/>
  <c r="E60" i="174"/>
  <c r="S65" i="174"/>
  <c r="D65" i="174"/>
  <c r="E66" i="174"/>
  <c r="S71" i="174"/>
  <c r="D71" i="174"/>
  <c r="S77" i="174"/>
  <c r="D77" i="174"/>
  <c r="S83" i="174"/>
  <c r="D83" i="174"/>
  <c r="E84" i="174"/>
  <c r="S89" i="174"/>
  <c r="D89" i="174"/>
  <c r="E90" i="174"/>
  <c r="S95" i="174"/>
  <c r="D95" i="174"/>
  <c r="E96" i="174"/>
  <c r="O28" i="175"/>
  <c r="D28" i="175"/>
  <c r="O34" i="175"/>
  <c r="D34" i="175"/>
  <c r="S64" i="175"/>
  <c r="D64" i="175"/>
  <c r="S88" i="175"/>
  <c r="D88" i="175"/>
  <c r="S94" i="175"/>
  <c r="D94" i="175"/>
  <c r="S100" i="175"/>
  <c r="D100" i="175"/>
  <c r="E34" i="176"/>
  <c r="O39" i="176"/>
  <c r="D39" i="176"/>
  <c r="E46" i="176"/>
  <c r="O51" i="176"/>
  <c r="D51" i="176"/>
  <c r="S57" i="176"/>
  <c r="D57" i="176"/>
  <c r="E58" i="176"/>
  <c r="F79" i="176"/>
  <c r="F86" i="176"/>
  <c r="H90" i="176"/>
  <c r="E97" i="176"/>
  <c r="O25" i="177"/>
  <c r="D25" i="177"/>
  <c r="E30" i="177"/>
  <c r="O41" i="177"/>
  <c r="D41" i="177"/>
  <c r="E60" i="177"/>
  <c r="S63" i="177"/>
  <c r="D63" i="177"/>
  <c r="T66" i="177"/>
  <c r="N66" i="177"/>
  <c r="H66" i="177"/>
  <c r="F79" i="177"/>
  <c r="F90" i="177"/>
  <c r="T97" i="177"/>
  <c r="H97" i="177"/>
  <c r="S35" i="179"/>
  <c r="D35" i="179"/>
  <c r="S46" i="179"/>
  <c r="D46" i="179"/>
  <c r="S59" i="179"/>
  <c r="D59" i="179"/>
  <c r="S93" i="180"/>
  <c r="D93" i="180"/>
  <c r="S45" i="181"/>
  <c r="D45" i="181"/>
  <c r="S92" i="184"/>
  <c r="D92" i="184"/>
  <c r="O25" i="172"/>
  <c r="D25" i="172"/>
  <c r="H39" i="172"/>
  <c r="O43" i="172"/>
  <c r="D43" i="172"/>
  <c r="O49" i="172"/>
  <c r="D49" i="172"/>
  <c r="S55" i="172"/>
  <c r="D55" i="172"/>
  <c r="H63" i="172"/>
  <c r="H69" i="172"/>
  <c r="H75" i="172"/>
  <c r="H81" i="172"/>
  <c r="H87" i="172"/>
  <c r="H93" i="172"/>
  <c r="H99" i="172"/>
  <c r="F34" i="176"/>
  <c r="F46" i="176"/>
  <c r="F58" i="176"/>
  <c r="E74" i="176"/>
  <c r="N79" i="176"/>
  <c r="H86" i="176"/>
  <c r="N90" i="176"/>
  <c r="F97" i="176"/>
  <c r="F30" i="177"/>
  <c r="S33" i="177"/>
  <c r="D33" i="177"/>
  <c r="T48" i="177"/>
  <c r="N48" i="177"/>
  <c r="H48" i="177"/>
  <c r="S55" i="177"/>
  <c r="D55" i="177"/>
  <c r="F60" i="177"/>
  <c r="T30" i="178"/>
  <c r="H30" i="178"/>
  <c r="F30" i="178"/>
  <c r="O35" i="178"/>
  <c r="D35" i="178"/>
  <c r="O53" i="178"/>
  <c r="D53" i="178"/>
  <c r="O60" i="178"/>
  <c r="D60" i="178"/>
  <c r="S65" i="178"/>
  <c r="D65" i="178"/>
  <c r="O78" i="178"/>
  <c r="D78" i="178"/>
  <c r="S89" i="178"/>
  <c r="D89" i="178"/>
  <c r="S76" i="180"/>
  <c r="D76" i="180"/>
  <c r="T97" i="180"/>
  <c r="H97" i="180"/>
  <c r="N97" i="180"/>
  <c r="F97" i="180"/>
  <c r="E97" i="180"/>
  <c r="E37" i="181"/>
  <c r="T37" i="181"/>
  <c r="N37" i="181"/>
  <c r="S51" i="181"/>
  <c r="D51" i="181"/>
  <c r="E75" i="181"/>
  <c r="T75" i="181"/>
  <c r="N75" i="181"/>
  <c r="F75" i="181"/>
  <c r="F75" i="171"/>
  <c r="F81" i="171"/>
  <c r="F87" i="171"/>
  <c r="F93" i="171"/>
  <c r="F99" i="171"/>
  <c r="F32" i="172"/>
  <c r="F38" i="172"/>
  <c r="F62" i="172"/>
  <c r="F68" i="172"/>
  <c r="F74" i="172"/>
  <c r="F80" i="172"/>
  <c r="F86" i="172"/>
  <c r="F92" i="172"/>
  <c r="F98" i="172"/>
  <c r="O53" i="173"/>
  <c r="D53" i="173"/>
  <c r="S59" i="173"/>
  <c r="D59" i="173"/>
  <c r="S65" i="173"/>
  <c r="D65" i="173"/>
  <c r="S71" i="173"/>
  <c r="D71" i="173"/>
  <c r="S77" i="173"/>
  <c r="D77" i="173"/>
  <c r="S83" i="173"/>
  <c r="D83" i="173"/>
  <c r="S89" i="173"/>
  <c r="D89" i="173"/>
  <c r="S95" i="173"/>
  <c r="D95" i="173"/>
  <c r="S28" i="174"/>
  <c r="D28" i="174"/>
  <c r="O34" i="174"/>
  <c r="D34" i="174"/>
  <c r="S70" i="174"/>
  <c r="D70" i="174"/>
  <c r="S82" i="174"/>
  <c r="D82" i="174"/>
  <c r="S39" i="175"/>
  <c r="D39" i="175"/>
  <c r="S45" i="175"/>
  <c r="D45" i="175"/>
  <c r="S51" i="175"/>
  <c r="D51" i="175"/>
  <c r="S57" i="175"/>
  <c r="D57" i="175"/>
  <c r="O63" i="175"/>
  <c r="D63" i="175"/>
  <c r="S93" i="175"/>
  <c r="D93" i="175"/>
  <c r="S99" i="175"/>
  <c r="D99" i="175"/>
  <c r="S32" i="176"/>
  <c r="D32" i="176"/>
  <c r="H34" i="176"/>
  <c r="O38" i="176"/>
  <c r="D38" i="176"/>
  <c r="O44" i="176"/>
  <c r="D44" i="176"/>
  <c r="H46" i="176"/>
  <c r="O50" i="176"/>
  <c r="D50" i="176"/>
  <c r="O62" i="176"/>
  <c r="D62" i="176"/>
  <c r="T85" i="176"/>
  <c r="N85" i="176"/>
  <c r="H85" i="176"/>
  <c r="O96" i="176"/>
  <c r="D96" i="176"/>
  <c r="F29" i="177"/>
  <c r="E29" i="177"/>
  <c r="S59" i="177"/>
  <c r="D59" i="177"/>
  <c r="E66" i="177"/>
  <c r="O84" i="177"/>
  <c r="D84" i="177"/>
  <c r="S40" i="179"/>
  <c r="D40" i="179"/>
  <c r="S53" i="179"/>
  <c r="D53" i="179"/>
  <c r="T76" i="179"/>
  <c r="N76" i="179"/>
  <c r="H76" i="179"/>
  <c r="E76" i="179"/>
  <c r="T88" i="179"/>
  <c r="N88" i="179"/>
  <c r="H88" i="179"/>
  <c r="E88" i="179"/>
  <c r="S57" i="180"/>
  <c r="D57" i="180"/>
  <c r="S69" i="180"/>
  <c r="D69" i="180"/>
  <c r="S81" i="180"/>
  <c r="D81" i="180"/>
  <c r="S88" i="180"/>
  <c r="D88" i="180"/>
  <c r="O43" i="171"/>
  <c r="D43" i="171"/>
  <c r="O49" i="171"/>
  <c r="D49" i="171"/>
  <c r="S55" i="171"/>
  <c r="D55" i="171"/>
  <c r="E92" i="171"/>
  <c r="E98" i="171"/>
  <c r="O24" i="172"/>
  <c r="D24" i="172"/>
  <c r="E31" i="172"/>
  <c r="H32" i="172"/>
  <c r="E37" i="172"/>
  <c r="H38" i="172"/>
  <c r="O42" i="172"/>
  <c r="D42" i="172"/>
  <c r="O48" i="172"/>
  <c r="D48" i="172"/>
  <c r="O54" i="172"/>
  <c r="D54" i="172"/>
  <c r="E61" i="172"/>
  <c r="H62" i="172"/>
  <c r="E67" i="172"/>
  <c r="H68" i="172"/>
  <c r="E73" i="172"/>
  <c r="H74" i="172"/>
  <c r="E79" i="172"/>
  <c r="H80" i="172"/>
  <c r="E85" i="172"/>
  <c r="H86" i="172"/>
  <c r="E91" i="172"/>
  <c r="H92" i="172"/>
  <c r="E97" i="172"/>
  <c r="H98" i="172"/>
  <c r="T73" i="176"/>
  <c r="H73" i="176"/>
  <c r="T36" i="177"/>
  <c r="N36" i="177"/>
  <c r="H36" i="177"/>
  <c r="S69" i="177"/>
  <c r="D69" i="177"/>
  <c r="T72" i="177"/>
  <c r="N72" i="177"/>
  <c r="H72" i="177"/>
  <c r="E72" i="177"/>
  <c r="O78" i="177"/>
  <c r="D78" i="177"/>
  <c r="S81" i="177"/>
  <c r="D81" i="177"/>
  <c r="T42" i="178"/>
  <c r="H42" i="178"/>
  <c r="F42" i="178"/>
  <c r="T72" i="178"/>
  <c r="H72" i="178"/>
  <c r="F72" i="178"/>
  <c r="S83" i="178"/>
  <c r="D83" i="178"/>
  <c r="T70" i="179"/>
  <c r="N70" i="179"/>
  <c r="H70" i="179"/>
  <c r="E70" i="179"/>
  <c r="O33" i="180"/>
  <c r="D33" i="180"/>
  <c r="O90" i="180"/>
  <c r="D90" i="180"/>
  <c r="S29" i="181"/>
  <c r="D29" i="181"/>
  <c r="F37" i="181"/>
  <c r="S57" i="181"/>
  <c r="D57" i="181"/>
  <c r="H75" i="181"/>
  <c r="S97" i="182"/>
  <c r="D97" i="182"/>
  <c r="S28" i="173"/>
  <c r="D28" i="173"/>
  <c r="S34" i="173"/>
  <c r="D34" i="173"/>
  <c r="S40" i="173"/>
  <c r="D40" i="173"/>
  <c r="S46" i="173"/>
  <c r="D46" i="173"/>
  <c r="S52" i="173"/>
  <c r="D52" i="173"/>
  <c r="S64" i="173"/>
  <c r="D64" i="173"/>
  <c r="S27" i="174"/>
  <c r="D27" i="174"/>
  <c r="O39" i="174"/>
  <c r="D39" i="174"/>
  <c r="O51" i="174"/>
  <c r="D51" i="174"/>
  <c r="S57" i="174"/>
  <c r="D57" i="174"/>
  <c r="O63" i="174"/>
  <c r="D63" i="174"/>
  <c r="O87" i="174"/>
  <c r="D87" i="174"/>
  <c r="S26" i="175"/>
  <c r="D26" i="175"/>
  <c r="S32" i="175"/>
  <c r="D32" i="175"/>
  <c r="S44" i="175"/>
  <c r="D44" i="175"/>
  <c r="O50" i="175"/>
  <c r="D50" i="175"/>
  <c r="S56" i="175"/>
  <c r="D56" i="175"/>
  <c r="O62" i="175"/>
  <c r="D62" i="175"/>
  <c r="S86" i="175"/>
  <c r="D86" i="175"/>
  <c r="S92" i="175"/>
  <c r="D92" i="175"/>
  <c r="S98" i="175"/>
  <c r="D98" i="175"/>
  <c r="O25" i="176"/>
  <c r="D25" i="176"/>
  <c r="S55" i="176"/>
  <c r="D55" i="176"/>
  <c r="O61" i="176"/>
  <c r="D61" i="176"/>
  <c r="S75" i="177"/>
  <c r="D75" i="177"/>
  <c r="S91" i="177"/>
  <c r="D91" i="177"/>
  <c r="T24" i="178"/>
  <c r="H24" i="178"/>
  <c r="S29" i="179"/>
  <c r="D29" i="179"/>
  <c r="O64" i="179"/>
  <c r="D64" i="179"/>
  <c r="H37" i="181"/>
  <c r="S93" i="181"/>
  <c r="D93" i="181"/>
  <c r="T67" i="183"/>
  <c r="N67" i="183"/>
  <c r="H67" i="183"/>
  <c r="F67" i="183"/>
  <c r="E67" i="183"/>
  <c r="E82" i="185"/>
  <c r="T82" i="185"/>
  <c r="N82" i="185"/>
  <c r="H82" i="185"/>
  <c r="F82" i="185"/>
  <c r="S29" i="189"/>
  <c r="D29" i="189"/>
  <c r="S77" i="179"/>
  <c r="D77" i="179"/>
  <c r="S83" i="179"/>
  <c r="D83" i="179"/>
  <c r="S89" i="179"/>
  <c r="D89" i="179"/>
  <c r="S95" i="179"/>
  <c r="D95" i="179"/>
  <c r="S28" i="180"/>
  <c r="D28" i="180"/>
  <c r="S34" i="180"/>
  <c r="D34" i="180"/>
  <c r="O40" i="180"/>
  <c r="D40" i="180"/>
  <c r="S58" i="180"/>
  <c r="D58" i="180"/>
  <c r="S64" i="180"/>
  <c r="D64" i="180"/>
  <c r="S70" i="180"/>
  <c r="D70" i="180"/>
  <c r="S41" i="181"/>
  <c r="D41" i="181"/>
  <c r="S55" i="181"/>
  <c r="D55" i="181"/>
  <c r="S83" i="181"/>
  <c r="D83" i="181"/>
  <c r="T25" i="182"/>
  <c r="E25" i="182"/>
  <c r="O25" i="183"/>
  <c r="D25" i="183"/>
  <c r="O43" i="183"/>
  <c r="D43" i="183"/>
  <c r="S80" i="184"/>
  <c r="D80" i="184"/>
  <c r="T98" i="184"/>
  <c r="N98" i="184"/>
  <c r="H98" i="184"/>
  <c r="F98" i="184"/>
  <c r="E98" i="184"/>
  <c r="S47" i="185"/>
  <c r="D47" i="185"/>
  <c r="E94" i="185"/>
  <c r="T94" i="185"/>
  <c r="N94" i="185"/>
  <c r="H94" i="185"/>
  <c r="F94" i="185"/>
  <c r="F31" i="186"/>
  <c r="T31" i="186"/>
  <c r="N31" i="186"/>
  <c r="H31" i="186"/>
  <c r="H58" i="186"/>
  <c r="F58" i="186"/>
  <c r="E58" i="186"/>
  <c r="T58" i="186"/>
  <c r="N58" i="186"/>
  <c r="T58" i="188"/>
  <c r="N58" i="188"/>
  <c r="H58" i="188"/>
  <c r="F58" i="188"/>
  <c r="E58" i="188"/>
  <c r="T37" i="183"/>
  <c r="N37" i="183"/>
  <c r="H37" i="183"/>
  <c r="F37" i="183"/>
  <c r="E37" i="183"/>
  <c r="E52" i="185"/>
  <c r="T52" i="185"/>
  <c r="N52" i="185"/>
  <c r="H52" i="185"/>
  <c r="F52" i="185"/>
  <c r="S56" i="185"/>
  <c r="D56" i="185"/>
  <c r="F98" i="185"/>
  <c r="T98" i="185"/>
  <c r="N98" i="185"/>
  <c r="H98" i="185"/>
  <c r="S73" i="187"/>
  <c r="D73" i="187"/>
  <c r="H38" i="189"/>
  <c r="E38" i="189"/>
  <c r="T38" i="189"/>
  <c r="N38" i="189"/>
  <c r="F38" i="189"/>
  <c r="S55" i="191"/>
  <c r="D55" i="191"/>
  <c r="F46" i="180"/>
  <c r="F52" i="180"/>
  <c r="T96" i="180"/>
  <c r="T36" i="181"/>
  <c r="H36" i="181"/>
  <c r="O61" i="181"/>
  <c r="D61" i="181"/>
  <c r="S65" i="181"/>
  <c r="D65" i="181"/>
  <c r="H79" i="181"/>
  <c r="T87" i="181"/>
  <c r="S89" i="181"/>
  <c r="D89" i="181"/>
  <c r="H25" i="182"/>
  <c r="T91" i="182"/>
  <c r="N91" i="182"/>
  <c r="H91" i="182"/>
  <c r="F91" i="182"/>
  <c r="E91" i="182"/>
  <c r="S55" i="183"/>
  <c r="D55" i="183"/>
  <c r="S79" i="183"/>
  <c r="D79" i="183"/>
  <c r="E98" i="185"/>
  <c r="H28" i="186"/>
  <c r="F28" i="186"/>
  <c r="E28" i="186"/>
  <c r="T28" i="186"/>
  <c r="S77" i="177"/>
  <c r="D77" i="177"/>
  <c r="S83" i="177"/>
  <c r="D83" i="177"/>
  <c r="S89" i="177"/>
  <c r="D89" i="177"/>
  <c r="S95" i="177"/>
  <c r="D95" i="177"/>
  <c r="T26" i="178"/>
  <c r="S28" i="178"/>
  <c r="D28" i="178"/>
  <c r="T32" i="178"/>
  <c r="S34" i="178"/>
  <c r="D34" i="178"/>
  <c r="S40" i="178"/>
  <c r="D40" i="178"/>
  <c r="S46" i="178"/>
  <c r="D46" i="178"/>
  <c r="T50" i="178"/>
  <c r="S52" i="178"/>
  <c r="D52" i="178"/>
  <c r="S58" i="178"/>
  <c r="D58" i="178"/>
  <c r="S64" i="178"/>
  <c r="D64" i="178"/>
  <c r="T68" i="178"/>
  <c r="S70" i="178"/>
  <c r="D70" i="178"/>
  <c r="T74" i="178"/>
  <c r="S76" i="178"/>
  <c r="D76" i="178"/>
  <c r="T80" i="178"/>
  <c r="S82" i="178"/>
  <c r="D82" i="178"/>
  <c r="S88" i="178"/>
  <c r="D88" i="178"/>
  <c r="T92" i="178"/>
  <c r="S94" i="178"/>
  <c r="D94" i="178"/>
  <c r="T98" i="178"/>
  <c r="S100" i="178"/>
  <c r="D100" i="178"/>
  <c r="T25" i="179"/>
  <c r="S27" i="179"/>
  <c r="D27" i="179"/>
  <c r="S33" i="179"/>
  <c r="D33" i="179"/>
  <c r="T37" i="179"/>
  <c r="S39" i="179"/>
  <c r="D39" i="179"/>
  <c r="T43" i="179"/>
  <c r="S45" i="179"/>
  <c r="D45" i="179"/>
  <c r="S51" i="179"/>
  <c r="D51" i="179"/>
  <c r="S57" i="179"/>
  <c r="D57" i="179"/>
  <c r="T61" i="179"/>
  <c r="O63" i="179"/>
  <c r="D63" i="179"/>
  <c r="T67" i="179"/>
  <c r="T73" i="179"/>
  <c r="O81" i="179"/>
  <c r="D81" i="179"/>
  <c r="O87" i="179"/>
  <c r="D87" i="179"/>
  <c r="T91" i="179"/>
  <c r="T97" i="179"/>
  <c r="T24" i="180"/>
  <c r="T36" i="180"/>
  <c r="H46" i="180"/>
  <c r="T48" i="180"/>
  <c r="H52" i="180"/>
  <c r="S56" i="180"/>
  <c r="D56" i="180"/>
  <c r="T60" i="180"/>
  <c r="S62" i="180"/>
  <c r="D62" i="180"/>
  <c r="T66" i="180"/>
  <c r="S68" i="180"/>
  <c r="D68" i="180"/>
  <c r="S74" i="180"/>
  <c r="D74" i="180"/>
  <c r="S47" i="181"/>
  <c r="D47" i="181"/>
  <c r="N79" i="181"/>
  <c r="S95" i="181"/>
  <c r="D95" i="181"/>
  <c r="N25" i="182"/>
  <c r="T85" i="182"/>
  <c r="N85" i="182"/>
  <c r="H85" i="182"/>
  <c r="F85" i="182"/>
  <c r="E85" i="182"/>
  <c r="T61" i="183"/>
  <c r="N61" i="183"/>
  <c r="H61" i="183"/>
  <c r="F61" i="183"/>
  <c r="E61" i="183"/>
  <c r="T91" i="183"/>
  <c r="N91" i="183"/>
  <c r="H91" i="183"/>
  <c r="F91" i="183"/>
  <c r="E91" i="183"/>
  <c r="O56" i="184"/>
  <c r="D56" i="184"/>
  <c r="T42" i="185"/>
  <c r="N42" i="185"/>
  <c r="H42" i="185"/>
  <c r="F42" i="185"/>
  <c r="E42" i="185"/>
  <c r="E70" i="185"/>
  <c r="T70" i="185"/>
  <c r="N70" i="185"/>
  <c r="H70" i="185"/>
  <c r="T51" i="188"/>
  <c r="N51" i="188"/>
  <c r="H51" i="188"/>
  <c r="F51" i="188"/>
  <c r="S71" i="176"/>
  <c r="D71" i="176"/>
  <c r="S77" i="176"/>
  <c r="D77" i="176"/>
  <c r="S83" i="176"/>
  <c r="D83" i="176"/>
  <c r="S89" i="176"/>
  <c r="D89" i="176"/>
  <c r="S95" i="176"/>
  <c r="D95" i="176"/>
  <c r="S34" i="177"/>
  <c r="D34" i="177"/>
  <c r="S40" i="177"/>
  <c r="D40" i="177"/>
  <c r="S46" i="177"/>
  <c r="D46" i="177"/>
  <c r="S52" i="177"/>
  <c r="D52" i="177"/>
  <c r="S58" i="177"/>
  <c r="D58" i="177"/>
  <c r="S64" i="177"/>
  <c r="D64" i="177"/>
  <c r="S70" i="177"/>
  <c r="D70" i="177"/>
  <c r="S76" i="177"/>
  <c r="D76" i="177"/>
  <c r="S82" i="177"/>
  <c r="D82" i="177"/>
  <c r="S88" i="177"/>
  <c r="D88" i="177"/>
  <c r="S94" i="177"/>
  <c r="D94" i="177"/>
  <c r="S100" i="177"/>
  <c r="D100" i="177"/>
  <c r="S33" i="178"/>
  <c r="D33" i="178"/>
  <c r="O39" i="178"/>
  <c r="D39" i="178"/>
  <c r="S51" i="178"/>
  <c r="D51" i="178"/>
  <c r="S57" i="178"/>
  <c r="D57" i="178"/>
  <c r="S63" i="178"/>
  <c r="D63" i="178"/>
  <c r="S69" i="178"/>
  <c r="D69" i="178"/>
  <c r="S81" i="178"/>
  <c r="D81" i="178"/>
  <c r="S26" i="179"/>
  <c r="D26" i="179"/>
  <c r="S32" i="179"/>
  <c r="D32" i="179"/>
  <c r="E69" i="179"/>
  <c r="E75" i="179"/>
  <c r="S80" i="179"/>
  <c r="D80" i="179"/>
  <c r="S86" i="179"/>
  <c r="D86" i="179"/>
  <c r="E93" i="179"/>
  <c r="E99" i="179"/>
  <c r="E26" i="180"/>
  <c r="E32" i="180"/>
  <c r="E38" i="180"/>
  <c r="E44" i="180"/>
  <c r="E50" i="180"/>
  <c r="S55" i="180"/>
  <c r="D55" i="180"/>
  <c r="E79" i="180"/>
  <c r="F84" i="180"/>
  <c r="F27" i="181"/>
  <c r="E31" i="181"/>
  <c r="S35" i="181"/>
  <c r="D35" i="181"/>
  <c r="F36" i="181"/>
  <c r="O67" i="181"/>
  <c r="D67" i="181"/>
  <c r="S71" i="181"/>
  <c r="D71" i="181"/>
  <c r="H85" i="181"/>
  <c r="O73" i="182"/>
  <c r="D73" i="182"/>
  <c r="T31" i="183"/>
  <c r="N31" i="183"/>
  <c r="H31" i="183"/>
  <c r="F31" i="183"/>
  <c r="E31" i="183"/>
  <c r="T85" i="183"/>
  <c r="N85" i="183"/>
  <c r="H85" i="183"/>
  <c r="F85" i="183"/>
  <c r="E85" i="183"/>
  <c r="S32" i="184"/>
  <c r="D32" i="184"/>
  <c r="T86" i="184"/>
  <c r="N86" i="184"/>
  <c r="H86" i="184"/>
  <c r="F86" i="184"/>
  <c r="E86" i="184"/>
  <c r="T37" i="185"/>
  <c r="N37" i="185"/>
  <c r="H37" i="185"/>
  <c r="F37" i="185"/>
  <c r="E37" i="185"/>
  <c r="F70" i="185"/>
  <c r="S86" i="185"/>
  <c r="D86" i="185"/>
  <c r="O68" i="187"/>
  <c r="D68" i="187"/>
  <c r="E51" i="188"/>
  <c r="S46" i="190"/>
  <c r="D46" i="190"/>
  <c r="F69" i="179"/>
  <c r="F75" i="179"/>
  <c r="F93" i="179"/>
  <c r="F99" i="179"/>
  <c r="F26" i="180"/>
  <c r="F32" i="180"/>
  <c r="F38" i="180"/>
  <c r="F44" i="180"/>
  <c r="F50" i="180"/>
  <c r="F79" i="180"/>
  <c r="H84" i="180"/>
  <c r="S92" i="180"/>
  <c r="D92" i="180"/>
  <c r="H27" i="181"/>
  <c r="F31" i="181"/>
  <c r="N36" i="181"/>
  <c r="S53" i="181"/>
  <c r="D53" i="181"/>
  <c r="T79" i="181"/>
  <c r="N85" i="181"/>
  <c r="O97" i="181"/>
  <c r="D97" i="181"/>
  <c r="T37" i="182"/>
  <c r="E37" i="182"/>
  <c r="S49" i="182"/>
  <c r="D49" i="182"/>
  <c r="S67" i="182"/>
  <c r="D67" i="182"/>
  <c r="S24" i="186"/>
  <c r="D24" i="186"/>
  <c r="O54" i="186"/>
  <c r="D54" i="186"/>
  <c r="S83" i="187"/>
  <c r="D83" i="187"/>
  <c r="S68" i="188"/>
  <c r="D68" i="188"/>
  <c r="S87" i="177"/>
  <c r="D87" i="177"/>
  <c r="S93" i="177"/>
  <c r="D93" i="177"/>
  <c r="S99" i="177"/>
  <c r="D99" i="177"/>
  <c r="O38" i="178"/>
  <c r="D38" i="178"/>
  <c r="O44" i="178"/>
  <c r="D44" i="178"/>
  <c r="S56" i="178"/>
  <c r="D56" i="178"/>
  <c r="S62" i="178"/>
  <c r="D62" i="178"/>
  <c r="O86" i="178"/>
  <c r="D86" i="178"/>
  <c r="O31" i="179"/>
  <c r="D31" i="179"/>
  <c r="O49" i="179"/>
  <c r="D49" i="179"/>
  <c r="O55" i="179"/>
  <c r="D55" i="179"/>
  <c r="O79" i="179"/>
  <c r="D79" i="179"/>
  <c r="O85" i="179"/>
  <c r="D85" i="179"/>
  <c r="S30" i="180"/>
  <c r="D30" i="180"/>
  <c r="S42" i="180"/>
  <c r="D42" i="180"/>
  <c r="O54" i="180"/>
  <c r="D54" i="180"/>
  <c r="O72" i="180"/>
  <c r="D72" i="180"/>
  <c r="S82" i="180"/>
  <c r="D82" i="180"/>
  <c r="S87" i="180"/>
  <c r="D87" i="180"/>
  <c r="S100" i="180"/>
  <c r="D100" i="180"/>
  <c r="T30" i="181"/>
  <c r="H30" i="181"/>
  <c r="H31" i="181"/>
  <c r="S63" i="181"/>
  <c r="D63" i="181"/>
  <c r="S29" i="182"/>
  <c r="D29" i="182"/>
  <c r="T61" i="182"/>
  <c r="N61" i="182"/>
  <c r="H61" i="182"/>
  <c r="F61" i="182"/>
  <c r="E61" i="182"/>
  <c r="O49" i="183"/>
  <c r="D49" i="183"/>
  <c r="T97" i="183"/>
  <c r="N97" i="183"/>
  <c r="H97" i="183"/>
  <c r="F97" i="183"/>
  <c r="E97" i="183"/>
  <c r="T62" i="184"/>
  <c r="N62" i="184"/>
  <c r="H62" i="184"/>
  <c r="F62" i="184"/>
  <c r="E62" i="184"/>
  <c r="T74" i="184"/>
  <c r="N74" i="184"/>
  <c r="H74" i="184"/>
  <c r="F74" i="184"/>
  <c r="E74" i="184"/>
  <c r="T77" i="186"/>
  <c r="N77" i="186"/>
  <c r="H77" i="186"/>
  <c r="F77" i="186"/>
  <c r="E77" i="186"/>
  <c r="O49" i="181"/>
  <c r="D49" i="181"/>
  <c r="S73" i="181"/>
  <c r="D73" i="181"/>
  <c r="S77" i="181"/>
  <c r="D77" i="181"/>
  <c r="T27" i="185"/>
  <c r="N27" i="185"/>
  <c r="H27" i="185"/>
  <c r="F27" i="185"/>
  <c r="E27" i="185"/>
  <c r="S65" i="185"/>
  <c r="D65" i="185"/>
  <c r="S75" i="176"/>
  <c r="D75" i="176"/>
  <c r="S93" i="176"/>
  <c r="D93" i="176"/>
  <c r="S56" i="177"/>
  <c r="D56" i="177"/>
  <c r="O62" i="177"/>
  <c r="D62" i="177"/>
  <c r="S80" i="177"/>
  <c r="D80" i="177"/>
  <c r="O86" i="177"/>
  <c r="D86" i="177"/>
  <c r="S92" i="177"/>
  <c r="D92" i="177"/>
  <c r="O98" i="177"/>
  <c r="D98" i="177"/>
  <c r="O25" i="178"/>
  <c r="D25" i="178"/>
  <c r="S31" i="178"/>
  <c r="D31" i="178"/>
  <c r="S43" i="178"/>
  <c r="D43" i="178"/>
  <c r="S55" i="178"/>
  <c r="D55" i="178"/>
  <c r="S61" i="178"/>
  <c r="D61" i="178"/>
  <c r="O24" i="179"/>
  <c r="D24" i="179"/>
  <c r="S36" i="179"/>
  <c r="D36" i="179"/>
  <c r="O48" i="179"/>
  <c r="D48" i="179"/>
  <c r="O90" i="179"/>
  <c r="D90" i="179"/>
  <c r="O96" i="179"/>
  <c r="D96" i="179"/>
  <c r="O29" i="180"/>
  <c r="D29" i="180"/>
  <c r="S35" i="180"/>
  <c r="D35" i="180"/>
  <c r="S59" i="180"/>
  <c r="D59" i="180"/>
  <c r="S65" i="180"/>
  <c r="D65" i="180"/>
  <c r="S71" i="180"/>
  <c r="D71" i="180"/>
  <c r="H78" i="180"/>
  <c r="S86" i="180"/>
  <c r="D86" i="180"/>
  <c r="F96" i="180"/>
  <c r="E30" i="181"/>
  <c r="S59" i="181"/>
  <c r="D59" i="181"/>
  <c r="T85" i="181"/>
  <c r="F87" i="181"/>
  <c r="N91" i="181"/>
  <c r="T31" i="182"/>
  <c r="E31" i="182"/>
  <c r="H37" i="182"/>
  <c r="T55" i="182"/>
  <c r="N55" i="182"/>
  <c r="H55" i="182"/>
  <c r="F55" i="182"/>
  <c r="E55" i="182"/>
  <c r="T38" i="184"/>
  <c r="N38" i="184"/>
  <c r="H38" i="184"/>
  <c r="F38" i="184"/>
  <c r="E38" i="184"/>
  <c r="T50" i="184"/>
  <c r="N50" i="184"/>
  <c r="H50" i="184"/>
  <c r="F50" i="184"/>
  <c r="E50" i="184"/>
  <c r="T32" i="185"/>
  <c r="N32" i="185"/>
  <c r="H32" i="185"/>
  <c r="F32" i="185"/>
  <c r="E32" i="185"/>
  <c r="T73" i="185"/>
  <c r="N73" i="185"/>
  <c r="H73" i="185"/>
  <c r="F73" i="185"/>
  <c r="E73" i="185"/>
  <c r="N78" i="185"/>
  <c r="T78" i="185"/>
  <c r="H78" i="185"/>
  <c r="F78" i="185"/>
  <c r="N90" i="185"/>
  <c r="T90" i="185"/>
  <c r="H90" i="185"/>
  <c r="F90" i="185"/>
  <c r="E90" i="185"/>
  <c r="T63" i="188"/>
  <c r="N63" i="188"/>
  <c r="H63" i="188"/>
  <c r="F63" i="188"/>
  <c r="E63" i="188"/>
  <c r="H91" i="188"/>
  <c r="E91" i="188"/>
  <c r="T91" i="188"/>
  <c r="N91" i="188"/>
  <c r="F91" i="188"/>
  <c r="S41" i="189"/>
  <c r="D41" i="189"/>
  <c r="H92" i="190"/>
  <c r="T92" i="190"/>
  <c r="N92" i="190"/>
  <c r="F92" i="190"/>
  <c r="E92" i="190"/>
  <c r="O48" i="181"/>
  <c r="D48" i="181"/>
  <c r="O54" i="181"/>
  <c r="D54" i="181"/>
  <c r="O60" i="181"/>
  <c r="D60" i="181"/>
  <c r="O66" i="181"/>
  <c r="D66" i="181"/>
  <c r="O72" i="181"/>
  <c r="D72" i="181"/>
  <c r="O78" i="181"/>
  <c r="D78" i="181"/>
  <c r="O84" i="181"/>
  <c r="D84" i="181"/>
  <c r="O90" i="181"/>
  <c r="D90" i="181"/>
  <c r="O96" i="181"/>
  <c r="D96" i="181"/>
  <c r="S48" i="182"/>
  <c r="D48" i="182"/>
  <c r="O54" i="182"/>
  <c r="D54" i="182"/>
  <c r="S24" i="183"/>
  <c r="D24" i="183"/>
  <c r="S36" i="183"/>
  <c r="D36" i="183"/>
  <c r="O48" i="183"/>
  <c r="D48" i="183"/>
  <c r="O54" i="183"/>
  <c r="D54" i="183"/>
  <c r="O60" i="183"/>
  <c r="D60" i="183"/>
  <c r="O66" i="183"/>
  <c r="D66" i="183"/>
  <c r="O84" i="183"/>
  <c r="D84" i="183"/>
  <c r="O25" i="184"/>
  <c r="D25" i="184"/>
  <c r="O79" i="184"/>
  <c r="D79" i="184"/>
  <c r="O97" i="184"/>
  <c r="D97" i="184"/>
  <c r="N48" i="185"/>
  <c r="N91" i="185"/>
  <c r="H34" i="186"/>
  <c r="F34" i="186"/>
  <c r="E34" i="186"/>
  <c r="F37" i="186"/>
  <c r="T37" i="186"/>
  <c r="O47" i="186"/>
  <c r="D47" i="186"/>
  <c r="T83" i="186"/>
  <c r="N83" i="186"/>
  <c r="H83" i="186"/>
  <c r="N84" i="186"/>
  <c r="T95" i="186"/>
  <c r="N95" i="186"/>
  <c r="H95" i="186"/>
  <c r="F95" i="186"/>
  <c r="O62" i="187"/>
  <c r="D62" i="187"/>
  <c r="T78" i="187"/>
  <c r="N78" i="187"/>
  <c r="H78" i="187"/>
  <c r="F78" i="187"/>
  <c r="E78" i="187"/>
  <c r="O88" i="187"/>
  <c r="D88" i="187"/>
  <c r="H93" i="187"/>
  <c r="N93" i="187"/>
  <c r="F93" i="187"/>
  <c r="S45" i="189"/>
  <c r="D45" i="189"/>
  <c r="S59" i="189"/>
  <c r="D59" i="189"/>
  <c r="S52" i="190"/>
  <c r="D52" i="190"/>
  <c r="H64" i="191"/>
  <c r="E64" i="191"/>
  <c r="T64" i="191"/>
  <c r="N64" i="191"/>
  <c r="F64" i="191"/>
  <c r="S41" i="185"/>
  <c r="D41" i="185"/>
  <c r="S68" i="185"/>
  <c r="D68" i="185"/>
  <c r="S77" i="185"/>
  <c r="D77" i="185"/>
  <c r="O60" i="186"/>
  <c r="D60" i="186"/>
  <c r="H64" i="186"/>
  <c r="F64" i="186"/>
  <c r="E64" i="186"/>
  <c r="H70" i="186"/>
  <c r="F70" i="186"/>
  <c r="E70" i="186"/>
  <c r="H25" i="187"/>
  <c r="F25" i="187"/>
  <c r="E25" i="187"/>
  <c r="H31" i="187"/>
  <c r="F31" i="187"/>
  <c r="E31" i="187"/>
  <c r="O37" i="187"/>
  <c r="D37" i="187"/>
  <c r="H43" i="187"/>
  <c r="F43" i="187"/>
  <c r="E43" i="187"/>
  <c r="H49" i="187"/>
  <c r="F49" i="187"/>
  <c r="E49" i="187"/>
  <c r="O75" i="188"/>
  <c r="D75" i="188"/>
  <c r="S69" i="189"/>
  <c r="D69" i="189"/>
  <c r="S83" i="189"/>
  <c r="D83" i="189"/>
  <c r="T58" i="190"/>
  <c r="N58" i="190"/>
  <c r="E58" i="190"/>
  <c r="H58" i="190"/>
  <c r="F58" i="190"/>
  <c r="S41" i="191"/>
  <c r="D41" i="191"/>
  <c r="S41" i="182"/>
  <c r="D41" i="182"/>
  <c r="S47" i="182"/>
  <c r="D47" i="182"/>
  <c r="S53" i="182"/>
  <c r="D53" i="182"/>
  <c r="S59" i="182"/>
  <c r="D59" i="182"/>
  <c r="S65" i="182"/>
  <c r="D65" i="182"/>
  <c r="S71" i="182"/>
  <c r="D71" i="182"/>
  <c r="S77" i="182"/>
  <c r="D77" i="182"/>
  <c r="S83" i="182"/>
  <c r="D83" i="182"/>
  <c r="S89" i="182"/>
  <c r="D89" i="182"/>
  <c r="S95" i="182"/>
  <c r="D95" i="182"/>
  <c r="S29" i="183"/>
  <c r="D29" i="183"/>
  <c r="S47" i="183"/>
  <c r="D47" i="183"/>
  <c r="S59" i="183"/>
  <c r="D59" i="183"/>
  <c r="S65" i="183"/>
  <c r="D65" i="183"/>
  <c r="S71" i="183"/>
  <c r="D71" i="183"/>
  <c r="S77" i="183"/>
  <c r="D77" i="183"/>
  <c r="S83" i="183"/>
  <c r="D83" i="183"/>
  <c r="S89" i="183"/>
  <c r="D89" i="183"/>
  <c r="S95" i="183"/>
  <c r="D95" i="183"/>
  <c r="O24" i="184"/>
  <c r="D24" i="184"/>
  <c r="O36" i="184"/>
  <c r="D36" i="184"/>
  <c r="O60" i="184"/>
  <c r="D60" i="184"/>
  <c r="O25" i="185"/>
  <c r="D25" i="185"/>
  <c r="T58" i="185"/>
  <c r="S89" i="185"/>
  <c r="D89" i="185"/>
  <c r="T89" i="186"/>
  <c r="N89" i="186"/>
  <c r="H89" i="186"/>
  <c r="T27" i="187"/>
  <c r="N27" i="187"/>
  <c r="T33" i="187"/>
  <c r="N33" i="187"/>
  <c r="O39" i="187"/>
  <c r="D39" i="187"/>
  <c r="O45" i="187"/>
  <c r="D45" i="187"/>
  <c r="T51" i="187"/>
  <c r="N51" i="187"/>
  <c r="S67" i="187"/>
  <c r="D67" i="187"/>
  <c r="O90" i="187"/>
  <c r="D90" i="187"/>
  <c r="E98" i="187"/>
  <c r="T98" i="187"/>
  <c r="N98" i="187"/>
  <c r="H98" i="187"/>
  <c r="S82" i="188"/>
  <c r="D82" i="188"/>
  <c r="O43" i="190"/>
  <c r="D43" i="190"/>
  <c r="H58" i="191"/>
  <c r="E58" i="191"/>
  <c r="T58" i="191"/>
  <c r="N58" i="191"/>
  <c r="F26" i="185"/>
  <c r="E36" i="185"/>
  <c r="F46" i="185"/>
  <c r="E85" i="185"/>
  <c r="O96" i="185"/>
  <c r="D96" i="185"/>
  <c r="O36" i="186"/>
  <c r="D36" i="186"/>
  <c r="H40" i="186"/>
  <c r="F40" i="186"/>
  <c r="E40" i="186"/>
  <c r="F43" i="186"/>
  <c r="T43" i="186"/>
  <c r="O53" i="186"/>
  <c r="D53" i="186"/>
  <c r="N64" i="186"/>
  <c r="O66" i="186"/>
  <c r="D66" i="186"/>
  <c r="N70" i="186"/>
  <c r="H76" i="186"/>
  <c r="F76" i="186"/>
  <c r="E76" i="186"/>
  <c r="N25" i="187"/>
  <c r="N31" i="187"/>
  <c r="N43" i="187"/>
  <c r="N49" i="187"/>
  <c r="T56" i="187"/>
  <c r="N56" i="187"/>
  <c r="H56" i="187"/>
  <c r="F56" i="187"/>
  <c r="O69" i="187"/>
  <c r="D69" i="187"/>
  <c r="S95" i="187"/>
  <c r="D95" i="187"/>
  <c r="S46" i="188"/>
  <c r="D46" i="188"/>
  <c r="O79" i="188"/>
  <c r="D79" i="188"/>
  <c r="H98" i="190"/>
  <c r="T98" i="190"/>
  <c r="N98" i="190"/>
  <c r="F98" i="190"/>
  <c r="E98" i="190"/>
  <c r="S89" i="191"/>
  <c r="D89" i="191"/>
  <c r="S77" i="180"/>
  <c r="D77" i="180"/>
  <c r="S83" i="180"/>
  <c r="D83" i="180"/>
  <c r="S89" i="180"/>
  <c r="D89" i="180"/>
  <c r="S95" i="180"/>
  <c r="D95" i="180"/>
  <c r="H42" i="181"/>
  <c r="S46" i="181"/>
  <c r="D46" i="181"/>
  <c r="S52" i="181"/>
  <c r="D52" i="181"/>
  <c r="S58" i="181"/>
  <c r="D58" i="181"/>
  <c r="S94" i="181"/>
  <c r="D94" i="181"/>
  <c r="H24" i="182"/>
  <c r="S28" i="182"/>
  <c r="D28" i="182"/>
  <c r="H30" i="182"/>
  <c r="S34" i="182"/>
  <c r="D34" i="182"/>
  <c r="H36" i="182"/>
  <c r="S40" i="182"/>
  <c r="D40" i="182"/>
  <c r="H42" i="182"/>
  <c r="S46" i="182"/>
  <c r="D46" i="182"/>
  <c r="S52" i="182"/>
  <c r="D52" i="182"/>
  <c r="H60" i="182"/>
  <c r="H66" i="182"/>
  <c r="H72" i="182"/>
  <c r="H78" i="182"/>
  <c r="H84" i="182"/>
  <c r="H90" i="182"/>
  <c r="H96" i="182"/>
  <c r="S28" i="183"/>
  <c r="D28" i="183"/>
  <c r="H30" i="183"/>
  <c r="E35" i="183"/>
  <c r="E41" i="183"/>
  <c r="H42" i="183"/>
  <c r="E53" i="183"/>
  <c r="S58" i="183"/>
  <c r="D58" i="183"/>
  <c r="O70" i="183"/>
  <c r="D70" i="183"/>
  <c r="H72" i="183"/>
  <c r="H78" i="183"/>
  <c r="O82" i="183"/>
  <c r="D82" i="183"/>
  <c r="H90" i="183"/>
  <c r="S94" i="183"/>
  <c r="D94" i="183"/>
  <c r="H96" i="183"/>
  <c r="S100" i="183"/>
  <c r="D100" i="183"/>
  <c r="S29" i="184"/>
  <c r="D29" i="184"/>
  <c r="E30" i="184"/>
  <c r="H31" i="184"/>
  <c r="S35" i="184"/>
  <c r="D35" i="184"/>
  <c r="H37" i="184"/>
  <c r="S41" i="184"/>
  <c r="D41" i="184"/>
  <c r="E42" i="184"/>
  <c r="H43" i="184"/>
  <c r="S47" i="184"/>
  <c r="D47" i="184"/>
  <c r="E48" i="184"/>
  <c r="H49" i="184"/>
  <c r="S53" i="184"/>
  <c r="D53" i="184"/>
  <c r="E54" i="184"/>
  <c r="H55" i="184"/>
  <c r="S59" i="184"/>
  <c r="D59" i="184"/>
  <c r="H61" i="184"/>
  <c r="S65" i="184"/>
  <c r="D65" i="184"/>
  <c r="E66" i="184"/>
  <c r="H67" i="184"/>
  <c r="S71" i="184"/>
  <c r="D71" i="184"/>
  <c r="E72" i="184"/>
  <c r="H73" i="184"/>
  <c r="S77" i="184"/>
  <c r="D77" i="184"/>
  <c r="E78" i="184"/>
  <c r="S83" i="184"/>
  <c r="D83" i="184"/>
  <c r="E84" i="184"/>
  <c r="H85" i="184"/>
  <c r="S89" i="184"/>
  <c r="D89" i="184"/>
  <c r="E90" i="184"/>
  <c r="H91" i="184"/>
  <c r="S95" i="184"/>
  <c r="D95" i="184"/>
  <c r="E96" i="184"/>
  <c r="H26" i="185"/>
  <c r="E31" i="185"/>
  <c r="S35" i="185"/>
  <c r="D35" i="185"/>
  <c r="F36" i="185"/>
  <c r="H46" i="185"/>
  <c r="E50" i="185"/>
  <c r="O54" i="185"/>
  <c r="D54" i="185"/>
  <c r="E55" i="185"/>
  <c r="S59" i="185"/>
  <c r="D59" i="185"/>
  <c r="H60" i="185"/>
  <c r="F64" i="185"/>
  <c r="S67" i="185"/>
  <c r="D67" i="185"/>
  <c r="E72" i="185"/>
  <c r="O76" i="185"/>
  <c r="D76" i="185"/>
  <c r="F85" i="185"/>
  <c r="H97" i="185"/>
  <c r="S100" i="185"/>
  <c r="D100" i="185"/>
  <c r="N29" i="186"/>
  <c r="H29" i="186"/>
  <c r="H30" i="186"/>
  <c r="N37" i="186"/>
  <c r="E89" i="186"/>
  <c r="E27" i="187"/>
  <c r="E33" i="187"/>
  <c r="E51" i="187"/>
  <c r="T84" i="187"/>
  <c r="N84" i="187"/>
  <c r="F98" i="187"/>
  <c r="O33" i="188"/>
  <c r="D33" i="188"/>
  <c r="O50" i="188"/>
  <c r="D50" i="188"/>
  <c r="H55" i="188"/>
  <c r="E55" i="188"/>
  <c r="T55" i="188"/>
  <c r="N55" i="188"/>
  <c r="H86" i="190"/>
  <c r="T86" i="190"/>
  <c r="N86" i="190"/>
  <c r="F86" i="190"/>
  <c r="F58" i="191"/>
  <c r="F35" i="183"/>
  <c r="F41" i="183"/>
  <c r="F53" i="183"/>
  <c r="F30" i="184"/>
  <c r="F42" i="184"/>
  <c r="F48" i="184"/>
  <c r="F54" i="184"/>
  <c r="N55" i="184"/>
  <c r="N61" i="184"/>
  <c r="F66" i="184"/>
  <c r="N67" i="184"/>
  <c r="F72" i="184"/>
  <c r="N73" i="184"/>
  <c r="F78" i="184"/>
  <c r="F84" i="184"/>
  <c r="N85" i="184"/>
  <c r="F90" i="184"/>
  <c r="N91" i="184"/>
  <c r="F96" i="184"/>
  <c r="N26" i="185"/>
  <c r="F31" i="185"/>
  <c r="H36" i="185"/>
  <c r="S44" i="185"/>
  <c r="D44" i="185"/>
  <c r="N46" i="185"/>
  <c r="F50" i="185"/>
  <c r="F55" i="185"/>
  <c r="H64" i="185"/>
  <c r="F72" i="185"/>
  <c r="E80" i="185"/>
  <c r="H85" i="185"/>
  <c r="N97" i="185"/>
  <c r="N30" i="186"/>
  <c r="T34" i="186"/>
  <c r="N40" i="186"/>
  <c r="E43" i="186"/>
  <c r="H46" i="186"/>
  <c r="F46" i="186"/>
  <c r="E46" i="186"/>
  <c r="F49" i="186"/>
  <c r="T49" i="186"/>
  <c r="E72" i="186"/>
  <c r="N76" i="186"/>
  <c r="O78" i="186"/>
  <c r="D78" i="186"/>
  <c r="H82" i="186"/>
  <c r="F82" i="186"/>
  <c r="E82" i="186"/>
  <c r="F89" i="186"/>
  <c r="H94" i="186"/>
  <c r="F94" i="186"/>
  <c r="E94" i="186"/>
  <c r="H100" i="186"/>
  <c r="F100" i="186"/>
  <c r="E100" i="186"/>
  <c r="F27" i="187"/>
  <c r="F33" i="187"/>
  <c r="F51" i="187"/>
  <c r="S61" i="187"/>
  <c r="D61" i="187"/>
  <c r="H38" i="188"/>
  <c r="T38" i="188"/>
  <c r="N38" i="188"/>
  <c r="F38" i="188"/>
  <c r="T94" i="188"/>
  <c r="N94" i="188"/>
  <c r="H94" i="188"/>
  <c r="F94" i="188"/>
  <c r="E94" i="188"/>
  <c r="S40" i="190"/>
  <c r="D40" i="190"/>
  <c r="H74" i="190"/>
  <c r="T74" i="190"/>
  <c r="N74" i="190"/>
  <c r="F74" i="190"/>
  <c r="T37" i="191"/>
  <c r="N37" i="191"/>
  <c r="E37" i="191"/>
  <c r="H37" i="191"/>
  <c r="F37" i="191"/>
  <c r="O27" i="182"/>
  <c r="D27" i="182"/>
  <c r="O51" i="182"/>
  <c r="D51" i="182"/>
  <c r="S57" i="182"/>
  <c r="D57" i="182"/>
  <c r="O27" i="183"/>
  <c r="D27" i="183"/>
  <c r="O33" i="183"/>
  <c r="D33" i="183"/>
  <c r="H35" i="183"/>
  <c r="H41" i="183"/>
  <c r="O51" i="183"/>
  <c r="D51" i="183"/>
  <c r="H53" i="183"/>
  <c r="S57" i="183"/>
  <c r="D57" i="183"/>
  <c r="S63" i="183"/>
  <c r="D63" i="183"/>
  <c r="S69" i="183"/>
  <c r="D69" i="183"/>
  <c r="S75" i="183"/>
  <c r="D75" i="183"/>
  <c r="S81" i="183"/>
  <c r="D81" i="183"/>
  <c r="S87" i="183"/>
  <c r="D87" i="183"/>
  <c r="S93" i="183"/>
  <c r="D93" i="183"/>
  <c r="S99" i="183"/>
  <c r="D99" i="183"/>
  <c r="H30" i="184"/>
  <c r="S34" i="184"/>
  <c r="D34" i="184"/>
  <c r="H42" i="184"/>
  <c r="H48" i="184"/>
  <c r="H54" i="184"/>
  <c r="H66" i="184"/>
  <c r="H72" i="184"/>
  <c r="H78" i="184"/>
  <c r="H84" i="184"/>
  <c r="S88" i="184"/>
  <c r="D88" i="184"/>
  <c r="H90" i="184"/>
  <c r="S94" i="184"/>
  <c r="D94" i="184"/>
  <c r="H96" i="184"/>
  <c r="S29" i="185"/>
  <c r="D29" i="185"/>
  <c r="H31" i="185"/>
  <c r="H50" i="185"/>
  <c r="H55" i="185"/>
  <c r="N64" i="185"/>
  <c r="S71" i="185"/>
  <c r="D71" i="185"/>
  <c r="H72" i="185"/>
  <c r="F80" i="185"/>
  <c r="N85" i="185"/>
  <c r="F25" i="186"/>
  <c r="T25" i="186"/>
  <c r="T59" i="186"/>
  <c r="N59" i="186"/>
  <c r="H59" i="186"/>
  <c r="T64" i="186"/>
  <c r="T70" i="186"/>
  <c r="F72" i="186"/>
  <c r="T96" i="186"/>
  <c r="N96" i="186"/>
  <c r="T25" i="187"/>
  <c r="H27" i="187"/>
  <c r="T31" i="187"/>
  <c r="H33" i="187"/>
  <c r="T43" i="187"/>
  <c r="T49" i="187"/>
  <c r="H51" i="187"/>
  <c r="T63" i="187"/>
  <c r="N63" i="187"/>
  <c r="E74" i="187"/>
  <c r="N74" i="187"/>
  <c r="H74" i="187"/>
  <c r="S89" i="187"/>
  <c r="D89" i="187"/>
  <c r="S67" i="188"/>
  <c r="D67" i="188"/>
  <c r="S76" i="188"/>
  <c r="D76" i="188"/>
  <c r="H33" i="189"/>
  <c r="T33" i="189"/>
  <c r="N33" i="189"/>
  <c r="F33" i="189"/>
  <c r="E33" i="189"/>
  <c r="H52" i="191"/>
  <c r="E52" i="191"/>
  <c r="T52" i="191"/>
  <c r="N52" i="191"/>
  <c r="F52" i="191"/>
  <c r="S95" i="191"/>
  <c r="D95" i="191"/>
  <c r="N31" i="185"/>
  <c r="S53" i="185"/>
  <c r="D53" i="185"/>
  <c r="N55" i="185"/>
  <c r="S95" i="185"/>
  <c r="D95" i="185"/>
  <c r="O35" i="186"/>
  <c r="D35" i="186"/>
  <c r="H88" i="186"/>
  <c r="F88" i="186"/>
  <c r="E88" i="186"/>
  <c r="E25" i="188"/>
  <c r="T25" i="188"/>
  <c r="S28" i="188"/>
  <c r="D28" i="188"/>
  <c r="E38" i="188"/>
  <c r="H98" i="188"/>
  <c r="T98" i="188"/>
  <c r="N98" i="188"/>
  <c r="F98" i="188"/>
  <c r="H62" i="189"/>
  <c r="E62" i="189"/>
  <c r="T62" i="189"/>
  <c r="S49" i="190"/>
  <c r="D49" i="190"/>
  <c r="S99" i="180"/>
  <c r="D99" i="180"/>
  <c r="O50" i="181"/>
  <c r="D50" i="181"/>
  <c r="S56" i="181"/>
  <c r="D56" i="181"/>
  <c r="S62" i="181"/>
  <c r="D62" i="181"/>
  <c r="S68" i="181"/>
  <c r="D68" i="181"/>
  <c r="S74" i="181"/>
  <c r="D74" i="181"/>
  <c r="S80" i="181"/>
  <c r="D80" i="181"/>
  <c r="S86" i="181"/>
  <c r="D86" i="181"/>
  <c r="S92" i="181"/>
  <c r="D92" i="181"/>
  <c r="S98" i="181"/>
  <c r="D98" i="181"/>
  <c r="S32" i="182"/>
  <c r="D32" i="182"/>
  <c r="S44" i="182"/>
  <c r="D44" i="182"/>
  <c r="S98" i="182"/>
  <c r="D98" i="182"/>
  <c r="S56" i="183"/>
  <c r="D56" i="183"/>
  <c r="S92" i="183"/>
  <c r="D92" i="183"/>
  <c r="S33" i="184"/>
  <c r="D33" i="184"/>
  <c r="S45" i="184"/>
  <c r="D45" i="184"/>
  <c r="S57" i="184"/>
  <c r="D57" i="184"/>
  <c r="S93" i="184"/>
  <c r="D93" i="184"/>
  <c r="S38" i="185"/>
  <c r="D38" i="185"/>
  <c r="T46" i="185"/>
  <c r="F49" i="185"/>
  <c r="E79" i="185"/>
  <c r="S83" i="185"/>
  <c r="D83" i="185"/>
  <c r="H84" i="185"/>
  <c r="H88" i="185"/>
  <c r="N92" i="185"/>
  <c r="E25" i="186"/>
  <c r="T40" i="186"/>
  <c r="E42" i="186"/>
  <c r="H49" i="186"/>
  <c r="H52" i="186"/>
  <c r="F52" i="186"/>
  <c r="E52" i="186"/>
  <c r="F55" i="186"/>
  <c r="T55" i="186"/>
  <c r="E59" i="186"/>
  <c r="T65" i="186"/>
  <c r="N65" i="186"/>
  <c r="H65" i="186"/>
  <c r="T71" i="186"/>
  <c r="N71" i="186"/>
  <c r="H71" i="186"/>
  <c r="N72" i="186"/>
  <c r="T76" i="186"/>
  <c r="E96" i="186"/>
  <c r="T26" i="187"/>
  <c r="N26" i="187"/>
  <c r="H26" i="187"/>
  <c r="F26" i="187"/>
  <c r="T32" i="187"/>
  <c r="N32" i="187"/>
  <c r="H32" i="187"/>
  <c r="F32" i="187"/>
  <c r="O38" i="187"/>
  <c r="D38" i="187"/>
  <c r="T44" i="187"/>
  <c r="N44" i="187"/>
  <c r="H44" i="187"/>
  <c r="F44" i="187"/>
  <c r="O50" i="187"/>
  <c r="D50" i="187"/>
  <c r="S55" i="187"/>
  <c r="D55" i="187"/>
  <c r="E63" i="187"/>
  <c r="F74" i="187"/>
  <c r="S86" i="188"/>
  <c r="D86" i="188"/>
  <c r="S55" i="190"/>
  <c r="D55" i="190"/>
  <c r="T67" i="191"/>
  <c r="N67" i="191"/>
  <c r="E67" i="191"/>
  <c r="H67" i="191"/>
  <c r="F67" i="191"/>
  <c r="T56" i="188"/>
  <c r="T92" i="188"/>
  <c r="H44" i="189"/>
  <c r="E44" i="189"/>
  <c r="T44" i="189"/>
  <c r="O68" i="189"/>
  <c r="D68" i="189"/>
  <c r="S75" i="189"/>
  <c r="D75" i="189"/>
  <c r="S93" i="189"/>
  <c r="D93" i="189"/>
  <c r="T44" i="190"/>
  <c r="H61" i="190"/>
  <c r="E61" i="190"/>
  <c r="T61" i="190"/>
  <c r="T64" i="190"/>
  <c r="N64" i="190"/>
  <c r="E64" i="190"/>
  <c r="O33" i="186"/>
  <c r="D33" i="186"/>
  <c r="O45" i="186"/>
  <c r="D45" i="186"/>
  <c r="S57" i="186"/>
  <c r="D57" i="186"/>
  <c r="T61" i="186"/>
  <c r="T79" i="186"/>
  <c r="T85" i="186"/>
  <c r="O54" i="187"/>
  <c r="D54" i="187"/>
  <c r="T58" i="187"/>
  <c r="T64" i="187"/>
  <c r="T75" i="187"/>
  <c r="S77" i="187"/>
  <c r="D77" i="187"/>
  <c r="T80" i="187"/>
  <c r="T99" i="187"/>
  <c r="H37" i="188"/>
  <c r="E37" i="188"/>
  <c r="H97" i="188"/>
  <c r="E97" i="188"/>
  <c r="O28" i="189"/>
  <c r="D28" i="189"/>
  <c r="S47" i="189"/>
  <c r="D47" i="189"/>
  <c r="S57" i="189"/>
  <c r="D57" i="189"/>
  <c r="S71" i="189"/>
  <c r="D71" i="189"/>
  <c r="H86" i="189"/>
  <c r="E86" i="189"/>
  <c r="T86" i="189"/>
  <c r="S99" i="189"/>
  <c r="D99" i="189"/>
  <c r="O25" i="190"/>
  <c r="D25" i="190"/>
  <c r="H67" i="190"/>
  <c r="E67" i="190"/>
  <c r="T67" i="190"/>
  <c r="T70" i="190"/>
  <c r="N70" i="190"/>
  <c r="E70" i="190"/>
  <c r="H79" i="190"/>
  <c r="E79" i="190"/>
  <c r="T79" i="190"/>
  <c r="T82" i="190"/>
  <c r="N82" i="190"/>
  <c r="E82" i="190"/>
  <c r="S47" i="191"/>
  <c r="D47" i="191"/>
  <c r="H70" i="191"/>
  <c r="E70" i="191"/>
  <c r="T70" i="191"/>
  <c r="T73" i="191"/>
  <c r="N73" i="191"/>
  <c r="E73" i="191"/>
  <c r="O76" i="191"/>
  <c r="D76" i="191"/>
  <c r="T79" i="191"/>
  <c r="N79" i="191"/>
  <c r="E79" i="191"/>
  <c r="H82" i="191"/>
  <c r="E82" i="191"/>
  <c r="T82" i="191"/>
  <c r="T85" i="191"/>
  <c r="N85" i="191"/>
  <c r="E85" i="191"/>
  <c r="E82" i="187"/>
  <c r="E87" i="187"/>
  <c r="F92" i="187"/>
  <c r="T94" i="187"/>
  <c r="O49" i="188"/>
  <c r="D49" i="188"/>
  <c r="S57" i="188"/>
  <c r="D57" i="188"/>
  <c r="E62" i="188"/>
  <c r="O93" i="188"/>
  <c r="D93" i="188"/>
  <c r="F44" i="189"/>
  <c r="E51" i="189"/>
  <c r="S63" i="189"/>
  <c r="D63" i="189"/>
  <c r="S89" i="189"/>
  <c r="D89" i="189"/>
  <c r="S28" i="190"/>
  <c r="D28" i="190"/>
  <c r="E32" i="190"/>
  <c r="F61" i="190"/>
  <c r="T62" i="190"/>
  <c r="F64" i="190"/>
  <c r="H73" i="190"/>
  <c r="E73" i="190"/>
  <c r="T73" i="190"/>
  <c r="T76" i="190"/>
  <c r="N76" i="190"/>
  <c r="E76" i="190"/>
  <c r="H85" i="190"/>
  <c r="E85" i="190"/>
  <c r="T85" i="190"/>
  <c r="T88" i="190"/>
  <c r="N88" i="190"/>
  <c r="E88" i="190"/>
  <c r="H40" i="191"/>
  <c r="E40" i="191"/>
  <c r="T40" i="191"/>
  <c r="O33" i="185"/>
  <c r="D33" i="185"/>
  <c r="S39" i="185"/>
  <c r="D39" i="185"/>
  <c r="S45" i="185"/>
  <c r="D45" i="185"/>
  <c r="O69" i="185"/>
  <c r="D69" i="185"/>
  <c r="O93" i="185"/>
  <c r="D93" i="185"/>
  <c r="O44" i="186"/>
  <c r="D44" i="186"/>
  <c r="O68" i="186"/>
  <c r="D68" i="186"/>
  <c r="O92" i="186"/>
  <c r="D92" i="186"/>
  <c r="O53" i="187"/>
  <c r="D53" i="187"/>
  <c r="S59" i="187"/>
  <c r="D59" i="187"/>
  <c r="S65" i="187"/>
  <c r="D65" i="187"/>
  <c r="S71" i="187"/>
  <c r="D71" i="187"/>
  <c r="F82" i="187"/>
  <c r="F87" i="187"/>
  <c r="H92" i="187"/>
  <c r="E32" i="188"/>
  <c r="F37" i="188"/>
  <c r="S40" i="188"/>
  <c r="D40" i="188"/>
  <c r="E45" i="188"/>
  <c r="F62" i="188"/>
  <c r="E70" i="188"/>
  <c r="E74" i="188"/>
  <c r="H85" i="188"/>
  <c r="E85" i="188"/>
  <c r="F97" i="188"/>
  <c r="H32" i="189"/>
  <c r="E32" i="189"/>
  <c r="N44" i="189"/>
  <c r="F51" i="189"/>
  <c r="S81" i="189"/>
  <c r="D81" i="189"/>
  <c r="F86" i="189"/>
  <c r="F32" i="190"/>
  <c r="N61" i="190"/>
  <c r="H64" i="190"/>
  <c r="F67" i="190"/>
  <c r="F70" i="190"/>
  <c r="F79" i="190"/>
  <c r="F82" i="190"/>
  <c r="H91" i="190"/>
  <c r="E91" i="190"/>
  <c r="T91" i="190"/>
  <c r="T94" i="190"/>
  <c r="N94" i="190"/>
  <c r="E94" i="190"/>
  <c r="T43" i="191"/>
  <c r="N43" i="191"/>
  <c r="E43" i="191"/>
  <c r="F70" i="191"/>
  <c r="F73" i="191"/>
  <c r="F79" i="191"/>
  <c r="F82" i="191"/>
  <c r="F85" i="191"/>
  <c r="H88" i="191"/>
  <c r="E88" i="191"/>
  <c r="T88" i="191"/>
  <c r="O91" i="191"/>
  <c r="D91" i="191"/>
  <c r="O26" i="188"/>
  <c r="D26" i="188"/>
  <c r="S52" i="188"/>
  <c r="D52" i="188"/>
  <c r="H61" i="188"/>
  <c r="E61" i="188"/>
  <c r="S97" i="190"/>
  <c r="D97" i="190"/>
  <c r="S100" i="190"/>
  <c r="D100" i="190"/>
  <c r="S59" i="191"/>
  <c r="D59" i="191"/>
  <c r="S94" i="191"/>
  <c r="D94" i="191"/>
  <c r="T97" i="191"/>
  <c r="N97" i="191"/>
  <c r="E97" i="191"/>
  <c r="S100" i="191"/>
  <c r="D100" i="191"/>
  <c r="S67" i="186"/>
  <c r="D67" i="186"/>
  <c r="S73" i="186"/>
  <c r="D73" i="186"/>
  <c r="O91" i="186"/>
  <c r="D91" i="186"/>
  <c r="S97" i="186"/>
  <c r="D97" i="186"/>
  <c r="S28" i="187"/>
  <c r="D28" i="187"/>
  <c r="S34" i="187"/>
  <c r="D34" i="187"/>
  <c r="S40" i="187"/>
  <c r="D40" i="187"/>
  <c r="S46" i="187"/>
  <c r="D46" i="187"/>
  <c r="S52" i="187"/>
  <c r="D52" i="187"/>
  <c r="S70" i="187"/>
  <c r="D70" i="187"/>
  <c r="N82" i="187"/>
  <c r="N32" i="188"/>
  <c r="H70" i="188"/>
  <c r="H73" i="188"/>
  <c r="E73" i="188"/>
  <c r="N74" i="188"/>
  <c r="S35" i="189"/>
  <c r="D35" i="189"/>
  <c r="H50" i="189"/>
  <c r="E50" i="189"/>
  <c r="T50" i="189"/>
  <c r="H74" i="189"/>
  <c r="E74" i="189"/>
  <c r="T74" i="189"/>
  <c r="H92" i="189"/>
  <c r="E92" i="189"/>
  <c r="T92" i="189"/>
  <c r="S95" i="189"/>
  <c r="D95" i="189"/>
  <c r="H31" i="190"/>
  <c r="E31" i="190"/>
  <c r="T31" i="190"/>
  <c r="S34" i="190"/>
  <c r="D34" i="190"/>
  <c r="S35" i="191"/>
  <c r="D35" i="191"/>
  <c r="S53" i="191"/>
  <c r="D53" i="191"/>
  <c r="F31" i="188"/>
  <c r="E44" i="188"/>
  <c r="F61" i="188"/>
  <c r="E69" i="188"/>
  <c r="O99" i="188"/>
  <c r="D99" i="188"/>
  <c r="E27" i="189"/>
  <c r="E39" i="189"/>
  <c r="S53" i="189"/>
  <c r="D53" i="189"/>
  <c r="H56" i="189"/>
  <c r="E56" i="189"/>
  <c r="T56" i="189"/>
  <c r="S77" i="189"/>
  <c r="D77" i="189"/>
  <c r="H98" i="189"/>
  <c r="E98" i="189"/>
  <c r="T98" i="189"/>
  <c r="S50" i="190"/>
  <c r="D50" i="190"/>
  <c r="S56" i="190"/>
  <c r="D56" i="190"/>
  <c r="H46" i="191"/>
  <c r="E46" i="191"/>
  <c r="T46" i="191"/>
  <c r="S65" i="191"/>
  <c r="D65" i="191"/>
  <c r="F97" i="191"/>
  <c r="O49" i="191"/>
  <c r="D49" i="191"/>
  <c r="E75" i="187"/>
  <c r="F80" i="187"/>
  <c r="E99" i="187"/>
  <c r="S29" i="188"/>
  <c r="D29" i="188"/>
  <c r="N31" i="188"/>
  <c r="T32" i="188"/>
  <c r="S34" i="188"/>
  <c r="D34" i="188"/>
  <c r="E39" i="188"/>
  <c r="H43" i="188"/>
  <c r="E43" i="188"/>
  <c r="N44" i="188"/>
  <c r="F56" i="188"/>
  <c r="E64" i="188"/>
  <c r="H69" i="188"/>
  <c r="N73" i="188"/>
  <c r="T74" i="188"/>
  <c r="F80" i="188"/>
  <c r="F88" i="188"/>
  <c r="F92" i="188"/>
  <c r="S26" i="189"/>
  <c r="D26" i="189"/>
  <c r="N27" i="189"/>
  <c r="N39" i="189"/>
  <c r="N50" i="189"/>
  <c r="F56" i="189"/>
  <c r="S65" i="189"/>
  <c r="D65" i="189"/>
  <c r="N74" i="189"/>
  <c r="S80" i="189"/>
  <c r="D80" i="189"/>
  <c r="S87" i="189"/>
  <c r="D87" i="189"/>
  <c r="N92" i="189"/>
  <c r="F98" i="189"/>
  <c r="N31" i="190"/>
  <c r="H37" i="190"/>
  <c r="E37" i="190"/>
  <c r="T37" i="190"/>
  <c r="F44" i="190"/>
  <c r="F46" i="191"/>
  <c r="S71" i="191"/>
  <c r="D71" i="191"/>
  <c r="S77" i="191"/>
  <c r="D77" i="191"/>
  <c r="S83" i="191"/>
  <c r="D83" i="191"/>
  <c r="S46" i="189"/>
  <c r="D46" i="189"/>
  <c r="S52" i="189"/>
  <c r="D52" i="189"/>
  <c r="S94" i="189"/>
  <c r="D94" i="189"/>
  <c r="O33" i="190"/>
  <c r="D33" i="190"/>
  <c r="O51" i="190"/>
  <c r="D51" i="190"/>
  <c r="S57" i="190"/>
  <c r="D57" i="190"/>
  <c r="S63" i="190"/>
  <c r="D63" i="190"/>
  <c r="S69" i="190"/>
  <c r="D69" i="190"/>
  <c r="S75" i="190"/>
  <c r="D75" i="190"/>
  <c r="S81" i="190"/>
  <c r="D81" i="190"/>
  <c r="S87" i="190"/>
  <c r="D87" i="190"/>
  <c r="S93" i="190"/>
  <c r="D93" i="190"/>
  <c r="S99" i="190"/>
  <c r="D99" i="190"/>
  <c r="O54" i="191"/>
  <c r="D54" i="191"/>
  <c r="S79" i="187"/>
  <c r="D79" i="187"/>
  <c r="S85" i="187"/>
  <c r="D85" i="187"/>
  <c r="S91" i="187"/>
  <c r="D91" i="187"/>
  <c r="S97" i="187"/>
  <c r="D97" i="187"/>
  <c r="S30" i="188"/>
  <c r="D30" i="188"/>
  <c r="O48" i="188"/>
  <c r="D48" i="188"/>
  <c r="O78" i="188"/>
  <c r="D78" i="188"/>
  <c r="O96" i="188"/>
  <c r="D96" i="188"/>
  <c r="S43" i="189"/>
  <c r="D43" i="189"/>
  <c r="S55" i="189"/>
  <c r="D55" i="189"/>
  <c r="O61" i="189"/>
  <c r="D61" i="189"/>
  <c r="O79" i="189"/>
  <c r="D79" i="189"/>
  <c r="O97" i="189"/>
  <c r="D97" i="189"/>
  <c r="O42" i="190"/>
  <c r="D42" i="190"/>
  <c r="S48" i="190"/>
  <c r="D48" i="190"/>
  <c r="O54" i="190"/>
  <c r="D54" i="190"/>
  <c r="O78" i="190"/>
  <c r="D78" i="190"/>
  <c r="S57" i="191"/>
  <c r="D57" i="191"/>
  <c r="O75" i="191"/>
  <c r="D75" i="191"/>
  <c r="O81" i="191"/>
  <c r="D81" i="191"/>
  <c r="O99" i="191"/>
  <c r="D99" i="191"/>
  <c r="S35" i="188"/>
  <c r="D35" i="188"/>
  <c r="S41" i="188"/>
  <c r="D41" i="188"/>
  <c r="S47" i="188"/>
  <c r="D47" i="188"/>
  <c r="S53" i="188"/>
  <c r="D53" i="188"/>
  <c r="S59" i="188"/>
  <c r="D59" i="188"/>
  <c r="S65" i="188"/>
  <c r="D65" i="188"/>
  <c r="S71" i="188"/>
  <c r="D71" i="188"/>
  <c r="S77" i="188"/>
  <c r="D77" i="188"/>
  <c r="S83" i="188"/>
  <c r="D83" i="188"/>
  <c r="S89" i="188"/>
  <c r="D89" i="188"/>
  <c r="S95" i="188"/>
  <c r="D95" i="188"/>
  <c r="O54" i="189"/>
  <c r="D54" i="189"/>
  <c r="O60" i="189"/>
  <c r="D60" i="189"/>
  <c r="S59" i="190"/>
  <c r="D59" i="190"/>
  <c r="S65" i="190"/>
  <c r="D65" i="190"/>
  <c r="S71" i="190"/>
  <c r="D71" i="190"/>
  <c r="S77" i="190"/>
  <c r="D77" i="190"/>
  <c r="S83" i="190"/>
  <c r="D83" i="190"/>
  <c r="S89" i="190"/>
  <c r="D89" i="190"/>
  <c r="S95" i="190"/>
  <c r="D95" i="190"/>
  <c r="S56" i="191"/>
  <c r="D56" i="191"/>
  <c r="O92" i="191"/>
  <c r="D92" i="191"/>
  <c r="S94" i="167"/>
  <c r="O94" i="167"/>
  <c r="S47" i="167"/>
  <c r="O47" i="167"/>
  <c r="S55" i="167"/>
  <c r="O55" i="167"/>
  <c r="S59" i="167"/>
  <c r="O59" i="167"/>
  <c r="S63" i="167"/>
  <c r="O63" i="167"/>
  <c r="S67" i="167"/>
  <c r="O67" i="167"/>
  <c r="S71" i="167"/>
  <c r="O71" i="167"/>
  <c r="S75" i="167"/>
  <c r="O75" i="167"/>
  <c r="S83" i="167"/>
  <c r="O83" i="167"/>
  <c r="S87" i="167"/>
  <c r="O87" i="167"/>
  <c r="S95" i="167"/>
  <c r="O95" i="167"/>
  <c r="S99" i="167"/>
  <c r="O99" i="167"/>
  <c r="S44" i="167"/>
  <c r="O44" i="167"/>
  <c r="S56" i="167"/>
  <c r="O56" i="167"/>
  <c r="S64" i="167"/>
  <c r="O64" i="167"/>
  <c r="S76" i="167"/>
  <c r="O76" i="167"/>
  <c r="S92" i="167"/>
  <c r="O92" i="167"/>
  <c r="S35" i="167"/>
  <c r="O35" i="167"/>
  <c r="S29" i="167"/>
  <c r="O29" i="167"/>
  <c r="S41" i="167"/>
  <c r="O41" i="167"/>
  <c r="S53" i="167"/>
  <c r="O53" i="167"/>
  <c r="S57" i="167"/>
  <c r="O57" i="167"/>
  <c r="S61" i="167"/>
  <c r="O61" i="167"/>
  <c r="S65" i="167"/>
  <c r="O65" i="167"/>
  <c r="S69" i="167"/>
  <c r="O69" i="167"/>
  <c r="S73" i="167"/>
  <c r="O73" i="167"/>
  <c r="S77" i="167"/>
  <c r="O77" i="167"/>
  <c r="S81" i="167"/>
  <c r="O81" i="167"/>
  <c r="S85" i="167"/>
  <c r="O85" i="167"/>
  <c r="S89" i="167"/>
  <c r="O89" i="167"/>
  <c r="S93" i="167"/>
  <c r="O93" i="167"/>
  <c r="S97" i="167"/>
  <c r="O97" i="167"/>
  <c r="S42" i="167"/>
  <c r="O42" i="167"/>
  <c r="S98" i="167"/>
  <c r="O98" i="167"/>
  <c r="K98" i="194"/>
  <c r="S49" i="191"/>
  <c r="S61" i="177"/>
  <c r="K51" i="184"/>
  <c r="K69" i="187"/>
  <c r="S64" i="179"/>
  <c r="S62" i="175"/>
  <c r="O26" i="179"/>
  <c r="S62" i="177"/>
  <c r="S61" i="194"/>
  <c r="S45" i="187"/>
  <c r="O46" i="189"/>
  <c r="S38" i="187"/>
  <c r="S37" i="187"/>
  <c r="S68" i="187"/>
  <c r="S96" i="179"/>
  <c r="J69" i="179"/>
  <c r="J70" i="179"/>
  <c r="K50" i="184"/>
  <c r="K88" i="173"/>
  <c r="S24" i="168"/>
  <c r="S48" i="170"/>
  <c r="K35" i="187"/>
  <c r="S50" i="175"/>
  <c r="S54" i="177"/>
  <c r="S60" i="189"/>
  <c r="K43" i="192"/>
  <c r="K24" i="183"/>
  <c r="O36" i="192"/>
  <c r="O73" i="192"/>
  <c r="K58" i="176"/>
  <c r="O73" i="169"/>
  <c r="J31" i="177"/>
  <c r="K63" i="177"/>
  <c r="O93" i="181"/>
  <c r="S68" i="186"/>
  <c r="K49" i="191"/>
  <c r="J50" i="191"/>
  <c r="J25" i="183"/>
  <c r="O93" i="168"/>
  <c r="S84" i="166"/>
  <c r="S79" i="184"/>
  <c r="J31" i="183"/>
  <c r="O81" i="168"/>
  <c r="S73" i="182"/>
  <c r="S81" i="191"/>
  <c r="K37" i="178"/>
  <c r="S39" i="168"/>
  <c r="K64" i="166"/>
  <c r="K100" i="175"/>
  <c r="J57" i="180"/>
  <c r="O73" i="181"/>
  <c r="K64" i="184"/>
  <c r="S33" i="193"/>
  <c r="O51" i="165"/>
  <c r="O26" i="171"/>
  <c r="O25" i="171"/>
  <c r="O51" i="178"/>
  <c r="O58" i="183"/>
  <c r="O32" i="184"/>
  <c r="O39" i="185"/>
  <c r="O73" i="186"/>
  <c r="S43" i="190"/>
  <c r="S24" i="167"/>
  <c r="S25" i="172"/>
  <c r="O38" i="185"/>
  <c r="O75" i="169"/>
  <c r="O31" i="171"/>
  <c r="S27" i="182"/>
  <c r="O80" i="189"/>
  <c r="O48" i="190"/>
  <c r="O52" i="165"/>
  <c r="O32" i="171"/>
  <c r="S44" i="178"/>
  <c r="O32" i="182"/>
  <c r="S70" i="183"/>
  <c r="S68" i="189"/>
  <c r="S78" i="190"/>
  <c r="J40" i="175"/>
  <c r="S48" i="171"/>
  <c r="K38" i="175"/>
  <c r="S60" i="178"/>
  <c r="K46" i="181"/>
  <c r="K71" i="187"/>
  <c r="O94" i="189"/>
  <c r="J57" i="191"/>
  <c r="O62" i="166"/>
  <c r="O61" i="166"/>
  <c r="S24" i="169"/>
  <c r="O26" i="189"/>
  <c r="J54" i="165"/>
  <c r="J37" i="175"/>
  <c r="S96" i="175"/>
  <c r="S66" i="178"/>
  <c r="S72" i="180"/>
  <c r="J70" i="187"/>
  <c r="J77" i="187"/>
  <c r="J36" i="183"/>
  <c r="O85" i="177"/>
  <c r="O92" i="183"/>
  <c r="K70" i="168"/>
  <c r="K98" i="166"/>
  <c r="S50" i="167"/>
  <c r="O64" i="175"/>
  <c r="J34" i="176"/>
  <c r="K33" i="179"/>
  <c r="S79" i="179"/>
  <c r="O45" i="181"/>
  <c r="K33" i="182"/>
  <c r="S60" i="183"/>
  <c r="S96" i="185"/>
  <c r="O98" i="192"/>
  <c r="O45" i="192"/>
  <c r="S48" i="167"/>
  <c r="K52" i="171"/>
  <c r="K63" i="175"/>
  <c r="S38" i="178"/>
  <c r="S99" i="191"/>
  <c r="S24" i="174"/>
  <c r="J88" i="175"/>
  <c r="S98" i="177"/>
  <c r="J64" i="178"/>
  <c r="O100" i="190"/>
  <c r="S92" i="191"/>
  <c r="S48" i="194"/>
  <c r="S54" i="189"/>
  <c r="S61" i="189"/>
  <c r="J37" i="179"/>
  <c r="O51" i="171"/>
  <c r="J87" i="175"/>
  <c r="K63" i="178"/>
  <c r="O34" i="180"/>
  <c r="O35" i="180"/>
  <c r="K41" i="180"/>
  <c r="O42" i="180"/>
  <c r="O52" i="181"/>
  <c r="J65" i="181"/>
  <c r="J57" i="182"/>
  <c r="J58" i="182"/>
  <c r="O97" i="182"/>
  <c r="O79" i="183"/>
  <c r="K44" i="185"/>
  <c r="J93" i="185"/>
  <c r="K39" i="186"/>
  <c r="O50" i="190"/>
  <c r="J38" i="191"/>
  <c r="S91" i="191"/>
  <c r="O42" i="192"/>
  <c r="O46" i="194"/>
  <c r="S62" i="187"/>
  <c r="J32" i="188"/>
  <c r="S28" i="189"/>
  <c r="K51" i="190"/>
  <c r="S39" i="165"/>
  <c r="S49" i="170"/>
  <c r="J63" i="176"/>
  <c r="J43" i="180"/>
  <c r="J45" i="185"/>
  <c r="S69" i="187"/>
  <c r="K31" i="188"/>
  <c r="J50" i="169"/>
  <c r="O32" i="173"/>
  <c r="O51" i="173"/>
  <c r="S53" i="173"/>
  <c r="J34" i="174"/>
  <c r="S49" i="175"/>
  <c r="J99" i="176"/>
  <c r="K61" i="180"/>
  <c r="O51" i="181"/>
  <c r="J64" i="181"/>
  <c r="J49" i="182"/>
  <c r="K56" i="182"/>
  <c r="K45" i="186"/>
  <c r="O30" i="188"/>
  <c r="K44" i="189"/>
  <c r="O49" i="190"/>
  <c r="K32" i="194"/>
  <c r="S49" i="192"/>
  <c r="S80" i="192"/>
  <c r="S33" i="194"/>
  <c r="O36" i="165"/>
  <c r="S25" i="185"/>
  <c r="S42" i="190"/>
  <c r="S34" i="168"/>
  <c r="O50" i="169"/>
  <c r="S70" i="171"/>
  <c r="O27" i="172"/>
  <c r="O61" i="178"/>
  <c r="K35" i="183"/>
  <c r="J69" i="183"/>
  <c r="O43" i="189"/>
  <c r="J96" i="166"/>
  <c r="S26" i="167"/>
  <c r="S33" i="168"/>
  <c r="O69" i="169"/>
  <c r="S82" i="171"/>
  <c r="O37" i="173"/>
  <c r="O87" i="173"/>
  <c r="O26" i="175"/>
  <c r="K87" i="178"/>
  <c r="O80" i="179"/>
  <c r="S50" i="181"/>
  <c r="K82" i="182"/>
  <c r="K68" i="183"/>
  <c r="J88" i="189"/>
  <c r="S76" i="191"/>
  <c r="S35" i="168"/>
  <c r="O51" i="169"/>
  <c r="S85" i="170"/>
  <c r="S58" i="171"/>
  <c r="S78" i="174"/>
  <c r="S48" i="175"/>
  <c r="S35" i="178"/>
  <c r="O62" i="178"/>
  <c r="S97" i="181"/>
  <c r="O48" i="182"/>
  <c r="S36" i="184"/>
  <c r="S53" i="186"/>
  <c r="O67" i="188"/>
  <c r="S33" i="167"/>
  <c r="S43" i="171"/>
  <c r="O92" i="184"/>
  <c r="O97" i="166"/>
  <c r="S96" i="168"/>
  <c r="O76" i="169"/>
  <c r="S49" i="171"/>
  <c r="S34" i="174"/>
  <c r="O91" i="176"/>
  <c r="S25" i="177"/>
  <c r="J27" i="179"/>
  <c r="S81" i="179"/>
  <c r="K90" i="180"/>
  <c r="S49" i="181"/>
  <c r="J60" i="183"/>
  <c r="J61" i="183"/>
  <c r="S93" i="185"/>
  <c r="S45" i="186"/>
  <c r="O33" i="182"/>
  <c r="S33" i="182"/>
  <c r="J49" i="192"/>
  <c r="K49" i="192"/>
  <c r="O34" i="194"/>
  <c r="S34" i="194"/>
  <c r="S90" i="166"/>
  <c r="S27" i="169"/>
  <c r="S80" i="169"/>
  <c r="S24" i="172"/>
  <c r="K89" i="173"/>
  <c r="J89" i="173"/>
  <c r="O70" i="174"/>
  <c r="O98" i="175"/>
  <c r="O99" i="175"/>
  <c r="S61" i="176"/>
  <c r="S41" i="177"/>
  <c r="O80" i="177"/>
  <c r="O32" i="179"/>
  <c r="K38" i="179"/>
  <c r="J38" i="179"/>
  <c r="S80" i="182"/>
  <c r="O80" i="182"/>
  <c r="O34" i="184"/>
  <c r="O52" i="184"/>
  <c r="S52" i="184"/>
  <c r="O80" i="184"/>
  <c r="O93" i="184"/>
  <c r="O94" i="184"/>
  <c r="O67" i="185"/>
  <c r="O86" i="185"/>
  <c r="S88" i="188"/>
  <c r="O88" i="188"/>
  <c r="O45" i="189"/>
  <c r="O52" i="189"/>
  <c r="O48" i="192"/>
  <c r="S48" i="192"/>
  <c r="S62" i="168"/>
  <c r="K75" i="169"/>
  <c r="J76" i="169"/>
  <c r="K77" i="169"/>
  <c r="S20" i="171"/>
  <c r="S14" i="173"/>
  <c r="S63" i="174"/>
  <c r="S43" i="175"/>
  <c r="O97" i="175"/>
  <c r="S28" i="176"/>
  <c r="O40" i="176"/>
  <c r="O43" i="178"/>
  <c r="K80" i="179"/>
  <c r="O25" i="180"/>
  <c r="S25" i="180"/>
  <c r="S29" i="180"/>
  <c r="K42" i="180"/>
  <c r="J63" i="180"/>
  <c r="J51" i="181"/>
  <c r="S61" i="181"/>
  <c r="K72" i="183"/>
  <c r="O73" i="183"/>
  <c r="S82" i="183"/>
  <c r="O33" i="184"/>
  <c r="S76" i="186"/>
  <c r="O76" i="186"/>
  <c r="O97" i="186"/>
  <c r="S88" i="187"/>
  <c r="J93" i="187"/>
  <c r="J87" i="173"/>
  <c r="K87" i="173"/>
  <c r="K64" i="177"/>
  <c r="J64" i="177"/>
  <c r="S90" i="180"/>
  <c r="J45" i="181"/>
  <c r="K45" i="181"/>
  <c r="S64" i="181"/>
  <c r="O64" i="181"/>
  <c r="S49" i="183"/>
  <c r="S16" i="184"/>
  <c r="O37" i="184"/>
  <c r="S37" i="184"/>
  <c r="S33" i="185"/>
  <c r="S62" i="186"/>
  <c r="O62" i="186"/>
  <c r="O54" i="188"/>
  <c r="S54" i="188"/>
  <c r="S79" i="189"/>
  <c r="O47" i="192"/>
  <c r="S47" i="192"/>
  <c r="S78" i="165"/>
  <c r="S96" i="166"/>
  <c r="S25" i="167"/>
  <c r="S32" i="167"/>
  <c r="S91" i="167"/>
  <c r="S25" i="169"/>
  <c r="S38" i="169"/>
  <c r="S53" i="169"/>
  <c r="S78" i="169"/>
  <c r="S42" i="171"/>
  <c r="S50" i="171"/>
  <c r="S64" i="171"/>
  <c r="J39" i="175"/>
  <c r="K57" i="176"/>
  <c r="S76" i="176"/>
  <c r="O76" i="176"/>
  <c r="S73" i="177"/>
  <c r="J86" i="177"/>
  <c r="S86" i="178"/>
  <c r="O84" i="179"/>
  <c r="S84" i="179"/>
  <c r="K40" i="181"/>
  <c r="K81" i="182"/>
  <c r="S48" i="183"/>
  <c r="S26" i="184"/>
  <c r="S39" i="187"/>
  <c r="S33" i="188"/>
  <c r="K69" i="188"/>
  <c r="K50" i="192"/>
  <c r="J75" i="188"/>
  <c r="O76" i="188"/>
  <c r="S96" i="188"/>
  <c r="O93" i="191"/>
  <c r="S93" i="191"/>
  <c r="K39" i="192"/>
  <c r="J39" i="192"/>
  <c r="O68" i="188"/>
  <c r="O82" i="188"/>
  <c r="S38" i="192"/>
  <c r="O38" i="192"/>
  <c r="K54" i="177"/>
  <c r="J54" i="177"/>
  <c r="S27" i="165"/>
  <c r="O27" i="165"/>
  <c r="J70" i="169"/>
  <c r="K31" i="171"/>
  <c r="O44" i="185"/>
  <c r="O45" i="185"/>
  <c r="J98" i="175"/>
  <c r="K98" i="175"/>
  <c r="S30" i="165"/>
  <c r="K87" i="165"/>
  <c r="S43" i="167"/>
  <c r="S70" i="167"/>
  <c r="S31" i="168"/>
  <c r="S40" i="168"/>
  <c r="J64" i="168"/>
  <c r="J65" i="168"/>
  <c r="S68" i="168"/>
  <c r="S69" i="168"/>
  <c r="S96" i="170"/>
  <c r="K26" i="172"/>
  <c r="J27" i="172"/>
  <c r="O86" i="173"/>
  <c r="K49" i="175"/>
  <c r="J49" i="175"/>
  <c r="S24" i="176"/>
  <c r="J62" i="176"/>
  <c r="S86" i="177"/>
  <c r="K42" i="179"/>
  <c r="K68" i="179"/>
  <c r="K82" i="179"/>
  <c r="J82" i="179"/>
  <c r="K72" i="180"/>
  <c r="K92" i="180"/>
  <c r="S67" i="181"/>
  <c r="S25" i="183"/>
  <c r="J75" i="187"/>
  <c r="J76" i="187"/>
  <c r="J33" i="168"/>
  <c r="K33" i="168"/>
  <c r="S15" i="184"/>
  <c r="O92" i="168"/>
  <c r="S92" i="168"/>
  <c r="O47" i="187"/>
  <c r="S47" i="187"/>
  <c r="S45" i="169"/>
  <c r="O45" i="169"/>
  <c r="K69" i="169"/>
  <c r="J32" i="171"/>
  <c r="O69" i="174"/>
  <c r="S69" i="174"/>
  <c r="K64" i="176"/>
  <c r="K98" i="177"/>
  <c r="J26" i="179"/>
  <c r="O24" i="183"/>
  <c r="S24" i="166"/>
  <c r="S84" i="177"/>
  <c r="O46" i="181"/>
  <c r="S48" i="181"/>
  <c r="S35" i="183"/>
  <c r="O35" i="183"/>
  <c r="S25" i="190"/>
  <c r="O28" i="165"/>
  <c r="S90" i="167"/>
  <c r="S100" i="167"/>
  <c r="O66" i="168"/>
  <c r="J93" i="168"/>
  <c r="O99" i="169"/>
  <c r="O85" i="173"/>
  <c r="J70" i="174"/>
  <c r="K81" i="179"/>
  <c r="J81" i="179"/>
  <c r="K52" i="181"/>
  <c r="J52" i="181"/>
  <c r="K62" i="181"/>
  <c r="O63" i="181"/>
  <c r="S82" i="182"/>
  <c r="O82" i="182"/>
  <c r="S34" i="183"/>
  <c r="O34" i="183"/>
  <c r="O96" i="186"/>
  <c r="S96" i="186"/>
  <c r="S51" i="192"/>
  <c r="O51" i="192"/>
  <c r="O33" i="169"/>
  <c r="S33" i="169"/>
  <c r="O36" i="173"/>
  <c r="J71" i="169"/>
  <c r="O37" i="175"/>
  <c r="J38" i="178"/>
  <c r="J25" i="179"/>
  <c r="K62" i="179"/>
  <c r="S37" i="167"/>
  <c r="S32" i="168"/>
  <c r="S49" i="173"/>
  <c r="S27" i="175"/>
  <c r="O27" i="175"/>
  <c r="O63" i="178"/>
  <c r="S97" i="189"/>
  <c r="S37" i="192"/>
  <c r="O37" i="192"/>
  <c r="O86" i="165"/>
  <c r="S49" i="167"/>
  <c r="O63" i="168"/>
  <c r="K92" i="168"/>
  <c r="O94" i="168"/>
  <c r="S47" i="169"/>
  <c r="S68" i="169"/>
  <c r="S30" i="171"/>
  <c r="O26" i="172"/>
  <c r="O46" i="172"/>
  <c r="K99" i="175"/>
  <c r="O75" i="176"/>
  <c r="K100" i="176"/>
  <c r="S39" i="178"/>
  <c r="S24" i="179"/>
  <c r="J34" i="179"/>
  <c r="S55" i="179"/>
  <c r="S81" i="182"/>
  <c r="O81" i="182"/>
  <c r="S66" i="183"/>
  <c r="K81" i="183"/>
  <c r="K94" i="184"/>
  <c r="S97" i="184"/>
  <c r="K86" i="185"/>
  <c r="O67" i="186"/>
  <c r="K93" i="189"/>
  <c r="K50" i="190"/>
  <c r="O70" i="191"/>
  <c r="S70" i="191"/>
  <c r="S50" i="192"/>
  <c r="O50" i="192"/>
  <c r="O97" i="192"/>
  <c r="J75" i="194"/>
  <c r="S63" i="194"/>
  <c r="K74" i="194"/>
  <c r="S62" i="194"/>
  <c r="S70" i="181"/>
  <c r="O70" i="181"/>
  <c r="O52" i="175"/>
  <c r="S52" i="175"/>
  <c r="S76" i="183"/>
  <c r="O76" i="183"/>
  <c r="O37" i="174"/>
  <c r="S37" i="174"/>
  <c r="S51" i="187"/>
  <c r="O51" i="187"/>
  <c r="O36" i="188"/>
  <c r="S36" i="188"/>
  <c r="J49" i="188"/>
  <c r="K49" i="188"/>
  <c r="S100" i="179"/>
  <c r="O100" i="179"/>
  <c r="S46" i="184"/>
  <c r="O46" i="184"/>
  <c r="S62" i="185"/>
  <c r="O62" i="185"/>
  <c r="O41" i="192"/>
  <c r="S41" i="192"/>
  <c r="K39" i="176"/>
  <c r="J37" i="177"/>
  <c r="S32" i="178"/>
  <c r="O32" i="178"/>
  <c r="J32" i="184"/>
  <c r="K33" i="184"/>
  <c r="K50" i="187"/>
  <c r="J50" i="187"/>
  <c r="S38" i="190"/>
  <c r="O38" i="190"/>
  <c r="S72" i="165"/>
  <c r="J84" i="165"/>
  <c r="S82" i="167"/>
  <c r="J57" i="168"/>
  <c r="J58" i="168"/>
  <c r="J59" i="168"/>
  <c r="K82" i="168"/>
  <c r="S84" i="168"/>
  <c r="S39" i="169"/>
  <c r="S74" i="169"/>
  <c r="J89" i="169"/>
  <c r="J26" i="171"/>
  <c r="S48" i="172"/>
  <c r="S91" i="173"/>
  <c r="O91" i="173"/>
  <c r="K38" i="174"/>
  <c r="J39" i="174"/>
  <c r="K32" i="175"/>
  <c r="J33" i="175"/>
  <c r="J34" i="175"/>
  <c r="K50" i="175"/>
  <c r="O73" i="176"/>
  <c r="S73" i="176"/>
  <c r="O86" i="176"/>
  <c r="S86" i="176"/>
  <c r="S63" i="179"/>
  <c r="J29" i="180"/>
  <c r="K29" i="180"/>
  <c r="K66" i="183"/>
  <c r="S74" i="183"/>
  <c r="O74" i="183"/>
  <c r="O78" i="184"/>
  <c r="S78" i="184"/>
  <c r="S33" i="186"/>
  <c r="S50" i="186"/>
  <c r="O50" i="186"/>
  <c r="O99" i="187"/>
  <c r="S99" i="187"/>
  <c r="J93" i="188"/>
  <c r="K76" i="189"/>
  <c r="J76" i="189"/>
  <c r="O73" i="190"/>
  <c r="S73" i="190"/>
  <c r="S32" i="192"/>
  <c r="O32" i="192"/>
  <c r="S85" i="175"/>
  <c r="O85" i="175"/>
  <c r="O37" i="182"/>
  <c r="S37" i="182"/>
  <c r="O31" i="176"/>
  <c r="S31" i="176"/>
  <c r="J28" i="174"/>
  <c r="K28" i="174"/>
  <c r="K86" i="175"/>
  <c r="K62" i="180"/>
  <c r="S79" i="169"/>
  <c r="O79" i="169"/>
  <c r="J27" i="171"/>
  <c r="K51" i="173"/>
  <c r="O40" i="175"/>
  <c r="S40" i="175"/>
  <c r="J43" i="175"/>
  <c r="J51" i="175"/>
  <c r="J52" i="175"/>
  <c r="S64" i="176"/>
  <c r="S97" i="177"/>
  <c r="O97" i="177"/>
  <c r="J50" i="178"/>
  <c r="K75" i="178"/>
  <c r="J75" i="178"/>
  <c r="S49" i="179"/>
  <c r="J74" i="179"/>
  <c r="K74" i="179"/>
  <c r="J87" i="179"/>
  <c r="J88" i="179"/>
  <c r="K27" i="182"/>
  <c r="J27" i="182"/>
  <c r="K63" i="183"/>
  <c r="J63" i="183"/>
  <c r="O42" i="186"/>
  <c r="S42" i="186"/>
  <c r="J70" i="186"/>
  <c r="K70" i="186"/>
  <c r="J23" i="187"/>
  <c r="O86" i="188"/>
  <c r="O90" i="188"/>
  <c r="S90" i="188"/>
  <c r="S37" i="190"/>
  <c r="O37" i="190"/>
  <c r="S33" i="175"/>
  <c r="O33" i="175"/>
  <c r="O79" i="182"/>
  <c r="S79" i="182"/>
  <c r="O78" i="189"/>
  <c r="S78" i="189"/>
  <c r="K31" i="179"/>
  <c r="J31" i="179"/>
  <c r="S88" i="179"/>
  <c r="O88" i="179"/>
  <c r="S38" i="193"/>
  <c r="K52" i="176"/>
  <c r="J52" i="176"/>
  <c r="S34" i="185"/>
  <c r="O34" i="185"/>
  <c r="S37" i="193"/>
  <c r="O36" i="174"/>
  <c r="S36" i="174"/>
  <c r="J50" i="176"/>
  <c r="K50" i="176"/>
  <c r="J75" i="183"/>
  <c r="K75" i="183"/>
  <c r="K74" i="187"/>
  <c r="S91" i="188"/>
  <c r="O91" i="188"/>
  <c r="S70" i="189"/>
  <c r="O70" i="189"/>
  <c r="J38" i="168"/>
  <c r="O60" i="168"/>
  <c r="J24" i="165"/>
  <c r="K69" i="165"/>
  <c r="O83" i="165"/>
  <c r="K72" i="166"/>
  <c r="K39" i="168"/>
  <c r="O57" i="168"/>
  <c r="S37" i="169"/>
  <c r="O61" i="169"/>
  <c r="S72" i="169"/>
  <c r="O88" i="169"/>
  <c r="S19" i="171"/>
  <c r="S31" i="174"/>
  <c r="O38" i="174"/>
  <c r="O31" i="175"/>
  <c r="O32" i="175"/>
  <c r="K44" i="175"/>
  <c r="J45" i="175"/>
  <c r="J46" i="175"/>
  <c r="J64" i="175"/>
  <c r="K64" i="175"/>
  <c r="O52" i="176"/>
  <c r="S62" i="176"/>
  <c r="S85" i="176"/>
  <c r="O85" i="176"/>
  <c r="J57" i="178"/>
  <c r="J58" i="178"/>
  <c r="O68" i="178"/>
  <c r="S68" i="178"/>
  <c r="J88" i="178"/>
  <c r="K88" i="178"/>
  <c r="S73" i="179"/>
  <c r="O73" i="179"/>
  <c r="K86" i="179"/>
  <c r="K76" i="182"/>
  <c r="J76" i="182"/>
  <c r="J30" i="183"/>
  <c r="K30" i="183"/>
  <c r="K41" i="183"/>
  <c r="K49" i="183"/>
  <c r="S62" i="189"/>
  <c r="O62" i="189"/>
  <c r="O52" i="191"/>
  <c r="S52" i="191"/>
  <c r="O90" i="191"/>
  <c r="S90" i="191"/>
  <c r="O31" i="192"/>
  <c r="S31" i="192"/>
  <c r="S99" i="186"/>
  <c r="O99" i="186"/>
  <c r="J80" i="188"/>
  <c r="K80" i="188"/>
  <c r="K87" i="188"/>
  <c r="J87" i="188"/>
  <c r="S73" i="170"/>
  <c r="J82" i="187"/>
  <c r="K82" i="187"/>
  <c r="K50" i="188"/>
  <c r="J50" i="188"/>
  <c r="S92" i="188"/>
  <c r="O92" i="188"/>
  <c r="O42" i="175"/>
  <c r="S42" i="175"/>
  <c r="O30" i="184"/>
  <c r="S30" i="184"/>
  <c r="S51" i="186"/>
  <c r="O51" i="186"/>
  <c r="S74" i="190"/>
  <c r="O74" i="190"/>
  <c r="J99" i="190"/>
  <c r="K99" i="190"/>
  <c r="O30" i="176"/>
  <c r="S30" i="176"/>
  <c r="O40" i="183"/>
  <c r="S40" i="183"/>
  <c r="O93" i="187"/>
  <c r="S93" i="187"/>
  <c r="S98" i="190"/>
  <c r="O98" i="190"/>
  <c r="O85" i="165"/>
  <c r="O73" i="166"/>
  <c r="J35" i="168"/>
  <c r="S44" i="168"/>
  <c r="S80" i="168"/>
  <c r="K27" i="169"/>
  <c r="S44" i="169"/>
  <c r="S90" i="169"/>
  <c r="S45" i="172"/>
  <c r="S2" i="173"/>
  <c r="S12" i="173"/>
  <c r="O27" i="174"/>
  <c r="O28" i="174"/>
  <c r="S30" i="174"/>
  <c r="S33" i="174"/>
  <c r="O33" i="174"/>
  <c r="S38" i="175"/>
  <c r="O38" i="175"/>
  <c r="S25" i="176"/>
  <c r="K28" i="176"/>
  <c r="J28" i="176"/>
  <c r="S60" i="176"/>
  <c r="O39" i="177"/>
  <c r="S39" i="177"/>
  <c r="O96" i="177"/>
  <c r="S96" i="177"/>
  <c r="O33" i="178"/>
  <c r="S37" i="178"/>
  <c r="O37" i="178"/>
  <c r="J76" i="178"/>
  <c r="S31" i="179"/>
  <c r="J100" i="179"/>
  <c r="K100" i="181"/>
  <c r="S75" i="182"/>
  <c r="O75" i="182"/>
  <c r="K47" i="183"/>
  <c r="J62" i="183"/>
  <c r="K62" i="183"/>
  <c r="O64" i="184"/>
  <c r="S64" i="184"/>
  <c r="J88" i="186"/>
  <c r="K88" i="186"/>
  <c r="O78" i="187"/>
  <c r="S78" i="187"/>
  <c r="J98" i="187"/>
  <c r="K98" i="187"/>
  <c r="S50" i="188"/>
  <c r="S79" i="188"/>
  <c r="J62" i="189"/>
  <c r="K62" i="189"/>
  <c r="O58" i="191"/>
  <c r="S58" i="191"/>
  <c r="J31" i="192"/>
  <c r="K31" i="192"/>
  <c r="K70" i="181"/>
  <c r="J70" i="181"/>
  <c r="K85" i="183"/>
  <c r="J85" i="183"/>
  <c r="O31" i="184"/>
  <c r="S31" i="184"/>
  <c r="J56" i="184"/>
  <c r="K56" i="184"/>
  <c r="O46" i="175"/>
  <c r="S46" i="175"/>
  <c r="O61" i="165"/>
  <c r="S56" i="168"/>
  <c r="S90" i="170"/>
  <c r="O27" i="171"/>
  <c r="O43" i="173"/>
  <c r="O44" i="175"/>
  <c r="S27" i="176"/>
  <c r="O27" i="176"/>
  <c r="S74" i="177"/>
  <c r="O74" i="177"/>
  <c r="K39" i="178"/>
  <c r="J39" i="178"/>
  <c r="S69" i="181"/>
  <c r="J75" i="182"/>
  <c r="K75" i="182"/>
  <c r="O78" i="183"/>
  <c r="S78" i="183"/>
  <c r="K87" i="183"/>
  <c r="J87" i="183"/>
  <c r="O70" i="184"/>
  <c r="S70" i="184"/>
  <c r="S76" i="184"/>
  <c r="O76" i="184"/>
  <c r="S49" i="188"/>
  <c r="S93" i="188"/>
  <c r="S33" i="190"/>
  <c r="O37" i="191"/>
  <c r="S37" i="191"/>
  <c r="J25" i="166"/>
  <c r="K63" i="166"/>
  <c r="S79" i="167"/>
  <c r="S37" i="168"/>
  <c r="S42" i="168"/>
  <c r="K95" i="168"/>
  <c r="O26" i="169"/>
  <c r="K49" i="169"/>
  <c r="J51" i="169"/>
  <c r="S45" i="171"/>
  <c r="S11" i="173"/>
  <c r="O42" i="173"/>
  <c r="O32" i="174"/>
  <c r="S32" i="174"/>
  <c r="S39" i="174"/>
  <c r="O60" i="174"/>
  <c r="S60" i="174"/>
  <c r="O81" i="174"/>
  <c r="S81" i="174"/>
  <c r="O36" i="175"/>
  <c r="S36" i="175"/>
  <c r="J27" i="176"/>
  <c r="K27" i="176"/>
  <c r="S51" i="176"/>
  <c r="S63" i="176"/>
  <c r="O63" i="176"/>
  <c r="K86" i="176"/>
  <c r="S38" i="177"/>
  <c r="O38" i="177"/>
  <c r="S36" i="178"/>
  <c r="O36" i="178"/>
  <c r="K63" i="179"/>
  <c r="J63" i="179"/>
  <c r="O30" i="180"/>
  <c r="S74" i="182"/>
  <c r="O74" i="182"/>
  <c r="O45" i="184"/>
  <c r="O61" i="185"/>
  <c r="O68" i="185"/>
  <c r="S76" i="185"/>
  <c r="K33" i="186"/>
  <c r="J33" i="186"/>
  <c r="O74" i="186"/>
  <c r="S74" i="186"/>
  <c r="S100" i="186"/>
  <c r="O100" i="186"/>
  <c r="S76" i="187"/>
  <c r="O76" i="187"/>
  <c r="J99" i="187"/>
  <c r="S48" i="188"/>
  <c r="K88" i="188"/>
  <c r="J88" i="188"/>
  <c r="O35" i="190"/>
  <c r="S35" i="190"/>
  <c r="S43" i="191"/>
  <c r="O43" i="191"/>
  <c r="S44" i="170"/>
  <c r="S36" i="177"/>
  <c r="O36" i="177"/>
  <c r="O72" i="186"/>
  <c r="S72" i="186"/>
  <c r="S58" i="174"/>
  <c r="O58" i="174"/>
  <c r="O78" i="182"/>
  <c r="S78" i="182"/>
  <c r="J75" i="190"/>
  <c r="K75" i="190"/>
  <c r="O50" i="173"/>
  <c r="S50" i="173"/>
  <c r="S92" i="173"/>
  <c r="O92" i="173"/>
  <c r="J58" i="174"/>
  <c r="K58" i="174"/>
  <c r="O30" i="175"/>
  <c r="S30" i="175"/>
  <c r="K33" i="178"/>
  <c r="J33" i="178"/>
  <c r="O68" i="165"/>
  <c r="S66" i="166"/>
  <c r="S43" i="168"/>
  <c r="O28" i="172"/>
  <c r="S28" i="172"/>
  <c r="O64" i="173"/>
  <c r="K27" i="175"/>
  <c r="J27" i="175"/>
  <c r="S34" i="175"/>
  <c r="O39" i="182"/>
  <c r="S39" i="182"/>
  <c r="S51" i="182"/>
  <c r="J29" i="183"/>
  <c r="K29" i="183"/>
  <c r="S84" i="183"/>
  <c r="O85" i="185"/>
  <c r="S85" i="185"/>
  <c r="S91" i="186"/>
  <c r="S78" i="188"/>
  <c r="J51" i="165"/>
  <c r="O67" i="165"/>
  <c r="S72" i="166"/>
  <c r="S27" i="167"/>
  <c r="S36" i="168"/>
  <c r="S38" i="168"/>
  <c r="S41" i="168"/>
  <c r="S72" i="168"/>
  <c r="S74" i="170"/>
  <c r="S84" i="170"/>
  <c r="S44" i="171"/>
  <c r="S43" i="172"/>
  <c r="S3" i="173"/>
  <c r="S51" i="174"/>
  <c r="S26" i="176"/>
  <c r="O26" i="176"/>
  <c r="O46" i="176"/>
  <c r="S46" i="176"/>
  <c r="S50" i="176"/>
  <c r="O31" i="178"/>
  <c r="K43" i="179"/>
  <c r="J43" i="179"/>
  <c r="O28" i="180"/>
  <c r="J71" i="181"/>
  <c r="K71" i="181"/>
  <c r="S38" i="182"/>
  <c r="O38" i="182"/>
  <c r="O98" i="182"/>
  <c r="J86" i="183"/>
  <c r="K86" i="183"/>
  <c r="S69" i="185"/>
  <c r="O80" i="186"/>
  <c r="S80" i="186"/>
  <c r="S50" i="187"/>
  <c r="O70" i="187"/>
  <c r="O74" i="187"/>
  <c r="S74" i="187"/>
  <c r="K83" i="187"/>
  <c r="J83" i="187"/>
  <c r="S99" i="188"/>
  <c r="S92" i="189"/>
  <c r="O92" i="189"/>
  <c r="K43" i="191"/>
  <c r="J43" i="191"/>
  <c r="S39" i="192"/>
  <c r="O39" i="192"/>
  <c r="J68" i="181"/>
  <c r="K68" i="181"/>
  <c r="S37" i="183"/>
  <c r="O37" i="183"/>
  <c r="O90" i="186"/>
  <c r="S90" i="186"/>
  <c r="O69" i="188"/>
  <c r="S69" i="188"/>
  <c r="S25" i="189"/>
  <c r="O25" i="189"/>
  <c r="K75" i="189"/>
  <c r="J75" i="189"/>
  <c r="O82" i="191"/>
  <c r="S82" i="191"/>
  <c r="O34" i="176"/>
  <c r="S34" i="176"/>
  <c r="O96" i="190"/>
  <c r="S96" i="190"/>
  <c r="J62" i="178"/>
  <c r="K62" i="178"/>
  <c r="O25" i="179"/>
  <c r="S25" i="179"/>
  <c r="S74" i="191"/>
  <c r="O74" i="191"/>
  <c r="J81" i="191"/>
  <c r="K81" i="191"/>
  <c r="O35" i="192"/>
  <c r="S35" i="192"/>
  <c r="O82" i="192"/>
  <c r="S82" i="192"/>
  <c r="O33" i="176"/>
  <c r="S33" i="176"/>
  <c r="K51" i="178"/>
  <c r="J51" i="178"/>
  <c r="O37" i="186"/>
  <c r="S37" i="186"/>
  <c r="S80" i="191"/>
  <c r="O80" i="191"/>
  <c r="J38" i="192"/>
  <c r="S76" i="190"/>
  <c r="O76" i="190"/>
  <c r="S73" i="191"/>
  <c r="O73" i="191"/>
  <c r="S44" i="192"/>
  <c r="O44" i="192"/>
  <c r="J68" i="192"/>
  <c r="K68" i="192"/>
  <c r="S100" i="193"/>
  <c r="S82" i="190"/>
  <c r="O82" i="190"/>
  <c r="O97" i="190"/>
  <c r="K44" i="192"/>
  <c r="J44" i="192"/>
  <c r="S61" i="192"/>
  <c r="O61" i="192"/>
  <c r="S39" i="193"/>
  <c r="S33" i="192"/>
  <c r="O33" i="192"/>
  <c r="J69" i="192"/>
  <c r="S32" i="193"/>
  <c r="S99" i="193"/>
  <c r="O43" i="192"/>
  <c r="K44" i="194"/>
  <c r="K80" i="194"/>
  <c r="J81" i="194"/>
  <c r="J82" i="194"/>
  <c r="O79" i="194"/>
  <c r="O80" i="194"/>
  <c r="J88" i="194"/>
  <c r="J63" i="194"/>
  <c r="K87" i="194"/>
  <c r="J64" i="194"/>
  <c r="K45" i="169"/>
  <c r="J45" i="169"/>
  <c r="S79" i="170"/>
  <c r="S44" i="174"/>
  <c r="O44" i="174"/>
  <c r="K93" i="175"/>
  <c r="J93" i="175"/>
  <c r="O74" i="176"/>
  <c r="S74" i="176"/>
  <c r="S7" i="173"/>
  <c r="S86" i="167"/>
  <c r="O43" i="169"/>
  <c r="S43" i="169"/>
  <c r="O38" i="173"/>
  <c r="S38" i="173"/>
  <c r="S78" i="167"/>
  <c r="K44" i="169"/>
  <c r="J44" i="169"/>
  <c r="O80" i="178"/>
  <c r="S80" i="178"/>
  <c r="O84" i="173"/>
  <c r="S84" i="173"/>
  <c r="J62" i="175"/>
  <c r="K62" i="175"/>
  <c r="O45" i="176"/>
  <c r="S45" i="176"/>
  <c r="O42" i="178"/>
  <c r="S42" i="178"/>
  <c r="O78" i="168"/>
  <c r="S78" i="168"/>
  <c r="K37" i="173"/>
  <c r="J37" i="173"/>
  <c r="S61" i="175"/>
  <c r="O61" i="175"/>
  <c r="J68" i="177"/>
  <c r="K68" i="177"/>
  <c r="O27" i="178"/>
  <c r="S27" i="178"/>
  <c r="O30" i="168"/>
  <c r="S30" i="168"/>
  <c r="S65" i="165"/>
  <c r="O65" i="165"/>
  <c r="J28" i="171"/>
  <c r="K28" i="171"/>
  <c r="K66" i="165"/>
  <c r="J66" i="165"/>
  <c r="O30" i="166"/>
  <c r="S30" i="166"/>
  <c r="O29" i="168"/>
  <c r="S29" i="168"/>
  <c r="O86" i="169"/>
  <c r="S86" i="169"/>
  <c r="O27" i="173"/>
  <c r="S27" i="173"/>
  <c r="S75" i="173"/>
  <c r="O75" i="173"/>
  <c r="S80" i="170"/>
  <c r="K99" i="174"/>
  <c r="J99" i="174"/>
  <c r="J94" i="175"/>
  <c r="K94" i="175"/>
  <c r="O82" i="176"/>
  <c r="S82" i="176"/>
  <c r="O78" i="166"/>
  <c r="S78" i="166"/>
  <c r="O32" i="169"/>
  <c r="S32" i="169"/>
  <c r="K33" i="171"/>
  <c r="J33" i="171"/>
  <c r="J98" i="176"/>
  <c r="K98" i="176"/>
  <c r="J60" i="166"/>
  <c r="K60" i="166"/>
  <c r="S30" i="167"/>
  <c r="O68" i="173"/>
  <c r="S68" i="173"/>
  <c r="O31" i="190"/>
  <c r="S31" i="190"/>
  <c r="J80" i="192"/>
  <c r="K80" i="192"/>
  <c r="K87" i="192"/>
  <c r="J87" i="192"/>
  <c r="O24" i="190"/>
  <c r="S24" i="190"/>
  <c r="J45" i="190"/>
  <c r="S79" i="192"/>
  <c r="O79" i="192"/>
  <c r="O86" i="192"/>
  <c r="S86" i="192"/>
  <c r="O26" i="185"/>
  <c r="S26" i="185"/>
  <c r="O32" i="185"/>
  <c r="S32" i="185"/>
  <c r="S75" i="185"/>
  <c r="O75" i="185"/>
  <c r="J98" i="185"/>
  <c r="K98" i="185"/>
  <c r="O32" i="187"/>
  <c r="S32" i="187"/>
  <c r="S48" i="187"/>
  <c r="O48" i="187"/>
  <c r="S85" i="188"/>
  <c r="O85" i="188"/>
  <c r="O98" i="188"/>
  <c r="S98" i="188"/>
  <c r="K44" i="190"/>
  <c r="S63" i="191"/>
  <c r="O63" i="191"/>
  <c r="O72" i="185"/>
  <c r="S72" i="185"/>
  <c r="S39" i="186"/>
  <c r="O39" i="186"/>
  <c r="S48" i="186"/>
  <c r="O48" i="186"/>
  <c r="O79" i="186"/>
  <c r="S79" i="186"/>
  <c r="S81" i="187"/>
  <c r="O81" i="187"/>
  <c r="S82" i="173"/>
  <c r="O82" i="173"/>
  <c r="J44" i="174"/>
  <c r="K44" i="174"/>
  <c r="S57" i="185"/>
  <c r="O57" i="185"/>
  <c r="S93" i="186"/>
  <c r="O93" i="186"/>
  <c r="K39" i="173"/>
  <c r="J39" i="173"/>
  <c r="J36" i="179"/>
  <c r="K36" i="179"/>
  <c r="J62" i="182"/>
  <c r="K62" i="182"/>
  <c r="O42" i="185"/>
  <c r="S42" i="185"/>
  <c r="K69" i="186"/>
  <c r="J69" i="186"/>
  <c r="O80" i="187"/>
  <c r="S80" i="187"/>
  <c r="O69" i="175"/>
  <c r="S69" i="175"/>
  <c r="J58" i="184"/>
  <c r="K58" i="184"/>
  <c r="S99" i="185"/>
  <c r="O99" i="185"/>
  <c r="J68" i="186"/>
  <c r="K68" i="186"/>
  <c r="K50" i="189"/>
  <c r="J50" i="189"/>
  <c r="K64" i="174"/>
  <c r="J64" i="174"/>
  <c r="J43" i="177"/>
  <c r="K43" i="177"/>
  <c r="O48" i="184"/>
  <c r="S48" i="184"/>
  <c r="O27" i="185"/>
  <c r="S27" i="185"/>
  <c r="J78" i="166"/>
  <c r="S18" i="173"/>
  <c r="S93" i="173"/>
  <c r="O93" i="173"/>
  <c r="K33" i="176"/>
  <c r="J33" i="176"/>
  <c r="K70" i="178"/>
  <c r="J70" i="178"/>
  <c r="O91" i="184"/>
  <c r="S91" i="184"/>
  <c r="J76" i="168"/>
  <c r="J51" i="172"/>
  <c r="O78" i="173"/>
  <c r="S78" i="173"/>
  <c r="J82" i="173"/>
  <c r="J99" i="173"/>
  <c r="J100" i="173"/>
  <c r="J81" i="177"/>
  <c r="K92" i="177"/>
  <c r="K69" i="178"/>
  <c r="J69" i="178"/>
  <c r="J30" i="179"/>
  <c r="K30" i="179"/>
  <c r="J80" i="180"/>
  <c r="K80" i="180"/>
  <c r="O42" i="182"/>
  <c r="S42" i="182"/>
  <c r="O34" i="165"/>
  <c r="J84" i="166"/>
  <c r="K86" i="166"/>
  <c r="O75" i="168"/>
  <c r="S58" i="176"/>
  <c r="O58" i="176"/>
  <c r="O36" i="180"/>
  <c r="S36" i="180"/>
  <c r="S76" i="182"/>
  <c r="O76" i="182"/>
  <c r="O87" i="168"/>
  <c r="J65" i="169"/>
  <c r="J83" i="169"/>
  <c r="K93" i="169"/>
  <c r="J50" i="171"/>
  <c r="O51" i="172"/>
  <c r="K52" i="172"/>
  <c r="J32" i="173"/>
  <c r="O80" i="173"/>
  <c r="O81" i="173"/>
  <c r="O90" i="173"/>
  <c r="S90" i="173"/>
  <c r="O97" i="173"/>
  <c r="O98" i="173"/>
  <c r="O46" i="174"/>
  <c r="S46" i="174"/>
  <c r="J63" i="174"/>
  <c r="K76" i="175"/>
  <c r="O48" i="176"/>
  <c r="S48" i="176"/>
  <c r="K87" i="176"/>
  <c r="J87" i="176"/>
  <c r="K70" i="177"/>
  <c r="J70" i="177"/>
  <c r="O91" i="177"/>
  <c r="O92" i="177"/>
  <c r="O86" i="179"/>
  <c r="S90" i="179"/>
  <c r="K93" i="179"/>
  <c r="J93" i="179"/>
  <c r="J87" i="180"/>
  <c r="O36" i="181"/>
  <c r="S36" i="181"/>
  <c r="S99" i="181"/>
  <c r="O99" i="181"/>
  <c r="J48" i="182"/>
  <c r="K48" i="182"/>
  <c r="S25" i="184"/>
  <c r="O28" i="184"/>
  <c r="S28" i="184"/>
  <c r="O39" i="184"/>
  <c r="S39" i="184"/>
  <c r="O61" i="184"/>
  <c r="S61" i="184"/>
  <c r="O74" i="185"/>
  <c r="S74" i="185"/>
  <c r="K81" i="185"/>
  <c r="J81" i="185"/>
  <c r="J51" i="186"/>
  <c r="K51" i="186"/>
  <c r="O31" i="187"/>
  <c r="S31" i="187"/>
  <c r="K47" i="187"/>
  <c r="J47" i="187"/>
  <c r="S38" i="188"/>
  <c r="O38" i="188"/>
  <c r="O97" i="188"/>
  <c r="S97" i="188"/>
  <c r="S76" i="189"/>
  <c r="O76" i="189"/>
  <c r="S91" i="189"/>
  <c r="O91" i="189"/>
  <c r="J26" i="184"/>
  <c r="K26" i="184"/>
  <c r="J86" i="186"/>
  <c r="K86" i="186"/>
  <c r="S100" i="173"/>
  <c r="O100" i="173"/>
  <c r="O35" i="177"/>
  <c r="S35" i="177"/>
  <c r="S50" i="177"/>
  <c r="O50" i="177"/>
  <c r="J27" i="178"/>
  <c r="K27" i="178"/>
  <c r="K78" i="183"/>
  <c r="J78" i="183"/>
  <c r="O64" i="185"/>
  <c r="S64" i="185"/>
  <c r="O72" i="188"/>
  <c r="S72" i="188"/>
  <c r="S44" i="190"/>
  <c r="O44" i="190"/>
  <c r="S26" i="173"/>
  <c r="O26" i="173"/>
  <c r="S43" i="174"/>
  <c r="O43" i="174"/>
  <c r="O79" i="178"/>
  <c r="S79" i="178"/>
  <c r="K94" i="178"/>
  <c r="J94" i="178"/>
  <c r="S68" i="182"/>
  <c r="O68" i="182"/>
  <c r="S91" i="175"/>
  <c r="O91" i="175"/>
  <c r="J57" i="177"/>
  <c r="K57" i="177"/>
  <c r="K26" i="178"/>
  <c r="J26" i="178"/>
  <c r="K52" i="187"/>
  <c r="J52" i="187"/>
  <c r="O64" i="187"/>
  <c r="S64" i="187"/>
  <c r="K75" i="180"/>
  <c r="J75" i="180"/>
  <c r="K34" i="185"/>
  <c r="J34" i="185"/>
  <c r="O49" i="189"/>
  <c r="S49" i="189"/>
  <c r="J30" i="166"/>
  <c r="J29" i="168"/>
  <c r="J58" i="169"/>
  <c r="J95" i="169"/>
  <c r="O31" i="173"/>
  <c r="S31" i="173"/>
  <c r="J38" i="173"/>
  <c r="O54" i="174"/>
  <c r="S54" i="174"/>
  <c r="K82" i="175"/>
  <c r="J82" i="175"/>
  <c r="S88" i="176"/>
  <c r="O88" i="176"/>
  <c r="O66" i="182"/>
  <c r="S66" i="182"/>
  <c r="J87" i="166"/>
  <c r="K57" i="169"/>
  <c r="K59" i="169"/>
  <c r="J32" i="174"/>
  <c r="K32" i="174"/>
  <c r="S26" i="177"/>
  <c r="O26" i="177"/>
  <c r="J80" i="177"/>
  <c r="J82" i="177"/>
  <c r="J69" i="182"/>
  <c r="J88" i="182"/>
  <c r="K88" i="182"/>
  <c r="O64" i="165"/>
  <c r="O26" i="168"/>
  <c r="S67" i="175"/>
  <c r="O67" i="175"/>
  <c r="K81" i="175"/>
  <c r="J81" i="175"/>
  <c r="J68" i="178"/>
  <c r="K68" i="178"/>
  <c r="O36" i="179"/>
  <c r="S79" i="180"/>
  <c r="O79" i="180"/>
  <c r="O43" i="181"/>
  <c r="S43" i="181"/>
  <c r="K98" i="165"/>
  <c r="J99" i="165"/>
  <c r="S42" i="165"/>
  <c r="S52" i="166"/>
  <c r="S31" i="169"/>
  <c r="J38" i="169"/>
  <c r="S42" i="169"/>
  <c r="S78" i="170"/>
  <c r="K45" i="171"/>
  <c r="K98" i="171"/>
  <c r="K32" i="172"/>
  <c r="S34" i="172"/>
  <c r="S6" i="173"/>
  <c r="O29" i="173"/>
  <c r="S29" i="173"/>
  <c r="J33" i="173"/>
  <c r="S74" i="173"/>
  <c r="K77" i="173"/>
  <c r="J77" i="173"/>
  <c r="S88" i="173"/>
  <c r="O88" i="173"/>
  <c r="K27" i="174"/>
  <c r="J27" i="174"/>
  <c r="S52" i="174"/>
  <c r="O52" i="174"/>
  <c r="K62" i="174"/>
  <c r="O67" i="174"/>
  <c r="S67" i="174"/>
  <c r="O24" i="175"/>
  <c r="S24" i="175"/>
  <c r="S44" i="176"/>
  <c r="O84" i="176"/>
  <c r="S84" i="176"/>
  <c r="O56" i="177"/>
  <c r="K88" i="177"/>
  <c r="J88" i="177"/>
  <c r="O29" i="178"/>
  <c r="S29" i="178"/>
  <c r="K45" i="178"/>
  <c r="J45" i="178"/>
  <c r="K82" i="178"/>
  <c r="J82" i="178"/>
  <c r="S92" i="179"/>
  <c r="O92" i="179"/>
  <c r="K25" i="180"/>
  <c r="J25" i="180"/>
  <c r="S78" i="180"/>
  <c r="O78" i="180"/>
  <c r="K32" i="182"/>
  <c r="J32" i="182"/>
  <c r="S64" i="182"/>
  <c r="O64" i="182"/>
  <c r="O67" i="182"/>
  <c r="J74" i="182"/>
  <c r="K74" i="182"/>
  <c r="K39" i="184"/>
  <c r="J39" i="184"/>
  <c r="S74" i="184"/>
  <c r="O74" i="184"/>
  <c r="J74" i="185"/>
  <c r="K74" i="185"/>
  <c r="S80" i="185"/>
  <c r="O80" i="185"/>
  <c r="S88" i="185"/>
  <c r="O88" i="185"/>
  <c r="K50" i="186"/>
  <c r="J50" i="186"/>
  <c r="S78" i="186"/>
  <c r="J25" i="187"/>
  <c r="K25" i="187"/>
  <c r="K44" i="188"/>
  <c r="J44" i="188"/>
  <c r="S74" i="188"/>
  <c r="O74" i="188"/>
  <c r="J62" i="191"/>
  <c r="K62" i="191"/>
  <c r="S68" i="191"/>
  <c r="O68" i="191"/>
  <c r="S37" i="179"/>
  <c r="O37" i="179"/>
  <c r="O28" i="181"/>
  <c r="S28" i="181"/>
  <c r="S34" i="181"/>
  <c r="O34" i="181"/>
  <c r="O25" i="186"/>
  <c r="S25" i="186"/>
  <c r="J94" i="186"/>
  <c r="K94" i="186"/>
  <c r="O35" i="187"/>
  <c r="S35" i="187"/>
  <c r="O31" i="189"/>
  <c r="S31" i="189"/>
  <c r="J74" i="189"/>
  <c r="K74" i="189"/>
  <c r="S45" i="190"/>
  <c r="O45" i="190"/>
  <c r="O61" i="190"/>
  <c r="S61" i="190"/>
  <c r="K37" i="191"/>
  <c r="J37" i="191"/>
  <c r="S70" i="193"/>
  <c r="S20" i="173"/>
  <c r="S99" i="173"/>
  <c r="O99" i="173"/>
  <c r="J82" i="176"/>
  <c r="K82" i="176"/>
  <c r="S67" i="177"/>
  <c r="O67" i="177"/>
  <c r="O78" i="185"/>
  <c r="S78" i="185"/>
  <c r="S73" i="189"/>
  <c r="O73" i="189"/>
  <c r="J74" i="190"/>
  <c r="K74" i="190"/>
  <c r="S88" i="190"/>
  <c r="O88" i="190"/>
  <c r="K33" i="192"/>
  <c r="J33" i="192"/>
  <c r="S26" i="178"/>
  <c r="O26" i="178"/>
  <c r="O28" i="185"/>
  <c r="S28" i="185"/>
  <c r="K93" i="186"/>
  <c r="J93" i="186"/>
  <c r="K65" i="187"/>
  <c r="J65" i="187"/>
  <c r="K27" i="188"/>
  <c r="J27" i="188"/>
  <c r="K51" i="188"/>
  <c r="J51" i="188"/>
  <c r="O50" i="189"/>
  <c r="S50" i="189"/>
  <c r="O32" i="190"/>
  <c r="S32" i="190"/>
  <c r="J43" i="190"/>
  <c r="K43" i="190"/>
  <c r="O60" i="190"/>
  <c r="S60" i="190"/>
  <c r="O72" i="190"/>
  <c r="S72" i="190"/>
  <c r="J32" i="192"/>
  <c r="K32" i="192"/>
  <c r="S19" i="173"/>
  <c r="S64" i="174"/>
  <c r="O64" i="174"/>
  <c r="S80" i="176"/>
  <c r="O80" i="176"/>
  <c r="O72" i="177"/>
  <c r="S72" i="177"/>
  <c r="O44" i="179"/>
  <c r="S44" i="179"/>
  <c r="K51" i="179"/>
  <c r="J51" i="179"/>
  <c r="J28" i="185"/>
  <c r="K28" i="185"/>
  <c r="O72" i="189"/>
  <c r="S72" i="189"/>
  <c r="O41" i="190"/>
  <c r="S41" i="190"/>
  <c r="S79" i="191"/>
  <c r="O79" i="191"/>
  <c r="S74" i="192"/>
  <c r="O74" i="192"/>
  <c r="S62" i="193"/>
  <c r="O87" i="194"/>
  <c r="S87" i="194"/>
  <c r="O79" i="173"/>
  <c r="S79" i="173"/>
  <c r="O96" i="173"/>
  <c r="S96" i="173"/>
  <c r="J93" i="178"/>
  <c r="K93" i="178"/>
  <c r="O43" i="179"/>
  <c r="S43" i="179"/>
  <c r="J36" i="182"/>
  <c r="K36" i="182"/>
  <c r="K100" i="188"/>
  <c r="J100" i="188"/>
  <c r="O27" i="180"/>
  <c r="S27" i="180"/>
  <c r="S43" i="182"/>
  <c r="O43" i="182"/>
  <c r="K33" i="185"/>
  <c r="J33" i="185"/>
  <c r="K46" i="186"/>
  <c r="J46" i="186"/>
  <c r="J49" i="187"/>
  <c r="K49" i="187"/>
  <c r="J99" i="188"/>
  <c r="K99" i="188"/>
  <c r="J77" i="168"/>
  <c r="K89" i="168"/>
  <c r="K81" i="173"/>
  <c r="J83" i="173"/>
  <c r="K98" i="173"/>
  <c r="K70" i="175"/>
  <c r="J32" i="176"/>
  <c r="K32" i="176"/>
  <c r="J81" i="176"/>
  <c r="J93" i="177"/>
  <c r="K94" i="179"/>
  <c r="J94" i="179"/>
  <c r="K43" i="182"/>
  <c r="J43" i="182"/>
  <c r="S62" i="184"/>
  <c r="O62" i="184"/>
  <c r="K81" i="165"/>
  <c r="O30" i="173"/>
  <c r="S30" i="173"/>
  <c r="O68" i="174"/>
  <c r="S68" i="174"/>
  <c r="O25" i="175"/>
  <c r="S25" i="175"/>
  <c r="K60" i="180"/>
  <c r="K58" i="181"/>
  <c r="J58" i="181"/>
  <c r="K68" i="182"/>
  <c r="K73" i="183"/>
  <c r="J73" i="183"/>
  <c r="S75" i="184"/>
  <c r="O75" i="184"/>
  <c r="O90" i="184"/>
  <c r="S90" i="184"/>
  <c r="K75" i="185"/>
  <c r="J75" i="185"/>
  <c r="S81" i="185"/>
  <c r="O81" i="185"/>
  <c r="O100" i="185"/>
  <c r="K26" i="187"/>
  <c r="J26" i="187"/>
  <c r="K45" i="188"/>
  <c r="J45" i="188"/>
  <c r="S39" i="190"/>
  <c r="O39" i="190"/>
  <c r="O80" i="165"/>
  <c r="J96" i="165"/>
  <c r="J48" i="166"/>
  <c r="J49" i="166"/>
  <c r="K50" i="166"/>
  <c r="O85" i="166"/>
  <c r="S28" i="168"/>
  <c r="J47" i="168"/>
  <c r="J30" i="165"/>
  <c r="S33" i="165"/>
  <c r="O97" i="165"/>
  <c r="O98" i="165"/>
  <c r="J24" i="166"/>
  <c r="S36" i="166"/>
  <c r="S58" i="166"/>
  <c r="J75" i="166"/>
  <c r="S27" i="168"/>
  <c r="J45" i="168"/>
  <c r="K68" i="168"/>
  <c r="J69" i="168"/>
  <c r="S74" i="168"/>
  <c r="S99" i="168"/>
  <c r="J26" i="169"/>
  <c r="S41" i="169"/>
  <c r="O82" i="169"/>
  <c r="S26" i="170"/>
  <c r="S62" i="170"/>
  <c r="S38" i="171"/>
  <c r="J46" i="171"/>
  <c r="J51" i="171"/>
  <c r="K46" i="172"/>
  <c r="S50" i="172"/>
  <c r="O52" i="172"/>
  <c r="S5" i="173"/>
  <c r="S73" i="173"/>
  <c r="S76" i="173"/>
  <c r="O76" i="173"/>
  <c r="K92" i="173"/>
  <c r="J93" i="173"/>
  <c r="J94" i="173"/>
  <c r="J95" i="173"/>
  <c r="S26" i="174"/>
  <c r="O26" i="174"/>
  <c r="K33" i="174"/>
  <c r="J28" i="175"/>
  <c r="K26" i="176"/>
  <c r="J26" i="176"/>
  <c r="J70" i="176"/>
  <c r="O92" i="176"/>
  <c r="S92" i="176"/>
  <c r="S96" i="176"/>
  <c r="K69" i="177"/>
  <c r="J69" i="177"/>
  <c r="K44" i="178"/>
  <c r="J44" i="178"/>
  <c r="S85" i="179"/>
  <c r="J92" i="179"/>
  <c r="K92" i="179"/>
  <c r="J99" i="179"/>
  <c r="K99" i="179"/>
  <c r="S24" i="180"/>
  <c r="O24" i="180"/>
  <c r="J78" i="180"/>
  <c r="K78" i="180"/>
  <c r="O79" i="181"/>
  <c r="S79" i="181"/>
  <c r="S31" i="182"/>
  <c r="O31" i="182"/>
  <c r="O31" i="183"/>
  <c r="S31" i="183"/>
  <c r="K57" i="183"/>
  <c r="J57" i="183"/>
  <c r="O27" i="184"/>
  <c r="S27" i="184"/>
  <c r="O67" i="184"/>
  <c r="S67" i="184"/>
  <c r="K76" i="184"/>
  <c r="K100" i="184"/>
  <c r="O37" i="185"/>
  <c r="S37" i="185"/>
  <c r="O73" i="185"/>
  <c r="S73" i="185"/>
  <c r="O41" i="186"/>
  <c r="S41" i="186"/>
  <c r="O49" i="186"/>
  <c r="S49" i="186"/>
  <c r="K87" i="186"/>
  <c r="J87" i="186"/>
  <c r="S92" i="186"/>
  <c r="K46" i="187"/>
  <c r="J46" i="187"/>
  <c r="O82" i="187"/>
  <c r="S82" i="187"/>
  <c r="S26" i="188"/>
  <c r="O37" i="188"/>
  <c r="S37" i="188"/>
  <c r="J74" i="188"/>
  <c r="K74" i="188"/>
  <c r="J68" i="189"/>
  <c r="K68" i="189"/>
  <c r="O98" i="189"/>
  <c r="S98" i="189"/>
  <c r="S62" i="190"/>
  <c r="O62" i="190"/>
  <c r="S68" i="190"/>
  <c r="O68" i="190"/>
  <c r="S38" i="191"/>
  <c r="O38" i="191"/>
  <c r="O43" i="185"/>
  <c r="S43" i="185"/>
  <c r="J27" i="173"/>
  <c r="K27" i="173"/>
  <c r="S81" i="176"/>
  <c r="O81" i="176"/>
  <c r="S44" i="177"/>
  <c r="O44" i="177"/>
  <c r="K52" i="179"/>
  <c r="J52" i="179"/>
  <c r="K67" i="183"/>
  <c r="J67" i="183"/>
  <c r="O27" i="188"/>
  <c r="S27" i="188"/>
  <c r="O66" i="189"/>
  <c r="S66" i="189"/>
  <c r="K33" i="190"/>
  <c r="J33" i="190"/>
  <c r="O35" i="173"/>
  <c r="S35" i="173"/>
  <c r="O88" i="183"/>
  <c r="S88" i="183"/>
  <c r="O38" i="186"/>
  <c r="S38" i="186"/>
  <c r="S61" i="182"/>
  <c r="O61" i="182"/>
  <c r="O64" i="183"/>
  <c r="S64" i="183"/>
  <c r="S33" i="173"/>
  <c r="O33" i="173"/>
  <c r="O62" i="174"/>
  <c r="S62" i="174"/>
  <c r="O27" i="177"/>
  <c r="S27" i="177"/>
  <c r="S50" i="179"/>
  <c r="O50" i="179"/>
  <c r="S94" i="173"/>
  <c r="O94" i="173"/>
  <c r="S79" i="176"/>
  <c r="O79" i="176"/>
  <c r="S30" i="179"/>
  <c r="O30" i="179"/>
  <c r="O60" i="182"/>
  <c r="S60" i="182"/>
  <c r="K68" i="166"/>
  <c r="K27" i="168"/>
  <c r="K88" i="176"/>
  <c r="J88" i="176"/>
  <c r="J94" i="177"/>
  <c r="J26" i="182"/>
  <c r="K26" i="182"/>
  <c r="J70" i="182"/>
  <c r="O40" i="184"/>
  <c r="S40" i="184"/>
  <c r="O85" i="169"/>
  <c r="S32" i="177"/>
  <c r="O32" i="177"/>
  <c r="O30" i="178"/>
  <c r="S30" i="178"/>
  <c r="O93" i="179"/>
  <c r="S93" i="179"/>
  <c r="O25" i="182"/>
  <c r="S25" i="182"/>
  <c r="O72" i="183"/>
  <c r="S72" i="183"/>
  <c r="K28" i="165"/>
  <c r="K29" i="165"/>
  <c r="S90" i="165"/>
  <c r="S28" i="166"/>
  <c r="S42" i="166"/>
  <c r="O49" i="166"/>
  <c r="K74" i="166"/>
  <c r="S28" i="167"/>
  <c r="S58" i="167"/>
  <c r="O46" i="168"/>
  <c r="S98" i="168"/>
  <c r="O81" i="169"/>
  <c r="O100" i="169"/>
  <c r="S49" i="172"/>
  <c r="S21" i="173"/>
  <c r="S25" i="173"/>
  <c r="J76" i="173"/>
  <c r="K76" i="173"/>
  <c r="K45" i="174"/>
  <c r="J45" i="174"/>
  <c r="O66" i="174"/>
  <c r="S66" i="174"/>
  <c r="O32" i="176"/>
  <c r="K76" i="176"/>
  <c r="J76" i="176"/>
  <c r="O45" i="177"/>
  <c r="S45" i="177"/>
  <c r="S68" i="177"/>
  <c r="O68" i="177"/>
  <c r="S25" i="178"/>
  <c r="J43" i="178"/>
  <c r="K43" i="178"/>
  <c r="O69" i="178"/>
  <c r="S78" i="178"/>
  <c r="K81" i="178"/>
  <c r="J81" i="178"/>
  <c r="S87" i="179"/>
  <c r="O91" i="179"/>
  <c r="S91" i="179"/>
  <c r="O94" i="179"/>
  <c r="K24" i="180"/>
  <c r="J24" i="180"/>
  <c r="J98" i="181"/>
  <c r="K98" i="181"/>
  <c r="J31" i="182"/>
  <c r="K31" i="182"/>
  <c r="J42" i="182"/>
  <c r="J98" i="182"/>
  <c r="K98" i="182"/>
  <c r="S30" i="183"/>
  <c r="O30" i="183"/>
  <c r="K32" i="183"/>
  <c r="J32" i="183"/>
  <c r="O41" i="183"/>
  <c r="S41" i="183"/>
  <c r="O46" i="185"/>
  <c r="S46" i="185"/>
  <c r="S79" i="185"/>
  <c r="O79" i="185"/>
  <c r="S94" i="186"/>
  <c r="O94" i="186"/>
  <c r="O23" i="187"/>
  <c r="S23" i="187"/>
  <c r="O36" i="187"/>
  <c r="S36" i="187"/>
  <c r="O44" i="187"/>
  <c r="S44" i="187"/>
  <c r="S73" i="188"/>
  <c r="O73" i="188"/>
  <c r="K32" i="189"/>
  <c r="J32" i="189"/>
  <c r="S67" i="189"/>
  <c r="O67" i="189"/>
  <c r="S74" i="189"/>
  <c r="O74" i="189"/>
  <c r="J68" i="190"/>
  <c r="K68" i="190"/>
  <c r="K63" i="191"/>
  <c r="O36" i="194"/>
  <c r="S36" i="194"/>
  <c r="J92" i="191"/>
  <c r="K92" i="191"/>
  <c r="J86" i="192"/>
  <c r="K86" i="192"/>
  <c r="O34" i="189"/>
  <c r="S34" i="189"/>
  <c r="K38" i="190"/>
  <c r="J38" i="190"/>
  <c r="S67" i="191"/>
  <c r="O67" i="191"/>
  <c r="S99" i="178"/>
  <c r="O99" i="178"/>
  <c r="S42" i="179"/>
  <c r="O42" i="179"/>
  <c r="O63" i="180"/>
  <c r="S63" i="180"/>
  <c r="K93" i="180"/>
  <c r="J93" i="180"/>
  <c r="K77" i="181"/>
  <c r="J77" i="181"/>
  <c r="J39" i="182"/>
  <c r="K39" i="182"/>
  <c r="K64" i="182"/>
  <c r="J64" i="182"/>
  <c r="O72" i="182"/>
  <c r="S72" i="182"/>
  <c r="S62" i="183"/>
  <c r="O62" i="183"/>
  <c r="O31" i="185"/>
  <c r="S31" i="185"/>
  <c r="S40" i="185"/>
  <c r="O40" i="185"/>
  <c r="O43" i="187"/>
  <c r="S43" i="187"/>
  <c r="S63" i="187"/>
  <c r="O63" i="187"/>
  <c r="K82" i="188"/>
  <c r="J82" i="188"/>
  <c r="O36" i="190"/>
  <c r="S36" i="190"/>
  <c r="S70" i="190"/>
  <c r="O70" i="190"/>
  <c r="K75" i="191"/>
  <c r="J75" i="191"/>
  <c r="K51" i="192"/>
  <c r="J51" i="192"/>
  <c r="K64" i="192"/>
  <c r="J64" i="192"/>
  <c r="S28" i="175"/>
  <c r="O41" i="178"/>
  <c r="S41" i="178"/>
  <c r="K84" i="180"/>
  <c r="J84" i="180"/>
  <c r="S76" i="181"/>
  <c r="O76" i="181"/>
  <c r="S21" i="182"/>
  <c r="K38" i="182"/>
  <c r="J38" i="182"/>
  <c r="S63" i="182"/>
  <c r="O63" i="182"/>
  <c r="K100" i="182"/>
  <c r="J100" i="182"/>
  <c r="S61" i="183"/>
  <c r="O61" i="183"/>
  <c r="O66" i="184"/>
  <c r="S66" i="184"/>
  <c r="K40" i="185"/>
  <c r="J40" i="185"/>
  <c r="O43" i="186"/>
  <c r="S43" i="186"/>
  <c r="O33" i="189"/>
  <c r="S33" i="189"/>
  <c r="O27" i="190"/>
  <c r="S27" i="190"/>
  <c r="K70" i="190"/>
  <c r="J70" i="190"/>
  <c r="O66" i="191"/>
  <c r="S66" i="191"/>
  <c r="J74" i="191"/>
  <c r="K74" i="191"/>
  <c r="O84" i="192"/>
  <c r="S84" i="192"/>
  <c r="O31" i="180"/>
  <c r="S31" i="180"/>
  <c r="S61" i="180"/>
  <c r="O61" i="180"/>
  <c r="K59" i="181"/>
  <c r="J59" i="181"/>
  <c r="J76" i="181"/>
  <c r="K76" i="181"/>
  <c r="K37" i="182"/>
  <c r="J37" i="182"/>
  <c r="K63" i="182"/>
  <c r="J63" i="182"/>
  <c r="O42" i="184"/>
  <c r="S42" i="184"/>
  <c r="O30" i="185"/>
  <c r="S30" i="185"/>
  <c r="J39" i="185"/>
  <c r="K39" i="185"/>
  <c r="O26" i="186"/>
  <c r="S26" i="186"/>
  <c r="K34" i="186"/>
  <c r="J34" i="186"/>
  <c r="O98" i="186"/>
  <c r="S98" i="186"/>
  <c r="J92" i="187"/>
  <c r="K92" i="187"/>
  <c r="O31" i="188"/>
  <c r="S31" i="188"/>
  <c r="J81" i="188"/>
  <c r="K81" i="188"/>
  <c r="J49" i="190"/>
  <c r="K49" i="190"/>
  <c r="O42" i="191"/>
  <c r="S42" i="191"/>
  <c r="K58" i="191"/>
  <c r="J58" i="191"/>
  <c r="J68" i="191"/>
  <c r="K45" i="192"/>
  <c r="J45" i="192"/>
  <c r="O54" i="179"/>
  <c r="S54" i="179"/>
  <c r="O60" i="180"/>
  <c r="S60" i="180"/>
  <c r="O37" i="181"/>
  <c r="S37" i="181"/>
  <c r="S100" i="181"/>
  <c r="O100" i="181"/>
  <c r="S36" i="182"/>
  <c r="O36" i="182"/>
  <c r="S62" i="182"/>
  <c r="O62" i="182"/>
  <c r="S69" i="182"/>
  <c r="O69" i="182"/>
  <c r="S70" i="182"/>
  <c r="O70" i="182"/>
  <c r="K99" i="182"/>
  <c r="J99" i="182"/>
  <c r="J74" i="183"/>
  <c r="K74" i="183"/>
  <c r="J38" i="185"/>
  <c r="K38" i="185"/>
  <c r="S33" i="187"/>
  <c r="O33" i="187"/>
  <c r="O84" i="187"/>
  <c r="S84" i="187"/>
  <c r="O98" i="187"/>
  <c r="S98" i="187"/>
  <c r="O39" i="188"/>
  <c r="S39" i="188"/>
  <c r="S32" i="189"/>
  <c r="O32" i="189"/>
  <c r="O26" i="190"/>
  <c r="S26" i="190"/>
  <c r="J39" i="190"/>
  <c r="O47" i="190"/>
  <c r="S47" i="190"/>
  <c r="K69" i="190"/>
  <c r="J69" i="190"/>
  <c r="O78" i="192"/>
  <c r="S78" i="192"/>
  <c r="O85" i="192"/>
  <c r="S85" i="192"/>
  <c r="S61" i="193"/>
  <c r="S86" i="194"/>
  <c r="O86" i="194"/>
  <c r="S45" i="193"/>
  <c r="S58" i="182"/>
  <c r="O58" i="182"/>
  <c r="J92" i="186"/>
  <c r="K92" i="186"/>
  <c r="S94" i="188"/>
  <c r="O94" i="188"/>
  <c r="K100" i="190"/>
  <c r="J100" i="190"/>
  <c r="K63" i="192"/>
  <c r="J63" i="192"/>
  <c r="O90" i="192"/>
  <c r="S90" i="192"/>
  <c r="O41" i="180"/>
  <c r="S41" i="180"/>
  <c r="S91" i="180"/>
  <c r="O91" i="180"/>
  <c r="J74" i="181"/>
  <c r="K74" i="181"/>
  <c r="S56" i="182"/>
  <c r="O56" i="182"/>
  <c r="J48" i="183"/>
  <c r="K48" i="183"/>
  <c r="O36" i="185"/>
  <c r="S36" i="185"/>
  <c r="K87" i="185"/>
  <c r="J87" i="185"/>
  <c r="S75" i="186"/>
  <c r="O75" i="186"/>
  <c r="K70" i="189"/>
  <c r="J70" i="189"/>
  <c r="S68" i="183"/>
  <c r="O68" i="183"/>
  <c r="S63" i="184"/>
  <c r="O63" i="184"/>
  <c r="J68" i="188"/>
  <c r="K68" i="188"/>
  <c r="J98" i="190"/>
  <c r="K98" i="190"/>
  <c r="O60" i="191"/>
  <c r="S60" i="191"/>
  <c r="J62" i="192"/>
  <c r="K62" i="192"/>
  <c r="S49" i="180"/>
  <c r="O49" i="180"/>
  <c r="S55" i="182"/>
  <c r="O55" i="182"/>
  <c r="S67" i="183"/>
  <c r="O67" i="183"/>
  <c r="S55" i="184"/>
  <c r="O55" i="184"/>
  <c r="O49" i="187"/>
  <c r="S49" i="187"/>
  <c r="S51" i="189"/>
  <c r="O51" i="189"/>
  <c r="K69" i="189"/>
  <c r="J69" i="189"/>
  <c r="K82" i="192"/>
  <c r="J82" i="192"/>
  <c r="S73" i="193"/>
  <c r="S72" i="193"/>
  <c r="S80" i="183"/>
  <c r="O80" i="183"/>
  <c r="S70" i="186"/>
  <c r="O70" i="186"/>
  <c r="K76" i="190"/>
  <c r="J76" i="190"/>
  <c r="J94" i="191"/>
  <c r="K94" i="191"/>
  <c r="S74" i="194"/>
  <c r="O74" i="194"/>
  <c r="J68" i="185"/>
  <c r="K68" i="185"/>
  <c r="S69" i="186"/>
  <c r="O69" i="186"/>
  <c r="O51" i="188"/>
  <c r="S51" i="188"/>
  <c r="K45" i="189"/>
  <c r="J45" i="189"/>
  <c r="J81" i="192"/>
  <c r="K81" i="192"/>
  <c r="K88" i="192"/>
  <c r="J88" i="192"/>
  <c r="S31" i="193"/>
  <c r="S73" i="194"/>
  <c r="O73" i="194"/>
  <c r="S86" i="193"/>
  <c r="S98" i="194"/>
  <c r="S27" i="193"/>
  <c r="S24" i="194"/>
  <c r="O97" i="194"/>
  <c r="J99" i="194"/>
  <c r="J100" i="194"/>
  <c r="S26" i="193"/>
  <c r="S45" i="194"/>
  <c r="S69" i="194"/>
  <c r="S21" i="194"/>
  <c r="S68" i="194"/>
  <c r="S81" i="194"/>
  <c r="O38" i="184"/>
  <c r="S38" i="184"/>
  <c r="S97" i="179"/>
  <c r="O97" i="179"/>
  <c r="J86" i="182"/>
  <c r="K86" i="182"/>
  <c r="J44" i="183"/>
  <c r="K44" i="183"/>
  <c r="J53" i="183"/>
  <c r="K53" i="183"/>
  <c r="K90" i="183"/>
  <c r="J90" i="183"/>
  <c r="O96" i="183"/>
  <c r="S96" i="183"/>
  <c r="Q8" i="17"/>
  <c r="P8" i="17"/>
  <c r="O8" i="17"/>
  <c r="N8" i="17"/>
  <c r="M8" i="17"/>
  <c r="K8" i="17"/>
  <c r="J8" i="17"/>
  <c r="H8" i="17"/>
  <c r="O98" i="169"/>
  <c r="S98" i="169"/>
  <c r="S37" i="166"/>
  <c r="O37" i="166"/>
  <c r="S49" i="174"/>
  <c r="O49" i="174"/>
  <c r="O84" i="175"/>
  <c r="S84" i="175"/>
  <c r="K87" i="171"/>
  <c r="J87" i="171"/>
  <c r="S34" i="167"/>
  <c r="J80" i="171"/>
  <c r="K80" i="171"/>
  <c r="K88" i="172"/>
  <c r="J88" i="172"/>
  <c r="O48" i="174"/>
  <c r="S48" i="174"/>
  <c r="S73" i="180"/>
  <c r="O73" i="180"/>
  <c r="S33" i="181"/>
  <c r="O33" i="181"/>
  <c r="S93" i="169"/>
  <c r="O93" i="169"/>
  <c r="S81" i="172"/>
  <c r="O81" i="172"/>
  <c r="S100" i="176"/>
  <c r="O100" i="176"/>
  <c r="K48" i="177"/>
  <c r="J48" i="177"/>
  <c r="J92" i="178"/>
  <c r="K92" i="178"/>
  <c r="J45" i="165"/>
  <c r="K48" i="165"/>
  <c r="K63" i="165"/>
  <c r="J78" i="165"/>
  <c r="S31" i="166"/>
  <c r="O31" i="166"/>
  <c r="S32" i="166"/>
  <c r="O32" i="166"/>
  <c r="J36" i="166"/>
  <c r="J40" i="166"/>
  <c r="K42" i="166"/>
  <c r="J43" i="166"/>
  <c r="J46" i="166"/>
  <c r="J57" i="166"/>
  <c r="K58" i="166"/>
  <c r="S63" i="166"/>
  <c r="S72" i="167"/>
  <c r="S80" i="167"/>
  <c r="S96" i="167"/>
  <c r="J50" i="168"/>
  <c r="S70" i="168"/>
  <c r="O70" i="168"/>
  <c r="K88" i="168"/>
  <c r="S100" i="168"/>
  <c r="O100" i="168"/>
  <c r="J31" i="169"/>
  <c r="K31" i="169"/>
  <c r="J63" i="169"/>
  <c r="K63" i="169"/>
  <c r="J81" i="169"/>
  <c r="K81" i="169"/>
  <c r="S64" i="170"/>
  <c r="S72" i="170"/>
  <c r="S36" i="171"/>
  <c r="O36" i="171"/>
  <c r="K44" i="171"/>
  <c r="J44" i="171"/>
  <c r="K57" i="172"/>
  <c r="J57" i="172"/>
  <c r="K63" i="172"/>
  <c r="J63" i="172"/>
  <c r="K69" i="172"/>
  <c r="J69" i="172"/>
  <c r="K75" i="172"/>
  <c r="J75" i="172"/>
  <c r="K81" i="172"/>
  <c r="J81" i="172"/>
  <c r="K87" i="172"/>
  <c r="J87" i="172"/>
  <c r="K93" i="172"/>
  <c r="J93" i="172"/>
  <c r="K99" i="172"/>
  <c r="J99" i="172"/>
  <c r="K50" i="173"/>
  <c r="J50" i="173"/>
  <c r="S25" i="174"/>
  <c r="S91" i="174"/>
  <c r="O91" i="174"/>
  <c r="S97" i="174"/>
  <c r="O97" i="174"/>
  <c r="J74" i="175"/>
  <c r="K74" i="175"/>
  <c r="S69" i="176"/>
  <c r="O69" i="176"/>
  <c r="O90" i="176"/>
  <c r="S90" i="176"/>
  <c r="O67" i="178"/>
  <c r="S67" i="178"/>
  <c r="O91" i="178"/>
  <c r="S91" i="178"/>
  <c r="K49" i="179"/>
  <c r="J49" i="179"/>
  <c r="O58" i="179"/>
  <c r="S58" i="179"/>
  <c r="O66" i="179"/>
  <c r="S66" i="179"/>
  <c r="O75" i="179"/>
  <c r="S75" i="179"/>
  <c r="K48" i="180"/>
  <c r="J48" i="180"/>
  <c r="J26" i="181"/>
  <c r="K26" i="181"/>
  <c r="O32" i="181"/>
  <c r="S32" i="181"/>
  <c r="S40" i="181"/>
  <c r="O40" i="181"/>
  <c r="O30" i="182"/>
  <c r="S30" i="182"/>
  <c r="K54" i="182"/>
  <c r="J54" i="182"/>
  <c r="O84" i="182"/>
  <c r="S84" i="182"/>
  <c r="O46" i="166"/>
  <c r="S46" i="166"/>
  <c r="S30" i="170"/>
  <c r="S75" i="171"/>
  <c r="O75" i="171"/>
  <c r="O55" i="173"/>
  <c r="S55" i="173"/>
  <c r="S58" i="175"/>
  <c r="O58" i="175"/>
  <c r="O66" i="169"/>
  <c r="S66" i="169"/>
  <c r="S36" i="170"/>
  <c r="S74" i="171"/>
  <c r="O74" i="171"/>
  <c r="S40" i="174"/>
  <c r="O40" i="174"/>
  <c r="Q3" i="17"/>
  <c r="P3" i="17"/>
  <c r="K3" i="17"/>
  <c r="J3" i="17"/>
  <c r="H3" i="17"/>
  <c r="O3" i="17"/>
  <c r="N3" i="17"/>
  <c r="M3" i="17"/>
  <c r="J74" i="171"/>
  <c r="K74" i="171"/>
  <c r="S99" i="171"/>
  <c r="O99" i="171"/>
  <c r="K76" i="172"/>
  <c r="J76" i="172"/>
  <c r="K100" i="172"/>
  <c r="J100" i="172"/>
  <c r="S82" i="175"/>
  <c r="O82" i="175"/>
  <c r="S48" i="177"/>
  <c r="O48" i="177"/>
  <c r="S76" i="179"/>
  <c r="O76" i="179"/>
  <c r="J26" i="183"/>
  <c r="K26" i="183"/>
  <c r="S76" i="168"/>
  <c r="O76" i="168"/>
  <c r="S73" i="171"/>
  <c r="O73" i="171"/>
  <c r="S87" i="172"/>
  <c r="O87" i="172"/>
  <c r="J92" i="174"/>
  <c r="K92" i="174"/>
  <c r="K57" i="175"/>
  <c r="J57" i="175"/>
  <c r="S81" i="175"/>
  <c r="O81" i="175"/>
  <c r="K33" i="181"/>
  <c r="J33" i="181"/>
  <c r="K45" i="182"/>
  <c r="J45" i="182"/>
  <c r="O91" i="182"/>
  <c r="S91" i="182"/>
  <c r="K43" i="183"/>
  <c r="J43" i="183"/>
  <c r="S92" i="185"/>
  <c r="O92" i="185"/>
  <c r="K94" i="185"/>
  <c r="J94" i="185"/>
  <c r="O30" i="186"/>
  <c r="S30" i="186"/>
  <c r="J28" i="187"/>
  <c r="K28" i="187"/>
  <c r="S42" i="188"/>
  <c r="O42" i="188"/>
  <c r="O62" i="165"/>
  <c r="S84" i="165"/>
  <c r="J37" i="166"/>
  <c r="O41" i="166"/>
  <c r="O62" i="169"/>
  <c r="S62" i="169"/>
  <c r="J80" i="169"/>
  <c r="K80" i="169"/>
  <c r="O92" i="169"/>
  <c r="S92" i="169"/>
  <c r="S34" i="170"/>
  <c r="S42" i="170"/>
  <c r="O78" i="171"/>
  <c r="S78" i="171"/>
  <c r="S91" i="171"/>
  <c r="O91" i="171"/>
  <c r="S97" i="171"/>
  <c r="O97" i="171"/>
  <c r="S40" i="172"/>
  <c r="O40" i="172"/>
  <c r="S62" i="172"/>
  <c r="O62" i="172"/>
  <c r="S68" i="172"/>
  <c r="O68" i="172"/>
  <c r="S74" i="172"/>
  <c r="O74" i="172"/>
  <c r="S80" i="172"/>
  <c r="O80" i="172"/>
  <c r="S86" i="172"/>
  <c r="O86" i="172"/>
  <c r="S92" i="172"/>
  <c r="O92" i="172"/>
  <c r="S98" i="172"/>
  <c r="O98" i="172"/>
  <c r="O72" i="173"/>
  <c r="S72" i="173"/>
  <c r="S76" i="174"/>
  <c r="O76" i="174"/>
  <c r="O84" i="174"/>
  <c r="S84" i="174"/>
  <c r="K69" i="176"/>
  <c r="J69" i="176"/>
  <c r="K80" i="176"/>
  <c r="J80" i="176"/>
  <c r="K30" i="177"/>
  <c r="J25" i="178"/>
  <c r="K25" i="178"/>
  <c r="J98" i="178"/>
  <c r="K98" i="178"/>
  <c r="K87" i="168"/>
  <c r="J87" i="168"/>
  <c r="S67" i="169"/>
  <c r="O67" i="169"/>
  <c r="S76" i="170"/>
  <c r="K88" i="171"/>
  <c r="J88" i="171"/>
  <c r="S37" i="172"/>
  <c r="O37" i="172"/>
  <c r="K75" i="171"/>
  <c r="J75" i="171"/>
  <c r="S87" i="171"/>
  <c r="O87" i="171"/>
  <c r="K57" i="174"/>
  <c r="J57" i="174"/>
  <c r="M7" i="17"/>
  <c r="K7" i="17"/>
  <c r="J7" i="17"/>
  <c r="H7" i="17"/>
  <c r="Q7" i="17"/>
  <c r="P7" i="17"/>
  <c r="O7" i="17"/>
  <c r="N7" i="17"/>
  <c r="S62" i="167"/>
  <c r="K38" i="171"/>
  <c r="J38" i="171"/>
  <c r="S80" i="171"/>
  <c r="O80" i="171"/>
  <c r="S75" i="175"/>
  <c r="O75" i="175"/>
  <c r="J44" i="166"/>
  <c r="K44" i="166"/>
  <c r="K58" i="172"/>
  <c r="J58" i="172"/>
  <c r="K94" i="172"/>
  <c r="J94" i="172"/>
  <c r="K69" i="166"/>
  <c r="J69" i="166"/>
  <c r="K28" i="172"/>
  <c r="J28" i="172"/>
  <c r="S63" i="172"/>
  <c r="O63" i="172"/>
  <c r="J74" i="173"/>
  <c r="K74" i="173"/>
  <c r="S85" i="174"/>
  <c r="O85" i="174"/>
  <c r="S24" i="165"/>
  <c r="K46" i="165"/>
  <c r="K47" i="165"/>
  <c r="J60" i="165"/>
  <c r="J34" i="166"/>
  <c r="K38" i="166"/>
  <c r="S67" i="166"/>
  <c r="O67" i="166"/>
  <c r="J93" i="166"/>
  <c r="J51" i="168"/>
  <c r="S64" i="168"/>
  <c r="O64" i="168"/>
  <c r="J43" i="169"/>
  <c r="K43" i="169"/>
  <c r="K39" i="165"/>
  <c r="J42" i="165"/>
  <c r="O45" i="165"/>
  <c r="O48" i="165"/>
  <c r="S66" i="165"/>
  <c r="O77" i="165"/>
  <c r="O79" i="165"/>
  <c r="J93" i="165"/>
  <c r="O35" i="166"/>
  <c r="S50" i="166"/>
  <c r="S60" i="166"/>
  <c r="J81" i="166"/>
  <c r="K92" i="166"/>
  <c r="M4" i="17"/>
  <c r="K4" i="17"/>
  <c r="J4" i="17"/>
  <c r="H4" i="17"/>
  <c r="Q4" i="17"/>
  <c r="P4" i="17"/>
  <c r="O4" i="17"/>
  <c r="N4" i="17"/>
  <c r="O25" i="168"/>
  <c r="S25" i="168"/>
  <c r="S58" i="168"/>
  <c r="O58" i="168"/>
  <c r="K80" i="168"/>
  <c r="J81" i="168"/>
  <c r="O88" i="168"/>
  <c r="S36" i="169"/>
  <c r="J62" i="169"/>
  <c r="K62" i="169"/>
  <c r="J92" i="169"/>
  <c r="K92" i="169"/>
  <c r="O97" i="169"/>
  <c r="S98" i="170"/>
  <c r="O84" i="171"/>
  <c r="S84" i="171"/>
  <c r="S88" i="171"/>
  <c r="S44" i="172"/>
  <c r="J62" i="172"/>
  <c r="K62" i="172"/>
  <c r="J68" i="172"/>
  <c r="K68" i="172"/>
  <c r="J74" i="172"/>
  <c r="K74" i="172"/>
  <c r="J80" i="172"/>
  <c r="K80" i="172"/>
  <c r="J86" i="172"/>
  <c r="K86" i="172"/>
  <c r="J92" i="172"/>
  <c r="K92" i="172"/>
  <c r="J98" i="172"/>
  <c r="K98" i="172"/>
  <c r="J43" i="173"/>
  <c r="K64" i="173"/>
  <c r="J64" i="173"/>
  <c r="S45" i="174"/>
  <c r="O45" i="174"/>
  <c r="K46" i="174"/>
  <c r="J46" i="174"/>
  <c r="O90" i="174"/>
  <c r="S90" i="174"/>
  <c r="O96" i="174"/>
  <c r="S96" i="174"/>
  <c r="O68" i="176"/>
  <c r="S68" i="176"/>
  <c r="O24" i="178"/>
  <c r="S24" i="178"/>
  <c r="O50" i="178"/>
  <c r="S50" i="178"/>
  <c r="O90" i="178"/>
  <c r="S90" i="178"/>
  <c r="O97" i="178"/>
  <c r="S97" i="178"/>
  <c r="S100" i="184"/>
  <c r="O100" i="184"/>
  <c r="J50" i="185"/>
  <c r="K50" i="185"/>
  <c r="J52" i="165"/>
  <c r="K52" i="165"/>
  <c r="S62" i="171"/>
  <c r="O62" i="171"/>
  <c r="S61" i="173"/>
  <c r="O61" i="173"/>
  <c r="J50" i="174"/>
  <c r="K50" i="174"/>
  <c r="K81" i="174"/>
  <c r="J81" i="174"/>
  <c r="S73" i="178"/>
  <c r="O73" i="178"/>
  <c r="S55" i="169"/>
  <c r="O55" i="169"/>
  <c r="J62" i="171"/>
  <c r="K62" i="171"/>
  <c r="K94" i="171"/>
  <c r="J94" i="171"/>
  <c r="O45" i="173"/>
  <c r="S45" i="173"/>
  <c r="S94" i="176"/>
  <c r="O94" i="176"/>
  <c r="S22" i="184"/>
  <c r="J68" i="171"/>
  <c r="K68" i="171"/>
  <c r="J68" i="173"/>
  <c r="K68" i="173"/>
  <c r="O68" i="175"/>
  <c r="S68" i="175"/>
  <c r="S97" i="170"/>
  <c r="M31" i="17"/>
  <c r="K31" i="17"/>
  <c r="H31" i="17"/>
  <c r="P31" i="17"/>
  <c r="O31" i="17"/>
  <c r="N31" i="17"/>
  <c r="K58" i="171"/>
  <c r="J58" i="171"/>
  <c r="O39" i="172"/>
  <c r="S39" i="172"/>
  <c r="S57" i="173"/>
  <c r="O57" i="173"/>
  <c r="S63" i="173"/>
  <c r="O63" i="173"/>
  <c r="O75" i="174"/>
  <c r="S75" i="174"/>
  <c r="S80" i="174"/>
  <c r="S87" i="174"/>
  <c r="K98" i="174"/>
  <c r="O72" i="175"/>
  <c r="S72" i="175"/>
  <c r="S79" i="175"/>
  <c r="O79" i="175"/>
  <c r="K92" i="175"/>
  <c r="J45" i="176"/>
  <c r="K45" i="176"/>
  <c r="K46" i="176"/>
  <c r="J46" i="176"/>
  <c r="J56" i="176"/>
  <c r="K56" i="176"/>
  <c r="K68" i="176"/>
  <c r="J68" i="176"/>
  <c r="O93" i="176"/>
  <c r="O97" i="176"/>
  <c r="S97" i="176"/>
  <c r="O60" i="177"/>
  <c r="S60" i="177"/>
  <c r="S75" i="178"/>
  <c r="O75" i="178"/>
  <c r="K39" i="179"/>
  <c r="J39" i="179"/>
  <c r="K57" i="179"/>
  <c r="J57" i="179"/>
  <c r="K36" i="180"/>
  <c r="J36" i="180"/>
  <c r="K37" i="180"/>
  <c r="J37" i="180"/>
  <c r="S46" i="180"/>
  <c r="O46" i="180"/>
  <c r="K96" i="180"/>
  <c r="J96" i="180"/>
  <c r="O24" i="181"/>
  <c r="S24" i="181"/>
  <c r="K39" i="181"/>
  <c r="J39" i="181"/>
  <c r="O73" i="174"/>
  <c r="S73" i="174"/>
  <c r="K88" i="174"/>
  <c r="J88" i="174"/>
  <c r="O42" i="176"/>
  <c r="S42" i="176"/>
  <c r="O42" i="177"/>
  <c r="S42" i="177"/>
  <c r="J80" i="174"/>
  <c r="K80" i="174"/>
  <c r="K69" i="175"/>
  <c r="J69" i="175"/>
  <c r="O47" i="168"/>
  <c r="S47" i="168"/>
  <c r="S82" i="168"/>
  <c r="O82" i="168"/>
  <c r="S94" i="169"/>
  <c r="O94" i="169"/>
  <c r="K93" i="171"/>
  <c r="J93" i="171"/>
  <c r="K70" i="172"/>
  <c r="J70" i="172"/>
  <c r="K40" i="174"/>
  <c r="J40" i="174"/>
  <c r="S67" i="179"/>
  <c r="O67" i="179"/>
  <c r="O75" i="181"/>
  <c r="S75" i="181"/>
  <c r="J92" i="182"/>
  <c r="K92" i="182"/>
  <c r="O52" i="183"/>
  <c r="S52" i="183"/>
  <c r="K56" i="169"/>
  <c r="J37" i="171"/>
  <c r="K37" i="171"/>
  <c r="S75" i="172"/>
  <c r="O75" i="172"/>
  <c r="S93" i="172"/>
  <c r="O93" i="172"/>
  <c r="K76" i="179"/>
  <c r="J76" i="179"/>
  <c r="O48" i="180"/>
  <c r="S48" i="180"/>
  <c r="J98" i="180"/>
  <c r="K98" i="180"/>
  <c r="S26" i="181"/>
  <c r="O26" i="181"/>
  <c r="O44" i="166"/>
  <c r="K32" i="168"/>
  <c r="O51" i="168"/>
  <c r="J75" i="168"/>
  <c r="K82" i="169"/>
  <c r="S91" i="169"/>
  <c r="O91" i="169"/>
  <c r="J94" i="169"/>
  <c r="O58" i="165"/>
  <c r="S25" i="166"/>
  <c r="O25" i="166"/>
  <c r="K52" i="166"/>
  <c r="J52" i="166"/>
  <c r="K83" i="168"/>
  <c r="S58" i="169"/>
  <c r="O58" i="169"/>
  <c r="O60" i="169"/>
  <c r="S60" i="169"/>
  <c r="O64" i="169"/>
  <c r="S32" i="170"/>
  <c r="S55" i="170"/>
  <c r="S61" i="170"/>
  <c r="K39" i="172"/>
  <c r="J39" i="172"/>
  <c r="O47" i="173"/>
  <c r="S47" i="173"/>
  <c r="K57" i="173"/>
  <c r="J57" i="173"/>
  <c r="K63" i="173"/>
  <c r="J63" i="173"/>
  <c r="S72" i="174"/>
  <c r="K75" i="174"/>
  <c r="J75" i="174"/>
  <c r="S79" i="174"/>
  <c r="S87" i="175"/>
  <c r="O87" i="175"/>
  <c r="K44" i="176"/>
  <c r="J44" i="176"/>
  <c r="O67" i="176"/>
  <c r="S67" i="176"/>
  <c r="O49" i="178"/>
  <c r="S49" i="178"/>
  <c r="K32" i="179"/>
  <c r="J32" i="179"/>
  <c r="S56" i="179"/>
  <c r="O56" i="179"/>
  <c r="J35" i="180"/>
  <c r="K35" i="180"/>
  <c r="S26" i="182"/>
  <c r="O26" i="182"/>
  <c r="K69" i="171"/>
  <c r="J69" i="171"/>
  <c r="O90" i="177"/>
  <c r="S90" i="177"/>
  <c r="K54" i="183"/>
  <c r="J54" i="183"/>
  <c r="S14" i="184"/>
  <c r="S68" i="171"/>
  <c r="O68" i="171"/>
  <c r="S61" i="171"/>
  <c r="O61" i="171"/>
  <c r="K100" i="171"/>
  <c r="J100" i="171"/>
  <c r="S23" i="173"/>
  <c r="K45" i="173"/>
  <c r="J45" i="173"/>
  <c r="K58" i="175"/>
  <c r="J58" i="175"/>
  <c r="K33" i="169"/>
  <c r="J33" i="169"/>
  <c r="S37" i="171"/>
  <c r="O37" i="171"/>
  <c r="S67" i="171"/>
  <c r="O67" i="171"/>
  <c r="K82" i="172"/>
  <c r="J82" i="172"/>
  <c r="S49" i="176"/>
  <c r="O49" i="176"/>
  <c r="O85" i="182"/>
  <c r="S85" i="182"/>
  <c r="O60" i="171"/>
  <c r="S60" i="171"/>
  <c r="S69" i="172"/>
  <c r="O69" i="172"/>
  <c r="S99" i="172"/>
  <c r="O99" i="172"/>
  <c r="S74" i="175"/>
  <c r="O74" i="175"/>
  <c r="K92" i="176"/>
  <c r="J92" i="176"/>
  <c r="K40" i="165"/>
  <c r="J75" i="165"/>
  <c r="O38" i="166"/>
  <c r="O43" i="166"/>
  <c r="S46" i="167"/>
  <c r="S66" i="167"/>
  <c r="S74" i="167"/>
  <c r="K44" i="168"/>
  <c r="K74" i="168"/>
  <c r="S35" i="169"/>
  <c r="S25" i="170"/>
  <c r="S41" i="170"/>
  <c r="J72" i="165"/>
  <c r="O92" i="165"/>
  <c r="S40" i="166"/>
  <c r="O91" i="166"/>
  <c r="S38" i="167"/>
  <c r="S39" i="167"/>
  <c r="S45" i="167"/>
  <c r="S52" i="167"/>
  <c r="S49" i="168"/>
  <c r="J27" i="165"/>
  <c r="K34" i="165"/>
  <c r="K35" i="165"/>
  <c r="K36" i="165"/>
  <c r="O40" i="165"/>
  <c r="O74" i="165"/>
  <c r="O89" i="165"/>
  <c r="O91" i="165"/>
  <c r="J28" i="166"/>
  <c r="J31" i="166"/>
  <c r="S34" i="166"/>
  <c r="K54" i="166"/>
  <c r="J62" i="166"/>
  <c r="K62" i="166"/>
  <c r="J66" i="166"/>
  <c r="O79" i="166"/>
  <c r="S51" i="167"/>
  <c r="K26" i="168"/>
  <c r="J41" i="168"/>
  <c r="S48" i="168"/>
  <c r="S50" i="168"/>
  <c r="K62" i="168"/>
  <c r="J63" i="168"/>
  <c r="J71" i="168"/>
  <c r="K98" i="168"/>
  <c r="J99" i="168"/>
  <c r="J100" i="168"/>
  <c r="K25" i="169"/>
  <c r="K39" i="169"/>
  <c r="J39" i="169"/>
  <c r="S57" i="169"/>
  <c r="O57" i="169"/>
  <c r="O63" i="169"/>
  <c r="J100" i="169"/>
  <c r="K100" i="169"/>
  <c r="S24" i="170"/>
  <c r="S40" i="170"/>
  <c r="S68" i="170"/>
  <c r="S33" i="171"/>
  <c r="O33" i="171"/>
  <c r="K34" i="171"/>
  <c r="J34" i="171"/>
  <c r="S31" i="172"/>
  <c r="O31" i="172"/>
  <c r="O38" i="172"/>
  <c r="S38" i="172"/>
  <c r="O60" i="172"/>
  <c r="S60" i="172"/>
  <c r="O66" i="172"/>
  <c r="S66" i="172"/>
  <c r="O72" i="172"/>
  <c r="S72" i="172"/>
  <c r="O78" i="172"/>
  <c r="S78" i="172"/>
  <c r="O84" i="172"/>
  <c r="S84" i="172"/>
  <c r="O90" i="172"/>
  <c r="S90" i="172"/>
  <c r="O96" i="172"/>
  <c r="S96" i="172"/>
  <c r="S17" i="173"/>
  <c r="S44" i="173"/>
  <c r="O62" i="173"/>
  <c r="S62" i="173"/>
  <c r="S67" i="173"/>
  <c r="S70" i="173"/>
  <c r="O70" i="173"/>
  <c r="O74" i="174"/>
  <c r="S74" i="174"/>
  <c r="S38" i="176"/>
  <c r="O43" i="176"/>
  <c r="S43" i="176"/>
  <c r="K75" i="176"/>
  <c r="J75" i="176"/>
  <c r="O43" i="177"/>
  <c r="S43" i="177"/>
  <c r="O51" i="177"/>
  <c r="S51" i="177"/>
  <c r="J49" i="178"/>
  <c r="K49" i="178"/>
  <c r="K28" i="179"/>
  <c r="J28" i="179"/>
  <c r="S87" i="169"/>
  <c r="O87" i="169"/>
  <c r="S81" i="171"/>
  <c r="O81" i="171"/>
  <c r="O30" i="172"/>
  <c r="S30" i="172"/>
  <c r="K94" i="174"/>
  <c r="J94" i="174"/>
  <c r="O31" i="177"/>
  <c r="S31" i="177"/>
  <c r="S97" i="183"/>
  <c r="O97" i="183"/>
  <c r="J98" i="169"/>
  <c r="K98" i="169"/>
  <c r="K81" i="171"/>
  <c r="J81" i="171"/>
  <c r="S30" i="177"/>
  <c r="O30" i="177"/>
  <c r="O53" i="183"/>
  <c r="S53" i="183"/>
  <c r="O90" i="183"/>
  <c r="S90" i="183"/>
  <c r="S93" i="171"/>
  <c r="O93" i="171"/>
  <c r="S31" i="167"/>
  <c r="S88" i="167"/>
  <c r="S86" i="171"/>
  <c r="O86" i="171"/>
  <c r="K64" i="172"/>
  <c r="J64" i="172"/>
  <c r="J75" i="175"/>
  <c r="K75" i="175"/>
  <c r="S29" i="177"/>
  <c r="O29" i="177"/>
  <c r="O66" i="177"/>
  <c r="S66" i="177"/>
  <c r="K49" i="180"/>
  <c r="J49" i="180"/>
  <c r="K32" i="169"/>
  <c r="J32" i="169"/>
  <c r="K64" i="169"/>
  <c r="J64" i="169"/>
  <c r="S28" i="170"/>
  <c r="J33" i="165"/>
  <c r="K41" i="165"/>
  <c r="O46" i="165"/>
  <c r="J57" i="165"/>
  <c r="O59" i="165"/>
  <c r="J90" i="165"/>
  <c r="K80" i="166"/>
  <c r="J90" i="166"/>
  <c r="S40" i="167"/>
  <c r="O52" i="168"/>
  <c r="S86" i="168"/>
  <c r="S90" i="168"/>
  <c r="S26" i="166"/>
  <c r="O26" i="166"/>
  <c r="O48" i="166"/>
  <c r="S48" i="166"/>
  <c r="J53" i="165"/>
  <c r="K53" i="165"/>
  <c r="O71" i="165"/>
  <c r="O73" i="165"/>
  <c r="O29" i="166"/>
  <c r="S47" i="166"/>
  <c r="O47" i="166"/>
  <c r="S69" i="166"/>
  <c r="Q5" i="17"/>
  <c r="P5" i="17"/>
  <c r="O5" i="17"/>
  <c r="N5" i="17"/>
  <c r="M5" i="17"/>
  <c r="K5" i="17"/>
  <c r="J5" i="17"/>
  <c r="H5" i="17"/>
  <c r="S36" i="167"/>
  <c r="S60" i="167"/>
  <c r="S68" i="167"/>
  <c r="S84" i="167"/>
  <c r="O45" i="168"/>
  <c r="J94" i="168"/>
  <c r="K94" i="168"/>
  <c r="O30" i="169"/>
  <c r="J37" i="169"/>
  <c r="K37" i="169"/>
  <c r="S48" i="169"/>
  <c r="S49" i="169"/>
  <c r="J68" i="169"/>
  <c r="K68" i="169"/>
  <c r="S84" i="169"/>
  <c r="K99" i="169"/>
  <c r="J99" i="169"/>
  <c r="K82" i="171"/>
  <c r="J82" i="171"/>
  <c r="J38" i="172"/>
  <c r="K38" i="172"/>
  <c r="J56" i="173"/>
  <c r="K56" i="173"/>
  <c r="J62" i="173"/>
  <c r="K62" i="173"/>
  <c r="S66" i="173"/>
  <c r="J74" i="174"/>
  <c r="K74" i="174"/>
  <c r="S88" i="174"/>
  <c r="O88" i="174"/>
  <c r="S94" i="174"/>
  <c r="O94" i="174"/>
  <c r="S39" i="176"/>
  <c r="O54" i="176"/>
  <c r="S54" i="176"/>
  <c r="O66" i="176"/>
  <c r="S66" i="176"/>
  <c r="Q24" i="17"/>
  <c r="P24" i="17"/>
  <c r="K24" i="17"/>
  <c r="M24" i="17"/>
  <c r="J24" i="17"/>
  <c r="H24" i="17"/>
  <c r="O24" i="17"/>
  <c r="N24" i="17"/>
  <c r="J74" i="178"/>
  <c r="K74" i="178"/>
  <c r="O41" i="187"/>
  <c r="S41" i="187"/>
  <c r="S57" i="187"/>
  <c r="O57" i="187"/>
  <c r="S38" i="189"/>
  <c r="O38" i="189"/>
  <c r="J43" i="188"/>
  <c r="K43" i="188"/>
  <c r="J56" i="188"/>
  <c r="K56" i="188"/>
  <c r="J86" i="188"/>
  <c r="K86" i="188"/>
  <c r="S55" i="188"/>
  <c r="O55" i="188"/>
  <c r="O84" i="188"/>
  <c r="S84" i="188"/>
  <c r="S38" i="170"/>
  <c r="J43" i="171"/>
  <c r="K43" i="171"/>
  <c r="O66" i="171"/>
  <c r="S66" i="171"/>
  <c r="S79" i="171"/>
  <c r="O79" i="171"/>
  <c r="J86" i="171"/>
  <c r="K86" i="171"/>
  <c r="S92" i="171"/>
  <c r="O92" i="171"/>
  <c r="S98" i="171"/>
  <c r="O98" i="171"/>
  <c r="K99" i="171"/>
  <c r="J99" i="171"/>
  <c r="S61" i="172"/>
  <c r="O61" i="172"/>
  <c r="S67" i="172"/>
  <c r="O67" i="172"/>
  <c r="S73" i="172"/>
  <c r="O73" i="172"/>
  <c r="S79" i="172"/>
  <c r="O79" i="172"/>
  <c r="S85" i="172"/>
  <c r="O85" i="172"/>
  <c r="S91" i="172"/>
  <c r="O91" i="172"/>
  <c r="S97" i="172"/>
  <c r="O97" i="172"/>
  <c r="Q30" i="17"/>
  <c r="P30" i="17"/>
  <c r="K30" i="17"/>
  <c r="O30" i="17"/>
  <c r="N30" i="17"/>
  <c r="M30" i="17"/>
  <c r="J30" i="17"/>
  <c r="H30" i="17"/>
  <c r="K44" i="173"/>
  <c r="J44" i="173"/>
  <c r="J56" i="175"/>
  <c r="K56" i="175"/>
  <c r="O73" i="175"/>
  <c r="S73" i="175"/>
  <c r="S80" i="175"/>
  <c r="O80" i="175"/>
  <c r="O90" i="175"/>
  <c r="S90" i="175"/>
  <c r="K38" i="176"/>
  <c r="J38" i="176"/>
  <c r="O78" i="176"/>
  <c r="S78" i="176"/>
  <c r="S99" i="176"/>
  <c r="O99" i="176"/>
  <c r="O49" i="177"/>
  <c r="S49" i="177"/>
  <c r="S87" i="178"/>
  <c r="O87" i="178"/>
  <c r="K40" i="179"/>
  <c r="J40" i="179"/>
  <c r="K58" i="179"/>
  <c r="J58" i="179"/>
  <c r="S74" i="179"/>
  <c r="O74" i="179"/>
  <c r="K75" i="179"/>
  <c r="J75" i="179"/>
  <c r="S47" i="180"/>
  <c r="O47" i="180"/>
  <c r="K54" i="180"/>
  <c r="J54" i="180"/>
  <c r="S82" i="181"/>
  <c r="O82" i="181"/>
  <c r="S88" i="181"/>
  <c r="O88" i="181"/>
  <c r="K44" i="182"/>
  <c r="J44" i="182"/>
  <c r="O90" i="182"/>
  <c r="S90" i="182"/>
  <c r="O96" i="182"/>
  <c r="S96" i="182"/>
  <c r="O39" i="183"/>
  <c r="S39" i="183"/>
  <c r="K42" i="183"/>
  <c r="J42" i="183"/>
  <c r="S58" i="184"/>
  <c r="O58" i="184"/>
  <c r="K69" i="184"/>
  <c r="J69" i="184"/>
  <c r="O85" i="184"/>
  <c r="S85" i="184"/>
  <c r="S82" i="185"/>
  <c r="O82" i="185"/>
  <c r="J92" i="185"/>
  <c r="K92" i="185"/>
  <c r="K64" i="186"/>
  <c r="J64" i="186"/>
  <c r="O84" i="186"/>
  <c r="S84" i="186"/>
  <c r="S27" i="187"/>
  <c r="O27" i="187"/>
  <c r="S100" i="187"/>
  <c r="O100" i="187"/>
  <c r="K44" i="191"/>
  <c r="J44" i="191"/>
  <c r="S43" i="193"/>
  <c r="S51" i="193"/>
  <c r="O70" i="169"/>
  <c r="J86" i="169"/>
  <c r="K86" i="169"/>
  <c r="S29" i="170"/>
  <c r="S60" i="170"/>
  <c r="S70" i="170"/>
  <c r="S39" i="171"/>
  <c r="O72" i="171"/>
  <c r="S72" i="171"/>
  <c r="S76" i="171"/>
  <c r="S85" i="171"/>
  <c r="O85" i="171"/>
  <c r="J92" i="171"/>
  <c r="K92" i="171"/>
  <c r="S33" i="172"/>
  <c r="O36" i="172"/>
  <c r="S36" i="172"/>
  <c r="S42" i="172"/>
  <c r="O41" i="173"/>
  <c r="S41" i="173"/>
  <c r="O60" i="173"/>
  <c r="S60" i="173"/>
  <c r="K69" i="173"/>
  <c r="J69" i="173"/>
  <c r="K82" i="174"/>
  <c r="J82" i="174"/>
  <c r="S55" i="175"/>
  <c r="O55" i="175"/>
  <c r="J80" i="175"/>
  <c r="K80" i="175"/>
  <c r="S37" i="176"/>
  <c r="O37" i="176"/>
  <c r="K51" i="176"/>
  <c r="J51" i="176"/>
  <c r="O70" i="176"/>
  <c r="S72" i="176"/>
  <c r="O98" i="176"/>
  <c r="S98" i="176"/>
  <c r="S24" i="177"/>
  <c r="O28" i="177"/>
  <c r="S28" i="177"/>
  <c r="K49" i="177"/>
  <c r="J49" i="177"/>
  <c r="O74" i="178"/>
  <c r="S74" i="178"/>
  <c r="O38" i="179"/>
  <c r="S38" i="179"/>
  <c r="J48" i="179"/>
  <c r="K48" i="179"/>
  <c r="O37" i="180"/>
  <c r="S37" i="180"/>
  <c r="J47" i="180"/>
  <c r="K47" i="180"/>
  <c r="S53" i="180"/>
  <c r="O53" i="180"/>
  <c r="S31" i="181"/>
  <c r="O31" i="181"/>
  <c r="S39" i="181"/>
  <c r="O39" i="181"/>
  <c r="K82" i="181"/>
  <c r="J82" i="181"/>
  <c r="K88" i="181"/>
  <c r="J88" i="181"/>
  <c r="S20" i="182"/>
  <c r="S50" i="185"/>
  <c r="O50" i="185"/>
  <c r="O29" i="186"/>
  <c r="S29" i="186"/>
  <c r="J86" i="168"/>
  <c r="K86" i="168"/>
  <c r="O29" i="169"/>
  <c r="S29" i="169"/>
  <c r="K87" i="169"/>
  <c r="J88" i="169"/>
  <c r="S47" i="170"/>
  <c r="K64" i="171"/>
  <c r="J64" i="171"/>
  <c r="O90" i="171"/>
  <c r="S90" i="171"/>
  <c r="O96" i="171"/>
  <c r="S96" i="171"/>
  <c r="J44" i="172"/>
  <c r="K44" i="172"/>
  <c r="K26" i="173"/>
  <c r="J26" i="173"/>
  <c r="S39" i="173"/>
  <c r="O39" i="173"/>
  <c r="K49" i="173"/>
  <c r="J49" i="173"/>
  <c r="K59" i="173"/>
  <c r="J59" i="173"/>
  <c r="K52" i="174"/>
  <c r="J52" i="174"/>
  <c r="K87" i="174"/>
  <c r="J87" i="174"/>
  <c r="S93" i="174"/>
  <c r="O93" i="174"/>
  <c r="S100" i="174"/>
  <c r="O100" i="174"/>
  <c r="O78" i="175"/>
  <c r="S78" i="175"/>
  <c r="K74" i="176"/>
  <c r="J74" i="176"/>
  <c r="O47" i="177"/>
  <c r="S47" i="177"/>
  <c r="K76" i="177"/>
  <c r="J76" i="177"/>
  <c r="O99" i="179"/>
  <c r="S99" i="179"/>
  <c r="K99" i="183"/>
  <c r="J99" i="183"/>
  <c r="J74" i="169"/>
  <c r="K74" i="169"/>
  <c r="Q6" i="17"/>
  <c r="P6" i="17"/>
  <c r="K6" i="17"/>
  <c r="O6" i="17"/>
  <c r="N6" i="17"/>
  <c r="M6" i="17"/>
  <c r="J6" i="17"/>
  <c r="H6" i="17"/>
  <c r="S35" i="170"/>
  <c r="S58" i="170"/>
  <c r="S66" i="170"/>
  <c r="K57" i="171"/>
  <c r="J57" i="171"/>
  <c r="S63" i="171"/>
  <c r="O63" i="171"/>
  <c r="K70" i="171"/>
  <c r="J70" i="171"/>
  <c r="K34" i="172"/>
  <c r="J34" i="172"/>
  <c r="S15" i="173"/>
  <c r="K25" i="173"/>
  <c r="J25" i="173"/>
  <c r="S48" i="173"/>
  <c r="O48" i="173"/>
  <c r="S58" i="173"/>
  <c r="O58" i="173"/>
  <c r="O42" i="174"/>
  <c r="S42" i="174"/>
  <c r="K51" i="174"/>
  <c r="J51" i="174"/>
  <c r="O86" i="174"/>
  <c r="S86" i="174"/>
  <c r="K93" i="174"/>
  <c r="J93" i="174"/>
  <c r="S99" i="174"/>
  <c r="O99" i="174"/>
  <c r="K100" i="174"/>
  <c r="J100" i="174"/>
  <c r="S70" i="175"/>
  <c r="O70" i="175"/>
  <c r="K25" i="177"/>
  <c r="J25" i="177"/>
  <c r="O72" i="178"/>
  <c r="S72" i="178"/>
  <c r="J92" i="183"/>
  <c r="K92" i="183"/>
  <c r="S98" i="183"/>
  <c r="O98" i="183"/>
  <c r="O43" i="184"/>
  <c r="S43" i="184"/>
  <c r="K39" i="171"/>
  <c r="J39" i="171"/>
  <c r="K63" i="171"/>
  <c r="J63" i="171"/>
  <c r="S69" i="171"/>
  <c r="O69" i="171"/>
  <c r="K76" i="171"/>
  <c r="J76" i="171"/>
  <c r="S32" i="172"/>
  <c r="O32" i="172"/>
  <c r="K33" i="172"/>
  <c r="J33" i="172"/>
  <c r="S58" i="172"/>
  <c r="O58" i="172"/>
  <c r="S64" i="172"/>
  <c r="O64" i="172"/>
  <c r="S70" i="172"/>
  <c r="O70" i="172"/>
  <c r="S76" i="172"/>
  <c r="O76" i="172"/>
  <c r="S82" i="172"/>
  <c r="O82" i="172"/>
  <c r="S88" i="172"/>
  <c r="O88" i="172"/>
  <c r="S94" i="172"/>
  <c r="O94" i="172"/>
  <c r="S100" i="172"/>
  <c r="O100" i="172"/>
  <c r="S24" i="173"/>
  <c r="K58" i="173"/>
  <c r="J58" i="173"/>
  <c r="O69" i="173"/>
  <c r="S50" i="174"/>
  <c r="O50" i="174"/>
  <c r="O82" i="174"/>
  <c r="J86" i="174"/>
  <c r="K86" i="174"/>
  <c r="O92" i="174"/>
  <c r="S92" i="174"/>
  <c r="O98" i="174"/>
  <c r="S98" i="174"/>
  <c r="S76" i="175"/>
  <c r="O76" i="175"/>
  <c r="S56" i="176"/>
  <c r="O56" i="176"/>
  <c r="K24" i="177"/>
  <c r="J24" i="177"/>
  <c r="K62" i="177"/>
  <c r="J62" i="177"/>
  <c r="S92" i="178"/>
  <c r="O92" i="178"/>
  <c r="S98" i="179"/>
  <c r="O98" i="179"/>
  <c r="O54" i="184"/>
  <c r="S54" i="184"/>
  <c r="K45" i="184"/>
  <c r="J45" i="184"/>
  <c r="S68" i="184"/>
  <c r="O68" i="184"/>
  <c r="J57" i="188"/>
  <c r="K57" i="188"/>
  <c r="K63" i="188"/>
  <c r="J63" i="188"/>
  <c r="K94" i="188"/>
  <c r="J94" i="188"/>
  <c r="M13" i="17"/>
  <c r="K13" i="17"/>
  <c r="J13" i="17"/>
  <c r="H13" i="17"/>
  <c r="Q13" i="17"/>
  <c r="P13" i="17"/>
  <c r="O13" i="17"/>
  <c r="N13" i="17"/>
  <c r="J44" i="184"/>
  <c r="K44" i="184"/>
  <c r="J31" i="186"/>
  <c r="K31" i="186"/>
  <c r="J29" i="187"/>
  <c r="K29" i="187"/>
  <c r="O56" i="187"/>
  <c r="S56" i="187"/>
  <c r="K25" i="175"/>
  <c r="J25" i="175"/>
  <c r="O86" i="175"/>
  <c r="O92" i="175"/>
  <c r="S87" i="176"/>
  <c r="O87" i="176"/>
  <c r="K42" i="177"/>
  <c r="J42" i="177"/>
  <c r="S48" i="178"/>
  <c r="O48" i="178"/>
  <c r="O81" i="178"/>
  <c r="J86" i="178"/>
  <c r="K86" i="178"/>
  <c r="K46" i="179"/>
  <c r="J46" i="179"/>
  <c r="J86" i="180"/>
  <c r="K86" i="180"/>
  <c r="O30" i="181"/>
  <c r="S30" i="181"/>
  <c r="O38" i="181"/>
  <c r="S38" i="181"/>
  <c r="O81" i="181"/>
  <c r="S81" i="181"/>
  <c r="K51" i="182"/>
  <c r="J51" i="182"/>
  <c r="K96" i="183"/>
  <c r="J96" i="183"/>
  <c r="O72" i="184"/>
  <c r="S72" i="184"/>
  <c r="O82" i="184"/>
  <c r="S82" i="184"/>
  <c r="K99" i="184"/>
  <c r="J99" i="184"/>
  <c r="S63" i="185"/>
  <c r="O63" i="185"/>
  <c r="K64" i="185"/>
  <c r="J64" i="185"/>
  <c r="K76" i="185"/>
  <c r="J76" i="185"/>
  <c r="S63" i="186"/>
  <c r="O63" i="186"/>
  <c r="K100" i="187"/>
  <c r="J100" i="187"/>
  <c r="S63" i="175"/>
  <c r="O93" i="175"/>
  <c r="K40" i="176"/>
  <c r="J40" i="176"/>
  <c r="S37" i="177"/>
  <c r="K100" i="177"/>
  <c r="J100" i="177"/>
  <c r="S85" i="178"/>
  <c r="O85" i="178"/>
  <c r="O96" i="178"/>
  <c r="S96" i="178"/>
  <c r="K30" i="180"/>
  <c r="J30" i="180"/>
  <c r="K31" i="180"/>
  <c r="J31" i="180"/>
  <c r="J68" i="180"/>
  <c r="K68" i="180"/>
  <c r="J38" i="181"/>
  <c r="K38" i="181"/>
  <c r="K25" i="182"/>
  <c r="J25" i="182"/>
  <c r="S50" i="182"/>
  <c r="O50" i="182"/>
  <c r="S88" i="182"/>
  <c r="O88" i="182"/>
  <c r="O50" i="184"/>
  <c r="S50" i="184"/>
  <c r="S51" i="184"/>
  <c r="O51" i="184"/>
  <c r="S98" i="184"/>
  <c r="O98" i="184"/>
  <c r="J56" i="186"/>
  <c r="K56" i="186"/>
  <c r="J62" i="186"/>
  <c r="K62" i="186"/>
  <c r="J63" i="186"/>
  <c r="K63" i="186"/>
  <c r="K88" i="187"/>
  <c r="J88" i="187"/>
  <c r="Q29" i="17"/>
  <c r="P29" i="17"/>
  <c r="O29" i="17"/>
  <c r="N29" i="17"/>
  <c r="M29" i="17"/>
  <c r="K29" i="17"/>
  <c r="J29" i="17"/>
  <c r="H29" i="17"/>
  <c r="O66" i="175"/>
  <c r="S66" i="175"/>
  <c r="Q26" i="17"/>
  <c r="P26" i="17"/>
  <c r="O26" i="17"/>
  <c r="N26" i="17"/>
  <c r="M26" i="17"/>
  <c r="K26" i="17"/>
  <c r="J26" i="17"/>
  <c r="H26" i="17"/>
  <c r="M25" i="17"/>
  <c r="K25" i="17"/>
  <c r="J25" i="17"/>
  <c r="H25" i="17"/>
  <c r="Q25" i="17"/>
  <c r="P25" i="17"/>
  <c r="O25" i="17"/>
  <c r="N25" i="17"/>
  <c r="J31" i="178"/>
  <c r="K31" i="178"/>
  <c r="M22" i="17"/>
  <c r="K22" i="17"/>
  <c r="J22" i="17"/>
  <c r="H22" i="17"/>
  <c r="Q22" i="17"/>
  <c r="P22" i="17"/>
  <c r="O22" i="17"/>
  <c r="N22" i="17"/>
  <c r="S84" i="180"/>
  <c r="O84" i="180"/>
  <c r="O44" i="181"/>
  <c r="S44" i="181"/>
  <c r="O24" i="182"/>
  <c r="S24" i="182"/>
  <c r="J38" i="183"/>
  <c r="K38" i="183"/>
  <c r="S86" i="183"/>
  <c r="O86" i="183"/>
  <c r="S81" i="184"/>
  <c r="O81" i="184"/>
  <c r="S87" i="184"/>
  <c r="O87" i="184"/>
  <c r="J98" i="184"/>
  <c r="K98" i="184"/>
  <c r="O60" i="185"/>
  <c r="S60" i="185"/>
  <c r="S55" i="186"/>
  <c r="O55" i="186"/>
  <c r="O61" i="186"/>
  <c r="S61" i="186"/>
  <c r="K99" i="177"/>
  <c r="J99" i="177"/>
  <c r="O84" i="178"/>
  <c r="S84" i="178"/>
  <c r="J24" i="179"/>
  <c r="K24" i="179"/>
  <c r="O69" i="179"/>
  <c r="S69" i="179"/>
  <c r="O70" i="179"/>
  <c r="S70" i="179"/>
  <c r="K26" i="180"/>
  <c r="J26" i="180"/>
  <c r="J67" i="180"/>
  <c r="K67" i="180"/>
  <c r="J80" i="181"/>
  <c r="K80" i="181"/>
  <c r="J86" i="181"/>
  <c r="K86" i="181"/>
  <c r="J92" i="181"/>
  <c r="K92" i="181"/>
  <c r="K24" i="182"/>
  <c r="J24" i="182"/>
  <c r="S87" i="182"/>
  <c r="O87" i="182"/>
  <c r="S94" i="182"/>
  <c r="O94" i="182"/>
  <c r="K37" i="183"/>
  <c r="J37" i="183"/>
  <c r="S44" i="184"/>
  <c r="O49" i="184"/>
  <c r="S49" i="184"/>
  <c r="K87" i="184"/>
  <c r="J87" i="184"/>
  <c r="O27" i="186"/>
  <c r="S27" i="186"/>
  <c r="O86" i="189"/>
  <c r="S86" i="189"/>
  <c r="S58" i="190"/>
  <c r="O58" i="190"/>
  <c r="S86" i="190"/>
  <c r="O86" i="190"/>
  <c r="K93" i="190"/>
  <c r="J93" i="190"/>
  <c r="J40" i="171"/>
  <c r="J40" i="172"/>
  <c r="J45" i="172"/>
  <c r="J31" i="173"/>
  <c r="J65" i="173"/>
  <c r="J70" i="173"/>
  <c r="J75" i="173"/>
  <c r="K80" i="173"/>
  <c r="K26" i="174"/>
  <c r="K68" i="174"/>
  <c r="J69" i="174"/>
  <c r="J76" i="174"/>
  <c r="K26" i="175"/>
  <c r="J31" i="175"/>
  <c r="K68" i="175"/>
  <c r="J93" i="176"/>
  <c r="K94" i="176"/>
  <c r="K36" i="177"/>
  <c r="J36" i="177"/>
  <c r="J58" i="177"/>
  <c r="J74" i="177"/>
  <c r="K75" i="177"/>
  <c r="O79" i="177"/>
  <c r="S79" i="177"/>
  <c r="J87" i="177"/>
  <c r="O45" i="178"/>
  <c r="S45" i="178"/>
  <c r="O60" i="179"/>
  <c r="S60" i="179"/>
  <c r="S82" i="179"/>
  <c r="O82" i="179"/>
  <c r="S43" i="180"/>
  <c r="O43" i="180"/>
  <c r="K44" i="180"/>
  <c r="J44" i="180"/>
  <c r="O66" i="180"/>
  <c r="S66" i="180"/>
  <c r="S85" i="181"/>
  <c r="O85" i="181"/>
  <c r="S91" i="181"/>
  <c r="O91" i="181"/>
  <c r="J94" i="181"/>
  <c r="J95" i="181"/>
  <c r="K87" i="182"/>
  <c r="J87" i="182"/>
  <c r="K94" i="182"/>
  <c r="J94" i="182"/>
  <c r="M19" i="17"/>
  <c r="K19" i="17"/>
  <c r="J19" i="17"/>
  <c r="H19" i="17"/>
  <c r="Q19" i="17"/>
  <c r="P19" i="17"/>
  <c r="O19" i="17"/>
  <c r="N19" i="17"/>
  <c r="S19" i="184"/>
  <c r="J70" i="184"/>
  <c r="K70" i="184"/>
  <c r="S86" i="184"/>
  <c r="O86" i="184"/>
  <c r="O96" i="184"/>
  <c r="S96" i="184"/>
  <c r="K62" i="185"/>
  <c r="S44" i="186"/>
  <c r="O39" i="189"/>
  <c r="S39" i="189"/>
  <c r="O48" i="189"/>
  <c r="S48" i="189"/>
  <c r="K63" i="189"/>
  <c r="J63" i="189"/>
  <c r="J86" i="189"/>
  <c r="K86" i="189"/>
  <c r="J31" i="190"/>
  <c r="K31" i="190"/>
  <c r="K58" i="190"/>
  <c r="J58" i="190"/>
  <c r="O79" i="190"/>
  <c r="S79" i="190"/>
  <c r="J86" i="190"/>
  <c r="K86" i="190"/>
  <c r="S92" i="190"/>
  <c r="O92" i="190"/>
  <c r="K25" i="171"/>
  <c r="K49" i="171"/>
  <c r="Q27" i="17"/>
  <c r="P27" i="17"/>
  <c r="K27" i="17"/>
  <c r="O27" i="17"/>
  <c r="N27" i="17"/>
  <c r="M27" i="17"/>
  <c r="J27" i="17"/>
  <c r="H27" i="17"/>
  <c r="K50" i="172"/>
  <c r="J71" i="173"/>
  <c r="K86" i="173"/>
  <c r="M28" i="17"/>
  <c r="K28" i="17"/>
  <c r="J28" i="17"/>
  <c r="H28" i="17"/>
  <c r="Q28" i="17"/>
  <c r="P28" i="17"/>
  <c r="O28" i="17"/>
  <c r="N28" i="17"/>
  <c r="O60" i="175"/>
  <c r="S60" i="175"/>
  <c r="K32" i="178"/>
  <c r="J80" i="178"/>
  <c r="K80" i="178"/>
  <c r="S93" i="178"/>
  <c r="O93" i="178"/>
  <c r="O78" i="179"/>
  <c r="S78" i="179"/>
  <c r="K66" i="180"/>
  <c r="J66" i="180"/>
  <c r="J74" i="180"/>
  <c r="K74" i="180"/>
  <c r="K99" i="180"/>
  <c r="J99" i="180"/>
  <c r="O42" i="181"/>
  <c r="S42" i="181"/>
  <c r="O45" i="182"/>
  <c r="S45" i="182"/>
  <c r="S86" i="182"/>
  <c r="O86" i="182"/>
  <c r="S69" i="184"/>
  <c r="O69" i="184"/>
  <c r="J86" i="184"/>
  <c r="K86" i="184"/>
  <c r="K88" i="184"/>
  <c r="O52" i="185"/>
  <c r="S52" i="185"/>
  <c r="J63" i="185"/>
  <c r="O30" i="187"/>
  <c r="S30" i="187"/>
  <c r="J58" i="187"/>
  <c r="K58" i="187"/>
  <c r="O66" i="187"/>
  <c r="S66" i="187"/>
  <c r="J86" i="187"/>
  <c r="K86" i="187"/>
  <c r="O43" i="188"/>
  <c r="S43" i="188"/>
  <c r="S56" i="188"/>
  <c r="O56" i="188"/>
  <c r="S62" i="188"/>
  <c r="O62" i="188"/>
  <c r="O87" i="188"/>
  <c r="S87" i="188"/>
  <c r="S44" i="191"/>
  <c r="O44" i="191"/>
  <c r="K52" i="191"/>
  <c r="J52" i="191"/>
  <c r="S61" i="191"/>
  <c r="O61" i="191"/>
  <c r="K64" i="191"/>
  <c r="J64" i="191"/>
  <c r="K76" i="191"/>
  <c r="J76" i="191"/>
  <c r="K94" i="192"/>
  <c r="J94" i="192"/>
  <c r="S92" i="193"/>
  <c r="S50" i="194"/>
  <c r="O50" i="194"/>
  <c r="K27" i="194"/>
  <c r="J27" i="194"/>
  <c r="J50" i="194"/>
  <c r="K50" i="194"/>
  <c r="K100" i="178"/>
  <c r="J100" i="178"/>
  <c r="K45" i="179"/>
  <c r="J45" i="179"/>
  <c r="J56" i="179"/>
  <c r="K56" i="179"/>
  <c r="S62" i="179"/>
  <c r="O62" i="179"/>
  <c r="K64" i="179"/>
  <c r="J64" i="179"/>
  <c r="O45" i="180"/>
  <c r="S45" i="180"/>
  <c r="J53" i="180"/>
  <c r="K53" i="180"/>
  <c r="S97" i="180"/>
  <c r="O97" i="180"/>
  <c r="K28" i="181"/>
  <c r="J28" i="181"/>
  <c r="S93" i="182"/>
  <c r="O93" i="182"/>
  <c r="S85" i="183"/>
  <c r="O85" i="183"/>
  <c r="S21" i="184"/>
  <c r="K38" i="184"/>
  <c r="J38" i="184"/>
  <c r="J68" i="184"/>
  <c r="K68" i="184"/>
  <c r="K52" i="185"/>
  <c r="J52" i="185"/>
  <c r="S58" i="185"/>
  <c r="O58" i="185"/>
  <c r="O84" i="185"/>
  <c r="S84" i="185"/>
  <c r="S32" i="186"/>
  <c r="O32" i="186"/>
  <c r="O87" i="187"/>
  <c r="S87" i="187"/>
  <c r="O96" i="187"/>
  <c r="S96" i="187"/>
  <c r="M12" i="17"/>
  <c r="S94" i="190"/>
  <c r="O94" i="190"/>
  <c r="K93" i="192"/>
  <c r="J93" i="192"/>
  <c r="O9" i="17"/>
  <c r="O88" i="175"/>
  <c r="O94" i="175"/>
  <c r="O100" i="175"/>
  <c r="O36" i="176"/>
  <c r="S36" i="176"/>
  <c r="S78" i="177"/>
  <c r="O47" i="178"/>
  <c r="S47" i="178"/>
  <c r="K99" i="178"/>
  <c r="J99" i="178"/>
  <c r="K44" i="179"/>
  <c r="J44" i="179"/>
  <c r="S52" i="180"/>
  <c r="O52" i="180"/>
  <c r="S27" i="181"/>
  <c r="O27" i="181"/>
  <c r="K93" i="182"/>
  <c r="J93" i="182"/>
  <c r="S20" i="184"/>
  <c r="J57" i="184"/>
  <c r="K57" i="184"/>
  <c r="J74" i="184"/>
  <c r="K74" i="184"/>
  <c r="O84" i="184"/>
  <c r="S84" i="184"/>
  <c r="O51" i="185"/>
  <c r="S51" i="185"/>
  <c r="M16" i="17"/>
  <c r="K16" i="17"/>
  <c r="J16" i="17"/>
  <c r="H16" i="17"/>
  <c r="Q16" i="17"/>
  <c r="P16" i="17"/>
  <c r="O16" i="17"/>
  <c r="N16" i="17"/>
  <c r="K32" i="186"/>
  <c r="J32" i="186"/>
  <c r="S82" i="186"/>
  <c r="O82" i="186"/>
  <c r="Q15" i="17"/>
  <c r="P15" i="17"/>
  <c r="K15" i="17"/>
  <c r="O15" i="17"/>
  <c r="N15" i="17"/>
  <c r="M15" i="17"/>
  <c r="J15" i="17"/>
  <c r="H15" i="17"/>
  <c r="K59" i="187"/>
  <c r="J59" i="187"/>
  <c r="K87" i="187"/>
  <c r="J87" i="187"/>
  <c r="S64" i="189"/>
  <c r="O64" i="189"/>
  <c r="K94" i="190"/>
  <c r="J94" i="190"/>
  <c r="K99" i="191"/>
  <c r="J99" i="191"/>
  <c r="O92" i="192"/>
  <c r="S92" i="192"/>
  <c r="S50" i="193"/>
  <c r="J26" i="194"/>
  <c r="K26" i="194"/>
  <c r="S98" i="178"/>
  <c r="O98" i="178"/>
  <c r="S48" i="179"/>
  <c r="J54" i="179"/>
  <c r="K54" i="179"/>
  <c r="S61" i="179"/>
  <c r="O61" i="179"/>
  <c r="O72" i="179"/>
  <c r="S72" i="179"/>
  <c r="K69" i="180"/>
  <c r="J69" i="180"/>
  <c r="O96" i="180"/>
  <c r="S96" i="180"/>
  <c r="K27" i="181"/>
  <c r="J27" i="181"/>
  <c r="K34" i="181"/>
  <c r="J34" i="181"/>
  <c r="K83" i="181"/>
  <c r="J83" i="181"/>
  <c r="K89" i="181"/>
  <c r="J89" i="181"/>
  <c r="S92" i="182"/>
  <c r="O92" i="182"/>
  <c r="J84" i="183"/>
  <c r="K84" i="183"/>
  <c r="O73" i="184"/>
  <c r="S73" i="184"/>
  <c r="K51" i="185"/>
  <c r="J51" i="185"/>
  <c r="K57" i="185"/>
  <c r="J57" i="185"/>
  <c r="S94" i="185"/>
  <c r="O94" i="185"/>
  <c r="O31" i="186"/>
  <c r="S31" i="186"/>
  <c r="O42" i="187"/>
  <c r="S42" i="187"/>
  <c r="S58" i="187"/>
  <c r="O58" i="187"/>
  <c r="O86" i="187"/>
  <c r="S86" i="187"/>
  <c r="O40" i="189"/>
  <c r="S40" i="189"/>
  <c r="K64" i="189"/>
  <c r="J64" i="189"/>
  <c r="K87" i="189"/>
  <c r="J87" i="189"/>
  <c r="O66" i="190"/>
  <c r="S66" i="190"/>
  <c r="S80" i="190"/>
  <c r="O80" i="190"/>
  <c r="K87" i="190"/>
  <c r="J87" i="190"/>
  <c r="O98" i="191"/>
  <c r="S98" i="191"/>
  <c r="Q23" i="17"/>
  <c r="P23" i="17"/>
  <c r="O23" i="17"/>
  <c r="N23" i="17"/>
  <c r="M23" i="17"/>
  <c r="K23" i="17"/>
  <c r="J23" i="17"/>
  <c r="H23" i="17"/>
  <c r="K50" i="179"/>
  <c r="J50" i="179"/>
  <c r="S68" i="179"/>
  <c r="O68" i="179"/>
  <c r="O39" i="180"/>
  <c r="S39" i="180"/>
  <c r="S67" i="180"/>
  <c r="O67" i="180"/>
  <c r="S85" i="180"/>
  <c r="O85" i="180"/>
  <c r="S25" i="181"/>
  <c r="O25" i="181"/>
  <c r="J32" i="181"/>
  <c r="K32" i="181"/>
  <c r="J44" i="181"/>
  <c r="K44" i="181"/>
  <c r="S87" i="181"/>
  <c r="O87" i="181"/>
  <c r="K30" i="182"/>
  <c r="J30" i="182"/>
  <c r="K50" i="182"/>
  <c r="J50" i="182"/>
  <c r="S91" i="183"/>
  <c r="O91" i="183"/>
  <c r="J98" i="183"/>
  <c r="K98" i="183"/>
  <c r="S18" i="184"/>
  <c r="J82" i="184"/>
  <c r="K82" i="184"/>
  <c r="S99" i="184"/>
  <c r="O99" i="184"/>
  <c r="S49" i="185"/>
  <c r="O49" i="185"/>
  <c r="K82" i="185"/>
  <c r="J82" i="185"/>
  <c r="S91" i="185"/>
  <c r="O91" i="185"/>
  <c r="O29" i="187"/>
  <c r="S29" i="187"/>
  <c r="K57" i="187"/>
  <c r="J57" i="187"/>
  <c r="S44" i="188"/>
  <c r="O44" i="188"/>
  <c r="O63" i="188"/>
  <c r="S63" i="188"/>
  <c r="O30" i="189"/>
  <c r="S30" i="189"/>
  <c r="K39" i="189"/>
  <c r="J39" i="189"/>
  <c r="S85" i="189"/>
  <c r="O85" i="189"/>
  <c r="O30" i="190"/>
  <c r="S30" i="190"/>
  <c r="O76" i="192"/>
  <c r="S76" i="192"/>
  <c r="J92" i="192"/>
  <c r="K92" i="192"/>
  <c r="S28" i="193"/>
  <c r="S25" i="194"/>
  <c r="O25" i="194"/>
  <c r="K57" i="190"/>
  <c r="J57" i="190"/>
  <c r="O85" i="190"/>
  <c r="S85" i="190"/>
  <c r="J92" i="190"/>
  <c r="K92" i="190"/>
  <c r="J98" i="191"/>
  <c r="K98" i="191"/>
  <c r="K76" i="192"/>
  <c r="J76" i="192"/>
  <c r="O91" i="192"/>
  <c r="S91" i="192"/>
  <c r="Q21" i="17"/>
  <c r="P21" i="17"/>
  <c r="K21" i="17"/>
  <c r="O21" i="17"/>
  <c r="N21" i="17"/>
  <c r="M21" i="17"/>
  <c r="J21" i="17"/>
  <c r="H21" i="17"/>
  <c r="K81" i="184"/>
  <c r="J81" i="184"/>
  <c r="O88" i="184"/>
  <c r="O48" i="185"/>
  <c r="S48" i="185"/>
  <c r="S70" i="185"/>
  <c r="O70" i="185"/>
  <c r="K27" i="186"/>
  <c r="J27" i="186"/>
  <c r="J82" i="186"/>
  <c r="K82" i="186"/>
  <c r="O26" i="187"/>
  <c r="S26" i="187"/>
  <c r="O66" i="188"/>
  <c r="S66" i="188"/>
  <c r="K38" i="189"/>
  <c r="J38" i="189"/>
  <c r="O29" i="190"/>
  <c r="S29" i="190"/>
  <c r="S64" i="190"/>
  <c r="O64" i="190"/>
  <c r="K88" i="191"/>
  <c r="J88" i="191"/>
  <c r="O97" i="191"/>
  <c r="S97" i="191"/>
  <c r="S40" i="180"/>
  <c r="O58" i="181"/>
  <c r="O94" i="181"/>
  <c r="O44" i="182"/>
  <c r="O49" i="182"/>
  <c r="O36" i="183"/>
  <c r="S10" i="184"/>
  <c r="S24" i="184"/>
  <c r="S60" i="184"/>
  <c r="J80" i="184"/>
  <c r="K80" i="184"/>
  <c r="S55" i="185"/>
  <c r="O55" i="185"/>
  <c r="O90" i="185"/>
  <c r="S90" i="185"/>
  <c r="J26" i="186"/>
  <c r="K26" i="186"/>
  <c r="J43" i="186"/>
  <c r="K43" i="186"/>
  <c r="S58" i="186"/>
  <c r="O58" i="186"/>
  <c r="S81" i="186"/>
  <c r="O81" i="186"/>
  <c r="S88" i="186"/>
  <c r="O88" i="186"/>
  <c r="O25" i="187"/>
  <c r="S25" i="187"/>
  <c r="S90" i="187"/>
  <c r="J95" i="187"/>
  <c r="K95" i="187"/>
  <c r="K26" i="188"/>
  <c r="J26" i="188"/>
  <c r="O81" i="188"/>
  <c r="S81" i="188"/>
  <c r="S37" i="189"/>
  <c r="O37" i="189"/>
  <c r="S69" i="191"/>
  <c r="O69" i="191"/>
  <c r="O87" i="191"/>
  <c r="S87" i="191"/>
  <c r="K58" i="192"/>
  <c r="J58" i="192"/>
  <c r="J74" i="192"/>
  <c r="K74" i="192"/>
  <c r="K75" i="192"/>
  <c r="J75" i="192"/>
  <c r="Q20" i="17"/>
  <c r="P20" i="17"/>
  <c r="O20" i="17"/>
  <c r="N20" i="17"/>
  <c r="M20" i="17"/>
  <c r="K20" i="17"/>
  <c r="J20" i="17"/>
  <c r="H20" i="17"/>
  <c r="S54" i="182"/>
  <c r="S43" i="183"/>
  <c r="S46" i="183"/>
  <c r="O46" i="183"/>
  <c r="K50" i="183"/>
  <c r="J50" i="183"/>
  <c r="S9" i="184"/>
  <c r="S12" i="184"/>
  <c r="K93" i="184"/>
  <c r="J93" i="184"/>
  <c r="O66" i="185"/>
  <c r="S66" i="185"/>
  <c r="S98" i="185"/>
  <c r="O98" i="185"/>
  <c r="K99" i="185"/>
  <c r="J99" i="185"/>
  <c r="K100" i="185"/>
  <c r="J100" i="185"/>
  <c r="J25" i="186"/>
  <c r="K25" i="186"/>
  <c r="K58" i="186"/>
  <c r="J58" i="186"/>
  <c r="K81" i="186"/>
  <c r="J81" i="186"/>
  <c r="S87" i="186"/>
  <c r="O87" i="186"/>
  <c r="O92" i="187"/>
  <c r="S92" i="187"/>
  <c r="S94" i="187"/>
  <c r="O94" i="187"/>
  <c r="O25" i="188"/>
  <c r="S25" i="188"/>
  <c r="S80" i="188"/>
  <c r="O80" i="188"/>
  <c r="S27" i="189"/>
  <c r="O27" i="189"/>
  <c r="O46" i="191"/>
  <c r="S46" i="191"/>
  <c r="K69" i="191"/>
  <c r="J69" i="191"/>
  <c r="K87" i="191"/>
  <c r="J87" i="191"/>
  <c r="O96" i="191"/>
  <c r="S96" i="191"/>
  <c r="S99" i="182"/>
  <c r="O99" i="182"/>
  <c r="S100" i="182"/>
  <c r="O100" i="182"/>
  <c r="Q18" i="17"/>
  <c r="P18" i="17"/>
  <c r="K18" i="17"/>
  <c r="H18" i="17"/>
  <c r="O18" i="17"/>
  <c r="N18" i="17"/>
  <c r="M18" i="17"/>
  <c r="K63" i="184"/>
  <c r="J63" i="184"/>
  <c r="J92" i="184"/>
  <c r="K92" i="184"/>
  <c r="K27" i="185"/>
  <c r="J27" i="185"/>
  <c r="K38" i="186"/>
  <c r="J38" i="186"/>
  <c r="J80" i="186"/>
  <c r="K80" i="186"/>
  <c r="O86" i="186"/>
  <c r="S86" i="186"/>
  <c r="S24" i="187"/>
  <c r="O24" i="187"/>
  <c r="O60" i="187"/>
  <c r="S60" i="187"/>
  <c r="K94" i="187"/>
  <c r="J94" i="187"/>
  <c r="J25" i="188"/>
  <c r="K25" i="188"/>
  <c r="K38" i="188"/>
  <c r="J38" i="188"/>
  <c r="K39" i="188"/>
  <c r="J39" i="188"/>
  <c r="K27" i="189"/>
  <c r="J27" i="189"/>
  <c r="K46" i="191"/>
  <c r="J46" i="191"/>
  <c r="O86" i="191"/>
  <c r="S86" i="191"/>
  <c r="H12" i="17"/>
  <c r="K98" i="179"/>
  <c r="J81" i="180"/>
  <c r="K50" i="181"/>
  <c r="K80" i="182"/>
  <c r="O45" i="183"/>
  <c r="S45" i="183"/>
  <c r="J79" i="183"/>
  <c r="K80" i="183"/>
  <c r="J62" i="184"/>
  <c r="K62" i="184"/>
  <c r="J26" i="185"/>
  <c r="K26" i="185"/>
  <c r="K46" i="185"/>
  <c r="J46" i="185"/>
  <c r="K56" i="185"/>
  <c r="J58" i="185"/>
  <c r="J69" i="185"/>
  <c r="S97" i="185"/>
  <c r="O97" i="185"/>
  <c r="J37" i="186"/>
  <c r="K37" i="186"/>
  <c r="K57" i="186"/>
  <c r="J57" i="186"/>
  <c r="K62" i="187"/>
  <c r="J63" i="187"/>
  <c r="J64" i="187"/>
  <c r="S24" i="188"/>
  <c r="O24" i="188"/>
  <c r="J37" i="188"/>
  <c r="K37" i="188"/>
  <c r="O58" i="188"/>
  <c r="S58" i="188"/>
  <c r="S64" i="188"/>
  <c r="O64" i="188"/>
  <c r="J70" i="188"/>
  <c r="K26" i="189"/>
  <c r="J26" i="189"/>
  <c r="J98" i="189"/>
  <c r="K98" i="189"/>
  <c r="K99" i="189"/>
  <c r="J99" i="189"/>
  <c r="S45" i="191"/>
  <c r="O45" i="191"/>
  <c r="S62" i="191"/>
  <c r="O62" i="191"/>
  <c r="J86" i="191"/>
  <c r="K86" i="191"/>
  <c r="S42" i="183"/>
  <c r="O42" i="183"/>
  <c r="K93" i="183"/>
  <c r="J93" i="183"/>
  <c r="S8" i="184"/>
  <c r="K27" i="184"/>
  <c r="J27" i="184"/>
  <c r="K75" i="184"/>
  <c r="J75" i="184"/>
  <c r="Q17" i="17"/>
  <c r="P17" i="17"/>
  <c r="O17" i="17"/>
  <c r="N17" i="17"/>
  <c r="M17" i="17"/>
  <c r="K17" i="17"/>
  <c r="J17" i="17"/>
  <c r="H17" i="17"/>
  <c r="J70" i="185"/>
  <c r="S87" i="185"/>
  <c r="O87" i="185"/>
  <c r="K88" i="185"/>
  <c r="J88" i="185"/>
  <c r="S56" i="186"/>
  <c r="O56" i="186"/>
  <c r="S64" i="186"/>
  <c r="O64" i="186"/>
  <c r="S85" i="186"/>
  <c r="O85" i="186"/>
  <c r="J31" i="187"/>
  <c r="K31" i="187"/>
  <c r="O45" i="188"/>
  <c r="S45" i="188"/>
  <c r="K58" i="188"/>
  <c r="J58" i="188"/>
  <c r="K64" i="188"/>
  <c r="J64" i="188"/>
  <c r="S24" i="189"/>
  <c r="O96" i="189"/>
  <c r="S96" i="189"/>
  <c r="K12" i="17"/>
  <c r="O12" i="17"/>
  <c r="N12" i="17"/>
  <c r="J12" i="17"/>
  <c r="O64" i="191"/>
  <c r="S64" i="191"/>
  <c r="S85" i="191"/>
  <c r="O85" i="191"/>
  <c r="J18" i="17"/>
  <c r="S69" i="193"/>
  <c r="S91" i="193"/>
  <c r="S26" i="194"/>
  <c r="O26" i="194"/>
  <c r="S49" i="194"/>
  <c r="O49" i="194"/>
  <c r="S96" i="193"/>
  <c r="S16" i="194"/>
  <c r="O39" i="194"/>
  <c r="S39" i="194"/>
  <c r="O36" i="189"/>
  <c r="S36" i="189"/>
  <c r="O44" i="189"/>
  <c r="S44" i="189"/>
  <c r="S58" i="189"/>
  <c r="O58" i="189"/>
  <c r="S91" i="190"/>
  <c r="O91" i="190"/>
  <c r="O51" i="191"/>
  <c r="S51" i="191"/>
  <c r="O72" i="192"/>
  <c r="S72" i="192"/>
  <c r="S75" i="187"/>
  <c r="O75" i="187"/>
  <c r="S61" i="188"/>
  <c r="O61" i="188"/>
  <c r="S100" i="188"/>
  <c r="O100" i="188"/>
  <c r="K58" i="189"/>
  <c r="J58" i="189"/>
  <c r="O84" i="189"/>
  <c r="S84" i="189"/>
  <c r="O84" i="190"/>
  <c r="S84" i="190"/>
  <c r="O40" i="191"/>
  <c r="S40" i="191"/>
  <c r="O50" i="191"/>
  <c r="S50" i="191"/>
  <c r="O72" i="191"/>
  <c r="S72" i="191"/>
  <c r="O84" i="191"/>
  <c r="S84" i="191"/>
  <c r="O64" i="192"/>
  <c r="S64" i="192"/>
  <c r="K9" i="17"/>
  <c r="N9" i="17"/>
  <c r="M9" i="17"/>
  <c r="J9" i="17"/>
  <c r="H9" i="17"/>
  <c r="S15" i="194"/>
  <c r="S32" i="188"/>
  <c r="O32" i="188"/>
  <c r="K33" i="188"/>
  <c r="J33" i="188"/>
  <c r="K40" i="191"/>
  <c r="J40" i="191"/>
  <c r="S48" i="191"/>
  <c r="O48" i="191"/>
  <c r="J56" i="192"/>
  <c r="K56" i="192"/>
  <c r="Q9" i="17"/>
  <c r="O60" i="188"/>
  <c r="S60" i="188"/>
  <c r="J98" i="188"/>
  <c r="K98" i="188"/>
  <c r="O42" i="189"/>
  <c r="S42" i="189"/>
  <c r="K57" i="189"/>
  <c r="J57" i="189"/>
  <c r="S100" i="189"/>
  <c r="O100" i="189"/>
  <c r="S36" i="191"/>
  <c r="O36" i="191"/>
  <c r="S39" i="191"/>
  <c r="O39" i="191"/>
  <c r="S55" i="192"/>
  <c r="O55" i="192"/>
  <c r="J44" i="186"/>
  <c r="K49" i="186"/>
  <c r="J34" i="187"/>
  <c r="K34" i="187"/>
  <c r="K41" i="187"/>
  <c r="K43" i="187"/>
  <c r="J44" i="187"/>
  <c r="J68" i="187"/>
  <c r="K68" i="187"/>
  <c r="K80" i="187"/>
  <c r="J81" i="187"/>
  <c r="K62" i="188"/>
  <c r="S56" i="189"/>
  <c r="O56" i="189"/>
  <c r="K100" i="189"/>
  <c r="J100" i="189"/>
  <c r="S67" i="190"/>
  <c r="O67" i="190"/>
  <c r="K57" i="192"/>
  <c r="K32" i="185"/>
  <c r="J80" i="185"/>
  <c r="K80" i="185"/>
  <c r="K74" i="186"/>
  <c r="J75" i="186"/>
  <c r="K76" i="186"/>
  <c r="K98" i="186"/>
  <c r="J99" i="186"/>
  <c r="K100" i="186"/>
  <c r="K32" i="187"/>
  <c r="J32" i="187"/>
  <c r="K37" i="187"/>
  <c r="J38" i="187"/>
  <c r="K40" i="187"/>
  <c r="O72" i="187"/>
  <c r="S72" i="187"/>
  <c r="K89" i="187"/>
  <c r="S70" i="188"/>
  <c r="O70" i="188"/>
  <c r="J76" i="188"/>
  <c r="K33" i="189"/>
  <c r="J33" i="189"/>
  <c r="S82" i="189"/>
  <c r="O82" i="189"/>
  <c r="S88" i="189"/>
  <c r="O88" i="189"/>
  <c r="K32" i="190"/>
  <c r="J32" i="190"/>
  <c r="K70" i="191"/>
  <c r="J70" i="191"/>
  <c r="O88" i="191"/>
  <c r="S88" i="191"/>
  <c r="J100" i="191"/>
  <c r="K100" i="191"/>
  <c r="S44" i="193"/>
  <c r="S52" i="193"/>
  <c r="K51" i="194"/>
  <c r="J51" i="194"/>
  <c r="K57" i="194"/>
  <c r="J57" i="194"/>
  <c r="S40" i="194"/>
  <c r="O40" i="194"/>
  <c r="K94" i="194"/>
  <c r="J94" i="194"/>
  <c r="K40" i="194"/>
  <c r="J40" i="194"/>
  <c r="K82" i="189"/>
  <c r="J82" i="189"/>
  <c r="K26" i="190"/>
  <c r="J26" i="190"/>
  <c r="K64" i="190"/>
  <c r="J64" i="190"/>
  <c r="O70" i="192"/>
  <c r="S70" i="192"/>
  <c r="S25" i="193"/>
  <c r="J32" i="17"/>
  <c r="K93" i="194"/>
  <c r="J93" i="194"/>
  <c r="J80" i="189"/>
  <c r="K80" i="189"/>
  <c r="S51" i="190"/>
  <c r="O90" i="190"/>
  <c r="S90" i="190"/>
  <c r="J37" i="192"/>
  <c r="K37" i="192"/>
  <c r="J98" i="192"/>
  <c r="K98" i="192"/>
  <c r="S49" i="193"/>
  <c r="S68" i="193"/>
  <c r="S90" i="193"/>
  <c r="S38" i="194"/>
  <c r="O38" i="194"/>
  <c r="O92" i="194"/>
  <c r="S92" i="194"/>
  <c r="S75" i="188"/>
  <c r="J92" i="188"/>
  <c r="K92" i="188"/>
  <c r="O53" i="190"/>
  <c r="S53" i="190"/>
  <c r="K63" i="190"/>
  <c r="J63" i="190"/>
  <c r="S75" i="191"/>
  <c r="K82" i="191"/>
  <c r="J82" i="191"/>
  <c r="S68" i="192"/>
  <c r="O68" i="192"/>
  <c r="J38" i="194"/>
  <c r="K38" i="194"/>
  <c r="J92" i="194"/>
  <c r="K92" i="194"/>
  <c r="O90" i="189"/>
  <c r="S90" i="189"/>
  <c r="J62" i="190"/>
  <c r="K62" i="190"/>
  <c r="O78" i="191"/>
  <c r="S78" i="191"/>
  <c r="K93" i="191"/>
  <c r="J93" i="191"/>
  <c r="S67" i="193"/>
  <c r="S37" i="194"/>
  <c r="O37" i="194"/>
  <c r="K70" i="194"/>
  <c r="J70" i="194"/>
  <c r="S91" i="194"/>
  <c r="O91" i="194"/>
  <c r="K51" i="189"/>
  <c r="J51" i="189"/>
  <c r="K25" i="190"/>
  <c r="J27" i="190"/>
  <c r="K37" i="190"/>
  <c r="K80" i="190"/>
  <c r="J81" i="190"/>
  <c r="J82" i="190"/>
  <c r="M10" i="17"/>
  <c r="K10" i="17"/>
  <c r="J10" i="17"/>
  <c r="H10" i="17"/>
  <c r="Q10" i="17"/>
  <c r="P10" i="17"/>
  <c r="O10" i="17"/>
  <c r="N10" i="17"/>
  <c r="S67" i="192"/>
  <c r="O67" i="192"/>
  <c r="K99" i="192"/>
  <c r="S34" i="193"/>
  <c r="S28" i="194"/>
  <c r="O28" i="194"/>
  <c r="J39" i="194"/>
  <c r="S52" i="194"/>
  <c r="O52" i="194"/>
  <c r="K69" i="194"/>
  <c r="J69" i="194"/>
  <c r="K81" i="189"/>
  <c r="K92" i="189"/>
  <c r="J94" i="189"/>
  <c r="K88" i="190"/>
  <c r="J88" i="190"/>
  <c r="Q11" i="17"/>
  <c r="P11" i="17"/>
  <c r="O11" i="17"/>
  <c r="N11" i="17"/>
  <c r="M11" i="17"/>
  <c r="K11" i="17"/>
  <c r="J11" i="17"/>
  <c r="H11" i="17"/>
  <c r="K80" i="191"/>
  <c r="O58" i="192"/>
  <c r="S58" i="192"/>
  <c r="J70" i="192"/>
  <c r="S66" i="193"/>
  <c r="O27" i="194"/>
  <c r="S27" i="194"/>
  <c r="K28" i="194"/>
  <c r="J28" i="194"/>
  <c r="O51" i="194"/>
  <c r="S51" i="194"/>
  <c r="K52" i="194"/>
  <c r="J52" i="194"/>
  <c r="K58" i="194"/>
  <c r="J58" i="194"/>
  <c r="S60" i="192"/>
  <c r="S62" i="192"/>
  <c r="O66" i="192"/>
  <c r="S66" i="192"/>
  <c r="S64" i="193"/>
  <c r="S74" i="193"/>
  <c r="Q32" i="17"/>
  <c r="S18" i="194"/>
  <c r="S30" i="194"/>
  <c r="S42" i="194"/>
  <c r="J68" i="194"/>
  <c r="K68" i="194"/>
  <c r="S63" i="193"/>
  <c r="S20" i="194"/>
  <c r="S32" i="194"/>
  <c r="O32" i="194"/>
  <c r="K34" i="194"/>
  <c r="J34" i="194"/>
  <c r="S44" i="194"/>
  <c r="O44" i="194"/>
  <c r="K46" i="194"/>
  <c r="J46" i="194"/>
  <c r="S67" i="194"/>
  <c r="O67" i="194"/>
  <c r="S85" i="194"/>
  <c r="S58" i="193"/>
  <c r="S80" i="193"/>
  <c r="Q14" i="17"/>
  <c r="P14" i="17"/>
  <c r="O14" i="17"/>
  <c r="N14" i="17"/>
  <c r="M14" i="17"/>
  <c r="K14" i="17"/>
  <c r="Q12" i="17"/>
  <c r="P12" i="17"/>
  <c r="O96" i="192"/>
  <c r="S96" i="192"/>
  <c r="S98" i="193"/>
  <c r="S19" i="194"/>
  <c r="S31" i="194"/>
  <c r="O31" i="194"/>
  <c r="S43" i="194"/>
  <c r="O43" i="194"/>
  <c r="O75" i="194"/>
  <c r="S75" i="194"/>
  <c r="K76" i="194"/>
  <c r="J76" i="194"/>
  <c r="H14" i="17"/>
  <c r="H32" i="17"/>
  <c r="J100" i="192"/>
  <c r="J33" i="194"/>
  <c r="J45" i="194"/>
  <c r="J14" i="17"/>
  <c r="P9" i="17"/>
  <c r="K32" i="17"/>
  <c r="M32" i="17"/>
  <c r="N32" i="17"/>
  <c r="O32" i="17"/>
  <c r="K62" i="194"/>
  <c r="K86" i="194"/>
  <c r="P32" i="17"/>
  <c r="O55" i="194"/>
  <c r="K56" i="194"/>
  <c r="S54" i="194"/>
  <c r="S60" i="194"/>
  <c r="S66" i="194"/>
  <c r="S72" i="194"/>
  <c r="S78" i="194"/>
  <c r="S84" i="194"/>
  <c r="S90" i="194"/>
  <c r="S96" i="194"/>
  <c r="O56" i="194"/>
  <c r="O57" i="194"/>
  <c r="O93" i="194"/>
  <c r="O99" i="194"/>
  <c r="J29" i="194"/>
  <c r="J35" i="194"/>
  <c r="J41" i="194"/>
  <c r="J47" i="194"/>
  <c r="J53" i="194"/>
  <c r="J59" i="194"/>
  <c r="J65" i="194"/>
  <c r="J71" i="194"/>
  <c r="J77" i="194"/>
  <c r="J83" i="194"/>
  <c r="J89" i="194"/>
  <c r="J95" i="194"/>
  <c r="O58" i="194"/>
  <c r="O64" i="194"/>
  <c r="O70" i="194"/>
  <c r="O76" i="194"/>
  <c r="O82" i="194"/>
  <c r="O88" i="194"/>
  <c r="O94" i="194"/>
  <c r="O100" i="194"/>
  <c r="J60" i="194"/>
  <c r="J66" i="194"/>
  <c r="J72" i="194"/>
  <c r="J78" i="194"/>
  <c r="J84" i="194"/>
  <c r="J90" i="194"/>
  <c r="J96" i="194"/>
  <c r="O59" i="194"/>
  <c r="O65" i="194"/>
  <c r="O71" i="194"/>
  <c r="O77" i="194"/>
  <c r="O83" i="194"/>
  <c r="O89" i="194"/>
  <c r="O95" i="194"/>
  <c r="J55" i="194"/>
  <c r="J61" i="194"/>
  <c r="J67" i="194"/>
  <c r="J73" i="194"/>
  <c r="J79" i="194"/>
  <c r="J85" i="194"/>
  <c r="J91" i="194"/>
  <c r="J97" i="194"/>
  <c r="J30" i="194"/>
  <c r="J36" i="194"/>
  <c r="J42" i="194"/>
  <c r="J48" i="194"/>
  <c r="J54" i="194"/>
  <c r="O29" i="194"/>
  <c r="O35" i="194"/>
  <c r="O41" i="194"/>
  <c r="O47" i="194"/>
  <c r="O53" i="194"/>
  <c r="J25" i="194"/>
  <c r="J31" i="194"/>
  <c r="J37" i="194"/>
  <c r="J43" i="194"/>
  <c r="J49" i="194"/>
  <c r="S24" i="193"/>
  <c r="S30" i="193"/>
  <c r="S36" i="193"/>
  <c r="S42" i="193"/>
  <c r="S48" i="193"/>
  <c r="S54" i="193"/>
  <c r="S54" i="192"/>
  <c r="O56" i="192"/>
  <c r="S53" i="192"/>
  <c r="O57" i="192"/>
  <c r="O63" i="192"/>
  <c r="O69" i="192"/>
  <c r="O75" i="192"/>
  <c r="O81" i="192"/>
  <c r="O87" i="192"/>
  <c r="O93" i="192"/>
  <c r="O99" i="192"/>
  <c r="K34" i="192"/>
  <c r="K40" i="192"/>
  <c r="K46" i="192"/>
  <c r="K52" i="192"/>
  <c r="J35" i="192"/>
  <c r="J41" i="192"/>
  <c r="J47" i="192"/>
  <c r="J53" i="192"/>
  <c r="J59" i="192"/>
  <c r="J65" i="192"/>
  <c r="J71" i="192"/>
  <c r="J77" i="192"/>
  <c r="J83" i="192"/>
  <c r="J89" i="192"/>
  <c r="J95" i="192"/>
  <c r="O88" i="192"/>
  <c r="O94" i="192"/>
  <c r="O100" i="192"/>
  <c r="J60" i="192"/>
  <c r="J66" i="192"/>
  <c r="J72" i="192"/>
  <c r="J78" i="192"/>
  <c r="J84" i="192"/>
  <c r="J90" i="192"/>
  <c r="J96" i="192"/>
  <c r="O59" i="192"/>
  <c r="O65" i="192"/>
  <c r="O71" i="192"/>
  <c r="O77" i="192"/>
  <c r="O83" i="192"/>
  <c r="O89" i="192"/>
  <c r="O95" i="192"/>
  <c r="O34" i="192"/>
  <c r="O40" i="192"/>
  <c r="O46" i="192"/>
  <c r="O52" i="192"/>
  <c r="J36" i="192"/>
  <c r="J42" i="192"/>
  <c r="J48" i="192"/>
  <c r="J54" i="192"/>
  <c r="J55" i="192"/>
  <c r="J61" i="192"/>
  <c r="J67" i="192"/>
  <c r="J73" i="192"/>
  <c r="J79" i="192"/>
  <c r="J85" i="192"/>
  <c r="J91" i="192"/>
  <c r="J97" i="192"/>
  <c r="O55" i="191"/>
  <c r="K56" i="191"/>
  <c r="J39" i="191"/>
  <c r="J45" i="191"/>
  <c r="J51" i="191"/>
  <c r="S54" i="191"/>
  <c r="O56" i="191"/>
  <c r="O57" i="191"/>
  <c r="J59" i="191"/>
  <c r="J65" i="191"/>
  <c r="J71" i="191"/>
  <c r="J77" i="191"/>
  <c r="J83" i="191"/>
  <c r="J89" i="191"/>
  <c r="J95" i="191"/>
  <c r="O94" i="191"/>
  <c r="O100" i="191"/>
  <c r="J60" i="191"/>
  <c r="J66" i="191"/>
  <c r="J72" i="191"/>
  <c r="J78" i="191"/>
  <c r="J84" i="191"/>
  <c r="J90" i="191"/>
  <c r="J96" i="191"/>
  <c r="J35" i="191"/>
  <c r="J41" i="191"/>
  <c r="J47" i="191"/>
  <c r="J53" i="191"/>
  <c r="J36" i="191"/>
  <c r="J42" i="191"/>
  <c r="J48" i="191"/>
  <c r="J54" i="191"/>
  <c r="O35" i="191"/>
  <c r="O41" i="191"/>
  <c r="O47" i="191"/>
  <c r="O53" i="191"/>
  <c r="O59" i="191"/>
  <c r="O65" i="191"/>
  <c r="O71" i="191"/>
  <c r="O77" i="191"/>
  <c r="O83" i="191"/>
  <c r="O89" i="191"/>
  <c r="O95" i="191"/>
  <c r="J55" i="191"/>
  <c r="J61" i="191"/>
  <c r="J67" i="191"/>
  <c r="J73" i="191"/>
  <c r="J79" i="191"/>
  <c r="J85" i="191"/>
  <c r="J91" i="191"/>
  <c r="J97" i="191"/>
  <c r="O55" i="190"/>
  <c r="K56" i="190"/>
  <c r="S54" i="190"/>
  <c r="O56" i="190"/>
  <c r="J28" i="190"/>
  <c r="J34" i="190"/>
  <c r="J40" i="190"/>
  <c r="J46" i="190"/>
  <c r="J52" i="190"/>
  <c r="O57" i="190"/>
  <c r="O63" i="190"/>
  <c r="O69" i="190"/>
  <c r="O75" i="190"/>
  <c r="O81" i="190"/>
  <c r="O87" i="190"/>
  <c r="O93" i="190"/>
  <c r="O99" i="190"/>
  <c r="J59" i="190"/>
  <c r="J65" i="190"/>
  <c r="J71" i="190"/>
  <c r="J77" i="190"/>
  <c r="J83" i="190"/>
  <c r="J89" i="190"/>
  <c r="J95" i="190"/>
  <c r="J29" i="190"/>
  <c r="J35" i="190"/>
  <c r="J41" i="190"/>
  <c r="J47" i="190"/>
  <c r="J53" i="190"/>
  <c r="O28" i="190"/>
  <c r="O34" i="190"/>
  <c r="O40" i="190"/>
  <c r="O46" i="190"/>
  <c r="O52" i="190"/>
  <c r="J60" i="190"/>
  <c r="J66" i="190"/>
  <c r="J72" i="190"/>
  <c r="J78" i="190"/>
  <c r="J84" i="190"/>
  <c r="J90" i="190"/>
  <c r="J96" i="190"/>
  <c r="O59" i="190"/>
  <c r="O65" i="190"/>
  <c r="O71" i="190"/>
  <c r="O77" i="190"/>
  <c r="O83" i="190"/>
  <c r="O89" i="190"/>
  <c r="O95" i="190"/>
  <c r="J24" i="190"/>
  <c r="J30" i="190"/>
  <c r="J36" i="190"/>
  <c r="J42" i="190"/>
  <c r="J48" i="190"/>
  <c r="J54" i="190"/>
  <c r="J55" i="190"/>
  <c r="J61" i="190"/>
  <c r="J67" i="190"/>
  <c r="J73" i="190"/>
  <c r="J79" i="190"/>
  <c r="J85" i="190"/>
  <c r="J91" i="190"/>
  <c r="J97" i="190"/>
  <c r="O55" i="189"/>
  <c r="K56" i="189"/>
  <c r="J28" i="189"/>
  <c r="J34" i="189"/>
  <c r="J40" i="189"/>
  <c r="J46" i="189"/>
  <c r="K52" i="189"/>
  <c r="O57" i="189"/>
  <c r="O63" i="189"/>
  <c r="O69" i="189"/>
  <c r="O75" i="189"/>
  <c r="O81" i="189"/>
  <c r="O87" i="189"/>
  <c r="O93" i="189"/>
  <c r="O99" i="189"/>
  <c r="J59" i="189"/>
  <c r="J65" i="189"/>
  <c r="J71" i="189"/>
  <c r="J77" i="189"/>
  <c r="J83" i="189"/>
  <c r="J89" i="189"/>
  <c r="J95" i="189"/>
  <c r="K29" i="189"/>
  <c r="K35" i="189"/>
  <c r="K41" i="189"/>
  <c r="K47" i="189"/>
  <c r="K53" i="189"/>
  <c r="J60" i="189"/>
  <c r="J66" i="189"/>
  <c r="J72" i="189"/>
  <c r="J78" i="189"/>
  <c r="J84" i="189"/>
  <c r="J90" i="189"/>
  <c r="J96" i="189"/>
  <c r="J54" i="189"/>
  <c r="O29" i="189"/>
  <c r="K30" i="189"/>
  <c r="O35" i="189"/>
  <c r="K36" i="189"/>
  <c r="O41" i="189"/>
  <c r="K42" i="189"/>
  <c r="O47" i="189"/>
  <c r="K48" i="189"/>
  <c r="O53" i="189"/>
  <c r="O59" i="189"/>
  <c r="O65" i="189"/>
  <c r="O71" i="189"/>
  <c r="O77" i="189"/>
  <c r="O83" i="189"/>
  <c r="O89" i="189"/>
  <c r="O95" i="189"/>
  <c r="J55" i="189"/>
  <c r="J61" i="189"/>
  <c r="J67" i="189"/>
  <c r="J73" i="189"/>
  <c r="J79" i="189"/>
  <c r="J85" i="189"/>
  <c r="J91" i="189"/>
  <c r="J97" i="189"/>
  <c r="J25" i="189"/>
  <c r="J31" i="189"/>
  <c r="J37" i="189"/>
  <c r="J43" i="189"/>
  <c r="J49" i="189"/>
  <c r="J28" i="188"/>
  <c r="J34" i="188"/>
  <c r="J40" i="188"/>
  <c r="J46" i="188"/>
  <c r="J52" i="188"/>
  <c r="O57" i="188"/>
  <c r="J59" i="188"/>
  <c r="J65" i="188"/>
  <c r="J71" i="188"/>
  <c r="J77" i="188"/>
  <c r="J83" i="188"/>
  <c r="J89" i="188"/>
  <c r="J95" i="188"/>
  <c r="O28" i="188"/>
  <c r="K29" i="188"/>
  <c r="O34" i="188"/>
  <c r="K35" i="188"/>
  <c r="O40" i="188"/>
  <c r="K41" i="188"/>
  <c r="O46" i="188"/>
  <c r="K47" i="188"/>
  <c r="O52" i="188"/>
  <c r="K53" i="188"/>
  <c r="J24" i="188"/>
  <c r="J30" i="188"/>
  <c r="J36" i="188"/>
  <c r="J42" i="188"/>
  <c r="J48" i="188"/>
  <c r="J54" i="188"/>
  <c r="J60" i="188"/>
  <c r="J66" i="188"/>
  <c r="J72" i="188"/>
  <c r="J78" i="188"/>
  <c r="J84" i="188"/>
  <c r="J90" i="188"/>
  <c r="J96" i="188"/>
  <c r="O59" i="188"/>
  <c r="O65" i="188"/>
  <c r="O71" i="188"/>
  <c r="O77" i="188"/>
  <c r="O83" i="188"/>
  <c r="O89" i="188"/>
  <c r="O95" i="188"/>
  <c r="O29" i="188"/>
  <c r="O35" i="188"/>
  <c r="O41" i="188"/>
  <c r="O47" i="188"/>
  <c r="O53" i="188"/>
  <c r="J55" i="188"/>
  <c r="J61" i="188"/>
  <c r="J67" i="188"/>
  <c r="J73" i="188"/>
  <c r="J79" i="188"/>
  <c r="J85" i="188"/>
  <c r="J91" i="188"/>
  <c r="J97" i="188"/>
  <c r="O55" i="187"/>
  <c r="K56" i="187"/>
  <c r="O61" i="187"/>
  <c r="O67" i="187"/>
  <c r="O73" i="187"/>
  <c r="O79" i="187"/>
  <c r="O85" i="187"/>
  <c r="O91" i="187"/>
  <c r="O97" i="187"/>
  <c r="S53" i="187"/>
  <c r="S54" i="187"/>
  <c r="J27" i="187"/>
  <c r="J33" i="187"/>
  <c r="J39" i="187"/>
  <c r="J45" i="187"/>
  <c r="J51" i="187"/>
  <c r="O28" i="187"/>
  <c r="O34" i="187"/>
  <c r="O40" i="187"/>
  <c r="O46" i="187"/>
  <c r="O52" i="187"/>
  <c r="K53" i="187"/>
  <c r="J60" i="187"/>
  <c r="J66" i="187"/>
  <c r="J72" i="187"/>
  <c r="J78" i="187"/>
  <c r="J84" i="187"/>
  <c r="J90" i="187"/>
  <c r="J96" i="187"/>
  <c r="J24" i="187"/>
  <c r="J30" i="187"/>
  <c r="J36" i="187"/>
  <c r="J42" i="187"/>
  <c r="J48" i="187"/>
  <c r="J54" i="187"/>
  <c r="O59" i="187"/>
  <c r="O65" i="187"/>
  <c r="O71" i="187"/>
  <c r="O77" i="187"/>
  <c r="O83" i="187"/>
  <c r="O89" i="187"/>
  <c r="O95" i="187"/>
  <c r="J55" i="187"/>
  <c r="J61" i="187"/>
  <c r="J67" i="187"/>
  <c r="J73" i="187"/>
  <c r="J79" i="187"/>
  <c r="J85" i="187"/>
  <c r="J91" i="187"/>
  <c r="J97" i="187"/>
  <c r="S95" i="186"/>
  <c r="O95" i="186"/>
  <c r="S35" i="186"/>
  <c r="S36" i="186"/>
  <c r="K59" i="186"/>
  <c r="J59" i="186"/>
  <c r="K65" i="186"/>
  <c r="J65" i="186"/>
  <c r="K71" i="186"/>
  <c r="J71" i="186"/>
  <c r="K77" i="186"/>
  <c r="J77" i="186"/>
  <c r="K83" i="186"/>
  <c r="J83" i="186"/>
  <c r="K89" i="186"/>
  <c r="J89" i="186"/>
  <c r="K95" i="186"/>
  <c r="J95" i="186"/>
  <c r="S46" i="186"/>
  <c r="O46" i="186"/>
  <c r="K47" i="186"/>
  <c r="J47" i="186"/>
  <c r="S59" i="186"/>
  <c r="O59" i="186"/>
  <c r="S65" i="186"/>
  <c r="O65" i="186"/>
  <c r="S71" i="186"/>
  <c r="O71" i="186"/>
  <c r="S77" i="186"/>
  <c r="O77" i="186"/>
  <c r="S83" i="186"/>
  <c r="O83" i="186"/>
  <c r="S89" i="186"/>
  <c r="O89" i="186"/>
  <c r="K30" i="186"/>
  <c r="J30" i="186"/>
  <c r="J40" i="186"/>
  <c r="S28" i="186"/>
  <c r="O28" i="186"/>
  <c r="K29" i="186"/>
  <c r="J29" i="186"/>
  <c r="S52" i="186"/>
  <c r="O52" i="186"/>
  <c r="K53" i="186"/>
  <c r="J53" i="186"/>
  <c r="O24" i="186"/>
  <c r="S34" i="186"/>
  <c r="O34" i="186"/>
  <c r="K35" i="186"/>
  <c r="J35" i="186"/>
  <c r="S47" i="186"/>
  <c r="K36" i="186"/>
  <c r="J36" i="186"/>
  <c r="S60" i="186"/>
  <c r="S66" i="186"/>
  <c r="J28" i="186"/>
  <c r="K42" i="186"/>
  <c r="J42" i="186"/>
  <c r="J52" i="186"/>
  <c r="S40" i="186"/>
  <c r="O40" i="186"/>
  <c r="K41" i="186"/>
  <c r="J41" i="186"/>
  <c r="S54" i="186"/>
  <c r="K24" i="186"/>
  <c r="J24" i="186"/>
  <c r="K48" i="186"/>
  <c r="J48" i="186"/>
  <c r="O57" i="186"/>
  <c r="J60" i="186"/>
  <c r="J66" i="186"/>
  <c r="J72" i="186"/>
  <c r="J78" i="186"/>
  <c r="J84" i="186"/>
  <c r="J90" i="186"/>
  <c r="J96" i="186"/>
  <c r="J54" i="186"/>
  <c r="J55" i="186"/>
  <c r="J61" i="186"/>
  <c r="J67" i="186"/>
  <c r="J73" i="186"/>
  <c r="J79" i="186"/>
  <c r="J85" i="186"/>
  <c r="J91" i="186"/>
  <c r="J97" i="186"/>
  <c r="S54" i="185"/>
  <c r="O56" i="185"/>
  <c r="K59" i="185"/>
  <c r="K65" i="185"/>
  <c r="K71" i="185"/>
  <c r="K77" i="185"/>
  <c r="K83" i="185"/>
  <c r="K89" i="185"/>
  <c r="K95" i="185"/>
  <c r="J60" i="185"/>
  <c r="J66" i="185"/>
  <c r="J72" i="185"/>
  <c r="J78" i="185"/>
  <c r="J84" i="185"/>
  <c r="J90" i="185"/>
  <c r="J96" i="185"/>
  <c r="K35" i="185"/>
  <c r="K41" i="185"/>
  <c r="K47" i="185"/>
  <c r="J30" i="185"/>
  <c r="J36" i="185"/>
  <c r="J42" i="185"/>
  <c r="J48" i="185"/>
  <c r="J54" i="185"/>
  <c r="O29" i="185"/>
  <c r="O35" i="185"/>
  <c r="O41" i="185"/>
  <c r="O47" i="185"/>
  <c r="O53" i="185"/>
  <c r="O59" i="185"/>
  <c r="O65" i="185"/>
  <c r="O71" i="185"/>
  <c r="O77" i="185"/>
  <c r="O83" i="185"/>
  <c r="O89" i="185"/>
  <c r="O95" i="185"/>
  <c r="K29" i="185"/>
  <c r="J55" i="185"/>
  <c r="J61" i="185"/>
  <c r="J67" i="185"/>
  <c r="J73" i="185"/>
  <c r="J79" i="185"/>
  <c r="J85" i="185"/>
  <c r="J91" i="185"/>
  <c r="J97" i="185"/>
  <c r="J53" i="185"/>
  <c r="J25" i="185"/>
  <c r="J31" i="185"/>
  <c r="J37" i="185"/>
  <c r="J43" i="185"/>
  <c r="J49" i="185"/>
  <c r="J40" i="184"/>
  <c r="J46" i="184"/>
  <c r="J52" i="184"/>
  <c r="O57" i="184"/>
  <c r="S56" i="184"/>
  <c r="J59" i="184"/>
  <c r="J65" i="184"/>
  <c r="J71" i="184"/>
  <c r="J77" i="184"/>
  <c r="J83" i="184"/>
  <c r="J89" i="184"/>
  <c r="J95" i="184"/>
  <c r="J29" i="184"/>
  <c r="J47" i="184"/>
  <c r="J24" i="184"/>
  <c r="J30" i="184"/>
  <c r="J36" i="184"/>
  <c r="J42" i="184"/>
  <c r="J48" i="184"/>
  <c r="J54" i="184"/>
  <c r="J60" i="184"/>
  <c r="J66" i="184"/>
  <c r="J72" i="184"/>
  <c r="J78" i="184"/>
  <c r="J84" i="184"/>
  <c r="J90" i="184"/>
  <c r="J96" i="184"/>
  <c r="K28" i="184"/>
  <c r="K34" i="184"/>
  <c r="J35" i="184"/>
  <c r="J41" i="184"/>
  <c r="J53" i="184"/>
  <c r="O29" i="184"/>
  <c r="O35" i="184"/>
  <c r="O41" i="184"/>
  <c r="O47" i="184"/>
  <c r="O53" i="184"/>
  <c r="O59" i="184"/>
  <c r="O65" i="184"/>
  <c r="O71" i="184"/>
  <c r="O77" i="184"/>
  <c r="O83" i="184"/>
  <c r="O89" i="184"/>
  <c r="O95" i="184"/>
  <c r="J55" i="184"/>
  <c r="J61" i="184"/>
  <c r="J67" i="184"/>
  <c r="J73" i="184"/>
  <c r="J79" i="184"/>
  <c r="J85" i="184"/>
  <c r="J91" i="184"/>
  <c r="J97" i="184"/>
  <c r="J25" i="184"/>
  <c r="J31" i="184"/>
  <c r="J37" i="184"/>
  <c r="J43" i="184"/>
  <c r="J49" i="184"/>
  <c r="S33" i="183"/>
  <c r="S44" i="183"/>
  <c r="O44" i="183"/>
  <c r="K46" i="183"/>
  <c r="J46" i="183"/>
  <c r="S51" i="183"/>
  <c r="K27" i="183"/>
  <c r="J27" i="183"/>
  <c r="K45" i="183"/>
  <c r="J45" i="183"/>
  <c r="S26" i="183"/>
  <c r="O26" i="183"/>
  <c r="K28" i="183"/>
  <c r="J28" i="183"/>
  <c r="S50" i="183"/>
  <c r="O50" i="183"/>
  <c r="K52" i="183"/>
  <c r="J52" i="183"/>
  <c r="O28" i="183"/>
  <c r="K33" i="183"/>
  <c r="J33" i="183"/>
  <c r="K51" i="183"/>
  <c r="J51" i="183"/>
  <c r="O29" i="183"/>
  <c r="O47" i="183"/>
  <c r="S32" i="183"/>
  <c r="O32" i="183"/>
  <c r="K34" i="183"/>
  <c r="J34" i="183"/>
  <c r="S27" i="183"/>
  <c r="S38" i="183"/>
  <c r="O38" i="183"/>
  <c r="K40" i="183"/>
  <c r="J40" i="183"/>
  <c r="K39" i="183"/>
  <c r="J39" i="183"/>
  <c r="O55" i="183"/>
  <c r="K56" i="183"/>
  <c r="S54" i="183"/>
  <c r="O56" i="183"/>
  <c r="J58" i="183"/>
  <c r="J64" i="183"/>
  <c r="J70" i="183"/>
  <c r="J76" i="183"/>
  <c r="J82" i="183"/>
  <c r="J88" i="183"/>
  <c r="J94" i="183"/>
  <c r="J100" i="183"/>
  <c r="O57" i="183"/>
  <c r="O63" i="183"/>
  <c r="O69" i="183"/>
  <c r="O75" i="183"/>
  <c r="O81" i="183"/>
  <c r="O87" i="183"/>
  <c r="O93" i="183"/>
  <c r="O99" i="183"/>
  <c r="J59" i="183"/>
  <c r="J65" i="183"/>
  <c r="J71" i="183"/>
  <c r="J77" i="183"/>
  <c r="J83" i="183"/>
  <c r="J89" i="183"/>
  <c r="J95" i="183"/>
  <c r="O94" i="183"/>
  <c r="O100" i="183"/>
  <c r="O59" i="183"/>
  <c r="O65" i="183"/>
  <c r="O71" i="183"/>
  <c r="O77" i="183"/>
  <c r="O83" i="183"/>
  <c r="O89" i="183"/>
  <c r="O95" i="183"/>
  <c r="J55" i="183"/>
  <c r="J91" i="183"/>
  <c r="J97" i="183"/>
  <c r="O57" i="182"/>
  <c r="J28" i="182"/>
  <c r="J40" i="182"/>
  <c r="J52" i="182"/>
  <c r="K34" i="182"/>
  <c r="K46" i="182"/>
  <c r="J29" i="182"/>
  <c r="J35" i="182"/>
  <c r="J41" i="182"/>
  <c r="J47" i="182"/>
  <c r="J53" i="182"/>
  <c r="J59" i="182"/>
  <c r="J65" i="182"/>
  <c r="J71" i="182"/>
  <c r="J77" i="182"/>
  <c r="J83" i="182"/>
  <c r="J89" i="182"/>
  <c r="J95" i="182"/>
  <c r="O28" i="182"/>
  <c r="O34" i="182"/>
  <c r="O40" i="182"/>
  <c r="O46" i="182"/>
  <c r="O52" i="182"/>
  <c r="J60" i="182"/>
  <c r="J66" i="182"/>
  <c r="J72" i="182"/>
  <c r="J78" i="182"/>
  <c r="J84" i="182"/>
  <c r="J90" i="182"/>
  <c r="J96" i="182"/>
  <c r="O59" i="182"/>
  <c r="O65" i="182"/>
  <c r="O71" i="182"/>
  <c r="O77" i="182"/>
  <c r="O83" i="182"/>
  <c r="O89" i="182"/>
  <c r="O95" i="182"/>
  <c r="O29" i="182"/>
  <c r="O35" i="182"/>
  <c r="O41" i="182"/>
  <c r="O47" i="182"/>
  <c r="O53" i="182"/>
  <c r="J55" i="182"/>
  <c r="J61" i="182"/>
  <c r="J67" i="182"/>
  <c r="J73" i="182"/>
  <c r="J79" i="182"/>
  <c r="J85" i="182"/>
  <c r="J91" i="182"/>
  <c r="J97" i="182"/>
  <c r="O55" i="181"/>
  <c r="K56" i="181"/>
  <c r="S54" i="181"/>
  <c r="J57" i="181"/>
  <c r="S60" i="181"/>
  <c r="J63" i="181"/>
  <c r="S66" i="181"/>
  <c r="J69" i="181"/>
  <c r="S72" i="181"/>
  <c r="J75" i="181"/>
  <c r="S78" i="181"/>
  <c r="J81" i="181"/>
  <c r="S84" i="181"/>
  <c r="J87" i="181"/>
  <c r="S90" i="181"/>
  <c r="J93" i="181"/>
  <c r="S96" i="181"/>
  <c r="J99" i="181"/>
  <c r="O56" i="181"/>
  <c r="O62" i="181"/>
  <c r="O68" i="181"/>
  <c r="O74" i="181"/>
  <c r="O80" i="181"/>
  <c r="O86" i="181"/>
  <c r="O92" i="181"/>
  <c r="O98" i="181"/>
  <c r="O57" i="181"/>
  <c r="K29" i="181"/>
  <c r="K35" i="181"/>
  <c r="K41" i="181"/>
  <c r="K47" i="181"/>
  <c r="K53" i="181"/>
  <c r="J24" i="181"/>
  <c r="J30" i="181"/>
  <c r="J36" i="181"/>
  <c r="J42" i="181"/>
  <c r="J48" i="181"/>
  <c r="J54" i="181"/>
  <c r="J60" i="181"/>
  <c r="J66" i="181"/>
  <c r="J72" i="181"/>
  <c r="J78" i="181"/>
  <c r="J84" i="181"/>
  <c r="J90" i="181"/>
  <c r="J96" i="181"/>
  <c r="O59" i="181"/>
  <c r="O65" i="181"/>
  <c r="O71" i="181"/>
  <c r="O77" i="181"/>
  <c r="O83" i="181"/>
  <c r="O89" i="181"/>
  <c r="O95" i="181"/>
  <c r="J55" i="181"/>
  <c r="J61" i="181"/>
  <c r="J67" i="181"/>
  <c r="J73" i="181"/>
  <c r="J79" i="181"/>
  <c r="J85" i="181"/>
  <c r="J91" i="181"/>
  <c r="J97" i="181"/>
  <c r="O29" i="181"/>
  <c r="O35" i="181"/>
  <c r="O41" i="181"/>
  <c r="O47" i="181"/>
  <c r="O53" i="181"/>
  <c r="J25" i="181"/>
  <c r="J31" i="181"/>
  <c r="J37" i="181"/>
  <c r="J43" i="181"/>
  <c r="J49" i="181"/>
  <c r="K50" i="180"/>
  <c r="S33" i="180"/>
  <c r="S44" i="180"/>
  <c r="O44" i="180"/>
  <c r="K46" i="180"/>
  <c r="J46" i="180"/>
  <c r="S51" i="180"/>
  <c r="S26" i="180"/>
  <c r="O26" i="180"/>
  <c r="K28" i="180"/>
  <c r="J28" i="180"/>
  <c r="K27" i="180"/>
  <c r="J27" i="180"/>
  <c r="J38" i="180"/>
  <c r="K45" i="180"/>
  <c r="J45" i="180"/>
  <c r="S50" i="180"/>
  <c r="O50" i="180"/>
  <c r="S38" i="180"/>
  <c r="O38" i="180"/>
  <c r="K40" i="180"/>
  <c r="J40" i="180"/>
  <c r="S32" i="180"/>
  <c r="O32" i="180"/>
  <c r="K34" i="180"/>
  <c r="J34" i="180"/>
  <c r="K51" i="180"/>
  <c r="J51" i="180"/>
  <c r="K33" i="180"/>
  <c r="J33" i="180"/>
  <c r="J32" i="180"/>
  <c r="K39" i="180"/>
  <c r="J39" i="180"/>
  <c r="K52" i="180"/>
  <c r="J52" i="180"/>
  <c r="O55" i="180"/>
  <c r="K56" i="180"/>
  <c r="S54" i="180"/>
  <c r="O56" i="180"/>
  <c r="O62" i="180"/>
  <c r="O68" i="180"/>
  <c r="O74" i="180"/>
  <c r="O80" i="180"/>
  <c r="O86" i="180"/>
  <c r="O92" i="180"/>
  <c r="O98" i="180"/>
  <c r="J58" i="180"/>
  <c r="J64" i="180"/>
  <c r="J70" i="180"/>
  <c r="J76" i="180"/>
  <c r="J82" i="180"/>
  <c r="J88" i="180"/>
  <c r="J94" i="180"/>
  <c r="J100" i="180"/>
  <c r="O57" i="180"/>
  <c r="O69" i="180"/>
  <c r="O75" i="180"/>
  <c r="O81" i="180"/>
  <c r="O87" i="180"/>
  <c r="O93" i="180"/>
  <c r="O99" i="180"/>
  <c r="J59" i="180"/>
  <c r="J65" i="180"/>
  <c r="J71" i="180"/>
  <c r="J77" i="180"/>
  <c r="J83" i="180"/>
  <c r="J89" i="180"/>
  <c r="J95" i="180"/>
  <c r="O58" i="180"/>
  <c r="O64" i="180"/>
  <c r="O70" i="180"/>
  <c r="O76" i="180"/>
  <c r="O82" i="180"/>
  <c r="O88" i="180"/>
  <c r="O94" i="180"/>
  <c r="O100" i="180"/>
  <c r="O59" i="180"/>
  <c r="O65" i="180"/>
  <c r="O71" i="180"/>
  <c r="O77" i="180"/>
  <c r="O83" i="180"/>
  <c r="O89" i="180"/>
  <c r="O95" i="180"/>
  <c r="J55" i="180"/>
  <c r="J73" i="180"/>
  <c r="J79" i="180"/>
  <c r="J85" i="180"/>
  <c r="J91" i="180"/>
  <c r="J97" i="180"/>
  <c r="O27" i="179"/>
  <c r="O33" i="179"/>
  <c r="O39" i="179"/>
  <c r="O45" i="179"/>
  <c r="O51" i="179"/>
  <c r="O57" i="179"/>
  <c r="J59" i="179"/>
  <c r="J65" i="179"/>
  <c r="J71" i="179"/>
  <c r="J77" i="179"/>
  <c r="J83" i="179"/>
  <c r="J89" i="179"/>
  <c r="J95" i="179"/>
  <c r="J29" i="179"/>
  <c r="J35" i="179"/>
  <c r="J41" i="179"/>
  <c r="J47" i="179"/>
  <c r="J53" i="179"/>
  <c r="O28" i="179"/>
  <c r="O34" i="179"/>
  <c r="O40" i="179"/>
  <c r="O46" i="179"/>
  <c r="O52" i="179"/>
  <c r="J60" i="179"/>
  <c r="J66" i="179"/>
  <c r="J72" i="179"/>
  <c r="J78" i="179"/>
  <c r="J84" i="179"/>
  <c r="J90" i="179"/>
  <c r="J96" i="179"/>
  <c r="O29" i="179"/>
  <c r="O41" i="179"/>
  <c r="O59" i="179"/>
  <c r="O65" i="179"/>
  <c r="O71" i="179"/>
  <c r="O77" i="179"/>
  <c r="O83" i="179"/>
  <c r="O89" i="179"/>
  <c r="O95" i="179"/>
  <c r="O35" i="179"/>
  <c r="O47" i="179"/>
  <c r="O53" i="179"/>
  <c r="J55" i="179"/>
  <c r="J61" i="179"/>
  <c r="J67" i="179"/>
  <c r="J73" i="179"/>
  <c r="J79" i="179"/>
  <c r="J85" i="179"/>
  <c r="J91" i="179"/>
  <c r="J97" i="179"/>
  <c r="O55" i="178"/>
  <c r="K56" i="178"/>
  <c r="S54" i="178"/>
  <c r="O56" i="178"/>
  <c r="S53" i="178"/>
  <c r="O57" i="178"/>
  <c r="J59" i="178"/>
  <c r="J65" i="178"/>
  <c r="J71" i="178"/>
  <c r="J77" i="178"/>
  <c r="J83" i="178"/>
  <c r="J89" i="178"/>
  <c r="J95" i="178"/>
  <c r="J28" i="178"/>
  <c r="J34" i="178"/>
  <c r="J40" i="178"/>
  <c r="J46" i="178"/>
  <c r="J52" i="178"/>
  <c r="J35" i="178"/>
  <c r="J53" i="178"/>
  <c r="O58" i="178"/>
  <c r="O64" i="178"/>
  <c r="O70" i="178"/>
  <c r="O76" i="178"/>
  <c r="O82" i="178"/>
  <c r="O88" i="178"/>
  <c r="O94" i="178"/>
  <c r="O100" i="178"/>
  <c r="J60" i="178"/>
  <c r="J66" i="178"/>
  <c r="J72" i="178"/>
  <c r="J78" i="178"/>
  <c r="J84" i="178"/>
  <c r="J90" i="178"/>
  <c r="J96" i="178"/>
  <c r="O59" i="178"/>
  <c r="O65" i="178"/>
  <c r="O71" i="178"/>
  <c r="O77" i="178"/>
  <c r="O83" i="178"/>
  <c r="O89" i="178"/>
  <c r="O95" i="178"/>
  <c r="J29" i="178"/>
  <c r="J41" i="178"/>
  <c r="J47" i="178"/>
  <c r="O28" i="178"/>
  <c r="O34" i="178"/>
  <c r="O40" i="178"/>
  <c r="O46" i="178"/>
  <c r="O52" i="178"/>
  <c r="J24" i="178"/>
  <c r="J30" i="178"/>
  <c r="J36" i="178"/>
  <c r="J42" i="178"/>
  <c r="J48" i="178"/>
  <c r="J54" i="178"/>
  <c r="J55" i="178"/>
  <c r="J61" i="178"/>
  <c r="J67" i="178"/>
  <c r="J73" i="178"/>
  <c r="J79" i="178"/>
  <c r="J85" i="178"/>
  <c r="J91" i="178"/>
  <c r="J97" i="178"/>
  <c r="O55" i="177"/>
  <c r="K56" i="177"/>
  <c r="J32" i="177"/>
  <c r="J27" i="177"/>
  <c r="J33" i="177"/>
  <c r="J39" i="177"/>
  <c r="J45" i="177"/>
  <c r="J51" i="177"/>
  <c r="J26" i="177"/>
  <c r="J38" i="177"/>
  <c r="J44" i="177"/>
  <c r="J50" i="177"/>
  <c r="S53" i="177"/>
  <c r="O57" i="177"/>
  <c r="O63" i="177"/>
  <c r="O69" i="177"/>
  <c r="O75" i="177"/>
  <c r="O81" i="177"/>
  <c r="O87" i="177"/>
  <c r="O93" i="177"/>
  <c r="O99" i="177"/>
  <c r="J28" i="177"/>
  <c r="J34" i="177"/>
  <c r="J40" i="177"/>
  <c r="J46" i="177"/>
  <c r="J52" i="177"/>
  <c r="O33" i="177"/>
  <c r="J29" i="177"/>
  <c r="J35" i="177"/>
  <c r="J41" i="177"/>
  <c r="J47" i="177"/>
  <c r="J53" i="177"/>
  <c r="J59" i="177"/>
  <c r="J65" i="177"/>
  <c r="J71" i="177"/>
  <c r="J77" i="177"/>
  <c r="J83" i="177"/>
  <c r="J89" i="177"/>
  <c r="J95" i="177"/>
  <c r="O34" i="177"/>
  <c r="O40" i="177"/>
  <c r="O46" i="177"/>
  <c r="O52" i="177"/>
  <c r="O58" i="177"/>
  <c r="O64" i="177"/>
  <c r="O70" i="177"/>
  <c r="O76" i="177"/>
  <c r="O82" i="177"/>
  <c r="O88" i="177"/>
  <c r="O94" i="177"/>
  <c r="O100" i="177"/>
  <c r="J60" i="177"/>
  <c r="J66" i="177"/>
  <c r="J72" i="177"/>
  <c r="J78" i="177"/>
  <c r="J84" i="177"/>
  <c r="J90" i="177"/>
  <c r="J96" i="177"/>
  <c r="O59" i="177"/>
  <c r="O65" i="177"/>
  <c r="O71" i="177"/>
  <c r="O77" i="177"/>
  <c r="O83" i="177"/>
  <c r="O89" i="177"/>
  <c r="O95" i="177"/>
  <c r="J55" i="177"/>
  <c r="J61" i="177"/>
  <c r="J67" i="177"/>
  <c r="J73" i="177"/>
  <c r="J79" i="177"/>
  <c r="J85" i="177"/>
  <c r="J91" i="177"/>
  <c r="J97" i="177"/>
  <c r="O55" i="176"/>
  <c r="O57" i="176"/>
  <c r="J59" i="176"/>
  <c r="J65" i="176"/>
  <c r="J71" i="176"/>
  <c r="J77" i="176"/>
  <c r="J83" i="176"/>
  <c r="J89" i="176"/>
  <c r="J95" i="176"/>
  <c r="J29" i="176"/>
  <c r="J35" i="176"/>
  <c r="J41" i="176"/>
  <c r="J47" i="176"/>
  <c r="J53" i="176"/>
  <c r="J60" i="176"/>
  <c r="J66" i="176"/>
  <c r="J72" i="176"/>
  <c r="J78" i="176"/>
  <c r="J84" i="176"/>
  <c r="J90" i="176"/>
  <c r="J96" i="176"/>
  <c r="O59" i="176"/>
  <c r="O65" i="176"/>
  <c r="O71" i="176"/>
  <c r="O77" i="176"/>
  <c r="O83" i="176"/>
  <c r="O89" i="176"/>
  <c r="O95" i="176"/>
  <c r="J55" i="176"/>
  <c r="J61" i="176"/>
  <c r="J67" i="176"/>
  <c r="J73" i="176"/>
  <c r="J79" i="176"/>
  <c r="J85" i="176"/>
  <c r="J91" i="176"/>
  <c r="J97" i="176"/>
  <c r="J24" i="176"/>
  <c r="J30" i="176"/>
  <c r="J36" i="176"/>
  <c r="J42" i="176"/>
  <c r="J48" i="176"/>
  <c r="J54" i="176"/>
  <c r="O29" i="176"/>
  <c r="O35" i="176"/>
  <c r="O41" i="176"/>
  <c r="O47" i="176"/>
  <c r="O53" i="176"/>
  <c r="J25" i="176"/>
  <c r="J31" i="176"/>
  <c r="J37" i="176"/>
  <c r="J43" i="176"/>
  <c r="J49" i="176"/>
  <c r="S54" i="175"/>
  <c r="O56" i="175"/>
  <c r="O57" i="175"/>
  <c r="J59" i="175"/>
  <c r="J65" i="175"/>
  <c r="J71" i="175"/>
  <c r="J77" i="175"/>
  <c r="J83" i="175"/>
  <c r="J89" i="175"/>
  <c r="J95" i="175"/>
  <c r="J29" i="175"/>
  <c r="J35" i="175"/>
  <c r="J41" i="175"/>
  <c r="J47" i="175"/>
  <c r="J53" i="175"/>
  <c r="O39" i="175"/>
  <c r="O45" i="175"/>
  <c r="O51" i="175"/>
  <c r="J24" i="175"/>
  <c r="J30" i="175"/>
  <c r="J36" i="175"/>
  <c r="J42" i="175"/>
  <c r="J48" i="175"/>
  <c r="J54" i="175"/>
  <c r="J60" i="175"/>
  <c r="J66" i="175"/>
  <c r="J72" i="175"/>
  <c r="J78" i="175"/>
  <c r="J84" i="175"/>
  <c r="J90" i="175"/>
  <c r="J96" i="175"/>
  <c r="O59" i="175"/>
  <c r="O65" i="175"/>
  <c r="O71" i="175"/>
  <c r="O77" i="175"/>
  <c r="O83" i="175"/>
  <c r="O89" i="175"/>
  <c r="O95" i="175"/>
  <c r="J55" i="175"/>
  <c r="J61" i="175"/>
  <c r="J67" i="175"/>
  <c r="J73" i="175"/>
  <c r="J79" i="175"/>
  <c r="J85" i="175"/>
  <c r="J91" i="175"/>
  <c r="J97" i="175"/>
  <c r="O29" i="175"/>
  <c r="O35" i="175"/>
  <c r="O41" i="175"/>
  <c r="O47" i="175"/>
  <c r="O53" i="175"/>
  <c r="O55" i="174"/>
  <c r="K56" i="174"/>
  <c r="O61" i="174"/>
  <c r="O56" i="174"/>
  <c r="O57" i="174"/>
  <c r="K59" i="174"/>
  <c r="K65" i="174"/>
  <c r="K71" i="174"/>
  <c r="K77" i="174"/>
  <c r="K83" i="174"/>
  <c r="K89" i="174"/>
  <c r="K95" i="174"/>
  <c r="J60" i="174"/>
  <c r="J66" i="174"/>
  <c r="J72" i="174"/>
  <c r="J78" i="174"/>
  <c r="J84" i="174"/>
  <c r="J90" i="174"/>
  <c r="J96" i="174"/>
  <c r="O59" i="174"/>
  <c r="O65" i="174"/>
  <c r="O71" i="174"/>
  <c r="O77" i="174"/>
  <c r="O83" i="174"/>
  <c r="O89" i="174"/>
  <c r="O95" i="174"/>
  <c r="J29" i="174"/>
  <c r="J35" i="174"/>
  <c r="J41" i="174"/>
  <c r="J47" i="174"/>
  <c r="J53" i="174"/>
  <c r="J55" i="174"/>
  <c r="J61" i="174"/>
  <c r="J67" i="174"/>
  <c r="J73" i="174"/>
  <c r="J79" i="174"/>
  <c r="J85" i="174"/>
  <c r="J91" i="174"/>
  <c r="J97" i="174"/>
  <c r="J30" i="174"/>
  <c r="J42" i="174"/>
  <c r="J48" i="174"/>
  <c r="K36" i="174"/>
  <c r="O41" i="174"/>
  <c r="O47" i="174"/>
  <c r="O53" i="174"/>
  <c r="K54" i="174"/>
  <c r="J25" i="174"/>
  <c r="J31" i="174"/>
  <c r="J37" i="174"/>
  <c r="J43" i="174"/>
  <c r="J49" i="174"/>
  <c r="J24" i="174"/>
  <c r="O29" i="174"/>
  <c r="O35" i="174"/>
  <c r="S54" i="173"/>
  <c r="O56" i="173"/>
  <c r="K40" i="173"/>
  <c r="K46" i="173"/>
  <c r="K52" i="173"/>
  <c r="J29" i="173"/>
  <c r="J35" i="173"/>
  <c r="J41" i="173"/>
  <c r="J47" i="173"/>
  <c r="J53" i="173"/>
  <c r="O28" i="173"/>
  <c r="O34" i="173"/>
  <c r="O40" i="173"/>
  <c r="O46" i="173"/>
  <c r="O52" i="173"/>
  <c r="J28" i="173"/>
  <c r="J34" i="173"/>
  <c r="J60" i="173"/>
  <c r="J66" i="173"/>
  <c r="J72" i="173"/>
  <c r="J78" i="173"/>
  <c r="J84" i="173"/>
  <c r="J90" i="173"/>
  <c r="J96" i="173"/>
  <c r="J30" i="173"/>
  <c r="J36" i="173"/>
  <c r="J42" i="173"/>
  <c r="J48" i="173"/>
  <c r="J54" i="173"/>
  <c r="O59" i="173"/>
  <c r="O65" i="173"/>
  <c r="O71" i="173"/>
  <c r="O77" i="173"/>
  <c r="O83" i="173"/>
  <c r="O89" i="173"/>
  <c r="O95" i="173"/>
  <c r="J55" i="173"/>
  <c r="J61" i="173"/>
  <c r="J67" i="173"/>
  <c r="J73" i="173"/>
  <c r="J79" i="173"/>
  <c r="J85" i="173"/>
  <c r="J91" i="173"/>
  <c r="J97" i="173"/>
  <c r="O55" i="172"/>
  <c r="K56" i="172"/>
  <c r="S54" i="172"/>
  <c r="O56" i="172"/>
  <c r="O57" i="172"/>
  <c r="J59" i="172"/>
  <c r="J65" i="172"/>
  <c r="J71" i="172"/>
  <c r="J77" i="172"/>
  <c r="J83" i="172"/>
  <c r="J89" i="172"/>
  <c r="J95" i="172"/>
  <c r="J60" i="172"/>
  <c r="J66" i="172"/>
  <c r="J72" i="172"/>
  <c r="J78" i="172"/>
  <c r="J84" i="172"/>
  <c r="J90" i="172"/>
  <c r="J96" i="172"/>
  <c r="J29" i="172"/>
  <c r="J35" i="172"/>
  <c r="J41" i="172"/>
  <c r="J47" i="172"/>
  <c r="J53" i="172"/>
  <c r="O59" i="172"/>
  <c r="O65" i="172"/>
  <c r="O71" i="172"/>
  <c r="O77" i="172"/>
  <c r="O83" i="172"/>
  <c r="O89" i="172"/>
  <c r="O95" i="172"/>
  <c r="J55" i="172"/>
  <c r="J61" i="172"/>
  <c r="J67" i="172"/>
  <c r="J73" i="172"/>
  <c r="J79" i="172"/>
  <c r="J85" i="172"/>
  <c r="J91" i="172"/>
  <c r="J97" i="172"/>
  <c r="J24" i="172"/>
  <c r="J30" i="172"/>
  <c r="J36" i="172"/>
  <c r="J42" i="172"/>
  <c r="J48" i="172"/>
  <c r="J54" i="172"/>
  <c r="O29" i="172"/>
  <c r="O35" i="172"/>
  <c r="O41" i="172"/>
  <c r="O47" i="172"/>
  <c r="O53" i="172"/>
  <c r="J25" i="172"/>
  <c r="J31" i="172"/>
  <c r="J37" i="172"/>
  <c r="J43" i="172"/>
  <c r="J49" i="172"/>
  <c r="O55" i="171"/>
  <c r="K56" i="171"/>
  <c r="S54" i="171"/>
  <c r="O56" i="171"/>
  <c r="O57" i="171"/>
  <c r="J59" i="171"/>
  <c r="J65" i="171"/>
  <c r="J71" i="171"/>
  <c r="J77" i="171"/>
  <c r="J83" i="171"/>
  <c r="J89" i="171"/>
  <c r="J95" i="171"/>
  <c r="J29" i="171"/>
  <c r="J35" i="171"/>
  <c r="J41" i="171"/>
  <c r="J47" i="171"/>
  <c r="O94" i="171"/>
  <c r="O100" i="171"/>
  <c r="J60" i="171"/>
  <c r="J66" i="171"/>
  <c r="J72" i="171"/>
  <c r="J78" i="171"/>
  <c r="J84" i="171"/>
  <c r="J90" i="171"/>
  <c r="J96" i="171"/>
  <c r="O59" i="171"/>
  <c r="O65" i="171"/>
  <c r="O71" i="171"/>
  <c r="O77" i="171"/>
  <c r="O83" i="171"/>
  <c r="O89" i="171"/>
  <c r="O95" i="171"/>
  <c r="J53" i="171"/>
  <c r="O28" i="171"/>
  <c r="O34" i="171"/>
  <c r="O40" i="171"/>
  <c r="O46" i="171"/>
  <c r="O52" i="171"/>
  <c r="J30" i="171"/>
  <c r="J36" i="171"/>
  <c r="J42" i="171"/>
  <c r="J48" i="171"/>
  <c r="J54" i="171"/>
  <c r="O29" i="171"/>
  <c r="O35" i="171"/>
  <c r="O41" i="171"/>
  <c r="O47" i="171"/>
  <c r="O53" i="171"/>
  <c r="J55" i="171"/>
  <c r="J61" i="171"/>
  <c r="J67" i="171"/>
  <c r="J73" i="171"/>
  <c r="J79" i="171"/>
  <c r="J85" i="171"/>
  <c r="J91" i="171"/>
  <c r="J97" i="171"/>
  <c r="S54" i="170"/>
  <c r="S53" i="170"/>
  <c r="S54" i="169"/>
  <c r="S96" i="169"/>
  <c r="O56" i="169"/>
  <c r="J34" i="169"/>
  <c r="J40" i="169"/>
  <c r="J46" i="169"/>
  <c r="J52" i="169"/>
  <c r="J60" i="169"/>
  <c r="J66" i="169"/>
  <c r="J72" i="169"/>
  <c r="J78" i="169"/>
  <c r="J84" i="169"/>
  <c r="J90" i="169"/>
  <c r="J96" i="169"/>
  <c r="K28" i="169"/>
  <c r="J35" i="169"/>
  <c r="J41" i="169"/>
  <c r="O40" i="169"/>
  <c r="K24" i="169"/>
  <c r="K30" i="169"/>
  <c r="K36" i="169"/>
  <c r="K42" i="169"/>
  <c r="K48" i="169"/>
  <c r="K54" i="169"/>
  <c r="O59" i="169"/>
  <c r="O65" i="169"/>
  <c r="O71" i="169"/>
  <c r="O77" i="169"/>
  <c r="O83" i="169"/>
  <c r="O89" i="169"/>
  <c r="O95" i="169"/>
  <c r="J29" i="169"/>
  <c r="J47" i="169"/>
  <c r="J53" i="169"/>
  <c r="O28" i="169"/>
  <c r="O34" i="169"/>
  <c r="O46" i="169"/>
  <c r="O52" i="169"/>
  <c r="J55" i="169"/>
  <c r="J61" i="169"/>
  <c r="J67" i="169"/>
  <c r="J73" i="169"/>
  <c r="J79" i="169"/>
  <c r="J85" i="169"/>
  <c r="J91" i="169"/>
  <c r="J97" i="169"/>
  <c r="O55" i="168"/>
  <c r="K56" i="168"/>
  <c r="O61" i="168"/>
  <c r="O67" i="168"/>
  <c r="O73" i="168"/>
  <c r="O79" i="168"/>
  <c r="O85" i="168"/>
  <c r="O91" i="168"/>
  <c r="O97" i="168"/>
  <c r="S54" i="168"/>
  <c r="S53" i="168"/>
  <c r="J60" i="168"/>
  <c r="J66" i="168"/>
  <c r="J72" i="168"/>
  <c r="J78" i="168"/>
  <c r="J84" i="168"/>
  <c r="J90" i="168"/>
  <c r="J96" i="168"/>
  <c r="J53" i="168"/>
  <c r="O59" i="168"/>
  <c r="O65" i="168"/>
  <c r="O71" i="168"/>
  <c r="O77" i="168"/>
  <c r="O83" i="168"/>
  <c r="O89" i="168"/>
  <c r="O95" i="168"/>
  <c r="J40" i="168"/>
  <c r="J24" i="168"/>
  <c r="J30" i="168"/>
  <c r="J42" i="168"/>
  <c r="J48" i="168"/>
  <c r="J54" i="168"/>
  <c r="K36" i="168"/>
  <c r="J55" i="168"/>
  <c r="J61" i="168"/>
  <c r="J67" i="168"/>
  <c r="J73" i="168"/>
  <c r="J79" i="168"/>
  <c r="J85" i="168"/>
  <c r="J91" i="168"/>
  <c r="J97" i="168"/>
  <c r="J28" i="168"/>
  <c r="J34" i="168"/>
  <c r="J46" i="168"/>
  <c r="J52" i="168"/>
  <c r="J25" i="168"/>
  <c r="J31" i="168"/>
  <c r="J37" i="168"/>
  <c r="J43" i="168"/>
  <c r="J49" i="168"/>
  <c r="S54" i="167"/>
  <c r="O55" i="166"/>
  <c r="K56" i="166"/>
  <c r="S54" i="166"/>
  <c r="J99" i="166"/>
  <c r="J51" i="166"/>
  <c r="O56" i="166"/>
  <c r="O68" i="166"/>
  <c r="O74" i="166"/>
  <c r="O80" i="166"/>
  <c r="O86" i="166"/>
  <c r="O92" i="166"/>
  <c r="O98" i="166"/>
  <c r="J33" i="166"/>
  <c r="J70" i="166"/>
  <c r="J76" i="166"/>
  <c r="J82" i="166"/>
  <c r="J88" i="166"/>
  <c r="J94" i="166"/>
  <c r="J100" i="166"/>
  <c r="K26" i="166"/>
  <c r="K32" i="166"/>
  <c r="J27" i="166"/>
  <c r="J39" i="166"/>
  <c r="J45" i="166"/>
  <c r="O57" i="166"/>
  <c r="O75" i="166"/>
  <c r="O81" i="166"/>
  <c r="O87" i="166"/>
  <c r="O93" i="166"/>
  <c r="O99" i="166"/>
  <c r="J59" i="166"/>
  <c r="J65" i="166"/>
  <c r="J71" i="166"/>
  <c r="J77" i="166"/>
  <c r="J83" i="166"/>
  <c r="J89" i="166"/>
  <c r="J95" i="166"/>
  <c r="O27" i="166"/>
  <c r="O33" i="166"/>
  <c r="O39" i="166"/>
  <c r="O45" i="166"/>
  <c r="O51" i="166"/>
  <c r="J29" i="166"/>
  <c r="J35" i="166"/>
  <c r="J41" i="166"/>
  <c r="J47" i="166"/>
  <c r="J53" i="166"/>
  <c r="O64" i="166"/>
  <c r="O70" i="166"/>
  <c r="O76" i="166"/>
  <c r="O82" i="166"/>
  <c r="O88" i="166"/>
  <c r="O94" i="166"/>
  <c r="O100" i="166"/>
  <c r="O59" i="166"/>
  <c r="O65" i="166"/>
  <c r="O71" i="166"/>
  <c r="O77" i="166"/>
  <c r="O83" i="166"/>
  <c r="O89" i="166"/>
  <c r="O95" i="166"/>
  <c r="J55" i="166"/>
  <c r="J61" i="166"/>
  <c r="J67" i="166"/>
  <c r="J73" i="166"/>
  <c r="J79" i="166"/>
  <c r="J85" i="166"/>
  <c r="J91" i="166"/>
  <c r="J97" i="166"/>
  <c r="O53" i="166"/>
  <c r="O25" i="165"/>
  <c r="K26" i="165"/>
  <c r="O31" i="165"/>
  <c r="K32" i="165"/>
  <c r="O37" i="165"/>
  <c r="K38" i="165"/>
  <c r="O43" i="165"/>
  <c r="K44" i="165"/>
  <c r="O49" i="165"/>
  <c r="K50" i="165"/>
  <c r="O55" i="165"/>
  <c r="K56" i="165"/>
  <c r="K62" i="165"/>
  <c r="K68" i="165"/>
  <c r="K74" i="165"/>
  <c r="K80" i="165"/>
  <c r="K86" i="165"/>
  <c r="K92" i="165"/>
  <c r="S54" i="165"/>
  <c r="S60" i="165"/>
  <c r="S96" i="165"/>
  <c r="O56" i="165"/>
  <c r="O26" i="165"/>
  <c r="O32" i="165"/>
  <c r="O38" i="165"/>
  <c r="O44" i="165"/>
  <c r="O50" i="165"/>
  <c r="J58" i="165"/>
  <c r="J64" i="165"/>
  <c r="J70" i="165"/>
  <c r="J76" i="165"/>
  <c r="J82" i="165"/>
  <c r="J88" i="165"/>
  <c r="J94" i="165"/>
  <c r="J100" i="165"/>
  <c r="O57" i="165"/>
  <c r="O63" i="165"/>
  <c r="O69" i="165"/>
  <c r="O75" i="165"/>
  <c r="O81" i="165"/>
  <c r="O87" i="165"/>
  <c r="O93" i="165"/>
  <c r="O99" i="165"/>
  <c r="J59" i="165"/>
  <c r="J65" i="165"/>
  <c r="J71" i="165"/>
  <c r="J77" i="165"/>
  <c r="J83" i="165"/>
  <c r="J89" i="165"/>
  <c r="J95" i="165"/>
  <c r="O70" i="165"/>
  <c r="O76" i="165"/>
  <c r="O82" i="165"/>
  <c r="O88" i="165"/>
  <c r="O94" i="165"/>
  <c r="O100" i="165"/>
  <c r="O95" i="165"/>
  <c r="O35" i="165"/>
  <c r="O47" i="165"/>
  <c r="O53" i="165"/>
  <c r="J25" i="165"/>
  <c r="J31" i="165"/>
  <c r="J37" i="165"/>
  <c r="J43" i="165"/>
  <c r="J49" i="165"/>
  <c r="J55" i="165"/>
  <c r="J61" i="165"/>
  <c r="J67" i="165"/>
  <c r="J73" i="165"/>
  <c r="J79" i="165"/>
  <c r="J85" i="165"/>
  <c r="J91" i="165"/>
  <c r="J97" i="165"/>
  <c r="O29" i="165"/>
  <c r="O41" i="165"/>
  <c r="F56" i="191" l="1"/>
  <c r="H56" i="191"/>
  <c r="N56" i="191"/>
  <c r="E56" i="191"/>
  <c r="T56" i="191"/>
  <c r="F65" i="190"/>
  <c r="H65" i="190"/>
  <c r="T65" i="190"/>
  <c r="N65" i="190"/>
  <c r="E65" i="190"/>
  <c r="F83" i="188"/>
  <c r="T83" i="188"/>
  <c r="N83" i="188"/>
  <c r="H83" i="188"/>
  <c r="E83" i="188"/>
  <c r="T47" i="188"/>
  <c r="N47" i="188"/>
  <c r="H47" i="188"/>
  <c r="F47" i="188"/>
  <c r="E47" i="188"/>
  <c r="N57" i="191"/>
  <c r="E57" i="191"/>
  <c r="T57" i="191"/>
  <c r="H57" i="191"/>
  <c r="F57" i="191"/>
  <c r="N79" i="189"/>
  <c r="E79" i="189"/>
  <c r="T79" i="189"/>
  <c r="H79" i="189"/>
  <c r="F79" i="189"/>
  <c r="E48" i="188"/>
  <c r="H48" i="188"/>
  <c r="T48" i="188"/>
  <c r="N48" i="188"/>
  <c r="F48" i="188"/>
  <c r="T54" i="191"/>
  <c r="F54" i="191"/>
  <c r="N54" i="191"/>
  <c r="H54" i="191"/>
  <c r="E54" i="191"/>
  <c r="T69" i="190"/>
  <c r="F69" i="190"/>
  <c r="H69" i="190"/>
  <c r="E69" i="190"/>
  <c r="N69" i="190"/>
  <c r="T52" i="189"/>
  <c r="N52" i="189"/>
  <c r="H52" i="189"/>
  <c r="F52" i="189"/>
  <c r="E52" i="189"/>
  <c r="H56" i="190"/>
  <c r="E56" i="190"/>
  <c r="T56" i="190"/>
  <c r="N56" i="190"/>
  <c r="F56" i="190"/>
  <c r="T53" i="189"/>
  <c r="E53" i="189"/>
  <c r="F53" i="189"/>
  <c r="N53" i="189"/>
  <c r="H53" i="189"/>
  <c r="H35" i="191"/>
  <c r="F35" i="191"/>
  <c r="E35" i="191"/>
  <c r="T35" i="191"/>
  <c r="N35" i="191"/>
  <c r="F28" i="187"/>
  <c r="T28" i="187"/>
  <c r="N28" i="187"/>
  <c r="H28" i="187"/>
  <c r="E28" i="187"/>
  <c r="N92" i="186"/>
  <c r="F92" i="186"/>
  <c r="E92" i="186"/>
  <c r="T92" i="186"/>
  <c r="H92" i="186"/>
  <c r="E39" i="185"/>
  <c r="T39" i="185"/>
  <c r="N39" i="185"/>
  <c r="H39" i="185"/>
  <c r="F39" i="185"/>
  <c r="H49" i="188"/>
  <c r="E49" i="188"/>
  <c r="T49" i="188"/>
  <c r="N49" i="188"/>
  <c r="F49" i="188"/>
  <c r="T47" i="189"/>
  <c r="E47" i="189"/>
  <c r="N47" i="189"/>
  <c r="H47" i="189"/>
  <c r="F47" i="189"/>
  <c r="E33" i="186"/>
  <c r="N33" i="186"/>
  <c r="H33" i="186"/>
  <c r="F33" i="186"/>
  <c r="T33" i="186"/>
  <c r="T33" i="184"/>
  <c r="N33" i="184"/>
  <c r="H33" i="184"/>
  <c r="E33" i="184"/>
  <c r="F33" i="184"/>
  <c r="T98" i="181"/>
  <c r="H98" i="181"/>
  <c r="N98" i="181"/>
  <c r="F98" i="181"/>
  <c r="E98" i="181"/>
  <c r="T62" i="181"/>
  <c r="H62" i="181"/>
  <c r="N62" i="181"/>
  <c r="F62" i="181"/>
  <c r="E62" i="181"/>
  <c r="E75" i="183"/>
  <c r="T75" i="183"/>
  <c r="H75" i="183"/>
  <c r="F75" i="183"/>
  <c r="N75" i="183"/>
  <c r="H29" i="184"/>
  <c r="F29" i="184"/>
  <c r="E29" i="184"/>
  <c r="T29" i="184"/>
  <c r="N29" i="184"/>
  <c r="H70" i="183"/>
  <c r="F70" i="183"/>
  <c r="E70" i="183"/>
  <c r="T70" i="183"/>
  <c r="N70" i="183"/>
  <c r="H52" i="181"/>
  <c r="T52" i="181"/>
  <c r="N52" i="181"/>
  <c r="F52" i="181"/>
  <c r="E52" i="181"/>
  <c r="T95" i="187"/>
  <c r="H95" i="187"/>
  <c r="E95" i="187"/>
  <c r="N95" i="187"/>
  <c r="F95" i="187"/>
  <c r="H67" i="187"/>
  <c r="F67" i="187"/>
  <c r="E67" i="187"/>
  <c r="T67" i="187"/>
  <c r="N67" i="187"/>
  <c r="N24" i="184"/>
  <c r="H24" i="184"/>
  <c r="F24" i="184"/>
  <c r="E24" i="184"/>
  <c r="T24" i="184"/>
  <c r="N65" i="183"/>
  <c r="H65" i="183"/>
  <c r="F65" i="183"/>
  <c r="E65" i="183"/>
  <c r="T65" i="183"/>
  <c r="N83" i="182"/>
  <c r="H83" i="182"/>
  <c r="F83" i="182"/>
  <c r="E83" i="182"/>
  <c r="T83" i="182"/>
  <c r="N47" i="182"/>
  <c r="H47" i="182"/>
  <c r="F47" i="182"/>
  <c r="E47" i="182"/>
  <c r="T47" i="182"/>
  <c r="T41" i="189"/>
  <c r="E41" i="189"/>
  <c r="N41" i="189"/>
  <c r="H41" i="189"/>
  <c r="F41" i="189"/>
  <c r="E82" i="180"/>
  <c r="T82" i="180"/>
  <c r="H82" i="180"/>
  <c r="N82" i="180"/>
  <c r="F82" i="180"/>
  <c r="E79" i="179"/>
  <c r="T79" i="179"/>
  <c r="H79" i="179"/>
  <c r="N79" i="179"/>
  <c r="F79" i="179"/>
  <c r="E56" i="178"/>
  <c r="T56" i="178"/>
  <c r="N56" i="178"/>
  <c r="H56" i="178"/>
  <c r="F56" i="178"/>
  <c r="H68" i="188"/>
  <c r="T68" i="188"/>
  <c r="N68" i="188"/>
  <c r="F68" i="188"/>
  <c r="E68" i="188"/>
  <c r="T46" i="190"/>
  <c r="N46" i="190"/>
  <c r="E46" i="190"/>
  <c r="H46" i="190"/>
  <c r="F46" i="190"/>
  <c r="N39" i="179"/>
  <c r="H39" i="179"/>
  <c r="F39" i="179"/>
  <c r="E39" i="179"/>
  <c r="T39" i="179"/>
  <c r="N34" i="178"/>
  <c r="H34" i="178"/>
  <c r="F34" i="178"/>
  <c r="E34" i="178"/>
  <c r="T34" i="178"/>
  <c r="N77" i="177"/>
  <c r="F77" i="177"/>
  <c r="E77" i="177"/>
  <c r="T77" i="177"/>
  <c r="H77" i="177"/>
  <c r="T29" i="179"/>
  <c r="H29" i="179"/>
  <c r="F29" i="179"/>
  <c r="N29" i="179"/>
  <c r="E29" i="179"/>
  <c r="T25" i="176"/>
  <c r="N25" i="176"/>
  <c r="F25" i="176"/>
  <c r="H25" i="176"/>
  <c r="E25" i="176"/>
  <c r="T50" i="175"/>
  <c r="N50" i="175"/>
  <c r="F50" i="175"/>
  <c r="H50" i="175"/>
  <c r="E50" i="175"/>
  <c r="T57" i="174"/>
  <c r="N57" i="174"/>
  <c r="F57" i="174"/>
  <c r="H57" i="174"/>
  <c r="E57" i="174"/>
  <c r="T46" i="173"/>
  <c r="N46" i="173"/>
  <c r="F46" i="173"/>
  <c r="H46" i="173"/>
  <c r="E46" i="173"/>
  <c r="T83" i="178"/>
  <c r="N83" i="178"/>
  <c r="H83" i="178"/>
  <c r="E83" i="178"/>
  <c r="F83" i="178"/>
  <c r="F96" i="176"/>
  <c r="E96" i="176"/>
  <c r="H96" i="176"/>
  <c r="N96" i="176"/>
  <c r="T96" i="176"/>
  <c r="E38" i="176"/>
  <c r="T38" i="176"/>
  <c r="N38" i="176"/>
  <c r="H38" i="176"/>
  <c r="F38" i="176"/>
  <c r="H83" i="174"/>
  <c r="F83" i="174"/>
  <c r="E83" i="174"/>
  <c r="T83" i="174"/>
  <c r="N83" i="174"/>
  <c r="H29" i="174"/>
  <c r="F29" i="174"/>
  <c r="E29" i="174"/>
  <c r="T29" i="174"/>
  <c r="N29" i="174"/>
  <c r="H36" i="173"/>
  <c r="F36" i="173"/>
  <c r="E36" i="173"/>
  <c r="T36" i="173"/>
  <c r="N36" i="173"/>
  <c r="N40" i="176"/>
  <c r="H40" i="176"/>
  <c r="F40" i="176"/>
  <c r="E40" i="176"/>
  <c r="T40" i="176"/>
  <c r="N71" i="175"/>
  <c r="H71" i="175"/>
  <c r="F71" i="175"/>
  <c r="E71" i="175"/>
  <c r="T71" i="175"/>
  <c r="N35" i="175"/>
  <c r="H35" i="175"/>
  <c r="F35" i="175"/>
  <c r="E35" i="175"/>
  <c r="T35" i="175"/>
  <c r="N97" i="173"/>
  <c r="H97" i="173"/>
  <c r="F97" i="173"/>
  <c r="E97" i="173"/>
  <c r="T97" i="173"/>
  <c r="N37" i="173"/>
  <c r="H37" i="173"/>
  <c r="F37" i="173"/>
  <c r="E37" i="173"/>
  <c r="T37" i="173"/>
  <c r="T66" i="178"/>
  <c r="H66" i="178"/>
  <c r="F66" i="178"/>
  <c r="N66" i="178"/>
  <c r="E66" i="178"/>
  <c r="T52" i="179"/>
  <c r="N52" i="179"/>
  <c r="H52" i="179"/>
  <c r="E52" i="179"/>
  <c r="F52" i="179"/>
  <c r="T84" i="166"/>
  <c r="N84" i="166"/>
  <c r="H84" i="166"/>
  <c r="F84" i="166"/>
  <c r="E84" i="166"/>
  <c r="T36" i="166"/>
  <c r="N36" i="166"/>
  <c r="H36" i="166"/>
  <c r="F36" i="166"/>
  <c r="E36" i="166"/>
  <c r="T73" i="165"/>
  <c r="H73" i="165"/>
  <c r="F73" i="165"/>
  <c r="N73" i="165"/>
  <c r="E73" i="165"/>
  <c r="T37" i="165"/>
  <c r="N37" i="165"/>
  <c r="H37" i="165"/>
  <c r="F37" i="165"/>
  <c r="E37" i="165"/>
  <c r="N71" i="177"/>
  <c r="F71" i="177"/>
  <c r="E71" i="177"/>
  <c r="T71" i="177"/>
  <c r="H71" i="177"/>
  <c r="T47" i="172"/>
  <c r="N47" i="172"/>
  <c r="H47" i="172"/>
  <c r="E47" i="172"/>
  <c r="F47" i="172"/>
  <c r="H96" i="167"/>
  <c r="F96" i="167"/>
  <c r="E96" i="167"/>
  <c r="N96" i="167"/>
  <c r="T96" i="167"/>
  <c r="H60" i="167"/>
  <c r="E60" i="167"/>
  <c r="F60" i="167"/>
  <c r="N60" i="167"/>
  <c r="T60" i="167"/>
  <c r="E97" i="166"/>
  <c r="T97" i="166"/>
  <c r="N97" i="166"/>
  <c r="H97" i="166"/>
  <c r="F97" i="166"/>
  <c r="T83" i="171"/>
  <c r="N83" i="171"/>
  <c r="H83" i="171"/>
  <c r="F83" i="171"/>
  <c r="E83" i="171"/>
  <c r="H74" i="166"/>
  <c r="T74" i="166"/>
  <c r="N74" i="166"/>
  <c r="F74" i="166"/>
  <c r="E74" i="166"/>
  <c r="T56" i="173"/>
  <c r="N56" i="173"/>
  <c r="H56" i="173"/>
  <c r="F56" i="173"/>
  <c r="E56" i="173"/>
  <c r="E56" i="171"/>
  <c r="T56" i="171"/>
  <c r="N56" i="171"/>
  <c r="H56" i="171"/>
  <c r="F56" i="171"/>
  <c r="T34" i="179"/>
  <c r="N34" i="179"/>
  <c r="H34" i="179"/>
  <c r="E34" i="179"/>
  <c r="F34" i="179"/>
  <c r="T71" i="172"/>
  <c r="N71" i="172"/>
  <c r="H71" i="172"/>
  <c r="E71" i="172"/>
  <c r="F71" i="172"/>
  <c r="N74" i="169"/>
  <c r="H74" i="169"/>
  <c r="F74" i="169"/>
  <c r="E74" i="169"/>
  <c r="T74" i="169"/>
  <c r="N26" i="169"/>
  <c r="H26" i="169"/>
  <c r="F26" i="169"/>
  <c r="E26" i="169"/>
  <c r="T26" i="169"/>
  <c r="N69" i="168"/>
  <c r="H69" i="168"/>
  <c r="F69" i="168"/>
  <c r="E69" i="168"/>
  <c r="T69" i="168"/>
  <c r="N33" i="168"/>
  <c r="H33" i="168"/>
  <c r="F33" i="168"/>
  <c r="E33" i="168"/>
  <c r="T33" i="168"/>
  <c r="T95" i="166"/>
  <c r="N95" i="166"/>
  <c r="H95" i="166"/>
  <c r="F95" i="166"/>
  <c r="E95" i="166"/>
  <c r="F24" i="165"/>
  <c r="E24" i="165"/>
  <c r="T24" i="165"/>
  <c r="N24" i="165"/>
  <c r="H24" i="165"/>
  <c r="F52" i="165"/>
  <c r="E52" i="165"/>
  <c r="N52" i="165"/>
  <c r="H52" i="165"/>
  <c r="T52" i="165"/>
  <c r="T76" i="169"/>
  <c r="N76" i="169"/>
  <c r="H76" i="169"/>
  <c r="F76" i="169"/>
  <c r="E76" i="169"/>
  <c r="H30" i="165"/>
  <c r="F30" i="165"/>
  <c r="E30" i="165"/>
  <c r="N30" i="165"/>
  <c r="T30" i="165"/>
  <c r="T65" i="168"/>
  <c r="N65" i="168"/>
  <c r="H65" i="168"/>
  <c r="F65" i="168"/>
  <c r="E65" i="168"/>
  <c r="T41" i="165"/>
  <c r="N41" i="165"/>
  <c r="H41" i="165"/>
  <c r="F41" i="165"/>
  <c r="E41" i="165"/>
  <c r="T42" i="165"/>
  <c r="N42" i="165"/>
  <c r="H42" i="165"/>
  <c r="F42" i="165"/>
  <c r="E42" i="165"/>
  <c r="F82" i="165"/>
  <c r="E82" i="165"/>
  <c r="T82" i="165"/>
  <c r="N82" i="165"/>
  <c r="H82" i="165"/>
  <c r="T89" i="168"/>
  <c r="N89" i="168"/>
  <c r="H89" i="168"/>
  <c r="F89" i="168"/>
  <c r="E89" i="168"/>
  <c r="T59" i="172"/>
  <c r="N59" i="172"/>
  <c r="H59" i="172"/>
  <c r="E59" i="172"/>
  <c r="F59" i="172"/>
  <c r="T24" i="177"/>
  <c r="N24" i="177"/>
  <c r="H24" i="177"/>
  <c r="E24" i="177"/>
  <c r="F24" i="177"/>
  <c r="E32" i="165"/>
  <c r="T32" i="165"/>
  <c r="H32" i="165"/>
  <c r="F32" i="165"/>
  <c r="N32" i="165"/>
  <c r="T52" i="188"/>
  <c r="H52" i="188"/>
  <c r="E52" i="188"/>
  <c r="N52" i="188"/>
  <c r="F52" i="188"/>
  <c r="T89" i="189"/>
  <c r="N89" i="189"/>
  <c r="E89" i="189"/>
  <c r="H89" i="189"/>
  <c r="F89" i="189"/>
  <c r="H25" i="190"/>
  <c r="E25" i="190"/>
  <c r="T25" i="190"/>
  <c r="N25" i="190"/>
  <c r="F25" i="190"/>
  <c r="H68" i="189"/>
  <c r="E68" i="189"/>
  <c r="T68" i="189"/>
  <c r="N68" i="189"/>
  <c r="F68" i="189"/>
  <c r="H55" i="190"/>
  <c r="E55" i="190"/>
  <c r="T55" i="190"/>
  <c r="N55" i="190"/>
  <c r="F55" i="190"/>
  <c r="N35" i="186"/>
  <c r="H35" i="186"/>
  <c r="T35" i="186"/>
  <c r="F35" i="186"/>
  <c r="E35" i="186"/>
  <c r="T89" i="187"/>
  <c r="N89" i="187"/>
  <c r="E89" i="187"/>
  <c r="H89" i="187"/>
  <c r="F89" i="187"/>
  <c r="E94" i="184"/>
  <c r="T94" i="184"/>
  <c r="N94" i="184"/>
  <c r="F94" i="184"/>
  <c r="H94" i="184"/>
  <c r="E34" i="184"/>
  <c r="T34" i="184"/>
  <c r="N34" i="184"/>
  <c r="H34" i="184"/>
  <c r="F34" i="184"/>
  <c r="E33" i="183"/>
  <c r="T33" i="183"/>
  <c r="F33" i="183"/>
  <c r="N33" i="183"/>
  <c r="H33" i="183"/>
  <c r="H47" i="184"/>
  <c r="F47" i="184"/>
  <c r="E47" i="184"/>
  <c r="T47" i="184"/>
  <c r="N47" i="184"/>
  <c r="H89" i="191"/>
  <c r="F89" i="191"/>
  <c r="T89" i="191"/>
  <c r="N89" i="191"/>
  <c r="E89" i="191"/>
  <c r="H69" i="189"/>
  <c r="T69" i="189"/>
  <c r="N69" i="189"/>
  <c r="F69" i="189"/>
  <c r="E69" i="189"/>
  <c r="T60" i="186"/>
  <c r="N60" i="186"/>
  <c r="H60" i="186"/>
  <c r="F60" i="186"/>
  <c r="E60" i="186"/>
  <c r="T97" i="184"/>
  <c r="N97" i="184"/>
  <c r="H97" i="184"/>
  <c r="F97" i="184"/>
  <c r="E97" i="184"/>
  <c r="T54" i="183"/>
  <c r="N54" i="183"/>
  <c r="H54" i="183"/>
  <c r="F54" i="183"/>
  <c r="E54" i="183"/>
  <c r="T96" i="181"/>
  <c r="N96" i="181"/>
  <c r="H96" i="181"/>
  <c r="F96" i="181"/>
  <c r="E96" i="181"/>
  <c r="T60" i="181"/>
  <c r="H60" i="181"/>
  <c r="F60" i="181"/>
  <c r="E60" i="181"/>
  <c r="N60" i="181"/>
  <c r="T65" i="180"/>
  <c r="N65" i="180"/>
  <c r="E65" i="180"/>
  <c r="H65" i="180"/>
  <c r="F65" i="180"/>
  <c r="T48" i="179"/>
  <c r="N48" i="179"/>
  <c r="F48" i="179"/>
  <c r="E48" i="179"/>
  <c r="H48" i="179"/>
  <c r="T31" i="178"/>
  <c r="N31" i="178"/>
  <c r="H31" i="178"/>
  <c r="F31" i="178"/>
  <c r="E31" i="178"/>
  <c r="T62" i="177"/>
  <c r="H62" i="177"/>
  <c r="F62" i="177"/>
  <c r="N62" i="177"/>
  <c r="E62" i="177"/>
  <c r="N29" i="182"/>
  <c r="H29" i="182"/>
  <c r="F29" i="182"/>
  <c r="E29" i="182"/>
  <c r="T29" i="182"/>
  <c r="H26" i="179"/>
  <c r="F26" i="179"/>
  <c r="E26" i="179"/>
  <c r="T26" i="179"/>
  <c r="N26" i="179"/>
  <c r="H39" i="178"/>
  <c r="F39" i="178"/>
  <c r="E39" i="178"/>
  <c r="T39" i="178"/>
  <c r="N39" i="178"/>
  <c r="H76" i="177"/>
  <c r="F76" i="177"/>
  <c r="N76" i="177"/>
  <c r="E76" i="177"/>
  <c r="T76" i="177"/>
  <c r="H40" i="177"/>
  <c r="T40" i="177"/>
  <c r="N40" i="177"/>
  <c r="F40" i="177"/>
  <c r="E40" i="177"/>
  <c r="T71" i="176"/>
  <c r="N71" i="176"/>
  <c r="H71" i="176"/>
  <c r="F71" i="176"/>
  <c r="E71" i="176"/>
  <c r="E47" i="181"/>
  <c r="N47" i="181"/>
  <c r="H47" i="181"/>
  <c r="F47" i="181"/>
  <c r="T47" i="181"/>
  <c r="N64" i="178"/>
  <c r="H64" i="178"/>
  <c r="F64" i="178"/>
  <c r="E64" i="178"/>
  <c r="T64" i="178"/>
  <c r="H73" i="187"/>
  <c r="F73" i="187"/>
  <c r="E73" i="187"/>
  <c r="T73" i="187"/>
  <c r="N73" i="187"/>
  <c r="T25" i="183"/>
  <c r="N25" i="183"/>
  <c r="H25" i="183"/>
  <c r="F25" i="183"/>
  <c r="E25" i="183"/>
  <c r="T64" i="180"/>
  <c r="H64" i="180"/>
  <c r="F64" i="180"/>
  <c r="E64" i="180"/>
  <c r="N64" i="180"/>
  <c r="T89" i="179"/>
  <c r="H89" i="179"/>
  <c r="F89" i="179"/>
  <c r="N89" i="179"/>
  <c r="E89" i="179"/>
  <c r="T54" i="172"/>
  <c r="H54" i="172"/>
  <c r="N54" i="172"/>
  <c r="F54" i="172"/>
  <c r="E54" i="172"/>
  <c r="T69" i="180"/>
  <c r="N69" i="180"/>
  <c r="H69" i="180"/>
  <c r="E69" i="180"/>
  <c r="F69" i="180"/>
  <c r="T53" i="179"/>
  <c r="H53" i="179"/>
  <c r="F53" i="179"/>
  <c r="E53" i="179"/>
  <c r="N53" i="179"/>
  <c r="E51" i="175"/>
  <c r="T51" i="175"/>
  <c r="N51" i="175"/>
  <c r="F51" i="175"/>
  <c r="H51" i="175"/>
  <c r="E28" i="174"/>
  <c r="T28" i="174"/>
  <c r="N28" i="174"/>
  <c r="H28" i="174"/>
  <c r="F28" i="174"/>
  <c r="E65" i="173"/>
  <c r="T65" i="173"/>
  <c r="N65" i="173"/>
  <c r="H65" i="173"/>
  <c r="F65" i="173"/>
  <c r="E51" i="181"/>
  <c r="T51" i="181"/>
  <c r="N51" i="181"/>
  <c r="F51" i="181"/>
  <c r="H51" i="181"/>
  <c r="T89" i="178"/>
  <c r="N89" i="178"/>
  <c r="H89" i="178"/>
  <c r="E89" i="178"/>
  <c r="F89" i="178"/>
  <c r="T92" i="184"/>
  <c r="N92" i="184"/>
  <c r="H92" i="184"/>
  <c r="F92" i="184"/>
  <c r="E92" i="184"/>
  <c r="H34" i="175"/>
  <c r="F34" i="175"/>
  <c r="E34" i="175"/>
  <c r="N34" i="175"/>
  <c r="T34" i="175"/>
  <c r="H53" i="174"/>
  <c r="F53" i="174"/>
  <c r="E53" i="174"/>
  <c r="T53" i="174"/>
  <c r="N53" i="174"/>
  <c r="N56" i="172"/>
  <c r="H56" i="172"/>
  <c r="F56" i="172"/>
  <c r="E56" i="172"/>
  <c r="T56" i="172"/>
  <c r="N57" i="172"/>
  <c r="H57" i="172"/>
  <c r="F57" i="172"/>
  <c r="E57" i="172"/>
  <c r="T57" i="172"/>
  <c r="T26" i="184"/>
  <c r="N26" i="184"/>
  <c r="H26" i="184"/>
  <c r="F26" i="184"/>
  <c r="E26" i="184"/>
  <c r="N94" i="171"/>
  <c r="H94" i="171"/>
  <c r="F94" i="171"/>
  <c r="E94" i="171"/>
  <c r="T94" i="171"/>
  <c r="F83" i="169"/>
  <c r="T83" i="169"/>
  <c r="N83" i="169"/>
  <c r="H83" i="169"/>
  <c r="E83" i="169"/>
  <c r="F53" i="169"/>
  <c r="T53" i="169"/>
  <c r="H53" i="169"/>
  <c r="N53" i="169"/>
  <c r="E53" i="169"/>
  <c r="F84" i="168"/>
  <c r="T84" i="168"/>
  <c r="E84" i="168"/>
  <c r="H84" i="168"/>
  <c r="N84" i="168"/>
  <c r="F42" i="168"/>
  <c r="T42" i="168"/>
  <c r="N42" i="168"/>
  <c r="H42" i="168"/>
  <c r="E42" i="168"/>
  <c r="H38" i="166"/>
  <c r="T38" i="166"/>
  <c r="N38" i="166"/>
  <c r="F38" i="166"/>
  <c r="E38" i="166"/>
  <c r="H69" i="165"/>
  <c r="T69" i="165"/>
  <c r="N69" i="165"/>
  <c r="F69" i="165"/>
  <c r="E69" i="165"/>
  <c r="N96" i="169"/>
  <c r="F96" i="169"/>
  <c r="E96" i="169"/>
  <c r="T96" i="169"/>
  <c r="H96" i="169"/>
  <c r="N72" i="169"/>
  <c r="F72" i="169"/>
  <c r="E72" i="169"/>
  <c r="T72" i="169"/>
  <c r="H72" i="169"/>
  <c r="N36" i="169"/>
  <c r="F36" i="169"/>
  <c r="E36" i="169"/>
  <c r="T36" i="169"/>
  <c r="H36" i="169"/>
  <c r="N85" i="168"/>
  <c r="F85" i="168"/>
  <c r="E85" i="168"/>
  <c r="T85" i="168"/>
  <c r="H85" i="168"/>
  <c r="N49" i="168"/>
  <c r="F49" i="168"/>
  <c r="E49" i="168"/>
  <c r="T49" i="168"/>
  <c r="H49" i="168"/>
  <c r="E39" i="167"/>
  <c r="H39" i="167"/>
  <c r="N39" i="167"/>
  <c r="F39" i="167"/>
  <c r="T39" i="167"/>
  <c r="H38" i="171"/>
  <c r="F38" i="171"/>
  <c r="E38" i="171"/>
  <c r="N38" i="171"/>
  <c r="T38" i="171"/>
  <c r="F81" i="166"/>
  <c r="E81" i="166"/>
  <c r="T81" i="166"/>
  <c r="N81" i="166"/>
  <c r="H81" i="166"/>
  <c r="F45" i="166"/>
  <c r="E45" i="166"/>
  <c r="N45" i="166"/>
  <c r="H45" i="166"/>
  <c r="T45" i="166"/>
  <c r="N98" i="168"/>
  <c r="H98" i="168"/>
  <c r="F98" i="168"/>
  <c r="E98" i="168"/>
  <c r="T98" i="168"/>
  <c r="N56" i="168"/>
  <c r="H56" i="168"/>
  <c r="F56" i="168"/>
  <c r="E56" i="168"/>
  <c r="T56" i="168"/>
  <c r="N42" i="171"/>
  <c r="H42" i="171"/>
  <c r="F42" i="171"/>
  <c r="E42" i="171"/>
  <c r="T42" i="171"/>
  <c r="E70" i="167"/>
  <c r="H70" i="167"/>
  <c r="F70" i="167"/>
  <c r="N70" i="167"/>
  <c r="T70" i="167"/>
  <c r="E46" i="167"/>
  <c r="F46" i="167"/>
  <c r="N46" i="167"/>
  <c r="H46" i="167"/>
  <c r="T46" i="167"/>
  <c r="E26" i="167"/>
  <c r="H26" i="167"/>
  <c r="N26" i="167"/>
  <c r="F26" i="167"/>
  <c r="T26" i="167"/>
  <c r="T70" i="166"/>
  <c r="N70" i="166"/>
  <c r="H70" i="166"/>
  <c r="F70" i="166"/>
  <c r="E70" i="166"/>
  <c r="T28" i="166"/>
  <c r="N28" i="166"/>
  <c r="H28" i="166"/>
  <c r="F28" i="166"/>
  <c r="E28" i="166"/>
  <c r="T31" i="174"/>
  <c r="N31" i="174"/>
  <c r="H31" i="174"/>
  <c r="F31" i="174"/>
  <c r="E31" i="174"/>
  <c r="E44" i="171"/>
  <c r="T44" i="171"/>
  <c r="N44" i="171"/>
  <c r="H44" i="171"/>
  <c r="F44" i="171"/>
  <c r="E49" i="166"/>
  <c r="T49" i="166"/>
  <c r="N49" i="166"/>
  <c r="H49" i="166"/>
  <c r="F49" i="166"/>
  <c r="T88" i="169"/>
  <c r="N88" i="169"/>
  <c r="H88" i="169"/>
  <c r="F88" i="169"/>
  <c r="E88" i="169"/>
  <c r="T35" i="172"/>
  <c r="N35" i="172"/>
  <c r="H35" i="172"/>
  <c r="E35" i="172"/>
  <c r="F35" i="172"/>
  <c r="N36" i="165"/>
  <c r="H36" i="165"/>
  <c r="F36" i="165"/>
  <c r="E36" i="165"/>
  <c r="T36" i="165"/>
  <c r="N83" i="166"/>
  <c r="H83" i="166"/>
  <c r="F83" i="166"/>
  <c r="E83" i="166"/>
  <c r="T83" i="166"/>
  <c r="T80" i="174"/>
  <c r="N80" i="174"/>
  <c r="H80" i="174"/>
  <c r="F80" i="174"/>
  <c r="E80" i="174"/>
  <c r="F95" i="190"/>
  <c r="H95" i="190"/>
  <c r="T95" i="190"/>
  <c r="N95" i="190"/>
  <c r="E95" i="190"/>
  <c r="F59" i="190"/>
  <c r="H59" i="190"/>
  <c r="E59" i="190"/>
  <c r="T59" i="190"/>
  <c r="N59" i="190"/>
  <c r="F77" i="188"/>
  <c r="N77" i="188"/>
  <c r="E77" i="188"/>
  <c r="T77" i="188"/>
  <c r="H77" i="188"/>
  <c r="T41" i="188"/>
  <c r="N41" i="188"/>
  <c r="H41" i="188"/>
  <c r="F41" i="188"/>
  <c r="E41" i="188"/>
  <c r="N78" i="190"/>
  <c r="E78" i="190"/>
  <c r="H78" i="190"/>
  <c r="F78" i="190"/>
  <c r="T78" i="190"/>
  <c r="N61" i="189"/>
  <c r="E61" i="189"/>
  <c r="T61" i="189"/>
  <c r="H61" i="189"/>
  <c r="F61" i="189"/>
  <c r="E30" i="188"/>
  <c r="T30" i="188"/>
  <c r="H30" i="188"/>
  <c r="F30" i="188"/>
  <c r="N30" i="188"/>
  <c r="T99" i="190"/>
  <c r="F99" i="190"/>
  <c r="N99" i="190"/>
  <c r="H99" i="190"/>
  <c r="E99" i="190"/>
  <c r="T63" i="190"/>
  <c r="F63" i="190"/>
  <c r="N63" i="190"/>
  <c r="H63" i="190"/>
  <c r="E63" i="190"/>
  <c r="T46" i="189"/>
  <c r="H46" i="189"/>
  <c r="E46" i="189"/>
  <c r="N46" i="189"/>
  <c r="F46" i="189"/>
  <c r="H50" i="190"/>
  <c r="E50" i="190"/>
  <c r="T50" i="190"/>
  <c r="N50" i="190"/>
  <c r="F50" i="190"/>
  <c r="T34" i="190"/>
  <c r="N34" i="190"/>
  <c r="E34" i="190"/>
  <c r="H34" i="190"/>
  <c r="F34" i="190"/>
  <c r="F70" i="187"/>
  <c r="T70" i="187"/>
  <c r="N70" i="187"/>
  <c r="H70" i="187"/>
  <c r="E70" i="187"/>
  <c r="F97" i="186"/>
  <c r="T97" i="186"/>
  <c r="N97" i="186"/>
  <c r="H97" i="186"/>
  <c r="E97" i="186"/>
  <c r="N68" i="186"/>
  <c r="E68" i="186"/>
  <c r="T68" i="186"/>
  <c r="H68" i="186"/>
  <c r="F68" i="186"/>
  <c r="T33" i="185"/>
  <c r="N33" i="185"/>
  <c r="H33" i="185"/>
  <c r="F33" i="185"/>
  <c r="E33" i="185"/>
  <c r="T28" i="189"/>
  <c r="N28" i="189"/>
  <c r="H28" i="189"/>
  <c r="F28" i="189"/>
  <c r="E28" i="189"/>
  <c r="T92" i="183"/>
  <c r="N92" i="183"/>
  <c r="H92" i="183"/>
  <c r="F92" i="183"/>
  <c r="E92" i="183"/>
  <c r="T92" i="181"/>
  <c r="H92" i="181"/>
  <c r="N92" i="181"/>
  <c r="F92" i="181"/>
  <c r="E92" i="181"/>
  <c r="T56" i="181"/>
  <c r="H56" i="181"/>
  <c r="F56" i="181"/>
  <c r="N56" i="181"/>
  <c r="E56" i="181"/>
  <c r="E69" i="183"/>
  <c r="T69" i="183"/>
  <c r="H69" i="183"/>
  <c r="F69" i="183"/>
  <c r="N69" i="183"/>
  <c r="T67" i="185"/>
  <c r="H67" i="185"/>
  <c r="F67" i="185"/>
  <c r="E67" i="185"/>
  <c r="N67" i="185"/>
  <c r="H35" i="185"/>
  <c r="N35" i="185"/>
  <c r="F35" i="185"/>
  <c r="E35" i="185"/>
  <c r="T35" i="185"/>
  <c r="H65" i="184"/>
  <c r="F65" i="184"/>
  <c r="E65" i="184"/>
  <c r="T65" i="184"/>
  <c r="N65" i="184"/>
  <c r="H100" i="183"/>
  <c r="F100" i="183"/>
  <c r="E100" i="183"/>
  <c r="T100" i="183"/>
  <c r="N100" i="183"/>
  <c r="H58" i="183"/>
  <c r="F58" i="183"/>
  <c r="E58" i="183"/>
  <c r="T58" i="183"/>
  <c r="N58" i="183"/>
  <c r="H34" i="182"/>
  <c r="F34" i="182"/>
  <c r="E34" i="182"/>
  <c r="T34" i="182"/>
  <c r="N34" i="182"/>
  <c r="H46" i="181"/>
  <c r="T46" i="181"/>
  <c r="E46" i="181"/>
  <c r="N46" i="181"/>
  <c r="F46" i="181"/>
  <c r="T69" i="187"/>
  <c r="N69" i="187"/>
  <c r="H69" i="187"/>
  <c r="F69" i="187"/>
  <c r="E69" i="187"/>
  <c r="T36" i="186"/>
  <c r="N36" i="186"/>
  <c r="H36" i="186"/>
  <c r="F36" i="186"/>
  <c r="E36" i="186"/>
  <c r="H43" i="190"/>
  <c r="E43" i="190"/>
  <c r="T43" i="190"/>
  <c r="N43" i="190"/>
  <c r="F43" i="190"/>
  <c r="N95" i="183"/>
  <c r="H95" i="183"/>
  <c r="F95" i="183"/>
  <c r="E95" i="183"/>
  <c r="T95" i="183"/>
  <c r="N59" i="183"/>
  <c r="H59" i="183"/>
  <c r="F59" i="183"/>
  <c r="E59" i="183"/>
  <c r="T59" i="183"/>
  <c r="N77" i="182"/>
  <c r="H77" i="182"/>
  <c r="F77" i="182"/>
  <c r="E77" i="182"/>
  <c r="T77" i="182"/>
  <c r="N41" i="182"/>
  <c r="H41" i="182"/>
  <c r="F41" i="182"/>
  <c r="E41" i="182"/>
  <c r="T41" i="182"/>
  <c r="T52" i="190"/>
  <c r="N52" i="190"/>
  <c r="E52" i="190"/>
  <c r="H52" i="190"/>
  <c r="F52" i="190"/>
  <c r="E72" i="180"/>
  <c r="T72" i="180"/>
  <c r="H72" i="180"/>
  <c r="N72" i="180"/>
  <c r="F72" i="180"/>
  <c r="E55" i="179"/>
  <c r="T55" i="179"/>
  <c r="N55" i="179"/>
  <c r="H55" i="179"/>
  <c r="F55" i="179"/>
  <c r="E44" i="178"/>
  <c r="T44" i="178"/>
  <c r="N44" i="178"/>
  <c r="H44" i="178"/>
  <c r="F44" i="178"/>
  <c r="T83" i="187"/>
  <c r="N83" i="187"/>
  <c r="H83" i="187"/>
  <c r="F83" i="187"/>
  <c r="E83" i="187"/>
  <c r="T97" i="181"/>
  <c r="E97" i="181"/>
  <c r="H97" i="181"/>
  <c r="F97" i="181"/>
  <c r="N97" i="181"/>
  <c r="E35" i="181"/>
  <c r="N35" i="181"/>
  <c r="H35" i="181"/>
  <c r="F35" i="181"/>
  <c r="T35" i="181"/>
  <c r="N63" i="179"/>
  <c r="H63" i="179"/>
  <c r="F63" i="179"/>
  <c r="E63" i="179"/>
  <c r="T63" i="179"/>
  <c r="N88" i="178"/>
  <c r="H88" i="178"/>
  <c r="F88" i="178"/>
  <c r="E88" i="178"/>
  <c r="T88" i="178"/>
  <c r="H47" i="185"/>
  <c r="T47" i="185"/>
  <c r="N47" i="185"/>
  <c r="F47" i="185"/>
  <c r="E47" i="185"/>
  <c r="T98" i="175"/>
  <c r="N98" i="175"/>
  <c r="F98" i="175"/>
  <c r="E98" i="175"/>
  <c r="H98" i="175"/>
  <c r="T44" i="175"/>
  <c r="N44" i="175"/>
  <c r="F44" i="175"/>
  <c r="H44" i="175"/>
  <c r="E44" i="175"/>
  <c r="T51" i="174"/>
  <c r="N51" i="174"/>
  <c r="F51" i="174"/>
  <c r="H51" i="174"/>
  <c r="E51" i="174"/>
  <c r="T40" i="173"/>
  <c r="N40" i="173"/>
  <c r="F40" i="173"/>
  <c r="H40" i="173"/>
  <c r="E40" i="173"/>
  <c r="E29" i="181"/>
  <c r="T29" i="181"/>
  <c r="N29" i="181"/>
  <c r="H29" i="181"/>
  <c r="F29" i="181"/>
  <c r="H25" i="177"/>
  <c r="F25" i="177"/>
  <c r="E25" i="177"/>
  <c r="T25" i="177"/>
  <c r="N25" i="177"/>
  <c r="H39" i="176"/>
  <c r="F39" i="176"/>
  <c r="E39" i="176"/>
  <c r="N39" i="176"/>
  <c r="T39" i="176"/>
  <c r="H77" i="174"/>
  <c r="F77" i="174"/>
  <c r="E77" i="174"/>
  <c r="N77" i="174"/>
  <c r="T77" i="174"/>
  <c r="N35" i="182"/>
  <c r="H35" i="182"/>
  <c r="F35" i="182"/>
  <c r="E35" i="182"/>
  <c r="T35" i="182"/>
  <c r="N28" i="176"/>
  <c r="H28" i="176"/>
  <c r="F28" i="176"/>
  <c r="E28" i="176"/>
  <c r="T28" i="176"/>
  <c r="N65" i="175"/>
  <c r="H65" i="175"/>
  <c r="F65" i="175"/>
  <c r="E65" i="175"/>
  <c r="T65" i="175"/>
  <c r="N29" i="175"/>
  <c r="H29" i="175"/>
  <c r="F29" i="175"/>
  <c r="E29" i="175"/>
  <c r="T29" i="175"/>
  <c r="N85" i="173"/>
  <c r="H85" i="173"/>
  <c r="F85" i="173"/>
  <c r="E85" i="173"/>
  <c r="T85" i="173"/>
  <c r="N25" i="173"/>
  <c r="H25" i="173"/>
  <c r="F25" i="173"/>
  <c r="E25" i="173"/>
  <c r="T25" i="173"/>
  <c r="T59" i="178"/>
  <c r="N59" i="178"/>
  <c r="H59" i="178"/>
  <c r="E59" i="178"/>
  <c r="F59" i="178"/>
  <c r="T85" i="177"/>
  <c r="H85" i="177"/>
  <c r="N85" i="177"/>
  <c r="F85" i="177"/>
  <c r="E85" i="177"/>
  <c r="T72" i="166"/>
  <c r="N72" i="166"/>
  <c r="H72" i="166"/>
  <c r="F72" i="166"/>
  <c r="E72" i="166"/>
  <c r="T24" i="166"/>
  <c r="H24" i="166"/>
  <c r="N24" i="166"/>
  <c r="F24" i="166"/>
  <c r="E24" i="166"/>
  <c r="T67" i="165"/>
  <c r="H67" i="165"/>
  <c r="N67" i="165"/>
  <c r="F67" i="165"/>
  <c r="E67" i="165"/>
  <c r="N31" i="165"/>
  <c r="H31" i="165"/>
  <c r="T31" i="165"/>
  <c r="F31" i="165"/>
  <c r="E31" i="165"/>
  <c r="T54" i="177"/>
  <c r="N54" i="177"/>
  <c r="H54" i="177"/>
  <c r="F54" i="177"/>
  <c r="E54" i="177"/>
  <c r="N100" i="171"/>
  <c r="H100" i="171"/>
  <c r="F100" i="171"/>
  <c r="E100" i="171"/>
  <c r="T100" i="171"/>
  <c r="E40" i="167"/>
  <c r="H40" i="167"/>
  <c r="F40" i="167"/>
  <c r="N40" i="167"/>
  <c r="T40" i="167"/>
  <c r="E91" i="166"/>
  <c r="T91" i="166"/>
  <c r="N91" i="166"/>
  <c r="F91" i="166"/>
  <c r="H91" i="166"/>
  <c r="T59" i="176"/>
  <c r="N59" i="176"/>
  <c r="H59" i="176"/>
  <c r="F59" i="176"/>
  <c r="E59" i="176"/>
  <c r="H68" i="166"/>
  <c r="T68" i="166"/>
  <c r="E68" i="166"/>
  <c r="F68" i="166"/>
  <c r="N68" i="166"/>
  <c r="T95" i="172"/>
  <c r="N95" i="172"/>
  <c r="H95" i="172"/>
  <c r="E95" i="172"/>
  <c r="F95" i="172"/>
  <c r="T87" i="173"/>
  <c r="N87" i="173"/>
  <c r="H87" i="173"/>
  <c r="F87" i="173"/>
  <c r="E87" i="173"/>
  <c r="N30" i="171"/>
  <c r="T30" i="171"/>
  <c r="H30" i="171"/>
  <c r="F30" i="171"/>
  <c r="E30" i="171"/>
  <c r="N61" i="169"/>
  <c r="H61" i="169"/>
  <c r="F61" i="169"/>
  <c r="E61" i="169"/>
  <c r="T61" i="169"/>
  <c r="N65" i="177"/>
  <c r="F65" i="177"/>
  <c r="E65" i="177"/>
  <c r="T65" i="177"/>
  <c r="H65" i="177"/>
  <c r="T53" i="176"/>
  <c r="N53" i="176"/>
  <c r="H53" i="176"/>
  <c r="F53" i="176"/>
  <c r="E53" i="176"/>
  <c r="N68" i="169"/>
  <c r="H68" i="169"/>
  <c r="F68" i="169"/>
  <c r="E68" i="169"/>
  <c r="T68" i="169"/>
  <c r="N99" i="168"/>
  <c r="H99" i="168"/>
  <c r="F99" i="168"/>
  <c r="E99" i="168"/>
  <c r="T99" i="168"/>
  <c r="N63" i="168"/>
  <c r="H63" i="168"/>
  <c r="F63" i="168"/>
  <c r="E63" i="168"/>
  <c r="T63" i="168"/>
  <c r="N27" i="168"/>
  <c r="H27" i="168"/>
  <c r="F27" i="168"/>
  <c r="E27" i="168"/>
  <c r="T27" i="168"/>
  <c r="E74" i="165"/>
  <c r="H74" i="165"/>
  <c r="T74" i="165"/>
  <c r="N74" i="165"/>
  <c r="F74" i="165"/>
  <c r="N64" i="171"/>
  <c r="F64" i="171"/>
  <c r="T64" i="171"/>
  <c r="H64" i="171"/>
  <c r="E64" i="171"/>
  <c r="T56" i="174"/>
  <c r="N56" i="174"/>
  <c r="H56" i="174"/>
  <c r="F56" i="174"/>
  <c r="E56" i="174"/>
  <c r="T34" i="169"/>
  <c r="N34" i="169"/>
  <c r="H34" i="169"/>
  <c r="E34" i="169"/>
  <c r="F34" i="169"/>
  <c r="E44" i="165"/>
  <c r="H44" i="165"/>
  <c r="F44" i="165"/>
  <c r="N44" i="165"/>
  <c r="T44" i="165"/>
  <c r="T63" i="169"/>
  <c r="N63" i="169"/>
  <c r="H63" i="169"/>
  <c r="F63" i="169"/>
  <c r="E63" i="169"/>
  <c r="F33" i="167"/>
  <c r="N33" i="167"/>
  <c r="E33" i="167"/>
  <c r="H33" i="167"/>
  <c r="T33" i="167"/>
  <c r="T69" i="169"/>
  <c r="N69" i="169"/>
  <c r="H69" i="169"/>
  <c r="F69" i="169"/>
  <c r="E69" i="169"/>
  <c r="T40" i="168"/>
  <c r="N40" i="168"/>
  <c r="H40" i="168"/>
  <c r="F40" i="168"/>
  <c r="E40" i="168"/>
  <c r="E66" i="165"/>
  <c r="N66" i="165"/>
  <c r="H66" i="165"/>
  <c r="F66" i="165"/>
  <c r="T66" i="165"/>
  <c r="E86" i="165"/>
  <c r="T86" i="165"/>
  <c r="N86" i="165"/>
  <c r="H86" i="165"/>
  <c r="F86" i="165"/>
  <c r="T59" i="168"/>
  <c r="N59" i="168"/>
  <c r="H59" i="168"/>
  <c r="F59" i="168"/>
  <c r="E59" i="168"/>
  <c r="T71" i="171"/>
  <c r="N71" i="171"/>
  <c r="H71" i="171"/>
  <c r="F71" i="171"/>
  <c r="E71" i="171"/>
  <c r="T46" i="169"/>
  <c r="N46" i="169"/>
  <c r="H46" i="169"/>
  <c r="F46" i="169"/>
  <c r="E46" i="169"/>
  <c r="H94" i="191"/>
  <c r="E94" i="191"/>
  <c r="T94" i="191"/>
  <c r="N94" i="191"/>
  <c r="F94" i="191"/>
  <c r="H26" i="188"/>
  <c r="N26" i="188"/>
  <c r="E26" i="188"/>
  <c r="T26" i="188"/>
  <c r="F26" i="188"/>
  <c r="H63" i="189"/>
  <c r="N63" i="189"/>
  <c r="F63" i="189"/>
  <c r="E63" i="189"/>
  <c r="T63" i="189"/>
  <c r="H76" i="191"/>
  <c r="E76" i="191"/>
  <c r="T76" i="191"/>
  <c r="N76" i="191"/>
  <c r="F76" i="191"/>
  <c r="H99" i="189"/>
  <c r="T99" i="189"/>
  <c r="N99" i="189"/>
  <c r="F99" i="189"/>
  <c r="E99" i="189"/>
  <c r="N54" i="187"/>
  <c r="H54" i="187"/>
  <c r="E54" i="187"/>
  <c r="T54" i="187"/>
  <c r="F54" i="187"/>
  <c r="H86" i="188"/>
  <c r="T86" i="188"/>
  <c r="N86" i="188"/>
  <c r="F86" i="188"/>
  <c r="E86" i="188"/>
  <c r="T38" i="187"/>
  <c r="N38" i="187"/>
  <c r="H38" i="187"/>
  <c r="F38" i="187"/>
  <c r="E38" i="187"/>
  <c r="H95" i="185"/>
  <c r="F95" i="185"/>
  <c r="T95" i="185"/>
  <c r="N95" i="185"/>
  <c r="E95" i="185"/>
  <c r="E27" i="183"/>
  <c r="T27" i="183"/>
  <c r="N27" i="183"/>
  <c r="F27" i="183"/>
  <c r="H27" i="183"/>
  <c r="H83" i="184"/>
  <c r="F83" i="184"/>
  <c r="E83" i="184"/>
  <c r="T83" i="184"/>
  <c r="N83" i="184"/>
  <c r="H89" i="185"/>
  <c r="F89" i="185"/>
  <c r="T89" i="185"/>
  <c r="N89" i="185"/>
  <c r="E89" i="185"/>
  <c r="T75" i="188"/>
  <c r="N75" i="188"/>
  <c r="H75" i="188"/>
  <c r="F75" i="188"/>
  <c r="E75" i="188"/>
  <c r="H77" i="185"/>
  <c r="F77" i="185"/>
  <c r="T77" i="185"/>
  <c r="N77" i="185"/>
  <c r="E77" i="185"/>
  <c r="T79" i="184"/>
  <c r="N79" i="184"/>
  <c r="H79" i="184"/>
  <c r="F79" i="184"/>
  <c r="E79" i="184"/>
  <c r="T48" i="183"/>
  <c r="N48" i="183"/>
  <c r="H48" i="183"/>
  <c r="F48" i="183"/>
  <c r="E48" i="183"/>
  <c r="T90" i="181"/>
  <c r="N90" i="181"/>
  <c r="H90" i="181"/>
  <c r="F90" i="181"/>
  <c r="E90" i="181"/>
  <c r="T54" i="181"/>
  <c r="H54" i="181"/>
  <c r="N54" i="181"/>
  <c r="F54" i="181"/>
  <c r="E54" i="181"/>
  <c r="T59" i="180"/>
  <c r="N59" i="180"/>
  <c r="E59" i="180"/>
  <c r="H59" i="180"/>
  <c r="F59" i="180"/>
  <c r="T36" i="179"/>
  <c r="N36" i="179"/>
  <c r="H36" i="179"/>
  <c r="F36" i="179"/>
  <c r="E36" i="179"/>
  <c r="T25" i="178"/>
  <c r="N25" i="178"/>
  <c r="H25" i="178"/>
  <c r="F25" i="178"/>
  <c r="E25" i="178"/>
  <c r="T56" i="177"/>
  <c r="N56" i="177"/>
  <c r="H56" i="177"/>
  <c r="F56" i="177"/>
  <c r="E56" i="177"/>
  <c r="E63" i="181"/>
  <c r="F63" i="181"/>
  <c r="T63" i="181"/>
  <c r="N63" i="181"/>
  <c r="H63" i="181"/>
  <c r="T68" i="187"/>
  <c r="N68" i="187"/>
  <c r="H68" i="187"/>
  <c r="F68" i="187"/>
  <c r="E68" i="187"/>
  <c r="H81" i="178"/>
  <c r="F81" i="178"/>
  <c r="E81" i="178"/>
  <c r="N81" i="178"/>
  <c r="T81" i="178"/>
  <c r="H33" i="178"/>
  <c r="F33" i="178"/>
  <c r="E33" i="178"/>
  <c r="N33" i="178"/>
  <c r="T33" i="178"/>
  <c r="H70" i="177"/>
  <c r="F70" i="177"/>
  <c r="N70" i="177"/>
  <c r="E70" i="177"/>
  <c r="T70" i="177"/>
  <c r="H34" i="177"/>
  <c r="N34" i="177"/>
  <c r="F34" i="177"/>
  <c r="E34" i="177"/>
  <c r="T34" i="177"/>
  <c r="N74" i="180"/>
  <c r="H74" i="180"/>
  <c r="F74" i="180"/>
  <c r="E74" i="180"/>
  <c r="T74" i="180"/>
  <c r="N33" i="179"/>
  <c r="H33" i="179"/>
  <c r="F33" i="179"/>
  <c r="E33" i="179"/>
  <c r="T33" i="179"/>
  <c r="N58" i="178"/>
  <c r="H58" i="178"/>
  <c r="F58" i="178"/>
  <c r="E58" i="178"/>
  <c r="T58" i="178"/>
  <c r="N28" i="178"/>
  <c r="H28" i="178"/>
  <c r="F28" i="178"/>
  <c r="E28" i="178"/>
  <c r="T28" i="178"/>
  <c r="T58" i="180"/>
  <c r="H58" i="180"/>
  <c r="F58" i="180"/>
  <c r="N58" i="180"/>
  <c r="E58" i="180"/>
  <c r="T83" i="179"/>
  <c r="H83" i="179"/>
  <c r="F83" i="179"/>
  <c r="E83" i="179"/>
  <c r="N83" i="179"/>
  <c r="T48" i="172"/>
  <c r="H48" i="172"/>
  <c r="N48" i="172"/>
  <c r="F48" i="172"/>
  <c r="E48" i="172"/>
  <c r="N55" i="171"/>
  <c r="F55" i="171"/>
  <c r="E55" i="171"/>
  <c r="T55" i="171"/>
  <c r="H55" i="171"/>
  <c r="T57" i="180"/>
  <c r="N57" i="180"/>
  <c r="H57" i="180"/>
  <c r="E57" i="180"/>
  <c r="F57" i="180"/>
  <c r="T40" i="179"/>
  <c r="N40" i="179"/>
  <c r="H40" i="179"/>
  <c r="E40" i="179"/>
  <c r="F40" i="179"/>
  <c r="E32" i="176"/>
  <c r="T32" i="176"/>
  <c r="N32" i="176"/>
  <c r="H32" i="176"/>
  <c r="F32" i="176"/>
  <c r="E45" i="175"/>
  <c r="T45" i="175"/>
  <c r="N45" i="175"/>
  <c r="H45" i="175"/>
  <c r="F45" i="175"/>
  <c r="E95" i="173"/>
  <c r="T95" i="173"/>
  <c r="N95" i="173"/>
  <c r="H95" i="173"/>
  <c r="F95" i="173"/>
  <c r="E59" i="173"/>
  <c r="T59" i="173"/>
  <c r="N59" i="173"/>
  <c r="H59" i="173"/>
  <c r="F59" i="173"/>
  <c r="T78" i="178"/>
  <c r="H78" i="178"/>
  <c r="F78" i="178"/>
  <c r="N78" i="178"/>
  <c r="E78" i="178"/>
  <c r="E45" i="181"/>
  <c r="T45" i="181"/>
  <c r="N45" i="181"/>
  <c r="H45" i="181"/>
  <c r="F45" i="181"/>
  <c r="H28" i="175"/>
  <c r="F28" i="175"/>
  <c r="E28" i="175"/>
  <c r="T28" i="175"/>
  <c r="N28" i="175"/>
  <c r="N50" i="172"/>
  <c r="H50" i="172"/>
  <c r="F50" i="172"/>
  <c r="E50" i="172"/>
  <c r="T50" i="172"/>
  <c r="N51" i="172"/>
  <c r="H51" i="172"/>
  <c r="F51" i="172"/>
  <c r="E51" i="172"/>
  <c r="T51" i="172"/>
  <c r="T73" i="183"/>
  <c r="N73" i="183"/>
  <c r="H73" i="183"/>
  <c r="F73" i="183"/>
  <c r="E73" i="183"/>
  <c r="T81" i="173"/>
  <c r="N81" i="173"/>
  <c r="H81" i="173"/>
  <c r="F81" i="173"/>
  <c r="E81" i="173"/>
  <c r="T47" i="171"/>
  <c r="N47" i="171"/>
  <c r="F47" i="171"/>
  <c r="H47" i="171"/>
  <c r="E47" i="171"/>
  <c r="T65" i="171"/>
  <c r="N65" i="171"/>
  <c r="F65" i="171"/>
  <c r="H65" i="171"/>
  <c r="E65" i="171"/>
  <c r="F77" i="169"/>
  <c r="T77" i="169"/>
  <c r="N77" i="169"/>
  <c r="H77" i="169"/>
  <c r="E77" i="169"/>
  <c r="F47" i="169"/>
  <c r="T47" i="169"/>
  <c r="E47" i="169"/>
  <c r="H47" i="169"/>
  <c r="N47" i="169"/>
  <c r="F72" i="168"/>
  <c r="T72" i="168"/>
  <c r="N72" i="168"/>
  <c r="H72" i="168"/>
  <c r="E72" i="168"/>
  <c r="F36" i="168"/>
  <c r="T36" i="168"/>
  <c r="N36" i="168"/>
  <c r="H36" i="168"/>
  <c r="E36" i="168"/>
  <c r="H99" i="165"/>
  <c r="T99" i="165"/>
  <c r="E99" i="165"/>
  <c r="N99" i="165"/>
  <c r="F99" i="165"/>
  <c r="T35" i="176"/>
  <c r="N35" i="176"/>
  <c r="H35" i="176"/>
  <c r="F35" i="176"/>
  <c r="E35" i="176"/>
  <c r="N79" i="168"/>
  <c r="F79" i="168"/>
  <c r="E79" i="168"/>
  <c r="T79" i="168"/>
  <c r="H79" i="168"/>
  <c r="N43" i="168"/>
  <c r="F43" i="168"/>
  <c r="E43" i="168"/>
  <c r="T43" i="168"/>
  <c r="H43" i="168"/>
  <c r="F79" i="167"/>
  <c r="N79" i="167"/>
  <c r="E79" i="167"/>
  <c r="H79" i="167"/>
  <c r="T79" i="167"/>
  <c r="H26" i="171"/>
  <c r="F26" i="171"/>
  <c r="E26" i="171"/>
  <c r="N26" i="171"/>
  <c r="T26" i="171"/>
  <c r="F75" i="166"/>
  <c r="E75" i="166"/>
  <c r="H75" i="166"/>
  <c r="N75" i="166"/>
  <c r="T75" i="166"/>
  <c r="F39" i="166"/>
  <c r="E39" i="166"/>
  <c r="T39" i="166"/>
  <c r="N39" i="166"/>
  <c r="H39" i="166"/>
  <c r="N86" i="168"/>
  <c r="H86" i="168"/>
  <c r="F86" i="168"/>
  <c r="E86" i="168"/>
  <c r="T86" i="168"/>
  <c r="N50" i="168"/>
  <c r="H50" i="168"/>
  <c r="F50" i="168"/>
  <c r="E50" i="168"/>
  <c r="T50" i="168"/>
  <c r="F39" i="171"/>
  <c r="N39" i="171"/>
  <c r="H39" i="171"/>
  <c r="E39" i="171"/>
  <c r="T39" i="171"/>
  <c r="N90" i="167"/>
  <c r="H90" i="167"/>
  <c r="E90" i="167"/>
  <c r="F90" i="167"/>
  <c r="T90" i="167"/>
  <c r="N66" i="167"/>
  <c r="E66" i="167"/>
  <c r="H66" i="167"/>
  <c r="F66" i="167"/>
  <c r="T66" i="167"/>
  <c r="T100" i="166"/>
  <c r="N100" i="166"/>
  <c r="H100" i="166"/>
  <c r="F100" i="166"/>
  <c r="E100" i="166"/>
  <c r="T64" i="166"/>
  <c r="N64" i="166"/>
  <c r="H64" i="166"/>
  <c r="F64" i="166"/>
  <c r="E64" i="166"/>
  <c r="T95" i="165"/>
  <c r="N95" i="165"/>
  <c r="H95" i="165"/>
  <c r="F95" i="165"/>
  <c r="E95" i="165"/>
  <c r="T98" i="173"/>
  <c r="N98" i="173"/>
  <c r="H98" i="173"/>
  <c r="F98" i="173"/>
  <c r="E98" i="173"/>
  <c r="T82" i="169"/>
  <c r="N82" i="169"/>
  <c r="H82" i="169"/>
  <c r="F82" i="169"/>
  <c r="E82" i="169"/>
  <c r="E80" i="165"/>
  <c r="F80" i="165"/>
  <c r="T80" i="165"/>
  <c r="N80" i="165"/>
  <c r="H80" i="165"/>
  <c r="E90" i="165"/>
  <c r="F90" i="165"/>
  <c r="N90" i="165"/>
  <c r="H90" i="165"/>
  <c r="T90" i="165"/>
  <c r="F88" i="165"/>
  <c r="E88" i="165"/>
  <c r="T88" i="165"/>
  <c r="N88" i="165"/>
  <c r="H88" i="165"/>
  <c r="E73" i="166"/>
  <c r="T73" i="166"/>
  <c r="N73" i="166"/>
  <c r="H73" i="166"/>
  <c r="F73" i="166"/>
  <c r="T53" i="172"/>
  <c r="N53" i="172"/>
  <c r="H53" i="172"/>
  <c r="E53" i="172"/>
  <c r="F53" i="172"/>
  <c r="T99" i="169"/>
  <c r="N99" i="169"/>
  <c r="H99" i="169"/>
  <c r="F99" i="169"/>
  <c r="E99" i="169"/>
  <c r="H57" i="171"/>
  <c r="F57" i="171"/>
  <c r="T57" i="171"/>
  <c r="N57" i="171"/>
  <c r="E57" i="171"/>
  <c r="H41" i="166"/>
  <c r="F41" i="166"/>
  <c r="E41" i="166"/>
  <c r="T41" i="166"/>
  <c r="N41" i="166"/>
  <c r="F89" i="190"/>
  <c r="H89" i="190"/>
  <c r="T89" i="190"/>
  <c r="N89" i="190"/>
  <c r="E89" i="190"/>
  <c r="F60" i="189"/>
  <c r="H60" i="189"/>
  <c r="N60" i="189"/>
  <c r="E60" i="189"/>
  <c r="T60" i="189"/>
  <c r="F71" i="188"/>
  <c r="T71" i="188"/>
  <c r="N71" i="188"/>
  <c r="H71" i="188"/>
  <c r="E71" i="188"/>
  <c r="F35" i="188"/>
  <c r="T35" i="188"/>
  <c r="N35" i="188"/>
  <c r="H35" i="188"/>
  <c r="E35" i="188"/>
  <c r="N54" i="190"/>
  <c r="E54" i="190"/>
  <c r="H54" i="190"/>
  <c r="F54" i="190"/>
  <c r="T54" i="190"/>
  <c r="N55" i="189"/>
  <c r="E55" i="189"/>
  <c r="T55" i="189"/>
  <c r="H55" i="189"/>
  <c r="F55" i="189"/>
  <c r="H97" i="187"/>
  <c r="F97" i="187"/>
  <c r="E97" i="187"/>
  <c r="T97" i="187"/>
  <c r="N97" i="187"/>
  <c r="T93" i="190"/>
  <c r="F93" i="190"/>
  <c r="N93" i="190"/>
  <c r="H93" i="190"/>
  <c r="E93" i="190"/>
  <c r="T57" i="190"/>
  <c r="F57" i="190"/>
  <c r="N57" i="190"/>
  <c r="H57" i="190"/>
  <c r="E57" i="190"/>
  <c r="H83" i="191"/>
  <c r="F83" i="191"/>
  <c r="T83" i="191"/>
  <c r="N83" i="191"/>
  <c r="E83" i="191"/>
  <c r="T49" i="191"/>
  <c r="N49" i="191"/>
  <c r="E49" i="191"/>
  <c r="H49" i="191"/>
  <c r="F49" i="191"/>
  <c r="T99" i="188"/>
  <c r="E99" i="188"/>
  <c r="N99" i="188"/>
  <c r="H99" i="188"/>
  <c r="F99" i="188"/>
  <c r="F52" i="187"/>
  <c r="T52" i="187"/>
  <c r="N52" i="187"/>
  <c r="H52" i="187"/>
  <c r="E52" i="187"/>
  <c r="F91" i="186"/>
  <c r="T91" i="186"/>
  <c r="H91" i="186"/>
  <c r="E91" i="186"/>
  <c r="N91" i="186"/>
  <c r="N71" i="187"/>
  <c r="F71" i="187"/>
  <c r="E71" i="187"/>
  <c r="T71" i="187"/>
  <c r="H71" i="187"/>
  <c r="N44" i="186"/>
  <c r="T44" i="186"/>
  <c r="H44" i="186"/>
  <c r="F44" i="186"/>
  <c r="E44" i="186"/>
  <c r="T38" i="185"/>
  <c r="N38" i="185"/>
  <c r="H38" i="185"/>
  <c r="E38" i="185"/>
  <c r="F38" i="185"/>
  <c r="T56" i="183"/>
  <c r="N56" i="183"/>
  <c r="H56" i="183"/>
  <c r="E56" i="183"/>
  <c r="F56" i="183"/>
  <c r="T86" i="181"/>
  <c r="H86" i="181"/>
  <c r="N86" i="181"/>
  <c r="F86" i="181"/>
  <c r="E86" i="181"/>
  <c r="T50" i="181"/>
  <c r="H50" i="181"/>
  <c r="N50" i="181"/>
  <c r="F50" i="181"/>
  <c r="E50" i="181"/>
  <c r="H71" i="185"/>
  <c r="F71" i="185"/>
  <c r="E71" i="185"/>
  <c r="T71" i="185"/>
  <c r="N71" i="185"/>
  <c r="E88" i="184"/>
  <c r="T88" i="184"/>
  <c r="F88" i="184"/>
  <c r="N88" i="184"/>
  <c r="H88" i="184"/>
  <c r="E99" i="183"/>
  <c r="T99" i="183"/>
  <c r="H99" i="183"/>
  <c r="F99" i="183"/>
  <c r="N99" i="183"/>
  <c r="E63" i="183"/>
  <c r="T63" i="183"/>
  <c r="N63" i="183"/>
  <c r="H63" i="183"/>
  <c r="F63" i="183"/>
  <c r="H50" i="188"/>
  <c r="T50" i="188"/>
  <c r="N50" i="188"/>
  <c r="F50" i="188"/>
  <c r="E50" i="188"/>
  <c r="T66" i="186"/>
  <c r="N66" i="186"/>
  <c r="H66" i="186"/>
  <c r="F66" i="186"/>
  <c r="E66" i="186"/>
  <c r="N96" i="185"/>
  <c r="H96" i="185"/>
  <c r="F96" i="185"/>
  <c r="E96" i="185"/>
  <c r="T96" i="185"/>
  <c r="T82" i="188"/>
  <c r="N82" i="188"/>
  <c r="H82" i="188"/>
  <c r="F82" i="188"/>
  <c r="E82" i="188"/>
  <c r="T45" i="187"/>
  <c r="N45" i="187"/>
  <c r="H45" i="187"/>
  <c r="F45" i="187"/>
  <c r="E45" i="187"/>
  <c r="N89" i="183"/>
  <c r="H89" i="183"/>
  <c r="F89" i="183"/>
  <c r="E89" i="183"/>
  <c r="T89" i="183"/>
  <c r="N47" i="183"/>
  <c r="H47" i="183"/>
  <c r="F47" i="183"/>
  <c r="E47" i="183"/>
  <c r="T47" i="183"/>
  <c r="N71" i="182"/>
  <c r="H71" i="182"/>
  <c r="F71" i="182"/>
  <c r="E71" i="182"/>
  <c r="T71" i="182"/>
  <c r="H41" i="191"/>
  <c r="T41" i="191"/>
  <c r="N41" i="191"/>
  <c r="F41" i="191"/>
  <c r="E41" i="191"/>
  <c r="T59" i="189"/>
  <c r="E59" i="189"/>
  <c r="N59" i="189"/>
  <c r="H59" i="189"/>
  <c r="F59" i="189"/>
  <c r="N47" i="186"/>
  <c r="H47" i="186"/>
  <c r="T47" i="186"/>
  <c r="F47" i="186"/>
  <c r="E47" i="186"/>
  <c r="E59" i="181"/>
  <c r="F59" i="181"/>
  <c r="H59" i="181"/>
  <c r="T59" i="181"/>
  <c r="N59" i="181"/>
  <c r="F77" i="181"/>
  <c r="E77" i="181"/>
  <c r="T77" i="181"/>
  <c r="N77" i="181"/>
  <c r="H77" i="181"/>
  <c r="E54" i="180"/>
  <c r="T54" i="180"/>
  <c r="H54" i="180"/>
  <c r="N54" i="180"/>
  <c r="F54" i="180"/>
  <c r="E49" i="179"/>
  <c r="T49" i="179"/>
  <c r="N49" i="179"/>
  <c r="H49" i="179"/>
  <c r="F49" i="179"/>
  <c r="E38" i="178"/>
  <c r="T38" i="178"/>
  <c r="N38" i="178"/>
  <c r="H38" i="178"/>
  <c r="F38" i="178"/>
  <c r="T54" i="186"/>
  <c r="N54" i="186"/>
  <c r="H54" i="186"/>
  <c r="F54" i="186"/>
  <c r="E54" i="186"/>
  <c r="T56" i="184"/>
  <c r="N56" i="184"/>
  <c r="H56" i="184"/>
  <c r="F56" i="184"/>
  <c r="E56" i="184"/>
  <c r="N82" i="178"/>
  <c r="H82" i="178"/>
  <c r="F82" i="178"/>
  <c r="E82" i="178"/>
  <c r="T82" i="178"/>
  <c r="T91" i="177"/>
  <c r="H91" i="177"/>
  <c r="F91" i="177"/>
  <c r="E91" i="177"/>
  <c r="N91" i="177"/>
  <c r="T92" i="175"/>
  <c r="N92" i="175"/>
  <c r="F92" i="175"/>
  <c r="H92" i="175"/>
  <c r="E92" i="175"/>
  <c r="T32" i="175"/>
  <c r="N32" i="175"/>
  <c r="F32" i="175"/>
  <c r="H32" i="175"/>
  <c r="E32" i="175"/>
  <c r="T39" i="174"/>
  <c r="N39" i="174"/>
  <c r="F39" i="174"/>
  <c r="E39" i="174"/>
  <c r="H39" i="174"/>
  <c r="T34" i="173"/>
  <c r="N34" i="173"/>
  <c r="F34" i="173"/>
  <c r="H34" i="173"/>
  <c r="E34" i="173"/>
  <c r="E90" i="180"/>
  <c r="T90" i="180"/>
  <c r="H90" i="180"/>
  <c r="F90" i="180"/>
  <c r="N90" i="180"/>
  <c r="E69" i="177"/>
  <c r="T69" i="177"/>
  <c r="N69" i="177"/>
  <c r="H69" i="177"/>
  <c r="F69" i="177"/>
  <c r="F55" i="172"/>
  <c r="E55" i="172"/>
  <c r="T55" i="172"/>
  <c r="N55" i="172"/>
  <c r="H55" i="172"/>
  <c r="H71" i="174"/>
  <c r="F71" i="174"/>
  <c r="E71" i="174"/>
  <c r="T71" i="174"/>
  <c r="N71" i="174"/>
  <c r="H47" i="174"/>
  <c r="F47" i="174"/>
  <c r="E47" i="174"/>
  <c r="N47" i="174"/>
  <c r="T47" i="174"/>
  <c r="H66" i="173"/>
  <c r="F66" i="173"/>
  <c r="E66" i="173"/>
  <c r="T66" i="173"/>
  <c r="N66" i="173"/>
  <c r="N95" i="175"/>
  <c r="H95" i="175"/>
  <c r="F95" i="175"/>
  <c r="E95" i="175"/>
  <c r="T95" i="175"/>
  <c r="N59" i="175"/>
  <c r="H59" i="175"/>
  <c r="F59" i="175"/>
  <c r="E59" i="175"/>
  <c r="T59" i="175"/>
  <c r="N78" i="174"/>
  <c r="H78" i="174"/>
  <c r="F78" i="174"/>
  <c r="E78" i="174"/>
  <c r="T78" i="174"/>
  <c r="N73" i="173"/>
  <c r="H73" i="173"/>
  <c r="F73" i="173"/>
  <c r="E73" i="173"/>
  <c r="T73" i="173"/>
  <c r="H73" i="177"/>
  <c r="T73" i="177"/>
  <c r="N73" i="177"/>
  <c r="F73" i="177"/>
  <c r="E73" i="177"/>
  <c r="T54" i="178"/>
  <c r="H54" i="178"/>
  <c r="F54" i="178"/>
  <c r="N54" i="178"/>
  <c r="E54" i="178"/>
  <c r="T66" i="166"/>
  <c r="N66" i="166"/>
  <c r="H66" i="166"/>
  <c r="F66" i="166"/>
  <c r="E66" i="166"/>
  <c r="T97" i="165"/>
  <c r="H97" i="165"/>
  <c r="N97" i="165"/>
  <c r="F97" i="165"/>
  <c r="E97" i="165"/>
  <c r="T61" i="165"/>
  <c r="H61" i="165"/>
  <c r="N61" i="165"/>
  <c r="F61" i="165"/>
  <c r="E61" i="165"/>
  <c r="F25" i="165"/>
  <c r="E25" i="165"/>
  <c r="N25" i="165"/>
  <c r="H25" i="165"/>
  <c r="T25" i="165"/>
  <c r="T77" i="171"/>
  <c r="N77" i="171"/>
  <c r="H77" i="171"/>
  <c r="F77" i="171"/>
  <c r="E77" i="171"/>
  <c r="H72" i="167"/>
  <c r="E72" i="167"/>
  <c r="F72" i="167"/>
  <c r="N72" i="167"/>
  <c r="T72" i="167"/>
  <c r="H36" i="167"/>
  <c r="E36" i="167"/>
  <c r="F36" i="167"/>
  <c r="N36" i="167"/>
  <c r="T36" i="167"/>
  <c r="T41" i="176"/>
  <c r="N41" i="176"/>
  <c r="H41" i="176"/>
  <c r="F41" i="176"/>
  <c r="E41" i="176"/>
  <c r="H98" i="166"/>
  <c r="E98" i="166"/>
  <c r="T98" i="166"/>
  <c r="N98" i="166"/>
  <c r="F98" i="166"/>
  <c r="H62" i="166"/>
  <c r="T62" i="166"/>
  <c r="N62" i="166"/>
  <c r="F62" i="166"/>
  <c r="E62" i="166"/>
  <c r="H63" i="165"/>
  <c r="T63" i="165"/>
  <c r="N63" i="165"/>
  <c r="F63" i="165"/>
  <c r="E63" i="165"/>
  <c r="N30" i="169"/>
  <c r="F30" i="169"/>
  <c r="E30" i="169"/>
  <c r="T30" i="169"/>
  <c r="H30" i="169"/>
  <c r="N49" i="169"/>
  <c r="H49" i="169"/>
  <c r="F49" i="169"/>
  <c r="E49" i="169"/>
  <c r="T49" i="169"/>
  <c r="E57" i="177"/>
  <c r="T57" i="177"/>
  <c r="N57" i="177"/>
  <c r="H57" i="177"/>
  <c r="F57" i="177"/>
  <c r="T61" i="177"/>
  <c r="N61" i="177"/>
  <c r="H61" i="177"/>
  <c r="E61" i="177"/>
  <c r="F61" i="177"/>
  <c r="T29" i="176"/>
  <c r="N29" i="176"/>
  <c r="H29" i="176"/>
  <c r="F29" i="176"/>
  <c r="E29" i="176"/>
  <c r="N82" i="171"/>
  <c r="H82" i="171"/>
  <c r="F82" i="171"/>
  <c r="E82" i="171"/>
  <c r="T82" i="171"/>
  <c r="N56" i="169"/>
  <c r="H56" i="169"/>
  <c r="F56" i="169"/>
  <c r="E56" i="169"/>
  <c r="T56" i="169"/>
  <c r="N93" i="168"/>
  <c r="H93" i="168"/>
  <c r="F93" i="168"/>
  <c r="E93" i="168"/>
  <c r="T93" i="168"/>
  <c r="N57" i="168"/>
  <c r="H57" i="168"/>
  <c r="F57" i="168"/>
  <c r="E57" i="168"/>
  <c r="T57" i="168"/>
  <c r="T54" i="165"/>
  <c r="N54" i="165"/>
  <c r="H54" i="165"/>
  <c r="F54" i="165"/>
  <c r="E54" i="165"/>
  <c r="T75" i="169"/>
  <c r="N75" i="169"/>
  <c r="H75" i="169"/>
  <c r="F75" i="169"/>
  <c r="E75" i="169"/>
  <c r="T74" i="173"/>
  <c r="N74" i="173"/>
  <c r="H74" i="173"/>
  <c r="F74" i="173"/>
  <c r="E74" i="173"/>
  <c r="T71" i="168"/>
  <c r="N71" i="168"/>
  <c r="H71" i="168"/>
  <c r="F71" i="168"/>
  <c r="E71" i="168"/>
  <c r="F35" i="166"/>
  <c r="E35" i="166"/>
  <c r="N35" i="166"/>
  <c r="H35" i="166"/>
  <c r="T35" i="166"/>
  <c r="T97" i="175"/>
  <c r="N97" i="175"/>
  <c r="H97" i="175"/>
  <c r="F97" i="175"/>
  <c r="E97" i="175"/>
  <c r="F94" i="165"/>
  <c r="E94" i="165"/>
  <c r="N94" i="165"/>
  <c r="T94" i="165"/>
  <c r="H94" i="165"/>
  <c r="H49" i="167"/>
  <c r="N49" i="167"/>
  <c r="F49" i="167"/>
  <c r="E49" i="167"/>
  <c r="T49" i="167"/>
  <c r="T83" i="168"/>
  <c r="N83" i="168"/>
  <c r="H83" i="168"/>
  <c r="F83" i="168"/>
  <c r="E83" i="168"/>
  <c r="N40" i="171"/>
  <c r="F40" i="171"/>
  <c r="T40" i="171"/>
  <c r="H40" i="171"/>
  <c r="E40" i="171"/>
  <c r="E43" i="166"/>
  <c r="T43" i="166"/>
  <c r="N43" i="166"/>
  <c r="H43" i="166"/>
  <c r="F43" i="166"/>
  <c r="H26" i="189"/>
  <c r="E26" i="189"/>
  <c r="T26" i="189"/>
  <c r="N26" i="189"/>
  <c r="F26" i="189"/>
  <c r="H59" i="191"/>
  <c r="F59" i="191"/>
  <c r="N59" i="191"/>
  <c r="E59" i="191"/>
  <c r="T59" i="191"/>
  <c r="T91" i="191"/>
  <c r="N91" i="191"/>
  <c r="E91" i="191"/>
  <c r="H91" i="191"/>
  <c r="F91" i="191"/>
  <c r="E57" i="182"/>
  <c r="T57" i="182"/>
  <c r="N57" i="182"/>
  <c r="H57" i="182"/>
  <c r="F57" i="182"/>
  <c r="H59" i="184"/>
  <c r="F59" i="184"/>
  <c r="E59" i="184"/>
  <c r="T59" i="184"/>
  <c r="N59" i="184"/>
  <c r="H41" i="184"/>
  <c r="F41" i="184"/>
  <c r="E41" i="184"/>
  <c r="T41" i="184"/>
  <c r="N41" i="184"/>
  <c r="H94" i="183"/>
  <c r="F94" i="183"/>
  <c r="E94" i="183"/>
  <c r="T94" i="183"/>
  <c r="N94" i="183"/>
  <c r="H28" i="182"/>
  <c r="F28" i="182"/>
  <c r="E28" i="182"/>
  <c r="T28" i="182"/>
  <c r="N28" i="182"/>
  <c r="H95" i="180"/>
  <c r="T95" i="180"/>
  <c r="N95" i="180"/>
  <c r="F95" i="180"/>
  <c r="E95" i="180"/>
  <c r="N68" i="185"/>
  <c r="H68" i="185"/>
  <c r="F68" i="185"/>
  <c r="E68" i="185"/>
  <c r="T68" i="185"/>
  <c r="T25" i="184"/>
  <c r="N25" i="184"/>
  <c r="H25" i="184"/>
  <c r="F25" i="184"/>
  <c r="E25" i="184"/>
  <c r="T36" i="183"/>
  <c r="N36" i="183"/>
  <c r="H36" i="183"/>
  <c r="F36" i="183"/>
  <c r="E36" i="183"/>
  <c r="T84" i="181"/>
  <c r="N84" i="181"/>
  <c r="H84" i="181"/>
  <c r="E84" i="181"/>
  <c r="F84" i="181"/>
  <c r="T48" i="181"/>
  <c r="H48" i="181"/>
  <c r="F48" i="181"/>
  <c r="E48" i="181"/>
  <c r="N48" i="181"/>
  <c r="T35" i="180"/>
  <c r="N35" i="180"/>
  <c r="E35" i="180"/>
  <c r="H35" i="180"/>
  <c r="F35" i="180"/>
  <c r="T24" i="179"/>
  <c r="N24" i="179"/>
  <c r="H24" i="179"/>
  <c r="E24" i="179"/>
  <c r="F24" i="179"/>
  <c r="T98" i="177"/>
  <c r="N98" i="177"/>
  <c r="H98" i="177"/>
  <c r="F98" i="177"/>
  <c r="E98" i="177"/>
  <c r="T93" i="176"/>
  <c r="N93" i="176"/>
  <c r="H93" i="176"/>
  <c r="F93" i="176"/>
  <c r="E93" i="176"/>
  <c r="F86" i="185"/>
  <c r="T86" i="185"/>
  <c r="N86" i="185"/>
  <c r="H86" i="185"/>
  <c r="E86" i="185"/>
  <c r="H86" i="179"/>
  <c r="F86" i="179"/>
  <c r="E86" i="179"/>
  <c r="N86" i="179"/>
  <c r="T86" i="179"/>
  <c r="H69" i="178"/>
  <c r="F69" i="178"/>
  <c r="E69" i="178"/>
  <c r="T69" i="178"/>
  <c r="N69" i="178"/>
  <c r="H100" i="177"/>
  <c r="F100" i="177"/>
  <c r="E100" i="177"/>
  <c r="N100" i="177"/>
  <c r="T100" i="177"/>
  <c r="H64" i="177"/>
  <c r="F64" i="177"/>
  <c r="T64" i="177"/>
  <c r="N64" i="177"/>
  <c r="E64" i="177"/>
  <c r="H95" i="176"/>
  <c r="T95" i="176"/>
  <c r="N95" i="176"/>
  <c r="E95" i="176"/>
  <c r="F95" i="176"/>
  <c r="N68" i="180"/>
  <c r="H68" i="180"/>
  <c r="F68" i="180"/>
  <c r="E68" i="180"/>
  <c r="T68" i="180"/>
  <c r="N57" i="179"/>
  <c r="H57" i="179"/>
  <c r="F57" i="179"/>
  <c r="E57" i="179"/>
  <c r="T57" i="179"/>
  <c r="N27" i="179"/>
  <c r="H27" i="179"/>
  <c r="F27" i="179"/>
  <c r="E27" i="179"/>
  <c r="T27" i="179"/>
  <c r="N52" i="178"/>
  <c r="H52" i="178"/>
  <c r="F52" i="178"/>
  <c r="E52" i="178"/>
  <c r="T52" i="178"/>
  <c r="F89" i="181"/>
  <c r="E89" i="181"/>
  <c r="T89" i="181"/>
  <c r="N89" i="181"/>
  <c r="H89" i="181"/>
  <c r="F83" i="181"/>
  <c r="E83" i="181"/>
  <c r="T83" i="181"/>
  <c r="N83" i="181"/>
  <c r="H83" i="181"/>
  <c r="T40" i="180"/>
  <c r="H40" i="180"/>
  <c r="F40" i="180"/>
  <c r="E40" i="180"/>
  <c r="N40" i="180"/>
  <c r="T77" i="179"/>
  <c r="H77" i="179"/>
  <c r="F77" i="179"/>
  <c r="N77" i="179"/>
  <c r="E77" i="179"/>
  <c r="T42" i="172"/>
  <c r="H42" i="172"/>
  <c r="N42" i="172"/>
  <c r="F42" i="172"/>
  <c r="E42" i="172"/>
  <c r="T49" i="171"/>
  <c r="N49" i="171"/>
  <c r="H49" i="171"/>
  <c r="F49" i="171"/>
  <c r="E49" i="171"/>
  <c r="T84" i="177"/>
  <c r="N84" i="177"/>
  <c r="H84" i="177"/>
  <c r="E84" i="177"/>
  <c r="F84" i="177"/>
  <c r="E62" i="176"/>
  <c r="T62" i="176"/>
  <c r="N62" i="176"/>
  <c r="H62" i="176"/>
  <c r="F62" i="176"/>
  <c r="E99" i="175"/>
  <c r="T99" i="175"/>
  <c r="N99" i="175"/>
  <c r="H99" i="175"/>
  <c r="F99" i="175"/>
  <c r="E39" i="175"/>
  <c r="T39" i="175"/>
  <c r="N39" i="175"/>
  <c r="H39" i="175"/>
  <c r="F39" i="175"/>
  <c r="E89" i="173"/>
  <c r="T89" i="173"/>
  <c r="N89" i="173"/>
  <c r="H89" i="173"/>
  <c r="F89" i="173"/>
  <c r="E53" i="173"/>
  <c r="T53" i="173"/>
  <c r="N53" i="173"/>
  <c r="H53" i="173"/>
  <c r="F53" i="173"/>
  <c r="T65" i="178"/>
  <c r="N65" i="178"/>
  <c r="H65" i="178"/>
  <c r="E65" i="178"/>
  <c r="F65" i="178"/>
  <c r="F55" i="177"/>
  <c r="E55" i="177"/>
  <c r="T55" i="177"/>
  <c r="N55" i="177"/>
  <c r="H55" i="177"/>
  <c r="T93" i="180"/>
  <c r="N93" i="180"/>
  <c r="H93" i="180"/>
  <c r="F93" i="180"/>
  <c r="E93" i="180"/>
  <c r="H100" i="175"/>
  <c r="F100" i="175"/>
  <c r="E100" i="175"/>
  <c r="N100" i="175"/>
  <c r="T100" i="175"/>
  <c r="N44" i="172"/>
  <c r="H44" i="172"/>
  <c r="F44" i="172"/>
  <c r="E44" i="172"/>
  <c r="T44" i="172"/>
  <c r="T94" i="179"/>
  <c r="N94" i="179"/>
  <c r="H94" i="179"/>
  <c r="E94" i="179"/>
  <c r="F94" i="179"/>
  <c r="T71" i="179"/>
  <c r="H71" i="179"/>
  <c r="F71" i="179"/>
  <c r="N71" i="179"/>
  <c r="E71" i="179"/>
  <c r="N45" i="172"/>
  <c r="H45" i="172"/>
  <c r="F45" i="172"/>
  <c r="E45" i="172"/>
  <c r="T45" i="172"/>
  <c r="T75" i="180"/>
  <c r="N75" i="180"/>
  <c r="H75" i="180"/>
  <c r="E75" i="180"/>
  <c r="F75" i="180"/>
  <c r="T52" i="172"/>
  <c r="N52" i="172"/>
  <c r="H52" i="172"/>
  <c r="F52" i="172"/>
  <c r="E52" i="172"/>
  <c r="T79" i="174"/>
  <c r="N79" i="174"/>
  <c r="H79" i="174"/>
  <c r="F79" i="174"/>
  <c r="E79" i="174"/>
  <c r="T41" i="171"/>
  <c r="N41" i="171"/>
  <c r="F41" i="171"/>
  <c r="H41" i="171"/>
  <c r="E41" i="171"/>
  <c r="F71" i="169"/>
  <c r="T71" i="169"/>
  <c r="N71" i="169"/>
  <c r="E71" i="169"/>
  <c r="H71" i="169"/>
  <c r="F41" i="169"/>
  <c r="T41" i="169"/>
  <c r="N41" i="169"/>
  <c r="H41" i="169"/>
  <c r="E41" i="169"/>
  <c r="F66" i="168"/>
  <c r="T66" i="168"/>
  <c r="N66" i="168"/>
  <c r="H66" i="168"/>
  <c r="E66" i="168"/>
  <c r="T55" i="174"/>
  <c r="N55" i="174"/>
  <c r="H55" i="174"/>
  <c r="F55" i="174"/>
  <c r="E55" i="174"/>
  <c r="H93" i="165"/>
  <c r="T93" i="165"/>
  <c r="F93" i="165"/>
  <c r="E93" i="165"/>
  <c r="N93" i="165"/>
  <c r="N90" i="169"/>
  <c r="F90" i="169"/>
  <c r="E90" i="169"/>
  <c r="T90" i="169"/>
  <c r="H90" i="169"/>
  <c r="N73" i="168"/>
  <c r="F73" i="168"/>
  <c r="E73" i="168"/>
  <c r="T73" i="168"/>
  <c r="H73" i="168"/>
  <c r="N37" i="168"/>
  <c r="F37" i="168"/>
  <c r="E37" i="168"/>
  <c r="T37" i="168"/>
  <c r="H37" i="168"/>
  <c r="F91" i="167"/>
  <c r="N91" i="167"/>
  <c r="E91" i="167"/>
  <c r="H91" i="167"/>
  <c r="T91" i="167"/>
  <c r="E51" i="167"/>
  <c r="F51" i="167"/>
  <c r="N51" i="167"/>
  <c r="H51" i="167"/>
  <c r="T51" i="167"/>
  <c r="F69" i="166"/>
  <c r="E69" i="166"/>
  <c r="T69" i="166"/>
  <c r="N69" i="166"/>
  <c r="H69" i="166"/>
  <c r="T80" i="180"/>
  <c r="N80" i="180"/>
  <c r="F80" i="180"/>
  <c r="E80" i="180"/>
  <c r="H80" i="180"/>
  <c r="T83" i="172"/>
  <c r="N83" i="172"/>
  <c r="H83" i="172"/>
  <c r="E83" i="172"/>
  <c r="F83" i="172"/>
  <c r="N97" i="169"/>
  <c r="H97" i="169"/>
  <c r="F97" i="169"/>
  <c r="E97" i="169"/>
  <c r="T97" i="169"/>
  <c r="N80" i="168"/>
  <c r="H80" i="168"/>
  <c r="F80" i="168"/>
  <c r="E80" i="168"/>
  <c r="T80" i="168"/>
  <c r="N44" i="168"/>
  <c r="H44" i="168"/>
  <c r="F44" i="168"/>
  <c r="E44" i="168"/>
  <c r="T44" i="168"/>
  <c r="F27" i="171"/>
  <c r="N27" i="171"/>
  <c r="H27" i="171"/>
  <c r="E27" i="171"/>
  <c r="T27" i="171"/>
  <c r="E86" i="167"/>
  <c r="H86" i="167"/>
  <c r="N86" i="167"/>
  <c r="F86" i="167"/>
  <c r="T86" i="167"/>
  <c r="E62" i="167"/>
  <c r="H62" i="167"/>
  <c r="N62" i="167"/>
  <c r="F62" i="167"/>
  <c r="T62" i="167"/>
  <c r="T94" i="166"/>
  <c r="N94" i="166"/>
  <c r="H94" i="166"/>
  <c r="F94" i="166"/>
  <c r="E94" i="166"/>
  <c r="T58" i="166"/>
  <c r="N58" i="166"/>
  <c r="H58" i="166"/>
  <c r="F58" i="166"/>
  <c r="E58" i="166"/>
  <c r="T89" i="165"/>
  <c r="N89" i="165"/>
  <c r="H89" i="165"/>
  <c r="F89" i="165"/>
  <c r="E89" i="165"/>
  <c r="T51" i="169"/>
  <c r="N51" i="169"/>
  <c r="H51" i="169"/>
  <c r="F51" i="169"/>
  <c r="E51" i="169"/>
  <c r="T77" i="168"/>
  <c r="N77" i="168"/>
  <c r="H77" i="168"/>
  <c r="E77" i="168"/>
  <c r="F77" i="168"/>
  <c r="T89" i="166"/>
  <c r="N89" i="166"/>
  <c r="H89" i="166"/>
  <c r="F89" i="166"/>
  <c r="E89" i="166"/>
  <c r="F58" i="165"/>
  <c r="E58" i="165"/>
  <c r="T58" i="165"/>
  <c r="H58" i="165"/>
  <c r="N58" i="165"/>
  <c r="E62" i="165"/>
  <c r="F62" i="165"/>
  <c r="T62" i="165"/>
  <c r="H62" i="165"/>
  <c r="N62" i="165"/>
  <c r="E72" i="165"/>
  <c r="N72" i="165"/>
  <c r="H72" i="165"/>
  <c r="F72" i="165"/>
  <c r="T72" i="165"/>
  <c r="N71" i="166"/>
  <c r="H71" i="166"/>
  <c r="F71" i="166"/>
  <c r="E71" i="166"/>
  <c r="T71" i="166"/>
  <c r="T81" i="169"/>
  <c r="N81" i="169"/>
  <c r="H81" i="169"/>
  <c r="F81" i="169"/>
  <c r="E81" i="169"/>
  <c r="H51" i="171"/>
  <c r="F51" i="171"/>
  <c r="T51" i="171"/>
  <c r="N51" i="171"/>
  <c r="E51" i="171"/>
  <c r="T28" i="169"/>
  <c r="N28" i="169"/>
  <c r="H28" i="169"/>
  <c r="F28" i="169"/>
  <c r="E28" i="169"/>
  <c r="F83" i="190"/>
  <c r="H83" i="190"/>
  <c r="T83" i="190"/>
  <c r="N83" i="190"/>
  <c r="E83" i="190"/>
  <c r="F54" i="189"/>
  <c r="H54" i="189"/>
  <c r="T54" i="189"/>
  <c r="N54" i="189"/>
  <c r="E54" i="189"/>
  <c r="N65" i="188"/>
  <c r="F65" i="188"/>
  <c r="E65" i="188"/>
  <c r="T65" i="188"/>
  <c r="H65" i="188"/>
  <c r="N99" i="191"/>
  <c r="E99" i="191"/>
  <c r="T99" i="191"/>
  <c r="H99" i="191"/>
  <c r="F99" i="191"/>
  <c r="N48" i="190"/>
  <c r="E48" i="190"/>
  <c r="H48" i="190"/>
  <c r="F48" i="190"/>
  <c r="T48" i="190"/>
  <c r="N43" i="189"/>
  <c r="E43" i="189"/>
  <c r="F43" i="189"/>
  <c r="T43" i="189"/>
  <c r="H43" i="189"/>
  <c r="H91" i="187"/>
  <c r="F91" i="187"/>
  <c r="T91" i="187"/>
  <c r="N91" i="187"/>
  <c r="E91" i="187"/>
  <c r="T87" i="190"/>
  <c r="F87" i="190"/>
  <c r="E87" i="190"/>
  <c r="N87" i="190"/>
  <c r="H87" i="190"/>
  <c r="T51" i="190"/>
  <c r="F51" i="190"/>
  <c r="N51" i="190"/>
  <c r="H51" i="190"/>
  <c r="E51" i="190"/>
  <c r="H77" i="191"/>
  <c r="F77" i="191"/>
  <c r="T77" i="191"/>
  <c r="N77" i="191"/>
  <c r="E77" i="191"/>
  <c r="H87" i="189"/>
  <c r="T87" i="189"/>
  <c r="N87" i="189"/>
  <c r="F87" i="189"/>
  <c r="E87" i="189"/>
  <c r="T35" i="189"/>
  <c r="E35" i="189"/>
  <c r="H35" i="189"/>
  <c r="N35" i="189"/>
  <c r="F35" i="189"/>
  <c r="F46" i="187"/>
  <c r="T46" i="187"/>
  <c r="N46" i="187"/>
  <c r="H46" i="187"/>
  <c r="E46" i="187"/>
  <c r="F73" i="186"/>
  <c r="T73" i="186"/>
  <c r="N73" i="186"/>
  <c r="H73" i="186"/>
  <c r="E73" i="186"/>
  <c r="N65" i="187"/>
  <c r="F65" i="187"/>
  <c r="E65" i="187"/>
  <c r="T65" i="187"/>
  <c r="H65" i="187"/>
  <c r="N93" i="185"/>
  <c r="T93" i="185"/>
  <c r="H93" i="185"/>
  <c r="F93" i="185"/>
  <c r="E93" i="185"/>
  <c r="T93" i="184"/>
  <c r="N93" i="184"/>
  <c r="H93" i="184"/>
  <c r="F93" i="184"/>
  <c r="E93" i="184"/>
  <c r="T98" i="182"/>
  <c r="N98" i="182"/>
  <c r="H98" i="182"/>
  <c r="F98" i="182"/>
  <c r="E98" i="182"/>
  <c r="T80" i="181"/>
  <c r="H80" i="181"/>
  <c r="F80" i="181"/>
  <c r="N80" i="181"/>
  <c r="E80" i="181"/>
  <c r="T99" i="180"/>
  <c r="N99" i="180"/>
  <c r="H99" i="180"/>
  <c r="F99" i="180"/>
  <c r="E99" i="180"/>
  <c r="T28" i="188"/>
  <c r="N28" i="188"/>
  <c r="H28" i="188"/>
  <c r="F28" i="188"/>
  <c r="E28" i="188"/>
  <c r="H53" i="185"/>
  <c r="T53" i="185"/>
  <c r="N53" i="185"/>
  <c r="F53" i="185"/>
  <c r="E53" i="185"/>
  <c r="E93" i="183"/>
  <c r="T93" i="183"/>
  <c r="N93" i="183"/>
  <c r="H93" i="183"/>
  <c r="F93" i="183"/>
  <c r="E57" i="183"/>
  <c r="T57" i="183"/>
  <c r="N57" i="183"/>
  <c r="H57" i="183"/>
  <c r="F57" i="183"/>
  <c r="T33" i="188"/>
  <c r="N33" i="188"/>
  <c r="H33" i="188"/>
  <c r="F33" i="188"/>
  <c r="E33" i="188"/>
  <c r="H59" i="185"/>
  <c r="F59" i="185"/>
  <c r="N59" i="185"/>
  <c r="E59" i="185"/>
  <c r="T59" i="185"/>
  <c r="H77" i="184"/>
  <c r="F77" i="184"/>
  <c r="E77" i="184"/>
  <c r="T77" i="184"/>
  <c r="N77" i="184"/>
  <c r="H52" i="182"/>
  <c r="F52" i="182"/>
  <c r="E52" i="182"/>
  <c r="T52" i="182"/>
  <c r="N52" i="182"/>
  <c r="T39" i="187"/>
  <c r="N39" i="187"/>
  <c r="H39" i="187"/>
  <c r="F39" i="187"/>
  <c r="E39" i="187"/>
  <c r="N25" i="185"/>
  <c r="H25" i="185"/>
  <c r="F25" i="185"/>
  <c r="E25" i="185"/>
  <c r="T25" i="185"/>
  <c r="N83" i="183"/>
  <c r="H83" i="183"/>
  <c r="F83" i="183"/>
  <c r="E83" i="183"/>
  <c r="T83" i="183"/>
  <c r="N29" i="183"/>
  <c r="H29" i="183"/>
  <c r="F29" i="183"/>
  <c r="E29" i="183"/>
  <c r="T29" i="183"/>
  <c r="N65" i="182"/>
  <c r="H65" i="182"/>
  <c r="F65" i="182"/>
  <c r="E65" i="182"/>
  <c r="T65" i="182"/>
  <c r="H45" i="189"/>
  <c r="T45" i="189"/>
  <c r="N45" i="189"/>
  <c r="F45" i="189"/>
  <c r="E45" i="189"/>
  <c r="T62" i="187"/>
  <c r="N62" i="187"/>
  <c r="H62" i="187"/>
  <c r="F62" i="187"/>
  <c r="E62" i="187"/>
  <c r="E73" i="181"/>
  <c r="T73" i="181"/>
  <c r="H73" i="181"/>
  <c r="N73" i="181"/>
  <c r="F73" i="181"/>
  <c r="T49" i="183"/>
  <c r="N49" i="183"/>
  <c r="H49" i="183"/>
  <c r="F49" i="183"/>
  <c r="E49" i="183"/>
  <c r="E42" i="180"/>
  <c r="T42" i="180"/>
  <c r="H42" i="180"/>
  <c r="N42" i="180"/>
  <c r="F42" i="180"/>
  <c r="E31" i="179"/>
  <c r="T31" i="179"/>
  <c r="N31" i="179"/>
  <c r="H31" i="179"/>
  <c r="F31" i="179"/>
  <c r="E99" i="177"/>
  <c r="T99" i="177"/>
  <c r="N99" i="177"/>
  <c r="F99" i="177"/>
  <c r="H99" i="177"/>
  <c r="T24" i="186"/>
  <c r="N24" i="186"/>
  <c r="H24" i="186"/>
  <c r="F24" i="186"/>
  <c r="E24" i="186"/>
  <c r="E53" i="181"/>
  <c r="H53" i="181"/>
  <c r="F53" i="181"/>
  <c r="N53" i="181"/>
  <c r="T53" i="181"/>
  <c r="T32" i="184"/>
  <c r="N32" i="184"/>
  <c r="H32" i="184"/>
  <c r="F32" i="184"/>
  <c r="E32" i="184"/>
  <c r="T73" i="182"/>
  <c r="N73" i="182"/>
  <c r="H73" i="182"/>
  <c r="F73" i="182"/>
  <c r="E73" i="182"/>
  <c r="N95" i="177"/>
  <c r="H95" i="177"/>
  <c r="F95" i="177"/>
  <c r="E95" i="177"/>
  <c r="T95" i="177"/>
  <c r="T55" i="191"/>
  <c r="N55" i="191"/>
  <c r="E55" i="191"/>
  <c r="H55" i="191"/>
  <c r="F55" i="191"/>
  <c r="E75" i="177"/>
  <c r="T75" i="177"/>
  <c r="H75" i="177"/>
  <c r="N75" i="177"/>
  <c r="F75" i="177"/>
  <c r="T86" i="175"/>
  <c r="N86" i="175"/>
  <c r="F86" i="175"/>
  <c r="H86" i="175"/>
  <c r="E86" i="175"/>
  <c r="T26" i="175"/>
  <c r="N26" i="175"/>
  <c r="F26" i="175"/>
  <c r="E26" i="175"/>
  <c r="H26" i="175"/>
  <c r="T27" i="174"/>
  <c r="N27" i="174"/>
  <c r="F27" i="174"/>
  <c r="H27" i="174"/>
  <c r="E27" i="174"/>
  <c r="T28" i="173"/>
  <c r="N28" i="173"/>
  <c r="F28" i="173"/>
  <c r="H28" i="173"/>
  <c r="E28" i="173"/>
  <c r="T33" i="180"/>
  <c r="N33" i="180"/>
  <c r="H33" i="180"/>
  <c r="E33" i="180"/>
  <c r="F33" i="180"/>
  <c r="F49" i="172"/>
  <c r="E49" i="172"/>
  <c r="T49" i="172"/>
  <c r="N49" i="172"/>
  <c r="H49" i="172"/>
  <c r="H95" i="174"/>
  <c r="F95" i="174"/>
  <c r="E95" i="174"/>
  <c r="T95" i="174"/>
  <c r="N95" i="174"/>
  <c r="F53" i="177"/>
  <c r="E53" i="177"/>
  <c r="T53" i="177"/>
  <c r="N53" i="177"/>
  <c r="H53" i="177"/>
  <c r="N70" i="176"/>
  <c r="H70" i="176"/>
  <c r="F70" i="176"/>
  <c r="E70" i="176"/>
  <c r="T70" i="176"/>
  <c r="N89" i="175"/>
  <c r="H89" i="175"/>
  <c r="F89" i="175"/>
  <c r="E89" i="175"/>
  <c r="T89" i="175"/>
  <c r="N53" i="175"/>
  <c r="H53" i="175"/>
  <c r="F53" i="175"/>
  <c r="E53" i="175"/>
  <c r="T53" i="175"/>
  <c r="N72" i="174"/>
  <c r="H72" i="174"/>
  <c r="F72" i="174"/>
  <c r="E72" i="174"/>
  <c r="T72" i="174"/>
  <c r="N67" i="173"/>
  <c r="H67" i="173"/>
  <c r="F67" i="173"/>
  <c r="E67" i="173"/>
  <c r="T67" i="173"/>
  <c r="T32" i="171"/>
  <c r="N32" i="171"/>
  <c r="H32" i="171"/>
  <c r="F32" i="171"/>
  <c r="E32" i="171"/>
  <c r="T60" i="166"/>
  <c r="N60" i="166"/>
  <c r="H60" i="166"/>
  <c r="F60" i="166"/>
  <c r="E60" i="166"/>
  <c r="T91" i="165"/>
  <c r="H91" i="165"/>
  <c r="N91" i="165"/>
  <c r="F91" i="165"/>
  <c r="E91" i="165"/>
  <c r="T55" i="165"/>
  <c r="E55" i="165"/>
  <c r="F55" i="165"/>
  <c r="N55" i="165"/>
  <c r="H55" i="165"/>
  <c r="T69" i="173"/>
  <c r="N69" i="173"/>
  <c r="H69" i="173"/>
  <c r="F69" i="173"/>
  <c r="E69" i="173"/>
  <c r="N58" i="171"/>
  <c r="F58" i="171"/>
  <c r="E58" i="171"/>
  <c r="T58" i="171"/>
  <c r="H58" i="171"/>
  <c r="E88" i="167"/>
  <c r="H88" i="167"/>
  <c r="N88" i="167"/>
  <c r="F88" i="167"/>
  <c r="T88" i="167"/>
  <c r="F68" i="167"/>
  <c r="E68" i="167"/>
  <c r="H68" i="167"/>
  <c r="N68" i="167"/>
  <c r="T68" i="167"/>
  <c r="E52" i="167"/>
  <c r="F52" i="167"/>
  <c r="N52" i="167"/>
  <c r="H52" i="167"/>
  <c r="T52" i="167"/>
  <c r="F32" i="167"/>
  <c r="E32" i="167"/>
  <c r="H32" i="167"/>
  <c r="N32" i="167"/>
  <c r="T32" i="167"/>
  <c r="T96" i="175"/>
  <c r="N96" i="175"/>
  <c r="H96" i="175"/>
  <c r="F96" i="175"/>
  <c r="E96" i="175"/>
  <c r="F24" i="168"/>
  <c r="T24" i="168"/>
  <c r="H24" i="168"/>
  <c r="E24" i="168"/>
  <c r="N24" i="168"/>
  <c r="T65" i="172"/>
  <c r="N65" i="172"/>
  <c r="H65" i="172"/>
  <c r="E65" i="172"/>
  <c r="F65" i="172"/>
  <c r="H45" i="171"/>
  <c r="F45" i="171"/>
  <c r="E45" i="171"/>
  <c r="T45" i="171"/>
  <c r="N45" i="171"/>
  <c r="H92" i="166"/>
  <c r="E92" i="166"/>
  <c r="T92" i="166"/>
  <c r="N92" i="166"/>
  <c r="F92" i="166"/>
  <c r="H56" i="166"/>
  <c r="T56" i="166"/>
  <c r="N56" i="166"/>
  <c r="F56" i="166"/>
  <c r="E56" i="166"/>
  <c r="H57" i="165"/>
  <c r="T57" i="165"/>
  <c r="F57" i="165"/>
  <c r="E57" i="165"/>
  <c r="N57" i="165"/>
  <c r="N52" i="171"/>
  <c r="F52" i="171"/>
  <c r="H52" i="171"/>
  <c r="E52" i="171"/>
  <c r="T52" i="171"/>
  <c r="N54" i="169"/>
  <c r="F54" i="169"/>
  <c r="E54" i="169"/>
  <c r="T54" i="169"/>
  <c r="H54" i="169"/>
  <c r="N24" i="169"/>
  <c r="F24" i="169"/>
  <c r="E24" i="169"/>
  <c r="T24" i="169"/>
  <c r="H24" i="169"/>
  <c r="N37" i="169"/>
  <c r="H37" i="169"/>
  <c r="F37" i="169"/>
  <c r="E37" i="169"/>
  <c r="T37" i="169"/>
  <c r="T48" i="175"/>
  <c r="N48" i="175"/>
  <c r="H48" i="175"/>
  <c r="F48" i="175"/>
  <c r="E48" i="175"/>
  <c r="E94" i="180"/>
  <c r="T94" i="180"/>
  <c r="N94" i="180"/>
  <c r="F94" i="180"/>
  <c r="H94" i="180"/>
  <c r="T53" i="171"/>
  <c r="N53" i="171"/>
  <c r="F53" i="171"/>
  <c r="H53" i="171"/>
  <c r="E53" i="171"/>
  <c r="N50" i="169"/>
  <c r="H50" i="169"/>
  <c r="F50" i="169"/>
  <c r="E50" i="169"/>
  <c r="T50" i="169"/>
  <c r="N87" i="168"/>
  <c r="H87" i="168"/>
  <c r="F87" i="168"/>
  <c r="E87" i="168"/>
  <c r="T87" i="168"/>
  <c r="N51" i="168"/>
  <c r="H51" i="168"/>
  <c r="F51" i="168"/>
  <c r="E51" i="168"/>
  <c r="T51" i="168"/>
  <c r="T28" i="168"/>
  <c r="N28" i="168"/>
  <c r="H28" i="168"/>
  <c r="F28" i="168"/>
  <c r="E28" i="168"/>
  <c r="T47" i="165"/>
  <c r="H47" i="165"/>
  <c r="F47" i="165"/>
  <c r="N47" i="165"/>
  <c r="E47" i="165"/>
  <c r="T53" i="168"/>
  <c r="N53" i="168"/>
  <c r="H53" i="168"/>
  <c r="F53" i="168"/>
  <c r="E53" i="168"/>
  <c r="N88" i="171"/>
  <c r="H88" i="171"/>
  <c r="F88" i="171"/>
  <c r="E88" i="171"/>
  <c r="T88" i="171"/>
  <c r="T35" i="168"/>
  <c r="N35" i="168"/>
  <c r="H35" i="168"/>
  <c r="F35" i="168"/>
  <c r="E35" i="168"/>
  <c r="F100" i="165"/>
  <c r="E100" i="165"/>
  <c r="N100" i="165"/>
  <c r="H100" i="165"/>
  <c r="T100" i="165"/>
  <c r="T86" i="173"/>
  <c r="N86" i="173"/>
  <c r="H86" i="173"/>
  <c r="F86" i="173"/>
  <c r="E86" i="173"/>
  <c r="E78" i="165"/>
  <c r="N78" i="165"/>
  <c r="H78" i="165"/>
  <c r="F78" i="165"/>
  <c r="T78" i="165"/>
  <c r="N65" i="166"/>
  <c r="H65" i="166"/>
  <c r="F65" i="166"/>
  <c r="E65" i="166"/>
  <c r="T65" i="166"/>
  <c r="T60" i="176"/>
  <c r="N60" i="176"/>
  <c r="H60" i="176"/>
  <c r="F60" i="176"/>
  <c r="E60" i="176"/>
  <c r="H37" i="167"/>
  <c r="F37" i="167"/>
  <c r="N37" i="167"/>
  <c r="E37" i="167"/>
  <c r="T37" i="167"/>
  <c r="F45" i="167"/>
  <c r="H45" i="167"/>
  <c r="N45" i="167"/>
  <c r="E45" i="167"/>
  <c r="T45" i="167"/>
  <c r="F76" i="165"/>
  <c r="E76" i="165"/>
  <c r="T76" i="165"/>
  <c r="N76" i="165"/>
  <c r="H76" i="165"/>
  <c r="E98" i="165"/>
  <c r="T98" i="165"/>
  <c r="N98" i="165"/>
  <c r="H98" i="165"/>
  <c r="F98" i="165"/>
  <c r="T34" i="188"/>
  <c r="N34" i="188"/>
  <c r="H34" i="188"/>
  <c r="F34" i="188"/>
  <c r="E34" i="188"/>
  <c r="H65" i="191"/>
  <c r="F65" i="191"/>
  <c r="E65" i="191"/>
  <c r="T65" i="191"/>
  <c r="N65" i="191"/>
  <c r="T77" i="189"/>
  <c r="E77" i="189"/>
  <c r="F77" i="189"/>
  <c r="N77" i="189"/>
  <c r="H77" i="189"/>
  <c r="T95" i="189"/>
  <c r="N95" i="189"/>
  <c r="E95" i="189"/>
  <c r="H95" i="189"/>
  <c r="F95" i="189"/>
  <c r="T100" i="190"/>
  <c r="N100" i="190"/>
  <c r="E100" i="190"/>
  <c r="H100" i="190"/>
  <c r="F100" i="190"/>
  <c r="T93" i="188"/>
  <c r="H93" i="188"/>
  <c r="F93" i="188"/>
  <c r="E93" i="188"/>
  <c r="N93" i="188"/>
  <c r="H55" i="187"/>
  <c r="F55" i="187"/>
  <c r="E55" i="187"/>
  <c r="T55" i="187"/>
  <c r="N55" i="187"/>
  <c r="E51" i="182"/>
  <c r="T51" i="182"/>
  <c r="H51" i="182"/>
  <c r="N51" i="182"/>
  <c r="F51" i="182"/>
  <c r="H61" i="187"/>
  <c r="F61" i="187"/>
  <c r="E61" i="187"/>
  <c r="N61" i="187"/>
  <c r="T61" i="187"/>
  <c r="F44" i="185"/>
  <c r="E44" i="185"/>
  <c r="T44" i="185"/>
  <c r="N44" i="185"/>
  <c r="H44" i="185"/>
  <c r="E100" i="185"/>
  <c r="N100" i="185"/>
  <c r="H100" i="185"/>
  <c r="F100" i="185"/>
  <c r="T100" i="185"/>
  <c r="H95" i="184"/>
  <c r="F95" i="184"/>
  <c r="E95" i="184"/>
  <c r="T95" i="184"/>
  <c r="N95" i="184"/>
  <c r="N89" i="180"/>
  <c r="H89" i="180"/>
  <c r="F89" i="180"/>
  <c r="T89" i="180"/>
  <c r="E89" i="180"/>
  <c r="N53" i="186"/>
  <c r="H53" i="186"/>
  <c r="F53" i="186"/>
  <c r="E53" i="186"/>
  <c r="T53" i="186"/>
  <c r="H41" i="185"/>
  <c r="T41" i="185"/>
  <c r="N41" i="185"/>
  <c r="F41" i="185"/>
  <c r="E41" i="185"/>
  <c r="T84" i="183"/>
  <c r="N84" i="183"/>
  <c r="H84" i="183"/>
  <c r="F84" i="183"/>
  <c r="E84" i="183"/>
  <c r="T24" i="183"/>
  <c r="N24" i="183"/>
  <c r="H24" i="183"/>
  <c r="F24" i="183"/>
  <c r="E24" i="183"/>
  <c r="T78" i="181"/>
  <c r="N78" i="181"/>
  <c r="H78" i="181"/>
  <c r="F78" i="181"/>
  <c r="E78" i="181"/>
  <c r="T29" i="180"/>
  <c r="N29" i="180"/>
  <c r="E29" i="180"/>
  <c r="H29" i="180"/>
  <c r="F29" i="180"/>
  <c r="T61" i="178"/>
  <c r="N61" i="178"/>
  <c r="H61" i="178"/>
  <c r="F61" i="178"/>
  <c r="E61" i="178"/>
  <c r="T92" i="177"/>
  <c r="H92" i="177"/>
  <c r="F92" i="177"/>
  <c r="E92" i="177"/>
  <c r="N92" i="177"/>
  <c r="T75" i="176"/>
  <c r="N75" i="176"/>
  <c r="H75" i="176"/>
  <c r="F75" i="176"/>
  <c r="E75" i="176"/>
  <c r="H80" i="179"/>
  <c r="F80" i="179"/>
  <c r="E80" i="179"/>
  <c r="T80" i="179"/>
  <c r="N80" i="179"/>
  <c r="H63" i="178"/>
  <c r="F63" i="178"/>
  <c r="E63" i="178"/>
  <c r="N63" i="178"/>
  <c r="T63" i="178"/>
  <c r="H94" i="177"/>
  <c r="F94" i="177"/>
  <c r="E94" i="177"/>
  <c r="T94" i="177"/>
  <c r="N94" i="177"/>
  <c r="H58" i="177"/>
  <c r="T58" i="177"/>
  <c r="N58" i="177"/>
  <c r="E58" i="177"/>
  <c r="F58" i="177"/>
  <c r="H89" i="176"/>
  <c r="F89" i="176"/>
  <c r="E89" i="176"/>
  <c r="T89" i="176"/>
  <c r="N89" i="176"/>
  <c r="N51" i="179"/>
  <c r="H51" i="179"/>
  <c r="F51" i="179"/>
  <c r="E51" i="179"/>
  <c r="T51" i="179"/>
  <c r="N76" i="178"/>
  <c r="H76" i="178"/>
  <c r="F76" i="178"/>
  <c r="E76" i="178"/>
  <c r="T76" i="178"/>
  <c r="T79" i="183"/>
  <c r="N79" i="183"/>
  <c r="H79" i="183"/>
  <c r="F79" i="183"/>
  <c r="E79" i="183"/>
  <c r="T56" i="185"/>
  <c r="N56" i="185"/>
  <c r="H56" i="185"/>
  <c r="F56" i="185"/>
  <c r="E56" i="185"/>
  <c r="E55" i="181"/>
  <c r="T55" i="181"/>
  <c r="N55" i="181"/>
  <c r="H55" i="181"/>
  <c r="F55" i="181"/>
  <c r="T34" i="180"/>
  <c r="H34" i="180"/>
  <c r="F34" i="180"/>
  <c r="N34" i="180"/>
  <c r="E34" i="180"/>
  <c r="T29" i="189"/>
  <c r="N29" i="189"/>
  <c r="H29" i="189"/>
  <c r="F29" i="189"/>
  <c r="E29" i="189"/>
  <c r="E93" i="181"/>
  <c r="T93" i="181"/>
  <c r="N93" i="181"/>
  <c r="H93" i="181"/>
  <c r="F93" i="181"/>
  <c r="T43" i="171"/>
  <c r="N43" i="171"/>
  <c r="H43" i="171"/>
  <c r="F43" i="171"/>
  <c r="E43" i="171"/>
  <c r="E50" i="176"/>
  <c r="T50" i="176"/>
  <c r="N50" i="176"/>
  <c r="H50" i="176"/>
  <c r="F50" i="176"/>
  <c r="E93" i="175"/>
  <c r="T93" i="175"/>
  <c r="N93" i="175"/>
  <c r="H93" i="175"/>
  <c r="F93" i="175"/>
  <c r="E82" i="174"/>
  <c r="T82" i="174"/>
  <c r="N82" i="174"/>
  <c r="H82" i="174"/>
  <c r="F82" i="174"/>
  <c r="E83" i="173"/>
  <c r="T83" i="173"/>
  <c r="N83" i="173"/>
  <c r="H83" i="173"/>
  <c r="F83" i="173"/>
  <c r="T60" i="178"/>
  <c r="H60" i="178"/>
  <c r="F60" i="178"/>
  <c r="N60" i="178"/>
  <c r="E60" i="178"/>
  <c r="T59" i="179"/>
  <c r="H59" i="179"/>
  <c r="F59" i="179"/>
  <c r="N59" i="179"/>
  <c r="E59" i="179"/>
  <c r="H94" i="175"/>
  <c r="F94" i="175"/>
  <c r="E94" i="175"/>
  <c r="N94" i="175"/>
  <c r="T94" i="175"/>
  <c r="H65" i="174"/>
  <c r="F65" i="174"/>
  <c r="E65" i="174"/>
  <c r="T65" i="174"/>
  <c r="N65" i="174"/>
  <c r="H41" i="174"/>
  <c r="F41" i="174"/>
  <c r="E41" i="174"/>
  <c r="T41" i="174"/>
  <c r="N41" i="174"/>
  <c r="T65" i="179"/>
  <c r="H65" i="179"/>
  <c r="F65" i="179"/>
  <c r="N65" i="179"/>
  <c r="E65" i="179"/>
  <c r="E69" i="181"/>
  <c r="T69" i="181"/>
  <c r="N69" i="181"/>
  <c r="H69" i="181"/>
  <c r="F69" i="181"/>
  <c r="N33" i="172"/>
  <c r="H33" i="172"/>
  <c r="F33" i="172"/>
  <c r="E33" i="172"/>
  <c r="T33" i="172"/>
  <c r="T46" i="172"/>
  <c r="N46" i="172"/>
  <c r="H46" i="172"/>
  <c r="F46" i="172"/>
  <c r="E46" i="172"/>
  <c r="N29" i="171"/>
  <c r="F29" i="171"/>
  <c r="H29" i="171"/>
  <c r="T29" i="171"/>
  <c r="E29" i="171"/>
  <c r="F35" i="169"/>
  <c r="T35" i="169"/>
  <c r="N35" i="169"/>
  <c r="H35" i="169"/>
  <c r="E35" i="169"/>
  <c r="F60" i="168"/>
  <c r="T60" i="168"/>
  <c r="H60" i="168"/>
  <c r="N60" i="168"/>
  <c r="E60" i="168"/>
  <c r="T54" i="175"/>
  <c r="N54" i="175"/>
  <c r="H54" i="175"/>
  <c r="F54" i="175"/>
  <c r="E54" i="175"/>
  <c r="H87" i="165"/>
  <c r="T87" i="165"/>
  <c r="E87" i="165"/>
  <c r="F87" i="165"/>
  <c r="N87" i="165"/>
  <c r="N67" i="168"/>
  <c r="F67" i="168"/>
  <c r="E67" i="168"/>
  <c r="T67" i="168"/>
  <c r="H67" i="168"/>
  <c r="N31" i="168"/>
  <c r="F31" i="168"/>
  <c r="E31" i="168"/>
  <c r="T31" i="168"/>
  <c r="H31" i="168"/>
  <c r="F31" i="167"/>
  <c r="N31" i="167"/>
  <c r="E31" i="167"/>
  <c r="H31" i="167"/>
  <c r="T31" i="167"/>
  <c r="H99" i="166"/>
  <c r="F99" i="166"/>
  <c r="E99" i="166"/>
  <c r="N99" i="166"/>
  <c r="T99" i="166"/>
  <c r="F63" i="166"/>
  <c r="E63" i="166"/>
  <c r="T63" i="166"/>
  <c r="N63" i="166"/>
  <c r="H63" i="166"/>
  <c r="T51" i="180"/>
  <c r="N51" i="180"/>
  <c r="H51" i="180"/>
  <c r="E51" i="180"/>
  <c r="F51" i="180"/>
  <c r="T43" i="175"/>
  <c r="N43" i="175"/>
  <c r="H43" i="175"/>
  <c r="F43" i="175"/>
  <c r="E43" i="175"/>
  <c r="N74" i="168"/>
  <c r="H74" i="168"/>
  <c r="F74" i="168"/>
  <c r="E74" i="168"/>
  <c r="T74" i="168"/>
  <c r="N38" i="168"/>
  <c r="H38" i="168"/>
  <c r="F38" i="168"/>
  <c r="E38" i="168"/>
  <c r="T38" i="168"/>
  <c r="N76" i="171"/>
  <c r="H76" i="171"/>
  <c r="F76" i="171"/>
  <c r="E76" i="171"/>
  <c r="T76" i="171"/>
  <c r="F82" i="167"/>
  <c r="H82" i="167"/>
  <c r="N82" i="167"/>
  <c r="E82" i="167"/>
  <c r="T82" i="167"/>
  <c r="F58" i="167"/>
  <c r="E58" i="167"/>
  <c r="N58" i="167"/>
  <c r="H58" i="167"/>
  <c r="T58" i="167"/>
  <c r="E38" i="167"/>
  <c r="H38" i="167"/>
  <c r="N38" i="167"/>
  <c r="F38" i="167"/>
  <c r="T38" i="167"/>
  <c r="T88" i="166"/>
  <c r="N88" i="166"/>
  <c r="H88" i="166"/>
  <c r="F88" i="166"/>
  <c r="E88" i="166"/>
  <c r="T52" i="166"/>
  <c r="N52" i="166"/>
  <c r="H52" i="166"/>
  <c r="F52" i="166"/>
  <c r="E52" i="166"/>
  <c r="T83" i="165"/>
  <c r="N83" i="165"/>
  <c r="H83" i="165"/>
  <c r="F83" i="165"/>
  <c r="E83" i="165"/>
  <c r="T40" i="169"/>
  <c r="N40" i="169"/>
  <c r="H40" i="169"/>
  <c r="F40" i="169"/>
  <c r="E40" i="169"/>
  <c r="T41" i="168"/>
  <c r="N41" i="168"/>
  <c r="H41" i="168"/>
  <c r="E41" i="168"/>
  <c r="F41" i="168"/>
  <c r="N77" i="166"/>
  <c r="H77" i="166"/>
  <c r="F77" i="166"/>
  <c r="E77" i="166"/>
  <c r="T77" i="166"/>
  <c r="E38" i="165"/>
  <c r="F38" i="165"/>
  <c r="T38" i="165"/>
  <c r="N38" i="165"/>
  <c r="H38" i="165"/>
  <c r="H39" i="165"/>
  <c r="E39" i="165"/>
  <c r="T39" i="165"/>
  <c r="F39" i="165"/>
  <c r="N39" i="165"/>
  <c r="E46" i="165"/>
  <c r="T46" i="165"/>
  <c r="N46" i="165"/>
  <c r="H46" i="165"/>
  <c r="F46" i="165"/>
  <c r="T95" i="168"/>
  <c r="N95" i="168"/>
  <c r="H95" i="168"/>
  <c r="F95" i="168"/>
  <c r="E95" i="168"/>
  <c r="E56" i="165"/>
  <c r="N56" i="165"/>
  <c r="H56" i="165"/>
  <c r="F56" i="165"/>
  <c r="T56" i="165"/>
  <c r="E79" i="166"/>
  <c r="T79" i="166"/>
  <c r="N79" i="166"/>
  <c r="H79" i="166"/>
  <c r="F79" i="166"/>
  <c r="E55" i="166"/>
  <c r="T55" i="166"/>
  <c r="N55" i="166"/>
  <c r="H55" i="166"/>
  <c r="F55" i="166"/>
  <c r="T70" i="169"/>
  <c r="N70" i="169"/>
  <c r="H70" i="169"/>
  <c r="F70" i="169"/>
  <c r="E70" i="169"/>
  <c r="F77" i="190"/>
  <c r="H77" i="190"/>
  <c r="T77" i="190"/>
  <c r="N77" i="190"/>
  <c r="E77" i="190"/>
  <c r="F95" i="188"/>
  <c r="T95" i="188"/>
  <c r="N95" i="188"/>
  <c r="H95" i="188"/>
  <c r="E95" i="188"/>
  <c r="T59" i="188"/>
  <c r="N59" i="188"/>
  <c r="H59" i="188"/>
  <c r="F59" i="188"/>
  <c r="E59" i="188"/>
  <c r="N81" i="191"/>
  <c r="E81" i="191"/>
  <c r="H81" i="191"/>
  <c r="F81" i="191"/>
  <c r="T81" i="191"/>
  <c r="N42" i="190"/>
  <c r="E42" i="190"/>
  <c r="T42" i="190"/>
  <c r="H42" i="190"/>
  <c r="F42" i="190"/>
  <c r="N96" i="188"/>
  <c r="E96" i="188"/>
  <c r="H96" i="188"/>
  <c r="F96" i="188"/>
  <c r="T96" i="188"/>
  <c r="F85" i="187"/>
  <c r="T85" i="187"/>
  <c r="N85" i="187"/>
  <c r="H85" i="187"/>
  <c r="E85" i="187"/>
  <c r="T81" i="190"/>
  <c r="F81" i="190"/>
  <c r="H81" i="190"/>
  <c r="E81" i="190"/>
  <c r="N81" i="190"/>
  <c r="T33" i="190"/>
  <c r="F33" i="190"/>
  <c r="N33" i="190"/>
  <c r="H33" i="190"/>
  <c r="E33" i="190"/>
  <c r="H71" i="191"/>
  <c r="F71" i="191"/>
  <c r="T71" i="191"/>
  <c r="N71" i="191"/>
  <c r="E71" i="191"/>
  <c r="H80" i="189"/>
  <c r="E80" i="189"/>
  <c r="T80" i="189"/>
  <c r="N80" i="189"/>
  <c r="F80" i="189"/>
  <c r="F40" i="187"/>
  <c r="T40" i="187"/>
  <c r="N40" i="187"/>
  <c r="H40" i="187"/>
  <c r="E40" i="187"/>
  <c r="F67" i="186"/>
  <c r="T67" i="186"/>
  <c r="N67" i="186"/>
  <c r="H67" i="186"/>
  <c r="E67" i="186"/>
  <c r="H81" i="189"/>
  <c r="F81" i="189"/>
  <c r="E81" i="189"/>
  <c r="T81" i="189"/>
  <c r="N81" i="189"/>
  <c r="N59" i="187"/>
  <c r="F59" i="187"/>
  <c r="E59" i="187"/>
  <c r="T59" i="187"/>
  <c r="H59" i="187"/>
  <c r="T69" i="185"/>
  <c r="N69" i="185"/>
  <c r="H69" i="185"/>
  <c r="F69" i="185"/>
  <c r="E69" i="185"/>
  <c r="T71" i="189"/>
  <c r="E71" i="189"/>
  <c r="N71" i="189"/>
  <c r="H71" i="189"/>
  <c r="F71" i="189"/>
  <c r="E57" i="186"/>
  <c r="N57" i="186"/>
  <c r="H57" i="186"/>
  <c r="F57" i="186"/>
  <c r="T57" i="186"/>
  <c r="T57" i="184"/>
  <c r="N57" i="184"/>
  <c r="H57" i="184"/>
  <c r="F57" i="184"/>
  <c r="E57" i="184"/>
  <c r="T44" i="182"/>
  <c r="N44" i="182"/>
  <c r="H44" i="182"/>
  <c r="E44" i="182"/>
  <c r="F44" i="182"/>
  <c r="T74" i="181"/>
  <c r="H74" i="181"/>
  <c r="N74" i="181"/>
  <c r="F74" i="181"/>
  <c r="E74" i="181"/>
  <c r="H49" i="190"/>
  <c r="E49" i="190"/>
  <c r="T49" i="190"/>
  <c r="N49" i="190"/>
  <c r="F49" i="190"/>
  <c r="E87" i="183"/>
  <c r="T87" i="183"/>
  <c r="F87" i="183"/>
  <c r="N87" i="183"/>
  <c r="H87" i="183"/>
  <c r="T40" i="190"/>
  <c r="N40" i="190"/>
  <c r="E40" i="190"/>
  <c r="H40" i="190"/>
  <c r="F40" i="190"/>
  <c r="H35" i="184"/>
  <c r="F35" i="184"/>
  <c r="E35" i="184"/>
  <c r="T35" i="184"/>
  <c r="N35" i="184"/>
  <c r="H82" i="183"/>
  <c r="F82" i="183"/>
  <c r="E82" i="183"/>
  <c r="T82" i="183"/>
  <c r="N82" i="183"/>
  <c r="H46" i="182"/>
  <c r="F46" i="182"/>
  <c r="E46" i="182"/>
  <c r="T46" i="182"/>
  <c r="N46" i="182"/>
  <c r="H94" i="181"/>
  <c r="T94" i="181"/>
  <c r="E94" i="181"/>
  <c r="N94" i="181"/>
  <c r="F94" i="181"/>
  <c r="H79" i="188"/>
  <c r="E79" i="188"/>
  <c r="T79" i="188"/>
  <c r="N79" i="188"/>
  <c r="F79" i="188"/>
  <c r="N60" i="184"/>
  <c r="H60" i="184"/>
  <c r="F60" i="184"/>
  <c r="E60" i="184"/>
  <c r="T60" i="184"/>
  <c r="N77" i="183"/>
  <c r="H77" i="183"/>
  <c r="F77" i="183"/>
  <c r="E77" i="183"/>
  <c r="T77" i="183"/>
  <c r="N95" i="182"/>
  <c r="H95" i="182"/>
  <c r="F95" i="182"/>
  <c r="E95" i="182"/>
  <c r="T95" i="182"/>
  <c r="N59" i="182"/>
  <c r="H59" i="182"/>
  <c r="F59" i="182"/>
  <c r="E59" i="182"/>
  <c r="T59" i="182"/>
  <c r="T86" i="180"/>
  <c r="N86" i="180"/>
  <c r="E86" i="180"/>
  <c r="H86" i="180"/>
  <c r="F86" i="180"/>
  <c r="E49" i="181"/>
  <c r="T49" i="181"/>
  <c r="H49" i="181"/>
  <c r="N49" i="181"/>
  <c r="F49" i="181"/>
  <c r="E100" i="180"/>
  <c r="F100" i="180"/>
  <c r="T100" i="180"/>
  <c r="N100" i="180"/>
  <c r="H100" i="180"/>
  <c r="E30" i="180"/>
  <c r="T30" i="180"/>
  <c r="H30" i="180"/>
  <c r="N30" i="180"/>
  <c r="F30" i="180"/>
  <c r="E86" i="178"/>
  <c r="T86" i="178"/>
  <c r="F86" i="178"/>
  <c r="N86" i="178"/>
  <c r="H86" i="178"/>
  <c r="E93" i="177"/>
  <c r="T93" i="177"/>
  <c r="N93" i="177"/>
  <c r="H93" i="177"/>
  <c r="F93" i="177"/>
  <c r="T67" i="182"/>
  <c r="N67" i="182"/>
  <c r="H67" i="182"/>
  <c r="F67" i="182"/>
  <c r="E67" i="182"/>
  <c r="H55" i="180"/>
  <c r="F55" i="180"/>
  <c r="E55" i="180"/>
  <c r="N55" i="180"/>
  <c r="T55" i="180"/>
  <c r="N62" i="180"/>
  <c r="H62" i="180"/>
  <c r="F62" i="180"/>
  <c r="E62" i="180"/>
  <c r="T62" i="180"/>
  <c r="N87" i="179"/>
  <c r="H87" i="179"/>
  <c r="F87" i="179"/>
  <c r="E87" i="179"/>
  <c r="T87" i="179"/>
  <c r="N100" i="178"/>
  <c r="H100" i="178"/>
  <c r="F100" i="178"/>
  <c r="E100" i="178"/>
  <c r="T100" i="178"/>
  <c r="N46" i="178"/>
  <c r="H46" i="178"/>
  <c r="F46" i="178"/>
  <c r="E46" i="178"/>
  <c r="T46" i="178"/>
  <c r="N89" i="177"/>
  <c r="H89" i="177"/>
  <c r="F89" i="177"/>
  <c r="E89" i="177"/>
  <c r="T89" i="177"/>
  <c r="T61" i="176"/>
  <c r="N61" i="176"/>
  <c r="F61" i="176"/>
  <c r="E61" i="176"/>
  <c r="H61" i="176"/>
  <c r="T62" i="175"/>
  <c r="N62" i="175"/>
  <c r="F62" i="175"/>
  <c r="H62" i="175"/>
  <c r="E62" i="175"/>
  <c r="T87" i="174"/>
  <c r="N87" i="174"/>
  <c r="F87" i="174"/>
  <c r="H87" i="174"/>
  <c r="E87" i="174"/>
  <c r="T64" i="173"/>
  <c r="N64" i="173"/>
  <c r="F64" i="173"/>
  <c r="H64" i="173"/>
  <c r="E64" i="173"/>
  <c r="T97" i="182"/>
  <c r="N97" i="182"/>
  <c r="H97" i="182"/>
  <c r="F97" i="182"/>
  <c r="E97" i="182"/>
  <c r="E81" i="177"/>
  <c r="T81" i="177"/>
  <c r="N81" i="177"/>
  <c r="H81" i="177"/>
  <c r="F81" i="177"/>
  <c r="F59" i="177"/>
  <c r="E59" i="177"/>
  <c r="H59" i="177"/>
  <c r="T59" i="177"/>
  <c r="N59" i="177"/>
  <c r="F43" i="172"/>
  <c r="E43" i="172"/>
  <c r="T43" i="172"/>
  <c r="H43" i="172"/>
  <c r="N43" i="172"/>
  <c r="E63" i="177"/>
  <c r="N63" i="177"/>
  <c r="H63" i="177"/>
  <c r="F63" i="177"/>
  <c r="T63" i="177"/>
  <c r="H54" i="173"/>
  <c r="F54" i="173"/>
  <c r="E54" i="173"/>
  <c r="T54" i="173"/>
  <c r="N54" i="173"/>
  <c r="N37" i="177"/>
  <c r="H37" i="177"/>
  <c r="F37" i="177"/>
  <c r="E37" i="177"/>
  <c r="T37" i="177"/>
  <c r="N64" i="176"/>
  <c r="H64" i="176"/>
  <c r="F64" i="176"/>
  <c r="E64" i="176"/>
  <c r="T64" i="176"/>
  <c r="N83" i="175"/>
  <c r="H83" i="175"/>
  <c r="F83" i="175"/>
  <c r="E83" i="175"/>
  <c r="T83" i="175"/>
  <c r="N47" i="175"/>
  <c r="H47" i="175"/>
  <c r="F47" i="175"/>
  <c r="E47" i="175"/>
  <c r="T47" i="175"/>
  <c r="N30" i="174"/>
  <c r="H30" i="174"/>
  <c r="F30" i="174"/>
  <c r="E30" i="174"/>
  <c r="T30" i="174"/>
  <c r="N49" i="173"/>
  <c r="H49" i="173"/>
  <c r="F49" i="173"/>
  <c r="E49" i="173"/>
  <c r="T49" i="173"/>
  <c r="T96" i="166"/>
  <c r="N96" i="166"/>
  <c r="H96" i="166"/>
  <c r="F96" i="166"/>
  <c r="E96" i="166"/>
  <c r="T54" i="166"/>
  <c r="N54" i="166"/>
  <c r="H54" i="166"/>
  <c r="F54" i="166"/>
  <c r="E54" i="166"/>
  <c r="T85" i="165"/>
  <c r="H85" i="165"/>
  <c r="N85" i="165"/>
  <c r="F85" i="165"/>
  <c r="E85" i="165"/>
  <c r="T49" i="165"/>
  <c r="N49" i="165"/>
  <c r="H49" i="165"/>
  <c r="F49" i="165"/>
  <c r="E49" i="165"/>
  <c r="T32" i="173"/>
  <c r="N32" i="173"/>
  <c r="H32" i="173"/>
  <c r="F32" i="173"/>
  <c r="E32" i="173"/>
  <c r="N54" i="171"/>
  <c r="E54" i="171"/>
  <c r="T54" i="171"/>
  <c r="H54" i="171"/>
  <c r="F54" i="171"/>
  <c r="H84" i="167"/>
  <c r="F84" i="167"/>
  <c r="N84" i="167"/>
  <c r="E84" i="167"/>
  <c r="T84" i="167"/>
  <c r="H48" i="167"/>
  <c r="E48" i="167"/>
  <c r="F48" i="167"/>
  <c r="N48" i="167"/>
  <c r="T48" i="167"/>
  <c r="E28" i="167"/>
  <c r="H28" i="167"/>
  <c r="F28" i="167"/>
  <c r="N28" i="167"/>
  <c r="T28" i="167"/>
  <c r="F65" i="169"/>
  <c r="T65" i="169"/>
  <c r="N65" i="169"/>
  <c r="H65" i="169"/>
  <c r="E65" i="169"/>
  <c r="T29" i="172"/>
  <c r="N29" i="172"/>
  <c r="H29" i="172"/>
  <c r="E29" i="172"/>
  <c r="F29" i="172"/>
  <c r="H25" i="171"/>
  <c r="E25" i="171"/>
  <c r="T25" i="171"/>
  <c r="J31" i="17" s="1"/>
  <c r="L31" i="17" s="1"/>
  <c r="F25" i="171"/>
  <c r="N25" i="171"/>
  <c r="Q31" i="17" s="1"/>
  <c r="H86" i="166"/>
  <c r="T86" i="166"/>
  <c r="N86" i="166"/>
  <c r="F86" i="166"/>
  <c r="E86" i="166"/>
  <c r="H50" i="166"/>
  <c r="T50" i="166"/>
  <c r="E50" i="166"/>
  <c r="N50" i="166"/>
  <c r="F50" i="166"/>
  <c r="H51" i="165"/>
  <c r="F51" i="165"/>
  <c r="T51" i="165"/>
  <c r="E51" i="165"/>
  <c r="N51" i="165"/>
  <c r="N48" i="171"/>
  <c r="F48" i="171"/>
  <c r="E48" i="171"/>
  <c r="H48" i="171"/>
  <c r="T48" i="171"/>
  <c r="N84" i="169"/>
  <c r="F84" i="169"/>
  <c r="E84" i="169"/>
  <c r="T84" i="169"/>
  <c r="H84" i="169"/>
  <c r="N48" i="169"/>
  <c r="F48" i="169"/>
  <c r="E48" i="169"/>
  <c r="T48" i="169"/>
  <c r="H48" i="169"/>
  <c r="N97" i="168"/>
  <c r="F97" i="168"/>
  <c r="E97" i="168"/>
  <c r="T97" i="168"/>
  <c r="H97" i="168"/>
  <c r="T95" i="171"/>
  <c r="N95" i="171"/>
  <c r="H95" i="171"/>
  <c r="F95" i="171"/>
  <c r="E95" i="171"/>
  <c r="N35" i="171"/>
  <c r="F35" i="171"/>
  <c r="T35" i="171"/>
  <c r="H35" i="171"/>
  <c r="E35" i="171"/>
  <c r="N44" i="169"/>
  <c r="H44" i="169"/>
  <c r="F44" i="169"/>
  <c r="E44" i="169"/>
  <c r="T44" i="169"/>
  <c r="N81" i="168"/>
  <c r="H81" i="168"/>
  <c r="F81" i="168"/>
  <c r="E81" i="168"/>
  <c r="T81" i="168"/>
  <c r="N45" i="168"/>
  <c r="H45" i="168"/>
  <c r="F45" i="168"/>
  <c r="E45" i="168"/>
  <c r="T45" i="168"/>
  <c r="E68" i="165"/>
  <c r="N68" i="165"/>
  <c r="F68" i="165"/>
  <c r="T68" i="165"/>
  <c r="H68" i="165"/>
  <c r="E96" i="165"/>
  <c r="H96" i="165"/>
  <c r="F96" i="165"/>
  <c r="T96" i="165"/>
  <c r="N96" i="165"/>
  <c r="T38" i="174"/>
  <c r="N38" i="174"/>
  <c r="H38" i="174"/>
  <c r="F38" i="174"/>
  <c r="E38" i="174"/>
  <c r="E84" i="165"/>
  <c r="H84" i="165"/>
  <c r="F84" i="165"/>
  <c r="N84" i="165"/>
  <c r="T84" i="165"/>
  <c r="H48" i="165"/>
  <c r="F48" i="165"/>
  <c r="E48" i="165"/>
  <c r="T48" i="165"/>
  <c r="N48" i="165"/>
  <c r="T100" i="169"/>
  <c r="N100" i="169"/>
  <c r="H100" i="169"/>
  <c r="F100" i="169"/>
  <c r="E100" i="169"/>
  <c r="E50" i="165"/>
  <c r="T50" i="165"/>
  <c r="N50" i="165"/>
  <c r="F50" i="165"/>
  <c r="H50" i="165"/>
  <c r="F33" i="166"/>
  <c r="E33" i="166"/>
  <c r="T33" i="166"/>
  <c r="N33" i="166"/>
  <c r="H33" i="166"/>
  <c r="F64" i="165"/>
  <c r="E64" i="165"/>
  <c r="T64" i="165"/>
  <c r="N64" i="165"/>
  <c r="H64" i="165"/>
  <c r="T53" i="165"/>
  <c r="N53" i="165"/>
  <c r="H53" i="165"/>
  <c r="E53" i="165"/>
  <c r="F53" i="165"/>
  <c r="F70" i="165"/>
  <c r="E70" i="165"/>
  <c r="T70" i="165"/>
  <c r="N70" i="165"/>
  <c r="H70" i="165"/>
  <c r="T31" i="171"/>
  <c r="N31" i="171"/>
  <c r="H31" i="171"/>
  <c r="F31" i="171"/>
  <c r="E31" i="171"/>
  <c r="H97" i="190"/>
  <c r="E97" i="190"/>
  <c r="T97" i="190"/>
  <c r="N97" i="190"/>
  <c r="F97" i="190"/>
  <c r="T40" i="188"/>
  <c r="N40" i="188"/>
  <c r="F40" i="188"/>
  <c r="E40" i="188"/>
  <c r="H40" i="188"/>
  <c r="H93" i="189"/>
  <c r="N93" i="189"/>
  <c r="F93" i="189"/>
  <c r="E93" i="189"/>
  <c r="T93" i="189"/>
  <c r="T50" i="187"/>
  <c r="N50" i="187"/>
  <c r="H50" i="187"/>
  <c r="F50" i="187"/>
  <c r="E50" i="187"/>
  <c r="H95" i="191"/>
  <c r="F95" i="191"/>
  <c r="T95" i="191"/>
  <c r="N95" i="191"/>
  <c r="E95" i="191"/>
  <c r="T76" i="188"/>
  <c r="N76" i="188"/>
  <c r="E76" i="188"/>
  <c r="F76" i="188"/>
  <c r="H76" i="188"/>
  <c r="E51" i="183"/>
  <c r="T51" i="183"/>
  <c r="H51" i="183"/>
  <c r="F51" i="183"/>
  <c r="N51" i="183"/>
  <c r="E27" i="182"/>
  <c r="N27" i="182"/>
  <c r="H27" i="182"/>
  <c r="F27" i="182"/>
  <c r="T27" i="182"/>
  <c r="H54" i="185"/>
  <c r="F54" i="185"/>
  <c r="E54" i="185"/>
  <c r="T54" i="185"/>
  <c r="N54" i="185"/>
  <c r="H53" i="184"/>
  <c r="F53" i="184"/>
  <c r="E53" i="184"/>
  <c r="T53" i="184"/>
  <c r="N53" i="184"/>
  <c r="H28" i="183"/>
  <c r="F28" i="183"/>
  <c r="E28" i="183"/>
  <c r="T28" i="183"/>
  <c r="N28" i="183"/>
  <c r="H83" i="180"/>
  <c r="F83" i="180"/>
  <c r="E83" i="180"/>
  <c r="T83" i="180"/>
  <c r="N83" i="180"/>
  <c r="T66" i="183"/>
  <c r="N66" i="183"/>
  <c r="H66" i="183"/>
  <c r="F66" i="183"/>
  <c r="E66" i="183"/>
  <c r="T54" i="182"/>
  <c r="N54" i="182"/>
  <c r="H54" i="182"/>
  <c r="F54" i="182"/>
  <c r="E54" i="182"/>
  <c r="T72" i="181"/>
  <c r="N72" i="181"/>
  <c r="H72" i="181"/>
  <c r="E72" i="181"/>
  <c r="F72" i="181"/>
  <c r="T96" i="179"/>
  <c r="N96" i="179"/>
  <c r="E96" i="179"/>
  <c r="H96" i="179"/>
  <c r="F96" i="179"/>
  <c r="T55" i="178"/>
  <c r="N55" i="178"/>
  <c r="E55" i="178"/>
  <c r="F55" i="178"/>
  <c r="H55" i="178"/>
  <c r="T86" i="177"/>
  <c r="N86" i="177"/>
  <c r="F86" i="177"/>
  <c r="H86" i="177"/>
  <c r="E86" i="177"/>
  <c r="H65" i="185"/>
  <c r="F65" i="185"/>
  <c r="T65" i="185"/>
  <c r="N65" i="185"/>
  <c r="E65" i="185"/>
  <c r="F71" i="181"/>
  <c r="E71" i="181"/>
  <c r="N71" i="181"/>
  <c r="H71" i="181"/>
  <c r="T71" i="181"/>
  <c r="H57" i="178"/>
  <c r="F57" i="178"/>
  <c r="E57" i="178"/>
  <c r="T57" i="178"/>
  <c r="N57" i="178"/>
  <c r="H88" i="177"/>
  <c r="F88" i="177"/>
  <c r="E88" i="177"/>
  <c r="T88" i="177"/>
  <c r="N88" i="177"/>
  <c r="H52" i="177"/>
  <c r="F52" i="177"/>
  <c r="E52" i="177"/>
  <c r="N52" i="177"/>
  <c r="T52" i="177"/>
  <c r="H83" i="176"/>
  <c r="T83" i="176"/>
  <c r="N83" i="176"/>
  <c r="F83" i="176"/>
  <c r="E83" i="176"/>
  <c r="N45" i="179"/>
  <c r="H45" i="179"/>
  <c r="F45" i="179"/>
  <c r="E45" i="179"/>
  <c r="T45" i="179"/>
  <c r="T55" i="183"/>
  <c r="N55" i="183"/>
  <c r="H55" i="183"/>
  <c r="F55" i="183"/>
  <c r="E55" i="183"/>
  <c r="F65" i="181"/>
  <c r="E65" i="181"/>
  <c r="T65" i="181"/>
  <c r="N65" i="181"/>
  <c r="H65" i="181"/>
  <c r="T80" i="184"/>
  <c r="N80" i="184"/>
  <c r="H80" i="184"/>
  <c r="F80" i="184"/>
  <c r="E80" i="184"/>
  <c r="E41" i="181"/>
  <c r="T41" i="181"/>
  <c r="N41" i="181"/>
  <c r="H41" i="181"/>
  <c r="F41" i="181"/>
  <c r="T28" i="180"/>
  <c r="H28" i="180"/>
  <c r="F28" i="180"/>
  <c r="E28" i="180"/>
  <c r="N28" i="180"/>
  <c r="N88" i="180"/>
  <c r="H88" i="180"/>
  <c r="F88" i="180"/>
  <c r="E88" i="180"/>
  <c r="T88" i="180"/>
  <c r="E63" i="175"/>
  <c r="T63" i="175"/>
  <c r="N63" i="175"/>
  <c r="H63" i="175"/>
  <c r="F63" i="175"/>
  <c r="E70" i="174"/>
  <c r="T70" i="174"/>
  <c r="N70" i="174"/>
  <c r="H70" i="174"/>
  <c r="F70" i="174"/>
  <c r="E77" i="173"/>
  <c r="T77" i="173"/>
  <c r="N77" i="173"/>
  <c r="H77" i="173"/>
  <c r="F77" i="173"/>
  <c r="T53" i="178"/>
  <c r="N53" i="178"/>
  <c r="H53" i="178"/>
  <c r="E53" i="178"/>
  <c r="F53" i="178"/>
  <c r="T46" i="179"/>
  <c r="N46" i="179"/>
  <c r="H46" i="179"/>
  <c r="E46" i="179"/>
  <c r="F46" i="179"/>
  <c r="H57" i="176"/>
  <c r="F57" i="176"/>
  <c r="E57" i="176"/>
  <c r="T57" i="176"/>
  <c r="N57" i="176"/>
  <c r="H88" i="175"/>
  <c r="F88" i="175"/>
  <c r="E88" i="175"/>
  <c r="N88" i="175"/>
  <c r="T88" i="175"/>
  <c r="H89" i="174"/>
  <c r="F89" i="174"/>
  <c r="E89" i="174"/>
  <c r="T89" i="174"/>
  <c r="N89" i="174"/>
  <c r="T28" i="179"/>
  <c r="N28" i="179"/>
  <c r="H28" i="179"/>
  <c r="E28" i="179"/>
  <c r="F28" i="179"/>
  <c r="N27" i="172"/>
  <c r="H27" i="172"/>
  <c r="F27" i="172"/>
  <c r="E27" i="172"/>
  <c r="T27" i="172"/>
  <c r="T34" i="172"/>
  <c r="N34" i="172"/>
  <c r="H34" i="172"/>
  <c r="F34" i="172"/>
  <c r="E34" i="172"/>
  <c r="T37" i="175"/>
  <c r="N37" i="175"/>
  <c r="H37" i="175"/>
  <c r="F37" i="175"/>
  <c r="E37" i="175"/>
  <c r="T89" i="172"/>
  <c r="N89" i="172"/>
  <c r="H89" i="172"/>
  <c r="E89" i="172"/>
  <c r="F89" i="172"/>
  <c r="T91" i="176"/>
  <c r="N91" i="176"/>
  <c r="H91" i="176"/>
  <c r="F91" i="176"/>
  <c r="E91" i="176"/>
  <c r="F95" i="169"/>
  <c r="T95" i="169"/>
  <c r="E95" i="169"/>
  <c r="H95" i="169"/>
  <c r="N95" i="169"/>
  <c r="F96" i="168"/>
  <c r="T96" i="168"/>
  <c r="N96" i="168"/>
  <c r="H96" i="168"/>
  <c r="E96" i="168"/>
  <c r="F54" i="168"/>
  <c r="T54" i="168"/>
  <c r="E54" i="168"/>
  <c r="H54" i="168"/>
  <c r="N54" i="168"/>
  <c r="T51" i="173"/>
  <c r="N51" i="173"/>
  <c r="H51" i="173"/>
  <c r="F51" i="173"/>
  <c r="E51" i="173"/>
  <c r="H81" i="165"/>
  <c r="T81" i="165"/>
  <c r="E81" i="165"/>
  <c r="N81" i="165"/>
  <c r="F81" i="165"/>
  <c r="N61" i="168"/>
  <c r="F61" i="168"/>
  <c r="E61" i="168"/>
  <c r="T61" i="168"/>
  <c r="H61" i="168"/>
  <c r="E27" i="167"/>
  <c r="F27" i="167"/>
  <c r="N27" i="167"/>
  <c r="H27" i="167"/>
  <c r="T27" i="167"/>
  <c r="H93" i="166"/>
  <c r="F93" i="166"/>
  <c r="E93" i="166"/>
  <c r="N93" i="166"/>
  <c r="T93" i="166"/>
  <c r="F57" i="166"/>
  <c r="E57" i="166"/>
  <c r="H57" i="166"/>
  <c r="N57" i="166"/>
  <c r="T57" i="166"/>
  <c r="N85" i="169"/>
  <c r="H85" i="169"/>
  <c r="F85" i="169"/>
  <c r="E85" i="169"/>
  <c r="T85" i="169"/>
  <c r="N31" i="169"/>
  <c r="H31" i="169"/>
  <c r="F31" i="169"/>
  <c r="E31" i="169"/>
  <c r="T31" i="169"/>
  <c r="N68" i="168"/>
  <c r="H68" i="168"/>
  <c r="F68" i="168"/>
  <c r="E68" i="168"/>
  <c r="T68" i="168"/>
  <c r="N32" i="168"/>
  <c r="H32" i="168"/>
  <c r="F32" i="168"/>
  <c r="E32" i="168"/>
  <c r="T32" i="168"/>
  <c r="N70" i="171"/>
  <c r="F70" i="171"/>
  <c r="E70" i="171"/>
  <c r="T70" i="171"/>
  <c r="H70" i="171"/>
  <c r="N78" i="167"/>
  <c r="H78" i="167"/>
  <c r="E78" i="167"/>
  <c r="F78" i="167"/>
  <c r="T78" i="167"/>
  <c r="N54" i="167"/>
  <c r="E54" i="167"/>
  <c r="H54" i="167"/>
  <c r="F54" i="167"/>
  <c r="T54" i="167"/>
  <c r="F34" i="167"/>
  <c r="H34" i="167"/>
  <c r="N34" i="167"/>
  <c r="E34" i="167"/>
  <c r="T34" i="167"/>
  <c r="T82" i="166"/>
  <c r="N82" i="166"/>
  <c r="H82" i="166"/>
  <c r="F82" i="166"/>
  <c r="E82" i="166"/>
  <c r="T40" i="166"/>
  <c r="N40" i="166"/>
  <c r="H40" i="166"/>
  <c r="E40" i="166"/>
  <c r="F40" i="166"/>
  <c r="T77" i="165"/>
  <c r="N77" i="165"/>
  <c r="H77" i="165"/>
  <c r="E77" i="165"/>
  <c r="F77" i="165"/>
  <c r="T27" i="169"/>
  <c r="N27" i="169"/>
  <c r="H27" i="169"/>
  <c r="F27" i="169"/>
  <c r="E27" i="169"/>
  <c r="E92" i="165"/>
  <c r="T92" i="165"/>
  <c r="N92" i="165"/>
  <c r="H92" i="165"/>
  <c r="F92" i="165"/>
  <c r="E61" i="166"/>
  <c r="T61" i="166"/>
  <c r="N61" i="166"/>
  <c r="H61" i="166"/>
  <c r="F61" i="166"/>
  <c r="T52" i="168"/>
  <c r="N52" i="168"/>
  <c r="H52" i="168"/>
  <c r="F52" i="168"/>
  <c r="E52" i="168"/>
  <c r="E34" i="165"/>
  <c r="N34" i="165"/>
  <c r="T34" i="165"/>
  <c r="H34" i="165"/>
  <c r="F34" i="165"/>
  <c r="N28" i="171"/>
  <c r="F28" i="171"/>
  <c r="T28" i="171"/>
  <c r="H28" i="171"/>
  <c r="E28" i="171"/>
  <c r="T24" i="176"/>
  <c r="N24" i="176"/>
  <c r="H24" i="176"/>
  <c r="F24" i="176"/>
  <c r="E24" i="176"/>
  <c r="T46" i="168"/>
  <c r="N46" i="168"/>
  <c r="H46" i="168"/>
  <c r="F46" i="168"/>
  <c r="E46" i="168"/>
  <c r="N40" i="165"/>
  <c r="T40" i="165"/>
  <c r="H40" i="165"/>
  <c r="F40" i="165"/>
  <c r="E40" i="165"/>
  <c r="T65" i="176"/>
  <c r="N65" i="176"/>
  <c r="H65" i="176"/>
  <c r="F65" i="176"/>
  <c r="E65" i="176"/>
  <c r="N53" i="166"/>
  <c r="H53" i="166"/>
  <c r="F53" i="166"/>
  <c r="E53" i="166"/>
  <c r="T53" i="166"/>
  <c r="T34" i="168"/>
  <c r="N34" i="168"/>
  <c r="H34" i="168"/>
  <c r="F34" i="168"/>
  <c r="E34" i="168"/>
  <c r="F92" i="191"/>
  <c r="H92" i="191"/>
  <c r="T92" i="191"/>
  <c r="N92" i="191"/>
  <c r="E92" i="191"/>
  <c r="F71" i="190"/>
  <c r="H71" i="190"/>
  <c r="T71" i="190"/>
  <c r="N71" i="190"/>
  <c r="E71" i="190"/>
  <c r="F89" i="188"/>
  <c r="N89" i="188"/>
  <c r="H89" i="188"/>
  <c r="E89" i="188"/>
  <c r="T89" i="188"/>
  <c r="N53" i="188"/>
  <c r="H53" i="188"/>
  <c r="F53" i="188"/>
  <c r="E53" i="188"/>
  <c r="T53" i="188"/>
  <c r="N75" i="191"/>
  <c r="E75" i="191"/>
  <c r="H75" i="191"/>
  <c r="F75" i="191"/>
  <c r="T75" i="191"/>
  <c r="N97" i="189"/>
  <c r="E97" i="189"/>
  <c r="T97" i="189"/>
  <c r="H97" i="189"/>
  <c r="F97" i="189"/>
  <c r="N78" i="188"/>
  <c r="E78" i="188"/>
  <c r="H78" i="188"/>
  <c r="F78" i="188"/>
  <c r="T78" i="188"/>
  <c r="N79" i="187"/>
  <c r="H79" i="187"/>
  <c r="F79" i="187"/>
  <c r="E79" i="187"/>
  <c r="T79" i="187"/>
  <c r="T75" i="190"/>
  <c r="F75" i="190"/>
  <c r="E75" i="190"/>
  <c r="N75" i="190"/>
  <c r="H75" i="190"/>
  <c r="T94" i="189"/>
  <c r="F94" i="189"/>
  <c r="N94" i="189"/>
  <c r="H94" i="189"/>
  <c r="E94" i="189"/>
  <c r="H53" i="191"/>
  <c r="F53" i="191"/>
  <c r="E53" i="191"/>
  <c r="T53" i="191"/>
  <c r="N53" i="191"/>
  <c r="F34" i="187"/>
  <c r="T34" i="187"/>
  <c r="N34" i="187"/>
  <c r="H34" i="187"/>
  <c r="E34" i="187"/>
  <c r="H100" i="191"/>
  <c r="E100" i="191"/>
  <c r="T100" i="191"/>
  <c r="N100" i="191"/>
  <c r="F100" i="191"/>
  <c r="N53" i="187"/>
  <c r="F53" i="187"/>
  <c r="E53" i="187"/>
  <c r="H53" i="187"/>
  <c r="T53" i="187"/>
  <c r="N45" i="185"/>
  <c r="H45" i="185"/>
  <c r="F45" i="185"/>
  <c r="E45" i="185"/>
  <c r="T45" i="185"/>
  <c r="T57" i="188"/>
  <c r="H57" i="188"/>
  <c r="F57" i="188"/>
  <c r="E57" i="188"/>
  <c r="N57" i="188"/>
  <c r="H57" i="189"/>
  <c r="T57" i="189"/>
  <c r="N57" i="189"/>
  <c r="F57" i="189"/>
  <c r="E57" i="189"/>
  <c r="T77" i="187"/>
  <c r="N77" i="187"/>
  <c r="H77" i="187"/>
  <c r="E77" i="187"/>
  <c r="F77" i="187"/>
  <c r="E45" i="186"/>
  <c r="T45" i="186"/>
  <c r="N45" i="186"/>
  <c r="H45" i="186"/>
  <c r="F45" i="186"/>
  <c r="T45" i="184"/>
  <c r="N45" i="184"/>
  <c r="H45" i="184"/>
  <c r="F45" i="184"/>
  <c r="E45" i="184"/>
  <c r="T32" i="182"/>
  <c r="H32" i="182"/>
  <c r="N32" i="182"/>
  <c r="F32" i="182"/>
  <c r="E32" i="182"/>
  <c r="T68" i="181"/>
  <c r="H68" i="181"/>
  <c r="N68" i="181"/>
  <c r="F68" i="181"/>
  <c r="E68" i="181"/>
  <c r="E29" i="185"/>
  <c r="T29" i="185"/>
  <c r="N29" i="185"/>
  <c r="F29" i="185"/>
  <c r="H29" i="185"/>
  <c r="E81" i="183"/>
  <c r="T81" i="183"/>
  <c r="N81" i="183"/>
  <c r="H81" i="183"/>
  <c r="F81" i="183"/>
  <c r="T78" i="186"/>
  <c r="F78" i="186"/>
  <c r="E78" i="186"/>
  <c r="N78" i="186"/>
  <c r="H78" i="186"/>
  <c r="H71" i="184"/>
  <c r="F71" i="184"/>
  <c r="E71" i="184"/>
  <c r="T71" i="184"/>
  <c r="N71" i="184"/>
  <c r="H58" i="181"/>
  <c r="T58" i="181"/>
  <c r="N58" i="181"/>
  <c r="E58" i="181"/>
  <c r="F58" i="181"/>
  <c r="T46" i="188"/>
  <c r="N46" i="188"/>
  <c r="H46" i="188"/>
  <c r="F46" i="188"/>
  <c r="E46" i="188"/>
  <c r="H90" i="187"/>
  <c r="E90" i="187"/>
  <c r="T90" i="187"/>
  <c r="N90" i="187"/>
  <c r="F90" i="187"/>
  <c r="N36" i="184"/>
  <c r="H36" i="184"/>
  <c r="F36" i="184"/>
  <c r="E36" i="184"/>
  <c r="T36" i="184"/>
  <c r="N71" i="183"/>
  <c r="H71" i="183"/>
  <c r="F71" i="183"/>
  <c r="E71" i="183"/>
  <c r="T71" i="183"/>
  <c r="N89" i="182"/>
  <c r="H89" i="182"/>
  <c r="F89" i="182"/>
  <c r="E89" i="182"/>
  <c r="T89" i="182"/>
  <c r="N53" i="182"/>
  <c r="H53" i="182"/>
  <c r="F53" i="182"/>
  <c r="E53" i="182"/>
  <c r="T53" i="182"/>
  <c r="T87" i="180"/>
  <c r="E87" i="180"/>
  <c r="H87" i="180"/>
  <c r="N87" i="180"/>
  <c r="F87" i="180"/>
  <c r="E85" i="179"/>
  <c r="T85" i="179"/>
  <c r="H85" i="179"/>
  <c r="N85" i="179"/>
  <c r="F85" i="179"/>
  <c r="E62" i="178"/>
  <c r="T62" i="178"/>
  <c r="H62" i="178"/>
  <c r="N62" i="178"/>
  <c r="F62" i="178"/>
  <c r="E87" i="177"/>
  <c r="T87" i="177"/>
  <c r="H87" i="177"/>
  <c r="F87" i="177"/>
  <c r="N87" i="177"/>
  <c r="T49" i="182"/>
  <c r="N49" i="182"/>
  <c r="H49" i="182"/>
  <c r="F49" i="182"/>
  <c r="E49" i="182"/>
  <c r="F95" i="181"/>
  <c r="E95" i="181"/>
  <c r="T95" i="181"/>
  <c r="N95" i="181"/>
  <c r="H95" i="181"/>
  <c r="N81" i="179"/>
  <c r="H81" i="179"/>
  <c r="F81" i="179"/>
  <c r="E81" i="179"/>
  <c r="T81" i="179"/>
  <c r="N70" i="178"/>
  <c r="H70" i="178"/>
  <c r="F70" i="178"/>
  <c r="E70" i="178"/>
  <c r="T70" i="178"/>
  <c r="N40" i="178"/>
  <c r="H40" i="178"/>
  <c r="F40" i="178"/>
  <c r="E40" i="178"/>
  <c r="T40" i="178"/>
  <c r="N83" i="177"/>
  <c r="F83" i="177"/>
  <c r="E83" i="177"/>
  <c r="T83" i="177"/>
  <c r="H83" i="177"/>
  <c r="T64" i="179"/>
  <c r="N64" i="179"/>
  <c r="H64" i="179"/>
  <c r="E64" i="179"/>
  <c r="F64" i="179"/>
  <c r="T55" i="176"/>
  <c r="N55" i="176"/>
  <c r="F55" i="176"/>
  <c r="H55" i="176"/>
  <c r="E55" i="176"/>
  <c r="T56" i="175"/>
  <c r="N56" i="175"/>
  <c r="F56" i="175"/>
  <c r="H56" i="175"/>
  <c r="E56" i="175"/>
  <c r="T63" i="174"/>
  <c r="N63" i="174"/>
  <c r="F63" i="174"/>
  <c r="H63" i="174"/>
  <c r="E63" i="174"/>
  <c r="T52" i="173"/>
  <c r="N52" i="173"/>
  <c r="F52" i="173"/>
  <c r="H52" i="173"/>
  <c r="E52" i="173"/>
  <c r="T78" i="177"/>
  <c r="N78" i="177"/>
  <c r="H78" i="177"/>
  <c r="E78" i="177"/>
  <c r="F78" i="177"/>
  <c r="E44" i="176"/>
  <c r="T44" i="176"/>
  <c r="N44" i="176"/>
  <c r="H44" i="176"/>
  <c r="F44" i="176"/>
  <c r="E33" i="177"/>
  <c r="H33" i="177"/>
  <c r="F33" i="177"/>
  <c r="T33" i="177"/>
  <c r="N33" i="177"/>
  <c r="H59" i="174"/>
  <c r="F59" i="174"/>
  <c r="E59" i="174"/>
  <c r="T59" i="174"/>
  <c r="N59" i="174"/>
  <c r="H35" i="174"/>
  <c r="F35" i="174"/>
  <c r="E35" i="174"/>
  <c r="N35" i="174"/>
  <c r="T35" i="174"/>
  <c r="H42" i="173"/>
  <c r="F42" i="173"/>
  <c r="E42" i="173"/>
  <c r="T42" i="173"/>
  <c r="N42" i="173"/>
  <c r="T95" i="178"/>
  <c r="N95" i="178"/>
  <c r="H95" i="178"/>
  <c r="E95" i="178"/>
  <c r="F95" i="178"/>
  <c r="N26" i="172"/>
  <c r="H26" i="172"/>
  <c r="F26" i="172"/>
  <c r="E26" i="172"/>
  <c r="T26" i="172"/>
  <c r="N52" i="176"/>
  <c r="H52" i="176"/>
  <c r="F52" i="176"/>
  <c r="E52" i="176"/>
  <c r="T52" i="176"/>
  <c r="N77" i="175"/>
  <c r="H77" i="175"/>
  <c r="F77" i="175"/>
  <c r="E77" i="175"/>
  <c r="T77" i="175"/>
  <c r="N41" i="175"/>
  <c r="H41" i="175"/>
  <c r="F41" i="175"/>
  <c r="E41" i="175"/>
  <c r="T41" i="175"/>
  <c r="N24" i="174"/>
  <c r="H24" i="174"/>
  <c r="F24" i="174"/>
  <c r="E24" i="174"/>
  <c r="T24" i="174"/>
  <c r="N43" i="173"/>
  <c r="H43" i="173"/>
  <c r="F43" i="173"/>
  <c r="E43" i="173"/>
  <c r="T43" i="173"/>
  <c r="T71" i="178"/>
  <c r="N71" i="178"/>
  <c r="H71" i="178"/>
  <c r="E71" i="178"/>
  <c r="F71" i="178"/>
  <c r="T77" i="178"/>
  <c r="N77" i="178"/>
  <c r="H77" i="178"/>
  <c r="E77" i="178"/>
  <c r="F77" i="178"/>
  <c r="T90" i="166"/>
  <c r="N90" i="166"/>
  <c r="H90" i="166"/>
  <c r="F90" i="166"/>
  <c r="E90" i="166"/>
  <c r="T42" i="166"/>
  <c r="N42" i="166"/>
  <c r="H42" i="166"/>
  <c r="F42" i="166"/>
  <c r="E42" i="166"/>
  <c r="T79" i="165"/>
  <c r="H79" i="165"/>
  <c r="N79" i="165"/>
  <c r="F79" i="165"/>
  <c r="E79" i="165"/>
  <c r="T43" i="165"/>
  <c r="N43" i="165"/>
  <c r="H43" i="165"/>
  <c r="F43" i="165"/>
  <c r="E43" i="165"/>
  <c r="T41" i="179"/>
  <c r="H41" i="179"/>
  <c r="F41" i="179"/>
  <c r="N41" i="179"/>
  <c r="E41" i="179"/>
  <c r="T77" i="172"/>
  <c r="N77" i="172"/>
  <c r="H77" i="172"/>
  <c r="E77" i="172"/>
  <c r="F77" i="172"/>
  <c r="E100" i="167"/>
  <c r="H100" i="167"/>
  <c r="F100" i="167"/>
  <c r="N100" i="167"/>
  <c r="T100" i="167"/>
  <c r="F80" i="167"/>
  <c r="N80" i="167"/>
  <c r="E80" i="167"/>
  <c r="H80" i="167"/>
  <c r="T80" i="167"/>
  <c r="H24" i="167"/>
  <c r="F24" i="167"/>
  <c r="N24" i="167"/>
  <c r="E24" i="167"/>
  <c r="T24" i="167"/>
  <c r="T49" i="175"/>
  <c r="N49" i="175"/>
  <c r="H49" i="175"/>
  <c r="F49" i="175"/>
  <c r="E49" i="175"/>
  <c r="T41" i="172"/>
  <c r="N41" i="172"/>
  <c r="H41" i="172"/>
  <c r="E41" i="172"/>
  <c r="F41" i="172"/>
  <c r="T89" i="171"/>
  <c r="N89" i="171"/>
  <c r="H89" i="171"/>
  <c r="F89" i="171"/>
  <c r="E89" i="171"/>
  <c r="H80" i="166"/>
  <c r="T80" i="166"/>
  <c r="E80" i="166"/>
  <c r="N80" i="166"/>
  <c r="F80" i="166"/>
  <c r="H45" i="165"/>
  <c r="T45" i="165"/>
  <c r="N45" i="165"/>
  <c r="F45" i="165"/>
  <c r="E45" i="165"/>
  <c r="T80" i="173"/>
  <c r="N80" i="173"/>
  <c r="H80" i="173"/>
  <c r="F80" i="173"/>
  <c r="E80" i="173"/>
  <c r="N34" i="171"/>
  <c r="F34" i="171"/>
  <c r="H34" i="171"/>
  <c r="E34" i="171"/>
  <c r="T34" i="171"/>
  <c r="T47" i="179"/>
  <c r="H47" i="179"/>
  <c r="F47" i="179"/>
  <c r="N47" i="179"/>
  <c r="E47" i="179"/>
  <c r="N80" i="169"/>
  <c r="H80" i="169"/>
  <c r="F80" i="169"/>
  <c r="E80" i="169"/>
  <c r="T80" i="169"/>
  <c r="N38" i="169"/>
  <c r="H38" i="169"/>
  <c r="F38" i="169"/>
  <c r="E38" i="169"/>
  <c r="T38" i="169"/>
  <c r="N75" i="168"/>
  <c r="H75" i="168"/>
  <c r="F75" i="168"/>
  <c r="E75" i="168"/>
  <c r="T75" i="168"/>
  <c r="N39" i="168"/>
  <c r="H39" i="168"/>
  <c r="F39" i="168"/>
  <c r="E39" i="168"/>
  <c r="T39" i="168"/>
  <c r="E50" i="171"/>
  <c r="T50" i="171"/>
  <c r="N50" i="171"/>
  <c r="H50" i="171"/>
  <c r="F50" i="171"/>
  <c r="H25" i="167"/>
  <c r="F25" i="167"/>
  <c r="N25" i="167"/>
  <c r="E25" i="167"/>
  <c r="T25" i="167"/>
  <c r="T29" i="165"/>
  <c r="H29" i="165"/>
  <c r="E29" i="165"/>
  <c r="N29" i="165"/>
  <c r="F29" i="165"/>
  <c r="T25" i="174"/>
  <c r="N25" i="174"/>
  <c r="H25" i="174"/>
  <c r="F25" i="174"/>
  <c r="E25" i="174"/>
  <c r="T59" i="165"/>
  <c r="N59" i="165"/>
  <c r="H59" i="165"/>
  <c r="F59" i="165"/>
  <c r="E59" i="165"/>
  <c r="T35" i="165"/>
  <c r="H35" i="165"/>
  <c r="F35" i="165"/>
  <c r="E35" i="165"/>
  <c r="N35" i="165"/>
  <c r="T39" i="169"/>
  <c r="N39" i="169"/>
  <c r="H39" i="169"/>
  <c r="F39" i="169"/>
  <c r="E39" i="169"/>
  <c r="T47" i="176"/>
  <c r="N47" i="176"/>
  <c r="H47" i="176"/>
  <c r="F47" i="176"/>
  <c r="E47" i="176"/>
  <c r="E29" i="166"/>
  <c r="T29" i="166"/>
  <c r="N29" i="166"/>
  <c r="H29" i="166"/>
  <c r="F29" i="166"/>
  <c r="T52" i="169"/>
  <c r="N52" i="169"/>
  <c r="H52" i="169"/>
  <c r="F52" i="169"/>
  <c r="E52" i="169"/>
  <c r="F27" i="166"/>
  <c r="E27" i="166"/>
  <c r="T27" i="166"/>
  <c r="N27" i="166"/>
  <c r="H27" i="166"/>
  <c r="T98" i="180"/>
  <c r="N98" i="180"/>
  <c r="F98" i="180"/>
  <c r="E98" i="180"/>
  <c r="H98" i="180"/>
  <c r="T60" i="165"/>
  <c r="N60" i="165"/>
  <c r="H60" i="165"/>
  <c r="F60" i="165"/>
  <c r="E60" i="165"/>
  <c r="T28" i="165"/>
  <c r="N28" i="165"/>
  <c r="E28" i="165"/>
  <c r="H28" i="165"/>
  <c r="F28" i="165"/>
  <c r="T65" i="189"/>
  <c r="E65" i="189"/>
  <c r="N65" i="189"/>
  <c r="H65" i="189"/>
  <c r="F65" i="189"/>
  <c r="T29" i="188"/>
  <c r="N29" i="188"/>
  <c r="H29" i="188"/>
  <c r="F29" i="188"/>
  <c r="E29" i="188"/>
  <c r="T28" i="190"/>
  <c r="N28" i="190"/>
  <c r="E28" i="190"/>
  <c r="H28" i="190"/>
  <c r="F28" i="190"/>
  <c r="H47" i="191"/>
  <c r="T47" i="191"/>
  <c r="N47" i="191"/>
  <c r="F47" i="191"/>
  <c r="E47" i="191"/>
  <c r="H75" i="189"/>
  <c r="N75" i="189"/>
  <c r="F75" i="189"/>
  <c r="E75" i="189"/>
  <c r="T75" i="189"/>
  <c r="H83" i="185"/>
  <c r="F83" i="185"/>
  <c r="T83" i="185"/>
  <c r="N83" i="185"/>
  <c r="E83" i="185"/>
  <c r="H67" i="188"/>
  <c r="E67" i="188"/>
  <c r="T67" i="188"/>
  <c r="N67" i="188"/>
  <c r="F67" i="188"/>
  <c r="E76" i="185"/>
  <c r="N76" i="185"/>
  <c r="H76" i="185"/>
  <c r="F76" i="185"/>
  <c r="T76" i="185"/>
  <c r="H89" i="184"/>
  <c r="F89" i="184"/>
  <c r="E89" i="184"/>
  <c r="T89" i="184"/>
  <c r="N89" i="184"/>
  <c r="H40" i="182"/>
  <c r="F40" i="182"/>
  <c r="E40" i="182"/>
  <c r="T40" i="182"/>
  <c r="N40" i="182"/>
  <c r="F77" i="180"/>
  <c r="T77" i="180"/>
  <c r="N77" i="180"/>
  <c r="H77" i="180"/>
  <c r="E77" i="180"/>
  <c r="T83" i="189"/>
  <c r="E83" i="189"/>
  <c r="N83" i="189"/>
  <c r="H83" i="189"/>
  <c r="F83" i="189"/>
  <c r="H37" i="187"/>
  <c r="F37" i="187"/>
  <c r="E37" i="187"/>
  <c r="T37" i="187"/>
  <c r="N37" i="187"/>
  <c r="T88" i="187"/>
  <c r="N88" i="187"/>
  <c r="H88" i="187"/>
  <c r="F88" i="187"/>
  <c r="E88" i="187"/>
  <c r="T60" i="183"/>
  <c r="N60" i="183"/>
  <c r="H60" i="183"/>
  <c r="F60" i="183"/>
  <c r="E60" i="183"/>
  <c r="T48" i="182"/>
  <c r="N48" i="182"/>
  <c r="H48" i="182"/>
  <c r="F48" i="182"/>
  <c r="E48" i="182"/>
  <c r="T66" i="181"/>
  <c r="N66" i="181"/>
  <c r="H66" i="181"/>
  <c r="E66" i="181"/>
  <c r="F66" i="181"/>
  <c r="T71" i="180"/>
  <c r="N71" i="180"/>
  <c r="E71" i="180"/>
  <c r="H71" i="180"/>
  <c r="F71" i="180"/>
  <c r="T90" i="179"/>
  <c r="N90" i="179"/>
  <c r="E90" i="179"/>
  <c r="H90" i="179"/>
  <c r="F90" i="179"/>
  <c r="T43" i="178"/>
  <c r="N43" i="178"/>
  <c r="H43" i="178"/>
  <c r="F43" i="178"/>
  <c r="E43" i="178"/>
  <c r="T80" i="177"/>
  <c r="N80" i="177"/>
  <c r="H80" i="177"/>
  <c r="F80" i="177"/>
  <c r="E80" i="177"/>
  <c r="F92" i="180"/>
  <c r="E92" i="180"/>
  <c r="T92" i="180"/>
  <c r="N92" i="180"/>
  <c r="H92" i="180"/>
  <c r="E67" i="181"/>
  <c r="N67" i="181"/>
  <c r="H67" i="181"/>
  <c r="F67" i="181"/>
  <c r="T67" i="181"/>
  <c r="H32" i="179"/>
  <c r="F32" i="179"/>
  <c r="E32" i="179"/>
  <c r="T32" i="179"/>
  <c r="N32" i="179"/>
  <c r="H51" i="178"/>
  <c r="F51" i="178"/>
  <c r="E51" i="178"/>
  <c r="N51" i="178"/>
  <c r="T51" i="178"/>
  <c r="H82" i="177"/>
  <c r="F82" i="177"/>
  <c r="N82" i="177"/>
  <c r="E82" i="177"/>
  <c r="T82" i="177"/>
  <c r="H46" i="177"/>
  <c r="T46" i="177"/>
  <c r="N46" i="177"/>
  <c r="F46" i="177"/>
  <c r="E46" i="177"/>
  <c r="H77" i="176"/>
  <c r="T77" i="176"/>
  <c r="N77" i="176"/>
  <c r="E77" i="176"/>
  <c r="F77" i="176"/>
  <c r="N56" i="180"/>
  <c r="H56" i="180"/>
  <c r="F56" i="180"/>
  <c r="E56" i="180"/>
  <c r="T56" i="180"/>
  <c r="N94" i="178"/>
  <c r="H94" i="178"/>
  <c r="F94" i="178"/>
  <c r="E94" i="178"/>
  <c r="T94" i="178"/>
  <c r="E61" i="181"/>
  <c r="T61" i="181"/>
  <c r="N61" i="181"/>
  <c r="H61" i="181"/>
  <c r="F61" i="181"/>
  <c r="T43" i="183"/>
  <c r="N43" i="183"/>
  <c r="H43" i="183"/>
  <c r="F43" i="183"/>
  <c r="E43" i="183"/>
  <c r="T70" i="180"/>
  <c r="H70" i="180"/>
  <c r="F70" i="180"/>
  <c r="N70" i="180"/>
  <c r="E70" i="180"/>
  <c r="T95" i="179"/>
  <c r="H95" i="179"/>
  <c r="F95" i="179"/>
  <c r="N95" i="179"/>
  <c r="E95" i="179"/>
  <c r="E57" i="181"/>
  <c r="N57" i="181"/>
  <c r="H57" i="181"/>
  <c r="F57" i="181"/>
  <c r="T57" i="181"/>
  <c r="T24" i="172"/>
  <c r="H24" i="172"/>
  <c r="N24" i="172"/>
  <c r="F24" i="172"/>
  <c r="E24" i="172"/>
  <c r="T81" i="180"/>
  <c r="N81" i="180"/>
  <c r="H81" i="180"/>
  <c r="E81" i="180"/>
  <c r="F81" i="180"/>
  <c r="E57" i="175"/>
  <c r="T57" i="175"/>
  <c r="N57" i="175"/>
  <c r="H57" i="175"/>
  <c r="F57" i="175"/>
  <c r="E34" i="174"/>
  <c r="T34" i="174"/>
  <c r="N34" i="174"/>
  <c r="H34" i="174"/>
  <c r="F34" i="174"/>
  <c r="E71" i="173"/>
  <c r="T71" i="173"/>
  <c r="N71" i="173"/>
  <c r="H71" i="173"/>
  <c r="F71" i="173"/>
  <c r="T76" i="180"/>
  <c r="N76" i="180"/>
  <c r="H76" i="180"/>
  <c r="F76" i="180"/>
  <c r="E76" i="180"/>
  <c r="T35" i="178"/>
  <c r="N35" i="178"/>
  <c r="H35" i="178"/>
  <c r="E35" i="178"/>
  <c r="F35" i="178"/>
  <c r="F25" i="172"/>
  <c r="E25" i="172"/>
  <c r="T25" i="172"/>
  <c r="H25" i="172"/>
  <c r="N25" i="172"/>
  <c r="T35" i="179"/>
  <c r="H35" i="179"/>
  <c r="F35" i="179"/>
  <c r="N35" i="179"/>
  <c r="E35" i="179"/>
  <c r="F41" i="177"/>
  <c r="E41" i="177"/>
  <c r="N41" i="177"/>
  <c r="H41" i="177"/>
  <c r="T41" i="177"/>
  <c r="H51" i="176"/>
  <c r="F51" i="176"/>
  <c r="E51" i="176"/>
  <c r="T51" i="176"/>
  <c r="N51" i="176"/>
  <c r="H64" i="175"/>
  <c r="F64" i="175"/>
  <c r="E64" i="175"/>
  <c r="T64" i="175"/>
  <c r="N64" i="175"/>
  <c r="T61" i="185"/>
  <c r="N61" i="185"/>
  <c r="H61" i="185"/>
  <c r="F61" i="185"/>
  <c r="E61" i="185"/>
  <c r="F89" i="169"/>
  <c r="T89" i="169"/>
  <c r="H89" i="169"/>
  <c r="E89" i="169"/>
  <c r="N89" i="169"/>
  <c r="F59" i="169"/>
  <c r="T59" i="169"/>
  <c r="N59" i="169"/>
  <c r="H59" i="169"/>
  <c r="E59" i="169"/>
  <c r="F90" i="168"/>
  <c r="T90" i="168"/>
  <c r="E90" i="168"/>
  <c r="N90" i="168"/>
  <c r="H90" i="168"/>
  <c r="F48" i="168"/>
  <c r="T48" i="168"/>
  <c r="N48" i="168"/>
  <c r="H48" i="168"/>
  <c r="E48" i="168"/>
  <c r="T44" i="173"/>
  <c r="N44" i="173"/>
  <c r="H44" i="173"/>
  <c r="F44" i="173"/>
  <c r="E44" i="173"/>
  <c r="H44" i="166"/>
  <c r="T44" i="166"/>
  <c r="E44" i="166"/>
  <c r="N44" i="166"/>
  <c r="F44" i="166"/>
  <c r="H75" i="165"/>
  <c r="T75" i="165"/>
  <c r="F75" i="165"/>
  <c r="E75" i="165"/>
  <c r="N75" i="165"/>
  <c r="T31" i="175"/>
  <c r="N31" i="175"/>
  <c r="H31" i="175"/>
  <c r="F31" i="175"/>
  <c r="E31" i="175"/>
  <c r="N78" i="169"/>
  <c r="F78" i="169"/>
  <c r="E78" i="169"/>
  <c r="T78" i="169"/>
  <c r="H78" i="169"/>
  <c r="N42" i="169"/>
  <c r="F42" i="169"/>
  <c r="E42" i="169"/>
  <c r="T42" i="169"/>
  <c r="H42" i="169"/>
  <c r="N91" i="168"/>
  <c r="F91" i="168"/>
  <c r="E91" i="168"/>
  <c r="T91" i="168"/>
  <c r="H91" i="168"/>
  <c r="N55" i="168"/>
  <c r="F55" i="168"/>
  <c r="E55" i="168"/>
  <c r="T55" i="168"/>
  <c r="H55" i="168"/>
  <c r="F43" i="167"/>
  <c r="N43" i="167"/>
  <c r="E43" i="167"/>
  <c r="H43" i="167"/>
  <c r="T43" i="167"/>
  <c r="T44" i="184"/>
  <c r="N44" i="184"/>
  <c r="H44" i="184"/>
  <c r="F44" i="184"/>
  <c r="E44" i="184"/>
  <c r="T59" i="171"/>
  <c r="N59" i="171"/>
  <c r="F59" i="171"/>
  <c r="H59" i="171"/>
  <c r="E59" i="171"/>
  <c r="F87" i="166"/>
  <c r="E87" i="166"/>
  <c r="H87" i="166"/>
  <c r="N87" i="166"/>
  <c r="T87" i="166"/>
  <c r="F51" i="166"/>
  <c r="E51" i="166"/>
  <c r="T51" i="166"/>
  <c r="N51" i="166"/>
  <c r="H51" i="166"/>
  <c r="N73" i="169"/>
  <c r="H73" i="169"/>
  <c r="F73" i="169"/>
  <c r="E73" i="169"/>
  <c r="T73" i="169"/>
  <c r="N25" i="169"/>
  <c r="H25" i="169"/>
  <c r="F25" i="169"/>
  <c r="E25" i="169"/>
  <c r="T25" i="169"/>
  <c r="N62" i="168"/>
  <c r="H62" i="168"/>
  <c r="F62" i="168"/>
  <c r="E62" i="168"/>
  <c r="T62" i="168"/>
  <c r="N26" i="168"/>
  <c r="H26" i="168"/>
  <c r="F26" i="168"/>
  <c r="E26" i="168"/>
  <c r="T26" i="168"/>
  <c r="N46" i="171"/>
  <c r="F46" i="171"/>
  <c r="T46" i="171"/>
  <c r="H46" i="171"/>
  <c r="E46" i="171"/>
  <c r="E74" i="167"/>
  <c r="N74" i="167"/>
  <c r="H74" i="167"/>
  <c r="F74" i="167"/>
  <c r="T74" i="167"/>
  <c r="E50" i="167"/>
  <c r="H50" i="167"/>
  <c r="F50" i="167"/>
  <c r="N50" i="167"/>
  <c r="T50" i="167"/>
  <c r="N30" i="167"/>
  <c r="H30" i="167"/>
  <c r="E30" i="167"/>
  <c r="F30" i="167"/>
  <c r="T30" i="167"/>
  <c r="T76" i="166"/>
  <c r="N76" i="166"/>
  <c r="H76" i="166"/>
  <c r="F76" i="166"/>
  <c r="E76" i="166"/>
  <c r="T34" i="166"/>
  <c r="N34" i="166"/>
  <c r="H34" i="166"/>
  <c r="F34" i="166"/>
  <c r="E34" i="166"/>
  <c r="T71" i="165"/>
  <c r="N71" i="165"/>
  <c r="H71" i="165"/>
  <c r="F71" i="165"/>
  <c r="E71" i="165"/>
  <c r="T61" i="174"/>
  <c r="N61" i="174"/>
  <c r="H61" i="174"/>
  <c r="F61" i="174"/>
  <c r="E61" i="174"/>
  <c r="T88" i="168"/>
  <c r="N88" i="168"/>
  <c r="H88" i="168"/>
  <c r="F88" i="168"/>
  <c r="E88" i="168"/>
  <c r="T64" i="169"/>
  <c r="N64" i="169"/>
  <c r="H64" i="169"/>
  <c r="E64" i="169"/>
  <c r="F64" i="169"/>
  <c r="E72" i="176"/>
  <c r="T72" i="176"/>
  <c r="N72" i="176"/>
  <c r="H72" i="176"/>
  <c r="F72" i="176"/>
  <c r="N59" i="166"/>
  <c r="H59" i="166"/>
  <c r="F59" i="166"/>
  <c r="E59" i="166"/>
  <c r="T59" i="166"/>
  <c r="T94" i="168"/>
  <c r="N94" i="168"/>
  <c r="H94" i="168"/>
  <c r="F94" i="168"/>
  <c r="E94" i="168"/>
  <c r="E26" i="165"/>
  <c r="N26" i="165"/>
  <c r="H26" i="165"/>
  <c r="F26" i="165"/>
  <c r="T26" i="165"/>
  <c r="H33" i="165"/>
  <c r="E33" i="165"/>
  <c r="T33" i="165"/>
  <c r="N33" i="165"/>
  <c r="F33" i="165"/>
  <c r="E85" i="166"/>
  <c r="T85" i="166"/>
  <c r="N85" i="166"/>
  <c r="H85" i="166"/>
  <c r="F85" i="166"/>
  <c r="L26" i="17"/>
  <c r="L24" i="17"/>
  <c r="L5" i="17"/>
  <c r="L14" i="17"/>
  <c r="L8" i="17"/>
  <c r="D13" i="17"/>
  <c r="C26" i="17"/>
  <c r="L3" i="17"/>
  <c r="L32" i="17"/>
  <c r="L19" i="17"/>
  <c r="C29" i="17"/>
  <c r="E26" i="17"/>
  <c r="L11" i="17"/>
  <c r="L21" i="17"/>
  <c r="B26" i="17"/>
  <c r="B30" i="17"/>
  <c r="L20" i="17"/>
  <c r="L30" i="17"/>
  <c r="G10" i="17"/>
  <c r="G17" i="17"/>
  <c r="F13" i="17"/>
  <c r="L28" i="17"/>
  <c r="L22" i="17"/>
  <c r="B20" i="17"/>
  <c r="F27" i="17"/>
  <c r="B29" i="17"/>
  <c r="L7" i="17"/>
  <c r="L23" i="17"/>
  <c r="L15" i="17"/>
  <c r="C20" i="17"/>
  <c r="C13" i="17"/>
  <c r="L25" i="17"/>
  <c r="D29" i="17"/>
  <c r="F26" i="17"/>
  <c r="C28" i="17"/>
  <c r="G5" i="17"/>
  <c r="G23" i="17"/>
  <c r="F30" i="17"/>
  <c r="G18" i="17"/>
  <c r="B14" i="17"/>
  <c r="B18" i="17"/>
  <c r="F29" i="17"/>
  <c r="E14" i="17"/>
  <c r="C14" i="17"/>
  <c r="L10" i="17"/>
  <c r="D28" i="17"/>
  <c r="E20" i="17"/>
  <c r="B23" i="17"/>
  <c r="G13" i="17"/>
  <c r="G29" i="17"/>
  <c r="E5" i="17"/>
  <c r="B13" i="17"/>
  <c r="D26" i="17"/>
  <c r="E13" i="17"/>
  <c r="L27" i="17"/>
  <c r="C10" i="17"/>
  <c r="F23" i="17"/>
  <c r="G30" i="17"/>
  <c r="E28" i="17"/>
  <c r="E29" i="17"/>
  <c r="G26" i="17"/>
  <c r="D20" i="17"/>
  <c r="L12" i="17"/>
  <c r="L29" i="17"/>
  <c r="E3" i="17"/>
  <c r="E31" i="17"/>
  <c r="D15" i="17"/>
  <c r="E23" i="17"/>
  <c r="G20" i="17"/>
  <c r="D14" i="17"/>
  <c r="L17" i="17"/>
  <c r="L16" i="17"/>
  <c r="B27" i="17"/>
  <c r="D6" i="17"/>
  <c r="G24" i="17"/>
  <c r="F12" i="17"/>
  <c r="G14" i="17"/>
  <c r="L13" i="17"/>
  <c r="L4" i="17"/>
  <c r="D4" i="17"/>
  <c r="L18" i="17"/>
  <c r="D23" i="17"/>
  <c r="F20" i="17"/>
  <c r="L6" i="17"/>
  <c r="D25" i="17"/>
  <c r="F14" i="17"/>
  <c r="L9" i="17"/>
  <c r="F11" i="17"/>
  <c r="C23" i="17"/>
  <c r="B10" i="17"/>
  <c r="D3" i="17"/>
  <c r="E27" i="17"/>
  <c r="G28" i="17"/>
  <c r="C8" i="17"/>
  <c r="F28" i="17"/>
  <c r="G7" i="17"/>
  <c r="G3" i="17"/>
  <c r="F3" i="17"/>
  <c r="C3" i="17"/>
  <c r="D5" i="17"/>
  <c r="B31" i="17"/>
  <c r="B28" i="17"/>
  <c r="D30" i="17"/>
  <c r="B15" i="17"/>
  <c r="D31" i="17"/>
  <c r="F6" i="17"/>
  <c r="F15" i="17"/>
  <c r="B24" i="17"/>
  <c r="G12" i="17"/>
  <c r="B32" i="17"/>
  <c r="B8" i="17"/>
  <c r="D7" i="17"/>
  <c r="F5" i="17"/>
  <c r="G31" i="17"/>
  <c r="B21" i="17"/>
  <c r="F8" i="17"/>
  <c r="G9" i="17"/>
  <c r="C30" i="17"/>
  <c r="G8" i="17"/>
  <c r="F7" i="17"/>
  <c r="E8" i="17"/>
  <c r="E9" i="17"/>
  <c r="B6" i="17"/>
  <c r="C31" i="17"/>
  <c r="C4" i="17"/>
  <c r="B3" i="17"/>
  <c r="D24" i="17"/>
  <c r="D9" i="17"/>
  <c r="B4" i="17"/>
  <c r="C21" i="17"/>
  <c r="G16" i="17"/>
  <c r="C32" i="17"/>
  <c r="F4" i="17"/>
  <c r="E30" i="17"/>
  <c r="C24" i="17"/>
  <c r="C15" i="17"/>
  <c r="F25" i="17"/>
  <c r="G32" i="17"/>
  <c r="E25" i="17"/>
  <c r="B25" i="17"/>
  <c r="F32" i="17"/>
  <c r="B17" i="17"/>
  <c r="C25" i="17"/>
  <c r="C17" i="17"/>
  <c r="D16" i="17"/>
  <c r="D27" i="17"/>
  <c r="E32" i="17"/>
  <c r="F24" i="17"/>
  <c r="E24" i="17"/>
  <c r="D18" i="17"/>
  <c r="C18" i="17"/>
  <c r="D17" i="17"/>
  <c r="E16" i="17"/>
  <c r="G21" i="17"/>
  <c r="E18" i="17"/>
  <c r="F17" i="17"/>
  <c r="E17" i="17"/>
  <c r="F16" i="17"/>
  <c r="C11" i="17"/>
  <c r="B11" i="17"/>
  <c r="C16" i="17"/>
  <c r="D21" i="17"/>
  <c r="C27" i="17"/>
  <c r="D32" i="17"/>
  <c r="G15" i="17"/>
  <c r="G4" i="17"/>
  <c r="F18" i="17"/>
  <c r="C12" i="17"/>
  <c r="B12" i="17"/>
  <c r="E10" i="17"/>
  <c r="D10" i="17"/>
  <c r="E15" i="17"/>
  <c r="F31" i="17"/>
  <c r="G11" i="17"/>
  <c r="E12" i="17"/>
  <c r="D12" i="17"/>
  <c r="E11" i="17"/>
  <c r="D11" i="17"/>
  <c r="C5" i="17"/>
  <c r="F9" i="17"/>
  <c r="B16" i="17"/>
  <c r="G25" i="17"/>
  <c r="B9" i="17"/>
  <c r="E7" i="17"/>
  <c r="G22" i="17"/>
  <c r="F22" i="17"/>
  <c r="E22" i="17"/>
  <c r="D22" i="17"/>
  <c r="C22" i="17"/>
  <c r="B22" i="17"/>
  <c r="E19" i="17"/>
  <c r="D19" i="17"/>
  <c r="C19" i="17"/>
  <c r="B19" i="17"/>
  <c r="G19" i="17"/>
  <c r="F19" i="17"/>
  <c r="F21" i="17"/>
  <c r="C9" i="17"/>
  <c r="E21" i="17"/>
  <c r="G27" i="17"/>
  <c r="C7" i="17"/>
  <c r="C6" i="17"/>
  <c r="F10" i="17"/>
  <c r="E4" i="17"/>
  <c r="B5" i="17"/>
  <c r="D8" i="17"/>
  <c r="G6" i="17"/>
  <c r="E6" i="17"/>
  <c r="B7" i="17"/>
  <c r="B24" i="48"/>
  <c r="D24" i="48" s="1"/>
  <c r="N24" i="48" s="1"/>
  <c r="B25" i="48"/>
  <c r="D25" i="48" s="1"/>
  <c r="N25" i="48" s="1"/>
  <c r="B26" i="48"/>
  <c r="D26" i="48" s="1"/>
  <c r="N26" i="48" s="1"/>
  <c r="B27" i="48"/>
  <c r="D27" i="48" s="1"/>
  <c r="F27" i="48" s="1"/>
  <c r="B28" i="48"/>
  <c r="D28" i="48" s="1"/>
  <c r="F28" i="48" s="1"/>
  <c r="B29" i="48"/>
  <c r="D29" i="48" s="1"/>
  <c r="F29" i="48" s="1"/>
  <c r="B30" i="48"/>
  <c r="D30" i="48" s="1"/>
  <c r="F30" i="48" s="1"/>
  <c r="B31" i="48"/>
  <c r="D31" i="48" s="1"/>
  <c r="H31" i="48" s="1"/>
  <c r="B32" i="48"/>
  <c r="D32" i="48" s="1"/>
  <c r="H32" i="48" s="1"/>
  <c r="B33" i="48"/>
  <c r="D33" i="48" s="1"/>
  <c r="N33" i="48" s="1"/>
  <c r="B34" i="48"/>
  <c r="D34" i="48" s="1"/>
  <c r="H34" i="48" s="1"/>
  <c r="B35" i="48"/>
  <c r="D35" i="48" s="1"/>
  <c r="N35" i="48" s="1"/>
  <c r="B36" i="48"/>
  <c r="D36" i="48" s="1"/>
  <c r="N36" i="48" s="1"/>
  <c r="B37" i="48"/>
  <c r="D37" i="48" s="1"/>
  <c r="N37" i="48" s="1"/>
  <c r="B38" i="48"/>
  <c r="D38" i="48" s="1"/>
  <c r="F38" i="48" s="1"/>
  <c r="B39" i="48"/>
  <c r="D39" i="48" s="1"/>
  <c r="H39" i="48" s="1"/>
  <c r="B40" i="48"/>
  <c r="D40" i="48" s="1"/>
  <c r="F40" i="48" s="1"/>
  <c r="B41" i="48"/>
  <c r="D41" i="48" s="1"/>
  <c r="F41" i="48" s="1"/>
  <c r="B42" i="48"/>
  <c r="D42" i="48" s="1"/>
  <c r="F42" i="48" s="1"/>
  <c r="B43" i="48"/>
  <c r="D43" i="48" s="1"/>
  <c r="H43" i="48" s="1"/>
  <c r="B44" i="48"/>
  <c r="D44" i="48" s="1"/>
  <c r="H44" i="48" s="1"/>
  <c r="B45" i="48"/>
  <c r="D45" i="48" s="1"/>
  <c r="N45" i="48" s="1"/>
  <c r="B46" i="48"/>
  <c r="D46" i="48" s="1"/>
  <c r="H46" i="48" s="1"/>
  <c r="B47" i="48"/>
  <c r="D47" i="48" s="1"/>
  <c r="N47" i="48" s="1"/>
  <c r="B48" i="48"/>
  <c r="D48" i="48" s="1"/>
  <c r="N48" i="48" s="1"/>
  <c r="B49" i="48"/>
  <c r="D49" i="48" s="1"/>
  <c r="N49" i="48" s="1"/>
  <c r="B50" i="48"/>
  <c r="D50" i="48" s="1"/>
  <c r="H50" i="48" s="1"/>
  <c r="B51" i="48"/>
  <c r="D51" i="48" s="1"/>
  <c r="F51" i="48" s="1"/>
  <c r="B52" i="48"/>
  <c r="D52" i="48" s="1"/>
  <c r="F52" i="48" s="1"/>
  <c r="B53" i="48"/>
  <c r="D53" i="48" s="1"/>
  <c r="F53" i="48" s="1"/>
  <c r="B54" i="48"/>
  <c r="D54" i="48" s="1"/>
  <c r="F54" i="48" s="1"/>
  <c r="B55" i="48"/>
  <c r="D55" i="48" s="1"/>
  <c r="H55" i="48" s="1"/>
  <c r="B56" i="48"/>
  <c r="D56" i="48" s="1"/>
  <c r="H56" i="48" s="1"/>
  <c r="B57" i="48"/>
  <c r="D57" i="48" s="1"/>
  <c r="N57" i="48" s="1"/>
  <c r="B58" i="48"/>
  <c r="D58" i="48" s="1"/>
  <c r="H58" i="48" s="1"/>
  <c r="B59" i="48"/>
  <c r="D59" i="48" s="1"/>
  <c r="N59" i="48" s="1"/>
  <c r="B60" i="48"/>
  <c r="D60" i="48" s="1"/>
  <c r="N60" i="48" s="1"/>
  <c r="B61" i="48"/>
  <c r="D61" i="48" s="1"/>
  <c r="N61" i="48" s="1"/>
  <c r="B62" i="48"/>
  <c r="D62" i="48" s="1"/>
  <c r="H62" i="48" s="1"/>
  <c r="B63" i="48"/>
  <c r="D63" i="48" s="1"/>
  <c r="H63" i="48" s="1"/>
  <c r="B64" i="48"/>
  <c r="D64" i="48" s="1"/>
  <c r="F64" i="48" s="1"/>
  <c r="B65" i="48"/>
  <c r="D65" i="48" s="1"/>
  <c r="F65" i="48" s="1"/>
  <c r="B66" i="48"/>
  <c r="D66" i="48" s="1"/>
  <c r="F66" i="48" s="1"/>
  <c r="B67" i="48"/>
  <c r="D67" i="48" s="1"/>
  <c r="H67" i="48" s="1"/>
  <c r="B68" i="48"/>
  <c r="D68" i="48" s="1"/>
  <c r="H68" i="48" s="1"/>
  <c r="B69" i="48"/>
  <c r="D69" i="48" s="1"/>
  <c r="N69" i="48" s="1"/>
  <c r="B70" i="48"/>
  <c r="D70" i="48" s="1"/>
  <c r="H70" i="48" s="1"/>
  <c r="B71" i="48"/>
  <c r="D71" i="48" s="1"/>
  <c r="N71" i="48" s="1"/>
  <c r="B72" i="48"/>
  <c r="D72" i="48" s="1"/>
  <c r="N72" i="48" s="1"/>
  <c r="B73" i="48"/>
  <c r="D73" i="48" s="1"/>
  <c r="N73" i="48" s="1"/>
  <c r="B74" i="48"/>
  <c r="D74" i="48" s="1"/>
  <c r="H74" i="48" s="1"/>
  <c r="B75" i="48"/>
  <c r="D75" i="48" s="1"/>
  <c r="F75" i="48" s="1"/>
  <c r="B76" i="48"/>
  <c r="D76" i="48" s="1"/>
  <c r="F76" i="48" s="1"/>
  <c r="B77" i="48"/>
  <c r="D77" i="48" s="1"/>
  <c r="F77" i="48" s="1"/>
  <c r="B78" i="48"/>
  <c r="D78" i="48" s="1"/>
  <c r="F78" i="48" s="1"/>
  <c r="B79" i="48"/>
  <c r="D79" i="48" s="1"/>
  <c r="H79" i="48" s="1"/>
  <c r="B80" i="48"/>
  <c r="D80" i="48" s="1"/>
  <c r="H80" i="48" s="1"/>
  <c r="B81" i="48"/>
  <c r="D81" i="48" s="1"/>
  <c r="N81" i="48" s="1"/>
  <c r="B82" i="48"/>
  <c r="D82" i="48" s="1"/>
  <c r="H82" i="48" s="1"/>
  <c r="B83" i="48"/>
  <c r="D83" i="48" s="1"/>
  <c r="N83" i="48" s="1"/>
  <c r="B84" i="48"/>
  <c r="D84" i="48" s="1"/>
  <c r="N84" i="48" s="1"/>
  <c r="B85" i="48"/>
  <c r="D85" i="48" s="1"/>
  <c r="N85" i="48" s="1"/>
  <c r="B86" i="48"/>
  <c r="D86" i="48" s="1"/>
  <c r="H86" i="48" s="1"/>
  <c r="B87" i="48"/>
  <c r="D87" i="48" s="1"/>
  <c r="H87" i="48" s="1"/>
  <c r="B88" i="48"/>
  <c r="D88" i="48" s="1"/>
  <c r="F88" i="48" s="1"/>
  <c r="B89" i="48"/>
  <c r="D89" i="48" s="1"/>
  <c r="F89" i="48" s="1"/>
  <c r="B90" i="48"/>
  <c r="D90" i="48" s="1"/>
  <c r="F90" i="48" s="1"/>
  <c r="B91" i="48"/>
  <c r="D91" i="48" s="1"/>
  <c r="H91" i="48" s="1"/>
  <c r="B92" i="48"/>
  <c r="D92" i="48" s="1"/>
  <c r="H92" i="48" s="1"/>
  <c r="B93" i="48"/>
  <c r="D93" i="48" s="1"/>
  <c r="N93" i="48" s="1"/>
  <c r="B94" i="48"/>
  <c r="D94" i="48" s="1"/>
  <c r="H94" i="48" s="1"/>
  <c r="B95" i="48"/>
  <c r="D95" i="48" s="1"/>
  <c r="N95" i="48" s="1"/>
  <c r="B96" i="48"/>
  <c r="D96" i="48" s="1"/>
  <c r="N96" i="48" s="1"/>
  <c r="B97" i="48"/>
  <c r="D97" i="48" s="1"/>
  <c r="N97" i="48" s="1"/>
  <c r="B98" i="48"/>
  <c r="D98" i="48" s="1"/>
  <c r="N98" i="48" s="1"/>
  <c r="B99" i="48"/>
  <c r="D99" i="48" s="1"/>
  <c r="F99" i="48" s="1"/>
  <c r="B100" i="48"/>
  <c r="D100" i="48" s="1"/>
  <c r="F100" i="48" s="1"/>
  <c r="Q2" i="6"/>
  <c r="R2" i="6"/>
  <c r="S2" i="6"/>
  <c r="T2" i="6"/>
  <c r="U2" i="6"/>
  <c r="V2" i="6"/>
  <c r="W2" i="6"/>
  <c r="X2" i="6"/>
  <c r="Y2" i="6"/>
  <c r="Z2" i="6"/>
  <c r="AA2" i="6"/>
  <c r="AB2" i="6"/>
  <c r="AC2" i="6"/>
  <c r="AD2" i="6"/>
  <c r="AE2" i="6"/>
  <c r="Q3" i="6"/>
  <c r="R3" i="6"/>
  <c r="S3" i="6"/>
  <c r="T3" i="6"/>
  <c r="U3" i="6"/>
  <c r="V3" i="6"/>
  <c r="W3" i="6"/>
  <c r="X3" i="6"/>
  <c r="Y3" i="6"/>
  <c r="Z3" i="6"/>
  <c r="AA3" i="6"/>
  <c r="AB3" i="6"/>
  <c r="AC3" i="6"/>
  <c r="AD3" i="6"/>
  <c r="AE3" i="6"/>
  <c r="Q4" i="6"/>
  <c r="R4" i="6"/>
  <c r="S4" i="6"/>
  <c r="T4" i="6"/>
  <c r="U4" i="6"/>
  <c r="V4" i="6"/>
  <c r="W4" i="6"/>
  <c r="X4" i="6"/>
  <c r="Y4" i="6"/>
  <c r="Z4" i="6"/>
  <c r="AA4" i="6"/>
  <c r="AB4" i="6"/>
  <c r="AC4" i="6"/>
  <c r="AD4" i="6"/>
  <c r="AE4" i="6"/>
  <c r="Q5" i="6"/>
  <c r="R5" i="6"/>
  <c r="S5" i="6"/>
  <c r="T5" i="6"/>
  <c r="U5" i="6"/>
  <c r="V5" i="6"/>
  <c r="W5" i="6"/>
  <c r="X5" i="6"/>
  <c r="Y5" i="6"/>
  <c r="Z5" i="6"/>
  <c r="AA5" i="6"/>
  <c r="AB5" i="6"/>
  <c r="AC5" i="6"/>
  <c r="AD5" i="6"/>
  <c r="AE5" i="6"/>
  <c r="Q6" i="6"/>
  <c r="R6" i="6"/>
  <c r="S6" i="6"/>
  <c r="T6" i="6"/>
  <c r="U6" i="6"/>
  <c r="V6" i="6"/>
  <c r="W6" i="6"/>
  <c r="X6" i="6"/>
  <c r="Y6" i="6"/>
  <c r="Z6" i="6"/>
  <c r="AA6" i="6"/>
  <c r="AB6" i="6"/>
  <c r="AC6" i="6"/>
  <c r="AD6" i="6"/>
  <c r="AE6" i="6"/>
  <c r="Q7" i="6"/>
  <c r="R7" i="6"/>
  <c r="S7" i="6"/>
  <c r="T7" i="6"/>
  <c r="U7" i="6"/>
  <c r="V7" i="6"/>
  <c r="W7" i="6"/>
  <c r="X7" i="6"/>
  <c r="Y7" i="6"/>
  <c r="Z7" i="6"/>
  <c r="AA7" i="6"/>
  <c r="AB7" i="6"/>
  <c r="AC7" i="6"/>
  <c r="AD7" i="6"/>
  <c r="AE7" i="6"/>
  <c r="Q8" i="6"/>
  <c r="R8" i="6"/>
  <c r="S8" i="6"/>
  <c r="T8" i="6"/>
  <c r="U8" i="6"/>
  <c r="V8" i="6"/>
  <c r="W8" i="6"/>
  <c r="X8" i="6"/>
  <c r="Y8" i="6"/>
  <c r="Z8" i="6"/>
  <c r="AA8" i="6"/>
  <c r="AB8" i="6"/>
  <c r="AC8" i="6"/>
  <c r="AD8" i="6"/>
  <c r="AE8" i="6"/>
  <c r="Q9" i="6"/>
  <c r="R9" i="6"/>
  <c r="S9" i="6"/>
  <c r="T9" i="6"/>
  <c r="U9" i="6"/>
  <c r="V9" i="6"/>
  <c r="W9" i="6"/>
  <c r="X9" i="6"/>
  <c r="Y9" i="6"/>
  <c r="Z9" i="6"/>
  <c r="AA9" i="6"/>
  <c r="AB9" i="6"/>
  <c r="AC9" i="6"/>
  <c r="AD9" i="6"/>
  <c r="AE9" i="6"/>
  <c r="Q10" i="6"/>
  <c r="R10" i="6"/>
  <c r="S10" i="6"/>
  <c r="T10" i="6"/>
  <c r="U10" i="6"/>
  <c r="V10" i="6"/>
  <c r="W10" i="6"/>
  <c r="X10" i="6"/>
  <c r="Y10" i="6"/>
  <c r="Z10" i="6"/>
  <c r="AA10" i="6"/>
  <c r="AB10" i="6"/>
  <c r="AC10" i="6"/>
  <c r="AD10" i="6"/>
  <c r="AE10" i="6"/>
  <c r="Q11" i="6"/>
  <c r="R11" i="6"/>
  <c r="S11" i="6"/>
  <c r="T11" i="6"/>
  <c r="U11" i="6"/>
  <c r="V11" i="6"/>
  <c r="W11" i="6"/>
  <c r="X11" i="6"/>
  <c r="Y11" i="6"/>
  <c r="Z11" i="6"/>
  <c r="AA11" i="6"/>
  <c r="AB11" i="6"/>
  <c r="AC11" i="6"/>
  <c r="AD11" i="6"/>
  <c r="AE11" i="6"/>
  <c r="Q12" i="6"/>
  <c r="R12" i="6"/>
  <c r="S12" i="6"/>
  <c r="T12" i="6"/>
  <c r="U12" i="6"/>
  <c r="V12" i="6"/>
  <c r="W12" i="6"/>
  <c r="X12" i="6"/>
  <c r="Y12" i="6"/>
  <c r="Z12" i="6"/>
  <c r="AA12" i="6"/>
  <c r="AB12" i="6"/>
  <c r="AC12" i="6"/>
  <c r="AD12" i="6"/>
  <c r="AE12" i="6"/>
  <c r="Q13" i="6"/>
  <c r="R13" i="6"/>
  <c r="S13" i="6"/>
  <c r="T13" i="6"/>
  <c r="U13" i="6"/>
  <c r="V13" i="6"/>
  <c r="W13" i="6"/>
  <c r="X13" i="6"/>
  <c r="Y13" i="6"/>
  <c r="Z13" i="6"/>
  <c r="AA13" i="6"/>
  <c r="AB13" i="6"/>
  <c r="AC13" i="6"/>
  <c r="AD13" i="6"/>
  <c r="AE13" i="6"/>
  <c r="Q14" i="6"/>
  <c r="R14" i="6"/>
  <c r="S14" i="6"/>
  <c r="T14" i="6"/>
  <c r="U14" i="6"/>
  <c r="V14" i="6"/>
  <c r="W14" i="6"/>
  <c r="X14" i="6"/>
  <c r="Y14" i="6"/>
  <c r="Z14" i="6"/>
  <c r="AA14" i="6"/>
  <c r="AB14" i="6"/>
  <c r="AC14" i="6"/>
  <c r="AD14" i="6"/>
  <c r="AE14" i="6"/>
  <c r="Q15" i="6"/>
  <c r="R15" i="6"/>
  <c r="S15" i="6"/>
  <c r="T15" i="6"/>
  <c r="U15" i="6"/>
  <c r="V15" i="6"/>
  <c r="W15" i="6"/>
  <c r="X15" i="6"/>
  <c r="Y15" i="6"/>
  <c r="Z15" i="6"/>
  <c r="AA15" i="6"/>
  <c r="AB15" i="6"/>
  <c r="AC15" i="6"/>
  <c r="AD15" i="6"/>
  <c r="AE15" i="6"/>
  <c r="Q16" i="6"/>
  <c r="R16" i="6"/>
  <c r="S16" i="6"/>
  <c r="T16" i="6"/>
  <c r="U16" i="6"/>
  <c r="V16" i="6"/>
  <c r="W16" i="6"/>
  <c r="X16" i="6"/>
  <c r="Y16" i="6"/>
  <c r="Z16" i="6"/>
  <c r="AA16" i="6"/>
  <c r="AB16" i="6"/>
  <c r="AC16" i="6"/>
  <c r="AD16" i="6"/>
  <c r="AE16" i="6"/>
  <c r="Q17" i="6"/>
  <c r="R17" i="6"/>
  <c r="S17" i="6"/>
  <c r="T17" i="6"/>
  <c r="U17" i="6"/>
  <c r="V17" i="6"/>
  <c r="W17" i="6"/>
  <c r="X17" i="6"/>
  <c r="Y17" i="6"/>
  <c r="Z17" i="6"/>
  <c r="AA17" i="6"/>
  <c r="AB17" i="6"/>
  <c r="AC17" i="6"/>
  <c r="AD17" i="6"/>
  <c r="AE17" i="6"/>
  <c r="Q18" i="6"/>
  <c r="R18" i="6"/>
  <c r="S18" i="6"/>
  <c r="T18" i="6"/>
  <c r="U18" i="6"/>
  <c r="V18" i="6"/>
  <c r="W18" i="6"/>
  <c r="X18" i="6"/>
  <c r="Y18" i="6"/>
  <c r="Z18" i="6"/>
  <c r="AA18" i="6"/>
  <c r="AB18" i="6"/>
  <c r="AC18" i="6"/>
  <c r="AD18" i="6"/>
  <c r="AE18" i="6"/>
  <c r="Q19" i="6"/>
  <c r="R19" i="6"/>
  <c r="S19" i="6"/>
  <c r="T19" i="6"/>
  <c r="U19" i="6"/>
  <c r="V19" i="6"/>
  <c r="W19" i="6"/>
  <c r="X19" i="6"/>
  <c r="Y19" i="6"/>
  <c r="Z19" i="6"/>
  <c r="AA19" i="6"/>
  <c r="AB19" i="6"/>
  <c r="AC19" i="6"/>
  <c r="AD19" i="6"/>
  <c r="AE19" i="6"/>
  <c r="Q20" i="6"/>
  <c r="R20" i="6"/>
  <c r="S20" i="6"/>
  <c r="T20" i="6"/>
  <c r="U20" i="6"/>
  <c r="V20" i="6"/>
  <c r="W20" i="6"/>
  <c r="X20" i="6"/>
  <c r="Y20" i="6"/>
  <c r="Z20" i="6"/>
  <c r="AA20" i="6"/>
  <c r="AB20" i="6"/>
  <c r="AC20" i="6"/>
  <c r="AD20" i="6"/>
  <c r="AE20" i="6"/>
  <c r="Q21" i="6"/>
  <c r="R21" i="6"/>
  <c r="S21" i="6"/>
  <c r="T21" i="6"/>
  <c r="U21" i="6"/>
  <c r="V21" i="6"/>
  <c r="W21" i="6"/>
  <c r="X21" i="6"/>
  <c r="Y21" i="6"/>
  <c r="Z21" i="6"/>
  <c r="AA21" i="6"/>
  <c r="AB21" i="6"/>
  <c r="AC21" i="6"/>
  <c r="AD21" i="6"/>
  <c r="AE21" i="6"/>
  <c r="Q22" i="6"/>
  <c r="R22" i="6"/>
  <c r="S22" i="6"/>
  <c r="T22" i="6"/>
  <c r="U22" i="6"/>
  <c r="V22" i="6"/>
  <c r="W22" i="6"/>
  <c r="X22" i="6"/>
  <c r="Y22" i="6"/>
  <c r="Z22" i="6"/>
  <c r="AA22" i="6"/>
  <c r="AB22" i="6"/>
  <c r="AC22" i="6"/>
  <c r="AD22" i="6"/>
  <c r="AE22" i="6"/>
  <c r="Q23" i="6"/>
  <c r="R23" i="6"/>
  <c r="S23" i="6"/>
  <c r="T23" i="6"/>
  <c r="U23" i="6"/>
  <c r="V23" i="6"/>
  <c r="W23" i="6"/>
  <c r="X23" i="6"/>
  <c r="Y23" i="6"/>
  <c r="Z23" i="6"/>
  <c r="AA23" i="6"/>
  <c r="AB23" i="6"/>
  <c r="AC23" i="6"/>
  <c r="AD23" i="6"/>
  <c r="AE23" i="6"/>
  <c r="Q24" i="6"/>
  <c r="R24" i="6"/>
  <c r="S24" i="6"/>
  <c r="T24" i="6"/>
  <c r="U24" i="6"/>
  <c r="V24" i="6"/>
  <c r="W24" i="6"/>
  <c r="X24" i="6"/>
  <c r="Y24" i="6"/>
  <c r="Z24" i="6"/>
  <c r="AA24" i="6"/>
  <c r="AB24" i="6"/>
  <c r="AC24" i="6"/>
  <c r="AD24" i="6"/>
  <c r="AE24" i="6"/>
  <c r="Q25" i="6"/>
  <c r="R25" i="6"/>
  <c r="S25" i="6"/>
  <c r="T25" i="6"/>
  <c r="U25" i="6"/>
  <c r="V25" i="6"/>
  <c r="W25" i="6"/>
  <c r="X25" i="6"/>
  <c r="Y25" i="6"/>
  <c r="Z25" i="6"/>
  <c r="AA25" i="6"/>
  <c r="AB25" i="6"/>
  <c r="AC25" i="6"/>
  <c r="AD25" i="6"/>
  <c r="AE25" i="6"/>
  <c r="Q26" i="6"/>
  <c r="R26" i="6"/>
  <c r="S26" i="6"/>
  <c r="T26" i="6"/>
  <c r="U26" i="6"/>
  <c r="V26" i="6"/>
  <c r="W26" i="6"/>
  <c r="X26" i="6"/>
  <c r="Y26" i="6"/>
  <c r="Z26" i="6"/>
  <c r="AA26" i="6"/>
  <c r="AB26" i="6"/>
  <c r="AC26" i="6"/>
  <c r="AD26" i="6"/>
  <c r="AE26" i="6"/>
  <c r="Q27" i="6"/>
  <c r="R27" i="6"/>
  <c r="S27" i="6"/>
  <c r="T27" i="6"/>
  <c r="U27" i="6"/>
  <c r="V27" i="6"/>
  <c r="W27" i="6"/>
  <c r="X27" i="6"/>
  <c r="Y27" i="6"/>
  <c r="Z27" i="6"/>
  <c r="AA27" i="6"/>
  <c r="AB27" i="6"/>
  <c r="AC27" i="6"/>
  <c r="AD27" i="6"/>
  <c r="AE27" i="6"/>
  <c r="Q28" i="6"/>
  <c r="R28" i="6"/>
  <c r="S28" i="6"/>
  <c r="T28" i="6"/>
  <c r="U28" i="6"/>
  <c r="V28" i="6"/>
  <c r="W28" i="6"/>
  <c r="X28" i="6"/>
  <c r="Y28" i="6"/>
  <c r="Z28" i="6"/>
  <c r="AA28" i="6"/>
  <c r="AB28" i="6"/>
  <c r="AC28" i="6"/>
  <c r="AD28" i="6"/>
  <c r="AE28" i="6"/>
  <c r="Q29" i="6"/>
  <c r="R29" i="6"/>
  <c r="S29" i="6"/>
  <c r="T29" i="6"/>
  <c r="U29" i="6"/>
  <c r="V29" i="6"/>
  <c r="W29" i="6"/>
  <c r="X29" i="6"/>
  <c r="Y29" i="6"/>
  <c r="Z29" i="6"/>
  <c r="AA29" i="6"/>
  <c r="AB29" i="6"/>
  <c r="AC29" i="6"/>
  <c r="AD29" i="6"/>
  <c r="AE29" i="6"/>
  <c r="Q30" i="6"/>
  <c r="R30" i="6"/>
  <c r="S30" i="6"/>
  <c r="T30" i="6"/>
  <c r="U30" i="6"/>
  <c r="V30" i="6"/>
  <c r="W30" i="6"/>
  <c r="X30" i="6"/>
  <c r="Y30" i="6"/>
  <c r="Z30" i="6"/>
  <c r="AA30" i="6"/>
  <c r="AB30" i="6"/>
  <c r="AC30" i="6"/>
  <c r="AD30" i="6"/>
  <c r="AE30" i="6"/>
  <c r="Q31" i="6"/>
  <c r="R31" i="6"/>
  <c r="S31" i="6"/>
  <c r="T31" i="6"/>
  <c r="U31" i="6"/>
  <c r="V31" i="6"/>
  <c r="W31" i="6"/>
  <c r="X31" i="6"/>
  <c r="Y31" i="6"/>
  <c r="Z31" i="6"/>
  <c r="AA31" i="6"/>
  <c r="AB31" i="6"/>
  <c r="AC31" i="6"/>
  <c r="AD31" i="6"/>
  <c r="AE31" i="6"/>
  <c r="Q32" i="6"/>
  <c r="R32" i="6"/>
  <c r="S32" i="6"/>
  <c r="T32" i="6"/>
  <c r="U32" i="6"/>
  <c r="V32" i="6"/>
  <c r="W32" i="6"/>
  <c r="X32" i="6"/>
  <c r="Y32" i="6"/>
  <c r="Z32" i="6"/>
  <c r="AA32" i="6"/>
  <c r="AB32" i="6"/>
  <c r="AC32" i="6"/>
  <c r="AD32" i="6"/>
  <c r="AE32" i="6"/>
  <c r="Q33" i="6"/>
  <c r="R33" i="6"/>
  <c r="S33" i="6"/>
  <c r="T33" i="6"/>
  <c r="U33" i="6"/>
  <c r="V33" i="6"/>
  <c r="W33" i="6"/>
  <c r="X33" i="6"/>
  <c r="Y33" i="6"/>
  <c r="Z33" i="6"/>
  <c r="AA33" i="6"/>
  <c r="AB33" i="6"/>
  <c r="AC33" i="6"/>
  <c r="AD33" i="6"/>
  <c r="AE33" i="6"/>
  <c r="Q34" i="6"/>
  <c r="R34" i="6"/>
  <c r="S34" i="6"/>
  <c r="T34" i="6"/>
  <c r="U34" i="6"/>
  <c r="V34" i="6"/>
  <c r="W34" i="6"/>
  <c r="X34" i="6"/>
  <c r="Y34" i="6"/>
  <c r="Z34" i="6"/>
  <c r="AA34" i="6"/>
  <c r="AB34" i="6"/>
  <c r="AC34" i="6"/>
  <c r="AD34" i="6"/>
  <c r="AE34" i="6"/>
  <c r="Q35" i="6"/>
  <c r="R35" i="6"/>
  <c r="S35" i="6"/>
  <c r="T35" i="6"/>
  <c r="U35" i="6"/>
  <c r="V35" i="6"/>
  <c r="W35" i="6"/>
  <c r="X35" i="6"/>
  <c r="Y35" i="6"/>
  <c r="Z35" i="6"/>
  <c r="AA35" i="6"/>
  <c r="AB35" i="6"/>
  <c r="AC35" i="6"/>
  <c r="AD35" i="6"/>
  <c r="AE35" i="6"/>
  <c r="Q36" i="6"/>
  <c r="R36" i="6"/>
  <c r="S36" i="6"/>
  <c r="T36" i="6"/>
  <c r="U36" i="6"/>
  <c r="V36" i="6"/>
  <c r="W36" i="6"/>
  <c r="X36" i="6"/>
  <c r="Y36" i="6"/>
  <c r="Z36" i="6"/>
  <c r="AA36" i="6"/>
  <c r="AB36" i="6"/>
  <c r="AC36" i="6"/>
  <c r="AD36" i="6"/>
  <c r="AE36" i="6"/>
  <c r="Q37" i="6"/>
  <c r="R37" i="6"/>
  <c r="S37" i="6"/>
  <c r="T37" i="6"/>
  <c r="U37" i="6"/>
  <c r="V37" i="6"/>
  <c r="W37" i="6"/>
  <c r="X37" i="6"/>
  <c r="Y37" i="6"/>
  <c r="Z37" i="6"/>
  <c r="AA37" i="6"/>
  <c r="AB37" i="6"/>
  <c r="AC37" i="6"/>
  <c r="AD37" i="6"/>
  <c r="AE37" i="6"/>
  <c r="Q38" i="6"/>
  <c r="R38" i="6"/>
  <c r="S38" i="6"/>
  <c r="T38" i="6"/>
  <c r="U38" i="6"/>
  <c r="V38" i="6"/>
  <c r="W38" i="6"/>
  <c r="X38" i="6"/>
  <c r="Y38" i="6"/>
  <c r="Z38" i="6"/>
  <c r="AA38" i="6"/>
  <c r="AB38" i="6"/>
  <c r="AC38" i="6"/>
  <c r="AD38" i="6"/>
  <c r="AE38" i="6"/>
  <c r="Q39" i="6"/>
  <c r="R39" i="6"/>
  <c r="S39" i="6"/>
  <c r="T39" i="6"/>
  <c r="U39" i="6"/>
  <c r="V39" i="6"/>
  <c r="W39" i="6"/>
  <c r="X39" i="6"/>
  <c r="Y39" i="6"/>
  <c r="Z39" i="6"/>
  <c r="AA39" i="6"/>
  <c r="AB39" i="6"/>
  <c r="AC39" i="6"/>
  <c r="AD39" i="6"/>
  <c r="AE39" i="6"/>
  <c r="Q40" i="6"/>
  <c r="R40" i="6"/>
  <c r="S40" i="6"/>
  <c r="T40" i="6"/>
  <c r="U40" i="6"/>
  <c r="V40" i="6"/>
  <c r="W40" i="6"/>
  <c r="X40" i="6"/>
  <c r="Y40" i="6"/>
  <c r="Z40" i="6"/>
  <c r="AA40" i="6"/>
  <c r="AB40" i="6"/>
  <c r="AC40" i="6"/>
  <c r="AD40" i="6"/>
  <c r="AE40" i="6"/>
  <c r="Q41" i="6"/>
  <c r="R41" i="6"/>
  <c r="S41" i="6"/>
  <c r="T41" i="6"/>
  <c r="U41" i="6"/>
  <c r="V41" i="6"/>
  <c r="W41" i="6"/>
  <c r="X41" i="6"/>
  <c r="Y41" i="6"/>
  <c r="Z41" i="6"/>
  <c r="AA41" i="6"/>
  <c r="AB41" i="6"/>
  <c r="AC41" i="6"/>
  <c r="AD41" i="6"/>
  <c r="AE41" i="6"/>
  <c r="Q42" i="6"/>
  <c r="R42" i="6"/>
  <c r="S42" i="6"/>
  <c r="T42" i="6"/>
  <c r="U42" i="6"/>
  <c r="V42" i="6"/>
  <c r="W42" i="6"/>
  <c r="X42" i="6"/>
  <c r="Y42" i="6"/>
  <c r="Z42" i="6"/>
  <c r="AA42" i="6"/>
  <c r="AB42" i="6"/>
  <c r="AC42" i="6"/>
  <c r="AD42" i="6"/>
  <c r="AE42" i="6"/>
  <c r="Q43" i="6"/>
  <c r="R43" i="6"/>
  <c r="S43" i="6"/>
  <c r="T43" i="6"/>
  <c r="U43" i="6"/>
  <c r="V43" i="6"/>
  <c r="W43" i="6"/>
  <c r="X43" i="6"/>
  <c r="Y43" i="6"/>
  <c r="Z43" i="6"/>
  <c r="AA43" i="6"/>
  <c r="AB43" i="6"/>
  <c r="AC43" i="6"/>
  <c r="AD43" i="6"/>
  <c r="AE43" i="6"/>
  <c r="Q44" i="6"/>
  <c r="R44" i="6"/>
  <c r="S44" i="6"/>
  <c r="T44" i="6"/>
  <c r="U44" i="6"/>
  <c r="V44" i="6"/>
  <c r="W44" i="6"/>
  <c r="X44" i="6"/>
  <c r="Y44" i="6"/>
  <c r="Z44" i="6"/>
  <c r="AA44" i="6"/>
  <c r="AB44" i="6"/>
  <c r="AC44" i="6"/>
  <c r="AD44" i="6"/>
  <c r="AE44" i="6"/>
  <c r="Q45" i="6"/>
  <c r="R45" i="6"/>
  <c r="S45" i="6"/>
  <c r="T45" i="6"/>
  <c r="U45" i="6"/>
  <c r="V45" i="6"/>
  <c r="W45" i="6"/>
  <c r="X45" i="6"/>
  <c r="Y45" i="6"/>
  <c r="Z45" i="6"/>
  <c r="AA45" i="6"/>
  <c r="AB45" i="6"/>
  <c r="AC45" i="6"/>
  <c r="AD45" i="6"/>
  <c r="AE45" i="6"/>
  <c r="Q46" i="6"/>
  <c r="R46" i="6"/>
  <c r="S46" i="6"/>
  <c r="T46" i="6"/>
  <c r="U46" i="6"/>
  <c r="V46" i="6"/>
  <c r="W46" i="6"/>
  <c r="X46" i="6"/>
  <c r="Y46" i="6"/>
  <c r="Z46" i="6"/>
  <c r="AA46" i="6"/>
  <c r="AB46" i="6"/>
  <c r="AC46" i="6"/>
  <c r="AD46" i="6"/>
  <c r="AE46" i="6"/>
  <c r="Q47" i="6"/>
  <c r="R47" i="6"/>
  <c r="S47" i="6"/>
  <c r="T47" i="6"/>
  <c r="U47" i="6"/>
  <c r="V47" i="6"/>
  <c r="W47" i="6"/>
  <c r="X47" i="6"/>
  <c r="Y47" i="6"/>
  <c r="Z47" i="6"/>
  <c r="AA47" i="6"/>
  <c r="AB47" i="6"/>
  <c r="AC47" i="6"/>
  <c r="AD47" i="6"/>
  <c r="AE47" i="6"/>
  <c r="Q48" i="6"/>
  <c r="R48" i="6"/>
  <c r="S48" i="6"/>
  <c r="T48" i="6"/>
  <c r="U48" i="6"/>
  <c r="V48" i="6"/>
  <c r="W48" i="6"/>
  <c r="X48" i="6"/>
  <c r="Y48" i="6"/>
  <c r="Z48" i="6"/>
  <c r="AA48" i="6"/>
  <c r="AB48" i="6"/>
  <c r="AC48" i="6"/>
  <c r="AD48" i="6"/>
  <c r="AE48" i="6"/>
  <c r="Q49" i="6"/>
  <c r="R49" i="6"/>
  <c r="S49" i="6"/>
  <c r="T49" i="6"/>
  <c r="U49" i="6"/>
  <c r="V49" i="6"/>
  <c r="W49" i="6"/>
  <c r="X49" i="6"/>
  <c r="Y49" i="6"/>
  <c r="Z49" i="6"/>
  <c r="AA49" i="6"/>
  <c r="AB49" i="6"/>
  <c r="AC49" i="6"/>
  <c r="AD49" i="6"/>
  <c r="AE49" i="6"/>
  <c r="Q50" i="6"/>
  <c r="R50" i="6"/>
  <c r="S50" i="6"/>
  <c r="T50" i="6"/>
  <c r="U50" i="6"/>
  <c r="V50" i="6"/>
  <c r="W50" i="6"/>
  <c r="X50" i="6"/>
  <c r="Y50" i="6"/>
  <c r="Z50" i="6"/>
  <c r="AA50" i="6"/>
  <c r="AB50" i="6"/>
  <c r="AC50" i="6"/>
  <c r="AD50" i="6"/>
  <c r="AE50" i="6"/>
  <c r="Q51" i="6"/>
  <c r="R51" i="6"/>
  <c r="S51" i="6"/>
  <c r="T51" i="6"/>
  <c r="U51" i="6"/>
  <c r="V51" i="6"/>
  <c r="W51" i="6"/>
  <c r="X51" i="6"/>
  <c r="Y51" i="6"/>
  <c r="Z51" i="6"/>
  <c r="AA51" i="6"/>
  <c r="AB51" i="6"/>
  <c r="AC51" i="6"/>
  <c r="AD51" i="6"/>
  <c r="AE51" i="6"/>
  <c r="Q52" i="6"/>
  <c r="R52" i="6"/>
  <c r="S52" i="6"/>
  <c r="T52" i="6"/>
  <c r="U52" i="6"/>
  <c r="V52" i="6"/>
  <c r="W52" i="6"/>
  <c r="X52" i="6"/>
  <c r="Y52" i="6"/>
  <c r="Z52" i="6"/>
  <c r="AA52" i="6"/>
  <c r="AB52" i="6"/>
  <c r="AC52" i="6"/>
  <c r="AD52" i="6"/>
  <c r="AE52" i="6"/>
  <c r="Q53" i="6"/>
  <c r="R53" i="6"/>
  <c r="S53" i="6"/>
  <c r="T53" i="6"/>
  <c r="U53" i="6"/>
  <c r="V53" i="6"/>
  <c r="W53" i="6"/>
  <c r="X53" i="6"/>
  <c r="Y53" i="6"/>
  <c r="Z53" i="6"/>
  <c r="AA53" i="6"/>
  <c r="AB53" i="6"/>
  <c r="AC53" i="6"/>
  <c r="AD53" i="6"/>
  <c r="AE53" i="6"/>
  <c r="Q54" i="6"/>
  <c r="R54" i="6"/>
  <c r="S54" i="6"/>
  <c r="T54" i="6"/>
  <c r="U54" i="6"/>
  <c r="V54" i="6"/>
  <c r="W54" i="6"/>
  <c r="X54" i="6"/>
  <c r="Y54" i="6"/>
  <c r="Z54" i="6"/>
  <c r="AA54" i="6"/>
  <c r="AB54" i="6"/>
  <c r="AC54" i="6"/>
  <c r="AD54" i="6"/>
  <c r="AE54" i="6"/>
  <c r="Q55" i="6"/>
  <c r="R55" i="6"/>
  <c r="S55" i="6"/>
  <c r="T55" i="6"/>
  <c r="U55" i="6"/>
  <c r="V55" i="6"/>
  <c r="W55" i="6"/>
  <c r="X55" i="6"/>
  <c r="Y55" i="6"/>
  <c r="Z55" i="6"/>
  <c r="AA55" i="6"/>
  <c r="AB55" i="6"/>
  <c r="AC55" i="6"/>
  <c r="AD55" i="6"/>
  <c r="AE55" i="6"/>
  <c r="Q56" i="6"/>
  <c r="R56" i="6"/>
  <c r="S56" i="6"/>
  <c r="T56" i="6"/>
  <c r="U56" i="6"/>
  <c r="V56" i="6"/>
  <c r="W56" i="6"/>
  <c r="X56" i="6"/>
  <c r="Y56" i="6"/>
  <c r="Z56" i="6"/>
  <c r="AA56" i="6"/>
  <c r="AB56" i="6"/>
  <c r="AC56" i="6"/>
  <c r="AD56" i="6"/>
  <c r="AE56" i="6"/>
  <c r="Q57" i="6"/>
  <c r="R57" i="6"/>
  <c r="S57" i="6"/>
  <c r="T57" i="6"/>
  <c r="U57" i="6"/>
  <c r="V57" i="6"/>
  <c r="W57" i="6"/>
  <c r="X57" i="6"/>
  <c r="Y57" i="6"/>
  <c r="Z57" i="6"/>
  <c r="AA57" i="6"/>
  <c r="AB57" i="6"/>
  <c r="AC57" i="6"/>
  <c r="AD57" i="6"/>
  <c r="AE57" i="6"/>
  <c r="Q58" i="6"/>
  <c r="R58" i="6"/>
  <c r="S58" i="6"/>
  <c r="T58" i="6"/>
  <c r="U58" i="6"/>
  <c r="V58" i="6"/>
  <c r="W58" i="6"/>
  <c r="X58" i="6"/>
  <c r="Y58" i="6"/>
  <c r="Z58" i="6"/>
  <c r="AA58" i="6"/>
  <c r="AB58" i="6"/>
  <c r="AC58" i="6"/>
  <c r="AD58" i="6"/>
  <c r="AE58" i="6"/>
  <c r="Q59" i="6"/>
  <c r="R59" i="6"/>
  <c r="S59" i="6"/>
  <c r="T59" i="6"/>
  <c r="U59" i="6"/>
  <c r="V59" i="6"/>
  <c r="W59" i="6"/>
  <c r="X59" i="6"/>
  <c r="Y59" i="6"/>
  <c r="Z59" i="6"/>
  <c r="AA59" i="6"/>
  <c r="AB59" i="6"/>
  <c r="AC59" i="6"/>
  <c r="AD59" i="6"/>
  <c r="AE59" i="6"/>
  <c r="Q60" i="6"/>
  <c r="R60" i="6"/>
  <c r="S60" i="6"/>
  <c r="T60" i="6"/>
  <c r="U60" i="6"/>
  <c r="V60" i="6"/>
  <c r="W60" i="6"/>
  <c r="X60" i="6"/>
  <c r="Y60" i="6"/>
  <c r="Z60" i="6"/>
  <c r="AA60" i="6"/>
  <c r="AB60" i="6"/>
  <c r="AC60" i="6"/>
  <c r="AD60" i="6"/>
  <c r="AE60" i="6"/>
  <c r="Q61" i="6"/>
  <c r="R61" i="6"/>
  <c r="S61" i="6"/>
  <c r="T61" i="6"/>
  <c r="U61" i="6"/>
  <c r="V61" i="6"/>
  <c r="W61" i="6"/>
  <c r="X61" i="6"/>
  <c r="Y61" i="6"/>
  <c r="Z61" i="6"/>
  <c r="AA61" i="6"/>
  <c r="AB61" i="6"/>
  <c r="AC61" i="6"/>
  <c r="AD61" i="6"/>
  <c r="AE61" i="6"/>
  <c r="Q62" i="6"/>
  <c r="R62" i="6"/>
  <c r="S62" i="6"/>
  <c r="T62" i="6"/>
  <c r="U62" i="6"/>
  <c r="V62" i="6"/>
  <c r="W62" i="6"/>
  <c r="X62" i="6"/>
  <c r="Y62" i="6"/>
  <c r="Z62" i="6"/>
  <c r="AA62" i="6"/>
  <c r="AB62" i="6"/>
  <c r="AC62" i="6"/>
  <c r="AD62" i="6"/>
  <c r="AE62" i="6"/>
  <c r="Q63" i="6"/>
  <c r="R63" i="6"/>
  <c r="S63" i="6"/>
  <c r="T63" i="6"/>
  <c r="U63" i="6"/>
  <c r="V63" i="6"/>
  <c r="W63" i="6"/>
  <c r="X63" i="6"/>
  <c r="Y63" i="6"/>
  <c r="Z63" i="6"/>
  <c r="AA63" i="6"/>
  <c r="AB63" i="6"/>
  <c r="AC63" i="6"/>
  <c r="AD63" i="6"/>
  <c r="AE63" i="6"/>
  <c r="Q64" i="6"/>
  <c r="R64" i="6"/>
  <c r="S64" i="6"/>
  <c r="T64" i="6"/>
  <c r="U64" i="6"/>
  <c r="V64" i="6"/>
  <c r="W64" i="6"/>
  <c r="X64" i="6"/>
  <c r="Y64" i="6"/>
  <c r="Z64" i="6"/>
  <c r="AA64" i="6"/>
  <c r="AB64" i="6"/>
  <c r="AC64" i="6"/>
  <c r="AD64" i="6"/>
  <c r="AE64" i="6"/>
  <c r="Q65" i="6"/>
  <c r="R65" i="6"/>
  <c r="S65" i="6"/>
  <c r="T65" i="6"/>
  <c r="U65" i="6"/>
  <c r="V65" i="6"/>
  <c r="W65" i="6"/>
  <c r="X65" i="6"/>
  <c r="Y65" i="6"/>
  <c r="Z65" i="6"/>
  <c r="AA65" i="6"/>
  <c r="AB65" i="6"/>
  <c r="AC65" i="6"/>
  <c r="AD65" i="6"/>
  <c r="AE65" i="6"/>
  <c r="Q66" i="6"/>
  <c r="R66" i="6"/>
  <c r="S66" i="6"/>
  <c r="T66" i="6"/>
  <c r="U66" i="6"/>
  <c r="V66" i="6"/>
  <c r="W66" i="6"/>
  <c r="X66" i="6"/>
  <c r="Y66" i="6"/>
  <c r="Z66" i="6"/>
  <c r="AA66" i="6"/>
  <c r="AB66" i="6"/>
  <c r="AC66" i="6"/>
  <c r="AD66" i="6"/>
  <c r="AE66" i="6"/>
  <c r="Q67" i="6"/>
  <c r="R67" i="6"/>
  <c r="S67" i="6"/>
  <c r="T67" i="6"/>
  <c r="U67" i="6"/>
  <c r="V67" i="6"/>
  <c r="W67" i="6"/>
  <c r="X67" i="6"/>
  <c r="Y67" i="6"/>
  <c r="Z67" i="6"/>
  <c r="AA67" i="6"/>
  <c r="AB67" i="6"/>
  <c r="AC67" i="6"/>
  <c r="AD67" i="6"/>
  <c r="AE67" i="6"/>
  <c r="Q68" i="6"/>
  <c r="R68" i="6"/>
  <c r="S68" i="6"/>
  <c r="T68" i="6"/>
  <c r="U68" i="6"/>
  <c r="V68" i="6"/>
  <c r="W68" i="6"/>
  <c r="X68" i="6"/>
  <c r="Y68" i="6"/>
  <c r="Z68" i="6"/>
  <c r="AA68" i="6"/>
  <c r="AB68" i="6"/>
  <c r="AC68" i="6"/>
  <c r="AD68" i="6"/>
  <c r="AE68" i="6"/>
  <c r="Q69" i="6"/>
  <c r="R69" i="6"/>
  <c r="S69" i="6"/>
  <c r="T69" i="6"/>
  <c r="U69" i="6"/>
  <c r="V69" i="6"/>
  <c r="W69" i="6"/>
  <c r="X69" i="6"/>
  <c r="Y69" i="6"/>
  <c r="Z69" i="6"/>
  <c r="AA69" i="6"/>
  <c r="AB69" i="6"/>
  <c r="AC69" i="6"/>
  <c r="AD69" i="6"/>
  <c r="AE69" i="6"/>
  <c r="Q70" i="6"/>
  <c r="R70" i="6"/>
  <c r="S70" i="6"/>
  <c r="T70" i="6"/>
  <c r="U70" i="6"/>
  <c r="V70" i="6"/>
  <c r="W70" i="6"/>
  <c r="X70" i="6"/>
  <c r="Y70" i="6"/>
  <c r="Z70" i="6"/>
  <c r="AA70" i="6"/>
  <c r="AB70" i="6"/>
  <c r="AC70" i="6"/>
  <c r="AD70" i="6"/>
  <c r="AE70" i="6"/>
  <c r="Q71" i="6"/>
  <c r="R71" i="6"/>
  <c r="S71" i="6"/>
  <c r="T71" i="6"/>
  <c r="U71" i="6"/>
  <c r="V71" i="6"/>
  <c r="W71" i="6"/>
  <c r="X71" i="6"/>
  <c r="Y71" i="6"/>
  <c r="Z71" i="6"/>
  <c r="AA71" i="6"/>
  <c r="AB71" i="6"/>
  <c r="AC71" i="6"/>
  <c r="AD71" i="6"/>
  <c r="AE71" i="6"/>
  <c r="Q72" i="6"/>
  <c r="R72" i="6"/>
  <c r="S72" i="6"/>
  <c r="T72" i="6"/>
  <c r="U72" i="6"/>
  <c r="V72" i="6"/>
  <c r="W72" i="6"/>
  <c r="X72" i="6"/>
  <c r="Y72" i="6"/>
  <c r="Z72" i="6"/>
  <c r="AA72" i="6"/>
  <c r="AB72" i="6"/>
  <c r="AC72" i="6"/>
  <c r="AD72" i="6"/>
  <c r="AE72" i="6"/>
  <c r="Q73" i="6"/>
  <c r="R73" i="6"/>
  <c r="S73" i="6"/>
  <c r="T73" i="6"/>
  <c r="U73" i="6"/>
  <c r="V73" i="6"/>
  <c r="W73" i="6"/>
  <c r="X73" i="6"/>
  <c r="Y73" i="6"/>
  <c r="Z73" i="6"/>
  <c r="AA73" i="6"/>
  <c r="AB73" i="6"/>
  <c r="AC73" i="6"/>
  <c r="AD73" i="6"/>
  <c r="AE73" i="6"/>
  <c r="Q74" i="6"/>
  <c r="R74" i="6"/>
  <c r="S74" i="6"/>
  <c r="T74" i="6"/>
  <c r="U74" i="6"/>
  <c r="V74" i="6"/>
  <c r="W74" i="6"/>
  <c r="X74" i="6"/>
  <c r="Y74" i="6"/>
  <c r="Z74" i="6"/>
  <c r="AA74" i="6"/>
  <c r="AB74" i="6"/>
  <c r="AC74" i="6"/>
  <c r="AD74" i="6"/>
  <c r="AE74" i="6"/>
  <c r="Q75" i="6"/>
  <c r="R75" i="6"/>
  <c r="S75" i="6"/>
  <c r="T75" i="6"/>
  <c r="U75" i="6"/>
  <c r="V75" i="6"/>
  <c r="W75" i="6"/>
  <c r="X75" i="6"/>
  <c r="Y75" i="6"/>
  <c r="Z75" i="6"/>
  <c r="AA75" i="6"/>
  <c r="AB75" i="6"/>
  <c r="AC75" i="6"/>
  <c r="AD75" i="6"/>
  <c r="AE75" i="6"/>
  <c r="Q76" i="6"/>
  <c r="R76" i="6"/>
  <c r="S76" i="6"/>
  <c r="T76" i="6"/>
  <c r="U76" i="6"/>
  <c r="V76" i="6"/>
  <c r="W76" i="6"/>
  <c r="X76" i="6"/>
  <c r="Y76" i="6"/>
  <c r="Z76" i="6"/>
  <c r="AA76" i="6"/>
  <c r="AB76" i="6"/>
  <c r="AC76" i="6"/>
  <c r="AD76" i="6"/>
  <c r="AE76" i="6"/>
  <c r="Q77" i="6"/>
  <c r="R77" i="6"/>
  <c r="S77" i="6"/>
  <c r="T77" i="6"/>
  <c r="U77" i="6"/>
  <c r="V77" i="6"/>
  <c r="W77" i="6"/>
  <c r="X77" i="6"/>
  <c r="Y77" i="6"/>
  <c r="Z77" i="6"/>
  <c r="AA77" i="6"/>
  <c r="AB77" i="6"/>
  <c r="AC77" i="6"/>
  <c r="AD77" i="6"/>
  <c r="AE77" i="6"/>
  <c r="Q78" i="6"/>
  <c r="R78" i="6"/>
  <c r="S78" i="6"/>
  <c r="T78" i="6"/>
  <c r="U78" i="6"/>
  <c r="V78" i="6"/>
  <c r="W78" i="6"/>
  <c r="X78" i="6"/>
  <c r="Y78" i="6"/>
  <c r="Z78" i="6"/>
  <c r="AA78" i="6"/>
  <c r="AB78" i="6"/>
  <c r="AC78" i="6"/>
  <c r="AD78" i="6"/>
  <c r="AE78" i="6"/>
  <c r="Q79" i="6"/>
  <c r="R79" i="6"/>
  <c r="S79" i="6"/>
  <c r="T79" i="6"/>
  <c r="U79" i="6"/>
  <c r="V79" i="6"/>
  <c r="W79" i="6"/>
  <c r="X79" i="6"/>
  <c r="Y79" i="6"/>
  <c r="Z79" i="6"/>
  <c r="AA79" i="6"/>
  <c r="AB79" i="6"/>
  <c r="AC79" i="6"/>
  <c r="AD79" i="6"/>
  <c r="AE79" i="6"/>
  <c r="Q80" i="6"/>
  <c r="R80" i="6"/>
  <c r="S80" i="6"/>
  <c r="T80" i="6"/>
  <c r="U80" i="6"/>
  <c r="V80" i="6"/>
  <c r="W80" i="6"/>
  <c r="X80" i="6"/>
  <c r="Y80" i="6"/>
  <c r="Z80" i="6"/>
  <c r="AA80" i="6"/>
  <c r="AB80" i="6"/>
  <c r="AC80" i="6"/>
  <c r="AD80" i="6"/>
  <c r="AE80" i="6"/>
  <c r="Q81" i="6"/>
  <c r="R81" i="6"/>
  <c r="S81" i="6"/>
  <c r="T81" i="6"/>
  <c r="U81" i="6"/>
  <c r="V81" i="6"/>
  <c r="W81" i="6"/>
  <c r="X81" i="6"/>
  <c r="Y81" i="6"/>
  <c r="Z81" i="6"/>
  <c r="AA81" i="6"/>
  <c r="AB81" i="6"/>
  <c r="AC81" i="6"/>
  <c r="AD81" i="6"/>
  <c r="AE81" i="6"/>
  <c r="Q82" i="6"/>
  <c r="R82" i="6"/>
  <c r="S82" i="6"/>
  <c r="T82" i="6"/>
  <c r="U82" i="6"/>
  <c r="V82" i="6"/>
  <c r="W82" i="6"/>
  <c r="X82" i="6"/>
  <c r="Y82" i="6"/>
  <c r="Z82" i="6"/>
  <c r="AA82" i="6"/>
  <c r="AB82" i="6"/>
  <c r="AC82" i="6"/>
  <c r="AD82" i="6"/>
  <c r="AE82" i="6"/>
  <c r="Q83" i="6"/>
  <c r="R83" i="6"/>
  <c r="S83" i="6"/>
  <c r="T83" i="6"/>
  <c r="U83" i="6"/>
  <c r="V83" i="6"/>
  <c r="W83" i="6"/>
  <c r="X83" i="6"/>
  <c r="Y83" i="6"/>
  <c r="Z83" i="6"/>
  <c r="AA83" i="6"/>
  <c r="AB83" i="6"/>
  <c r="AC83" i="6"/>
  <c r="AD83" i="6"/>
  <c r="AE83" i="6"/>
  <c r="Q84" i="6"/>
  <c r="R84" i="6"/>
  <c r="S84" i="6"/>
  <c r="T84" i="6"/>
  <c r="U84" i="6"/>
  <c r="V84" i="6"/>
  <c r="W84" i="6"/>
  <c r="X84" i="6"/>
  <c r="Y84" i="6"/>
  <c r="Z84" i="6"/>
  <c r="AA84" i="6"/>
  <c r="AB84" i="6"/>
  <c r="AC84" i="6"/>
  <c r="AD84" i="6"/>
  <c r="AE84" i="6"/>
  <c r="Q85" i="6"/>
  <c r="R85" i="6"/>
  <c r="S85" i="6"/>
  <c r="T85" i="6"/>
  <c r="U85" i="6"/>
  <c r="V85" i="6"/>
  <c r="W85" i="6"/>
  <c r="X85" i="6"/>
  <c r="Y85" i="6"/>
  <c r="Z85" i="6"/>
  <c r="AA85" i="6"/>
  <c r="AB85" i="6"/>
  <c r="AC85" i="6"/>
  <c r="AD85" i="6"/>
  <c r="AE85" i="6"/>
  <c r="Q86" i="6"/>
  <c r="R86" i="6"/>
  <c r="S86" i="6"/>
  <c r="T86" i="6"/>
  <c r="U86" i="6"/>
  <c r="V86" i="6"/>
  <c r="W86" i="6"/>
  <c r="X86" i="6"/>
  <c r="Y86" i="6"/>
  <c r="Z86" i="6"/>
  <c r="AA86" i="6"/>
  <c r="AB86" i="6"/>
  <c r="AC86" i="6"/>
  <c r="AD86" i="6"/>
  <c r="AE86" i="6"/>
  <c r="Q87" i="6"/>
  <c r="R87" i="6"/>
  <c r="S87" i="6"/>
  <c r="T87" i="6"/>
  <c r="U87" i="6"/>
  <c r="V87" i="6"/>
  <c r="W87" i="6"/>
  <c r="X87" i="6"/>
  <c r="Y87" i="6"/>
  <c r="Z87" i="6"/>
  <c r="AA87" i="6"/>
  <c r="AB87" i="6"/>
  <c r="AC87" i="6"/>
  <c r="AD87" i="6"/>
  <c r="AE87" i="6"/>
  <c r="Q88" i="6"/>
  <c r="R88" i="6"/>
  <c r="S88" i="6"/>
  <c r="T88" i="6"/>
  <c r="U88" i="6"/>
  <c r="V88" i="6"/>
  <c r="W88" i="6"/>
  <c r="X88" i="6"/>
  <c r="Y88" i="6"/>
  <c r="Z88" i="6"/>
  <c r="AA88" i="6"/>
  <c r="AB88" i="6"/>
  <c r="AC88" i="6"/>
  <c r="AD88" i="6"/>
  <c r="AE88" i="6"/>
  <c r="Q89" i="6"/>
  <c r="R89" i="6"/>
  <c r="S89" i="6"/>
  <c r="T89" i="6"/>
  <c r="U89" i="6"/>
  <c r="V89" i="6"/>
  <c r="W89" i="6"/>
  <c r="X89" i="6"/>
  <c r="Y89" i="6"/>
  <c r="Z89" i="6"/>
  <c r="AA89" i="6"/>
  <c r="AB89" i="6"/>
  <c r="AC89" i="6"/>
  <c r="AD89" i="6"/>
  <c r="AE89" i="6"/>
  <c r="Q90" i="6"/>
  <c r="R90" i="6"/>
  <c r="S90" i="6"/>
  <c r="T90" i="6"/>
  <c r="U90" i="6"/>
  <c r="V90" i="6"/>
  <c r="W90" i="6"/>
  <c r="X90" i="6"/>
  <c r="Y90" i="6"/>
  <c r="Z90" i="6"/>
  <c r="AA90" i="6"/>
  <c r="AB90" i="6"/>
  <c r="AC90" i="6"/>
  <c r="AD90" i="6"/>
  <c r="AE90" i="6"/>
  <c r="Q91" i="6"/>
  <c r="R91" i="6"/>
  <c r="S91" i="6"/>
  <c r="T91" i="6"/>
  <c r="U91" i="6"/>
  <c r="V91" i="6"/>
  <c r="W91" i="6"/>
  <c r="X91" i="6"/>
  <c r="Y91" i="6"/>
  <c r="Z91" i="6"/>
  <c r="AA91" i="6"/>
  <c r="AB91" i="6"/>
  <c r="AC91" i="6"/>
  <c r="AD91" i="6"/>
  <c r="AE91" i="6"/>
  <c r="Q92" i="6"/>
  <c r="R92" i="6"/>
  <c r="S92" i="6"/>
  <c r="T92" i="6"/>
  <c r="U92" i="6"/>
  <c r="V92" i="6"/>
  <c r="W92" i="6"/>
  <c r="X92" i="6"/>
  <c r="Y92" i="6"/>
  <c r="Z92" i="6"/>
  <c r="AA92" i="6"/>
  <c r="AB92" i="6"/>
  <c r="AC92" i="6"/>
  <c r="AD92" i="6"/>
  <c r="AE92" i="6"/>
  <c r="Q93" i="6"/>
  <c r="R93" i="6"/>
  <c r="S93" i="6"/>
  <c r="T93" i="6"/>
  <c r="U93" i="6"/>
  <c r="V93" i="6"/>
  <c r="W93" i="6"/>
  <c r="X93" i="6"/>
  <c r="Y93" i="6"/>
  <c r="Z93" i="6"/>
  <c r="AA93" i="6"/>
  <c r="AB93" i="6"/>
  <c r="AC93" i="6"/>
  <c r="AD93" i="6"/>
  <c r="AE93" i="6"/>
  <c r="Q94" i="6"/>
  <c r="R94" i="6"/>
  <c r="S94" i="6"/>
  <c r="T94" i="6"/>
  <c r="U94" i="6"/>
  <c r="V94" i="6"/>
  <c r="W94" i="6"/>
  <c r="X94" i="6"/>
  <c r="Y94" i="6"/>
  <c r="Z94" i="6"/>
  <c r="AA94" i="6"/>
  <c r="AB94" i="6"/>
  <c r="AC94" i="6"/>
  <c r="AD94" i="6"/>
  <c r="AE94" i="6"/>
  <c r="Q95" i="6"/>
  <c r="R95" i="6"/>
  <c r="S95" i="6"/>
  <c r="T95" i="6"/>
  <c r="U95" i="6"/>
  <c r="V95" i="6"/>
  <c r="W95" i="6"/>
  <c r="X95" i="6"/>
  <c r="Y95" i="6"/>
  <c r="Z95" i="6"/>
  <c r="AA95" i="6"/>
  <c r="AB95" i="6"/>
  <c r="AC95" i="6"/>
  <c r="AD95" i="6"/>
  <c r="AE95" i="6"/>
  <c r="Q96" i="6"/>
  <c r="R96" i="6"/>
  <c r="S96" i="6"/>
  <c r="T96" i="6"/>
  <c r="U96" i="6"/>
  <c r="V96" i="6"/>
  <c r="W96" i="6"/>
  <c r="X96" i="6"/>
  <c r="Y96" i="6"/>
  <c r="Z96" i="6"/>
  <c r="AA96" i="6"/>
  <c r="AB96" i="6"/>
  <c r="AC96" i="6"/>
  <c r="AD96" i="6"/>
  <c r="AE96" i="6"/>
  <c r="Q97" i="6"/>
  <c r="R97" i="6"/>
  <c r="S97" i="6"/>
  <c r="T97" i="6"/>
  <c r="U97" i="6"/>
  <c r="V97" i="6"/>
  <c r="W97" i="6"/>
  <c r="X97" i="6"/>
  <c r="Y97" i="6"/>
  <c r="Z97" i="6"/>
  <c r="AA97" i="6"/>
  <c r="AB97" i="6"/>
  <c r="AC97" i="6"/>
  <c r="AD97" i="6"/>
  <c r="AE97" i="6"/>
  <c r="Q98" i="6"/>
  <c r="R98" i="6"/>
  <c r="S98" i="6"/>
  <c r="T98" i="6"/>
  <c r="U98" i="6"/>
  <c r="V98" i="6"/>
  <c r="W98" i="6"/>
  <c r="X98" i="6"/>
  <c r="Y98" i="6"/>
  <c r="Z98" i="6"/>
  <c r="AA98" i="6"/>
  <c r="AB98" i="6"/>
  <c r="AC98" i="6"/>
  <c r="AD98" i="6"/>
  <c r="AE98" i="6"/>
  <c r="Q99" i="6"/>
  <c r="R99" i="6"/>
  <c r="S99" i="6"/>
  <c r="T99" i="6"/>
  <c r="U99" i="6"/>
  <c r="V99" i="6"/>
  <c r="W99" i="6"/>
  <c r="X99" i="6"/>
  <c r="Y99" i="6"/>
  <c r="Z99" i="6"/>
  <c r="AA99" i="6"/>
  <c r="AB99" i="6"/>
  <c r="AC99" i="6"/>
  <c r="AD99" i="6"/>
  <c r="AE99" i="6"/>
  <c r="Q100" i="6"/>
  <c r="R100" i="6"/>
  <c r="S100" i="6"/>
  <c r="T100" i="6"/>
  <c r="U100" i="6"/>
  <c r="V100" i="6"/>
  <c r="W100" i="6"/>
  <c r="X100" i="6"/>
  <c r="Y100" i="6"/>
  <c r="Z100" i="6"/>
  <c r="AA100" i="6"/>
  <c r="AB100" i="6"/>
  <c r="AC100" i="6"/>
  <c r="AD100" i="6"/>
  <c r="AE100" i="6"/>
  <c r="Q101" i="6"/>
  <c r="R101" i="6"/>
  <c r="S101" i="6"/>
  <c r="T101" i="6"/>
  <c r="U101" i="6"/>
  <c r="V101" i="6"/>
  <c r="W101" i="6"/>
  <c r="X101" i="6"/>
  <c r="Y101" i="6"/>
  <c r="Z101" i="6"/>
  <c r="AA101" i="6"/>
  <c r="AB101" i="6"/>
  <c r="AC101" i="6"/>
  <c r="AD101" i="6"/>
  <c r="AE101" i="6"/>
  <c r="Q102" i="6"/>
  <c r="R102" i="6"/>
  <c r="S102" i="6"/>
  <c r="T102" i="6"/>
  <c r="U102" i="6"/>
  <c r="V102" i="6"/>
  <c r="W102" i="6"/>
  <c r="X102" i="6"/>
  <c r="Y102" i="6"/>
  <c r="Z102" i="6"/>
  <c r="AA102" i="6"/>
  <c r="AB102" i="6"/>
  <c r="AC102" i="6"/>
  <c r="AD102" i="6"/>
  <c r="AE102" i="6"/>
  <c r="Q103" i="6"/>
  <c r="R103" i="6"/>
  <c r="S103" i="6"/>
  <c r="T103" i="6"/>
  <c r="U103" i="6"/>
  <c r="V103" i="6"/>
  <c r="W103" i="6"/>
  <c r="X103" i="6"/>
  <c r="Y103" i="6"/>
  <c r="Z103" i="6"/>
  <c r="AA103" i="6"/>
  <c r="AB103" i="6"/>
  <c r="AC103" i="6"/>
  <c r="AD103" i="6"/>
  <c r="AE103" i="6"/>
  <c r="Q104" i="6"/>
  <c r="R104" i="6"/>
  <c r="S104" i="6"/>
  <c r="T104" i="6"/>
  <c r="U104" i="6"/>
  <c r="V104" i="6"/>
  <c r="W104" i="6"/>
  <c r="X104" i="6"/>
  <c r="Y104" i="6"/>
  <c r="Z104" i="6"/>
  <c r="AA104" i="6"/>
  <c r="AB104" i="6"/>
  <c r="AC104" i="6"/>
  <c r="AD104" i="6"/>
  <c r="AE104" i="6"/>
  <c r="Q105" i="6"/>
  <c r="R105" i="6"/>
  <c r="S105" i="6"/>
  <c r="T105" i="6"/>
  <c r="U105" i="6"/>
  <c r="V105" i="6"/>
  <c r="W105" i="6"/>
  <c r="X105" i="6"/>
  <c r="Y105" i="6"/>
  <c r="Z105" i="6"/>
  <c r="AA105" i="6"/>
  <c r="AB105" i="6"/>
  <c r="AC105" i="6"/>
  <c r="AD105" i="6"/>
  <c r="AE105" i="6"/>
  <c r="Q106" i="6"/>
  <c r="R106" i="6"/>
  <c r="S106" i="6"/>
  <c r="T106" i="6"/>
  <c r="U106" i="6"/>
  <c r="V106" i="6"/>
  <c r="W106" i="6"/>
  <c r="X106" i="6"/>
  <c r="Y106" i="6"/>
  <c r="Z106" i="6"/>
  <c r="AA106" i="6"/>
  <c r="AB106" i="6"/>
  <c r="AC106" i="6"/>
  <c r="AD106" i="6"/>
  <c r="AE106" i="6"/>
  <c r="Q107" i="6"/>
  <c r="R107" i="6"/>
  <c r="S107" i="6"/>
  <c r="T107" i="6"/>
  <c r="U107" i="6"/>
  <c r="V107" i="6"/>
  <c r="W107" i="6"/>
  <c r="X107" i="6"/>
  <c r="Y107" i="6"/>
  <c r="Z107" i="6"/>
  <c r="AA107" i="6"/>
  <c r="AB107" i="6"/>
  <c r="AC107" i="6"/>
  <c r="AD107" i="6"/>
  <c r="AE107" i="6"/>
  <c r="Q108" i="6"/>
  <c r="R108" i="6"/>
  <c r="S108" i="6"/>
  <c r="T108" i="6"/>
  <c r="U108" i="6"/>
  <c r="V108" i="6"/>
  <c r="W108" i="6"/>
  <c r="X108" i="6"/>
  <c r="Y108" i="6"/>
  <c r="Z108" i="6"/>
  <c r="AA108" i="6"/>
  <c r="AB108" i="6"/>
  <c r="AC108" i="6"/>
  <c r="AD108" i="6"/>
  <c r="AE108" i="6"/>
  <c r="Q109" i="6"/>
  <c r="R109" i="6"/>
  <c r="S109" i="6"/>
  <c r="T109" i="6"/>
  <c r="U109" i="6"/>
  <c r="V109" i="6"/>
  <c r="W109" i="6"/>
  <c r="X109" i="6"/>
  <c r="Y109" i="6"/>
  <c r="Z109" i="6"/>
  <c r="AA109" i="6"/>
  <c r="AB109" i="6"/>
  <c r="AC109" i="6"/>
  <c r="AD109" i="6"/>
  <c r="AE109" i="6"/>
  <c r="Q110" i="6"/>
  <c r="R110" i="6"/>
  <c r="S110" i="6"/>
  <c r="T110" i="6"/>
  <c r="U110" i="6"/>
  <c r="V110" i="6"/>
  <c r="W110" i="6"/>
  <c r="X110" i="6"/>
  <c r="Y110" i="6"/>
  <c r="Z110" i="6"/>
  <c r="AA110" i="6"/>
  <c r="AB110" i="6"/>
  <c r="AC110" i="6"/>
  <c r="AD110" i="6"/>
  <c r="AE110" i="6"/>
  <c r="Q111" i="6"/>
  <c r="R111" i="6"/>
  <c r="S111" i="6"/>
  <c r="T111" i="6"/>
  <c r="U111" i="6"/>
  <c r="V111" i="6"/>
  <c r="W111" i="6"/>
  <c r="X111" i="6"/>
  <c r="Y111" i="6"/>
  <c r="Z111" i="6"/>
  <c r="AA111" i="6"/>
  <c r="AB111" i="6"/>
  <c r="AC111" i="6"/>
  <c r="AD111" i="6"/>
  <c r="AE111" i="6"/>
  <c r="Q112" i="6"/>
  <c r="R112" i="6"/>
  <c r="S112" i="6"/>
  <c r="T112" i="6"/>
  <c r="U112" i="6"/>
  <c r="V112" i="6"/>
  <c r="W112" i="6"/>
  <c r="X112" i="6"/>
  <c r="Y112" i="6"/>
  <c r="Z112" i="6"/>
  <c r="AA112" i="6"/>
  <c r="AB112" i="6"/>
  <c r="AC112" i="6"/>
  <c r="AD112" i="6"/>
  <c r="AE112" i="6"/>
  <c r="Q113" i="6"/>
  <c r="R113" i="6"/>
  <c r="S113" i="6"/>
  <c r="T113" i="6"/>
  <c r="U113" i="6"/>
  <c r="V113" i="6"/>
  <c r="W113" i="6"/>
  <c r="X113" i="6"/>
  <c r="Y113" i="6"/>
  <c r="Z113" i="6"/>
  <c r="AA113" i="6"/>
  <c r="AB113" i="6"/>
  <c r="AC113" i="6"/>
  <c r="AD113" i="6"/>
  <c r="AE113" i="6"/>
  <c r="Q114" i="6"/>
  <c r="R114" i="6"/>
  <c r="S114" i="6"/>
  <c r="T114" i="6"/>
  <c r="U114" i="6"/>
  <c r="V114" i="6"/>
  <c r="W114" i="6"/>
  <c r="X114" i="6"/>
  <c r="Y114" i="6"/>
  <c r="Z114" i="6"/>
  <c r="AA114" i="6"/>
  <c r="AB114" i="6"/>
  <c r="AC114" i="6"/>
  <c r="AD114" i="6"/>
  <c r="AE114" i="6"/>
  <c r="Q115" i="6"/>
  <c r="R115" i="6"/>
  <c r="S115" i="6"/>
  <c r="T115" i="6"/>
  <c r="U115" i="6"/>
  <c r="V115" i="6"/>
  <c r="W115" i="6"/>
  <c r="X115" i="6"/>
  <c r="Y115" i="6"/>
  <c r="Z115" i="6"/>
  <c r="AA115" i="6"/>
  <c r="AB115" i="6"/>
  <c r="AC115" i="6"/>
  <c r="AD115" i="6"/>
  <c r="AE115" i="6"/>
  <c r="Q116" i="6"/>
  <c r="R116" i="6"/>
  <c r="S116" i="6"/>
  <c r="T116" i="6"/>
  <c r="U116" i="6"/>
  <c r="V116" i="6"/>
  <c r="W116" i="6"/>
  <c r="X116" i="6"/>
  <c r="Y116" i="6"/>
  <c r="Z116" i="6"/>
  <c r="AA116" i="6"/>
  <c r="AB116" i="6"/>
  <c r="AC116" i="6"/>
  <c r="AD116" i="6"/>
  <c r="AE116" i="6"/>
  <c r="Q117" i="6"/>
  <c r="R117" i="6"/>
  <c r="S117" i="6"/>
  <c r="T117" i="6"/>
  <c r="U117" i="6"/>
  <c r="V117" i="6"/>
  <c r="W117" i="6"/>
  <c r="X117" i="6"/>
  <c r="Y117" i="6"/>
  <c r="Z117" i="6"/>
  <c r="AA117" i="6"/>
  <c r="AB117" i="6"/>
  <c r="AC117" i="6"/>
  <c r="AD117" i="6"/>
  <c r="AE117" i="6"/>
  <c r="Q118" i="6"/>
  <c r="R118" i="6"/>
  <c r="S118" i="6"/>
  <c r="T118" i="6"/>
  <c r="U118" i="6"/>
  <c r="V118" i="6"/>
  <c r="W118" i="6"/>
  <c r="X118" i="6"/>
  <c r="Y118" i="6"/>
  <c r="Z118" i="6"/>
  <c r="AA118" i="6"/>
  <c r="AB118" i="6"/>
  <c r="AC118" i="6"/>
  <c r="AD118" i="6"/>
  <c r="AE118" i="6"/>
  <c r="Q119" i="6"/>
  <c r="R119" i="6"/>
  <c r="S119" i="6"/>
  <c r="T119" i="6"/>
  <c r="U119" i="6"/>
  <c r="V119" i="6"/>
  <c r="W119" i="6"/>
  <c r="X119" i="6"/>
  <c r="Y119" i="6"/>
  <c r="Z119" i="6"/>
  <c r="AA119" i="6"/>
  <c r="AB119" i="6"/>
  <c r="AC119" i="6"/>
  <c r="AD119" i="6"/>
  <c r="AE119" i="6"/>
  <c r="Q120" i="6"/>
  <c r="R120" i="6"/>
  <c r="S120" i="6"/>
  <c r="T120" i="6"/>
  <c r="U120" i="6"/>
  <c r="V120" i="6"/>
  <c r="W120" i="6"/>
  <c r="X120" i="6"/>
  <c r="Y120" i="6"/>
  <c r="Z120" i="6"/>
  <c r="AA120" i="6"/>
  <c r="AB120" i="6"/>
  <c r="AC120" i="6"/>
  <c r="AD120" i="6"/>
  <c r="AE120" i="6"/>
  <c r="Q121" i="6"/>
  <c r="R121" i="6"/>
  <c r="S121" i="6"/>
  <c r="T121" i="6"/>
  <c r="U121" i="6"/>
  <c r="V121" i="6"/>
  <c r="W121" i="6"/>
  <c r="X121" i="6"/>
  <c r="Y121" i="6"/>
  <c r="Z121" i="6"/>
  <c r="AA121" i="6"/>
  <c r="AB121" i="6"/>
  <c r="AC121" i="6"/>
  <c r="AD121" i="6"/>
  <c r="AE121" i="6"/>
  <c r="Q122" i="6"/>
  <c r="R122" i="6"/>
  <c r="S122" i="6"/>
  <c r="T122" i="6"/>
  <c r="U122" i="6"/>
  <c r="V122" i="6"/>
  <c r="W122" i="6"/>
  <c r="X122" i="6"/>
  <c r="Y122" i="6"/>
  <c r="Z122" i="6"/>
  <c r="AA122" i="6"/>
  <c r="AB122" i="6"/>
  <c r="AC122" i="6"/>
  <c r="AD122" i="6"/>
  <c r="AE122" i="6"/>
  <c r="Q123" i="6"/>
  <c r="R123" i="6"/>
  <c r="S123" i="6"/>
  <c r="T123" i="6"/>
  <c r="U123" i="6"/>
  <c r="V123" i="6"/>
  <c r="W123" i="6"/>
  <c r="X123" i="6"/>
  <c r="Y123" i="6"/>
  <c r="Z123" i="6"/>
  <c r="AA123" i="6"/>
  <c r="AB123" i="6"/>
  <c r="AC123" i="6"/>
  <c r="AD123" i="6"/>
  <c r="AE123" i="6"/>
  <c r="Q124" i="6"/>
  <c r="R124" i="6"/>
  <c r="S124" i="6"/>
  <c r="T124" i="6"/>
  <c r="U124" i="6"/>
  <c r="V124" i="6"/>
  <c r="W124" i="6"/>
  <c r="X124" i="6"/>
  <c r="Y124" i="6"/>
  <c r="Z124" i="6"/>
  <c r="AA124" i="6"/>
  <c r="AB124" i="6"/>
  <c r="AC124" i="6"/>
  <c r="AD124" i="6"/>
  <c r="AE124" i="6"/>
  <c r="Q125" i="6"/>
  <c r="R125" i="6"/>
  <c r="S125" i="6"/>
  <c r="T125" i="6"/>
  <c r="U125" i="6"/>
  <c r="V125" i="6"/>
  <c r="W125" i="6"/>
  <c r="X125" i="6"/>
  <c r="Y125" i="6"/>
  <c r="Z125" i="6"/>
  <c r="AA125" i="6"/>
  <c r="AB125" i="6"/>
  <c r="AC125" i="6"/>
  <c r="AD125" i="6"/>
  <c r="AE125" i="6"/>
  <c r="Q126" i="6"/>
  <c r="R126" i="6"/>
  <c r="S126" i="6"/>
  <c r="T126" i="6"/>
  <c r="U126" i="6"/>
  <c r="V126" i="6"/>
  <c r="W126" i="6"/>
  <c r="X126" i="6"/>
  <c r="Y126" i="6"/>
  <c r="Z126" i="6"/>
  <c r="AA126" i="6"/>
  <c r="AB126" i="6"/>
  <c r="AC126" i="6"/>
  <c r="AD126" i="6"/>
  <c r="AE126" i="6"/>
  <c r="Q127" i="6"/>
  <c r="R127" i="6"/>
  <c r="S127" i="6"/>
  <c r="T127" i="6"/>
  <c r="U127" i="6"/>
  <c r="V127" i="6"/>
  <c r="W127" i="6"/>
  <c r="X127" i="6"/>
  <c r="Y127" i="6"/>
  <c r="Z127" i="6"/>
  <c r="AA127" i="6"/>
  <c r="AB127" i="6"/>
  <c r="AC127" i="6"/>
  <c r="AD127" i="6"/>
  <c r="AE127" i="6"/>
  <c r="Q128" i="6"/>
  <c r="R128" i="6"/>
  <c r="S128" i="6"/>
  <c r="T128" i="6"/>
  <c r="U128" i="6"/>
  <c r="V128" i="6"/>
  <c r="W128" i="6"/>
  <c r="X128" i="6"/>
  <c r="Y128" i="6"/>
  <c r="Z128" i="6"/>
  <c r="AA128" i="6"/>
  <c r="AB128" i="6"/>
  <c r="AC128" i="6"/>
  <c r="AD128" i="6"/>
  <c r="AE128" i="6"/>
  <c r="Q129" i="6"/>
  <c r="R129" i="6"/>
  <c r="S129" i="6"/>
  <c r="T129" i="6"/>
  <c r="U129" i="6"/>
  <c r="V129" i="6"/>
  <c r="W129" i="6"/>
  <c r="X129" i="6"/>
  <c r="Y129" i="6"/>
  <c r="Z129" i="6"/>
  <c r="AA129" i="6"/>
  <c r="AB129" i="6"/>
  <c r="AC129" i="6"/>
  <c r="AD129" i="6"/>
  <c r="AE129" i="6"/>
  <c r="Q130" i="6"/>
  <c r="R130" i="6"/>
  <c r="S130" i="6"/>
  <c r="T130" i="6"/>
  <c r="U130" i="6"/>
  <c r="V130" i="6"/>
  <c r="W130" i="6"/>
  <c r="X130" i="6"/>
  <c r="Y130" i="6"/>
  <c r="Z130" i="6"/>
  <c r="AA130" i="6"/>
  <c r="AB130" i="6"/>
  <c r="AC130" i="6"/>
  <c r="AD130" i="6"/>
  <c r="AE130" i="6"/>
  <c r="Q131" i="6"/>
  <c r="R131" i="6"/>
  <c r="S131" i="6"/>
  <c r="T131" i="6"/>
  <c r="U131" i="6"/>
  <c r="V131" i="6"/>
  <c r="W131" i="6"/>
  <c r="X131" i="6"/>
  <c r="Y131" i="6"/>
  <c r="Z131" i="6"/>
  <c r="AA131" i="6"/>
  <c r="AB131" i="6"/>
  <c r="AC131" i="6"/>
  <c r="AD131" i="6"/>
  <c r="AE131" i="6"/>
  <c r="Q132" i="6"/>
  <c r="R132" i="6"/>
  <c r="S132" i="6"/>
  <c r="T132" i="6"/>
  <c r="U132" i="6"/>
  <c r="V132" i="6"/>
  <c r="W132" i="6"/>
  <c r="X132" i="6"/>
  <c r="Y132" i="6"/>
  <c r="Z132" i="6"/>
  <c r="AA132" i="6"/>
  <c r="AB132" i="6"/>
  <c r="AC132" i="6"/>
  <c r="AD132" i="6"/>
  <c r="AE132" i="6"/>
  <c r="Q133" i="6"/>
  <c r="R133" i="6"/>
  <c r="S133" i="6"/>
  <c r="T133" i="6"/>
  <c r="U133" i="6"/>
  <c r="V133" i="6"/>
  <c r="W133" i="6"/>
  <c r="X133" i="6"/>
  <c r="Y133" i="6"/>
  <c r="Z133" i="6"/>
  <c r="AA133" i="6"/>
  <c r="AB133" i="6"/>
  <c r="AC133" i="6"/>
  <c r="AD133" i="6"/>
  <c r="AE133" i="6"/>
  <c r="Q134" i="6"/>
  <c r="R134" i="6"/>
  <c r="S134" i="6"/>
  <c r="T134" i="6"/>
  <c r="U134" i="6"/>
  <c r="V134" i="6"/>
  <c r="W134" i="6"/>
  <c r="X134" i="6"/>
  <c r="Y134" i="6"/>
  <c r="Z134" i="6"/>
  <c r="AA134" i="6"/>
  <c r="AB134" i="6"/>
  <c r="AC134" i="6"/>
  <c r="AD134" i="6"/>
  <c r="AE134" i="6"/>
  <c r="Q135" i="6"/>
  <c r="R135" i="6"/>
  <c r="S135" i="6"/>
  <c r="T135" i="6"/>
  <c r="U135" i="6"/>
  <c r="V135" i="6"/>
  <c r="W135" i="6"/>
  <c r="X135" i="6"/>
  <c r="Y135" i="6"/>
  <c r="Z135" i="6"/>
  <c r="AA135" i="6"/>
  <c r="AB135" i="6"/>
  <c r="AC135" i="6"/>
  <c r="AD135" i="6"/>
  <c r="AE135" i="6"/>
  <c r="Q136" i="6"/>
  <c r="R136" i="6"/>
  <c r="S136" i="6"/>
  <c r="T136" i="6"/>
  <c r="U136" i="6"/>
  <c r="V136" i="6"/>
  <c r="W136" i="6"/>
  <c r="X136" i="6"/>
  <c r="Y136" i="6"/>
  <c r="Z136" i="6"/>
  <c r="AA136" i="6"/>
  <c r="AB136" i="6"/>
  <c r="AC136" i="6"/>
  <c r="AD136" i="6"/>
  <c r="AE136" i="6"/>
  <c r="Q137" i="6"/>
  <c r="R137" i="6"/>
  <c r="S137" i="6"/>
  <c r="T137" i="6"/>
  <c r="U137" i="6"/>
  <c r="V137" i="6"/>
  <c r="W137" i="6"/>
  <c r="X137" i="6"/>
  <c r="Y137" i="6"/>
  <c r="Z137" i="6"/>
  <c r="AA137" i="6"/>
  <c r="AB137" i="6"/>
  <c r="AC137" i="6"/>
  <c r="AD137" i="6"/>
  <c r="AE137" i="6"/>
  <c r="Q138" i="6"/>
  <c r="R138" i="6"/>
  <c r="S138" i="6"/>
  <c r="T138" i="6"/>
  <c r="U138" i="6"/>
  <c r="V138" i="6"/>
  <c r="W138" i="6"/>
  <c r="X138" i="6"/>
  <c r="Y138" i="6"/>
  <c r="Z138" i="6"/>
  <c r="AA138" i="6"/>
  <c r="AB138" i="6"/>
  <c r="AC138" i="6"/>
  <c r="AD138" i="6"/>
  <c r="AE138" i="6"/>
  <c r="Q139" i="6"/>
  <c r="R139" i="6"/>
  <c r="S139" i="6"/>
  <c r="T139" i="6"/>
  <c r="U139" i="6"/>
  <c r="V139" i="6"/>
  <c r="W139" i="6"/>
  <c r="X139" i="6"/>
  <c r="Y139" i="6"/>
  <c r="Z139" i="6"/>
  <c r="AA139" i="6"/>
  <c r="AB139" i="6"/>
  <c r="AC139" i="6"/>
  <c r="AD139" i="6"/>
  <c r="AE139" i="6"/>
  <c r="Q140" i="6"/>
  <c r="R140" i="6"/>
  <c r="S140" i="6"/>
  <c r="T140" i="6"/>
  <c r="U140" i="6"/>
  <c r="V140" i="6"/>
  <c r="W140" i="6"/>
  <c r="X140" i="6"/>
  <c r="Y140" i="6"/>
  <c r="Z140" i="6"/>
  <c r="AA140" i="6"/>
  <c r="AB140" i="6"/>
  <c r="AC140" i="6"/>
  <c r="AD140" i="6"/>
  <c r="AE140" i="6"/>
  <c r="Q141" i="6"/>
  <c r="R141" i="6"/>
  <c r="S141" i="6"/>
  <c r="T141" i="6"/>
  <c r="U141" i="6"/>
  <c r="V141" i="6"/>
  <c r="W141" i="6"/>
  <c r="X141" i="6"/>
  <c r="Y141" i="6"/>
  <c r="Z141" i="6"/>
  <c r="AA141" i="6"/>
  <c r="AB141" i="6"/>
  <c r="AC141" i="6"/>
  <c r="AD141" i="6"/>
  <c r="AE141" i="6"/>
  <c r="Q142" i="6"/>
  <c r="R142" i="6"/>
  <c r="S142" i="6"/>
  <c r="T142" i="6"/>
  <c r="U142" i="6"/>
  <c r="V142" i="6"/>
  <c r="W142" i="6"/>
  <c r="X142" i="6"/>
  <c r="Y142" i="6"/>
  <c r="Z142" i="6"/>
  <c r="AA142" i="6"/>
  <c r="AB142" i="6"/>
  <c r="AC142" i="6"/>
  <c r="AD142" i="6"/>
  <c r="AE142" i="6"/>
  <c r="Q143" i="6"/>
  <c r="R143" i="6"/>
  <c r="S143" i="6"/>
  <c r="T143" i="6"/>
  <c r="U143" i="6"/>
  <c r="V143" i="6"/>
  <c r="W143" i="6"/>
  <c r="X143" i="6"/>
  <c r="Y143" i="6"/>
  <c r="Z143" i="6"/>
  <c r="AA143" i="6"/>
  <c r="AB143" i="6"/>
  <c r="AC143" i="6"/>
  <c r="AD143" i="6"/>
  <c r="AE143" i="6"/>
  <c r="Q144" i="6"/>
  <c r="R144" i="6"/>
  <c r="S144" i="6"/>
  <c r="T144" i="6"/>
  <c r="U144" i="6"/>
  <c r="V144" i="6"/>
  <c r="W144" i="6"/>
  <c r="X144" i="6"/>
  <c r="Y144" i="6"/>
  <c r="Z144" i="6"/>
  <c r="AA144" i="6"/>
  <c r="AB144" i="6"/>
  <c r="AC144" i="6"/>
  <c r="AD144" i="6"/>
  <c r="AE144" i="6"/>
  <c r="Q145" i="6"/>
  <c r="R145" i="6"/>
  <c r="S145" i="6"/>
  <c r="T145" i="6"/>
  <c r="U145" i="6"/>
  <c r="V145" i="6"/>
  <c r="W145" i="6"/>
  <c r="X145" i="6"/>
  <c r="Y145" i="6"/>
  <c r="Z145" i="6"/>
  <c r="AA145" i="6"/>
  <c r="AB145" i="6"/>
  <c r="AC145" i="6"/>
  <c r="AD145" i="6"/>
  <c r="AE145" i="6"/>
  <c r="Q146" i="6"/>
  <c r="R146" i="6"/>
  <c r="S146" i="6"/>
  <c r="T146" i="6"/>
  <c r="U146" i="6"/>
  <c r="V146" i="6"/>
  <c r="W146" i="6"/>
  <c r="X146" i="6"/>
  <c r="Y146" i="6"/>
  <c r="Z146" i="6"/>
  <c r="AA146" i="6"/>
  <c r="AB146" i="6"/>
  <c r="AC146" i="6"/>
  <c r="AD146" i="6"/>
  <c r="AE146" i="6"/>
  <c r="Q147" i="6"/>
  <c r="R147" i="6"/>
  <c r="S147" i="6"/>
  <c r="T147" i="6"/>
  <c r="U147" i="6"/>
  <c r="V147" i="6"/>
  <c r="W147" i="6"/>
  <c r="X147" i="6"/>
  <c r="Y147" i="6"/>
  <c r="Z147" i="6"/>
  <c r="AA147" i="6"/>
  <c r="AB147" i="6"/>
  <c r="AC147" i="6"/>
  <c r="AD147" i="6"/>
  <c r="AE147" i="6"/>
  <c r="Q148" i="6"/>
  <c r="R148" i="6"/>
  <c r="S148" i="6"/>
  <c r="T148" i="6"/>
  <c r="U148" i="6"/>
  <c r="V148" i="6"/>
  <c r="W148" i="6"/>
  <c r="X148" i="6"/>
  <c r="Y148" i="6"/>
  <c r="Z148" i="6"/>
  <c r="AA148" i="6"/>
  <c r="AB148" i="6"/>
  <c r="AC148" i="6"/>
  <c r="AD148" i="6"/>
  <c r="AE148" i="6"/>
  <c r="Q149" i="6"/>
  <c r="R149" i="6"/>
  <c r="S149" i="6"/>
  <c r="T149" i="6"/>
  <c r="U149" i="6"/>
  <c r="V149" i="6"/>
  <c r="W149" i="6"/>
  <c r="X149" i="6"/>
  <c r="Y149" i="6"/>
  <c r="Z149" i="6"/>
  <c r="AA149" i="6"/>
  <c r="AB149" i="6"/>
  <c r="AC149" i="6"/>
  <c r="AD149" i="6"/>
  <c r="AE149" i="6"/>
  <c r="Q150" i="6"/>
  <c r="R150" i="6"/>
  <c r="S150" i="6"/>
  <c r="T150" i="6"/>
  <c r="U150" i="6"/>
  <c r="V150" i="6"/>
  <c r="W150" i="6"/>
  <c r="X150" i="6"/>
  <c r="Y150" i="6"/>
  <c r="Z150" i="6"/>
  <c r="AA150" i="6"/>
  <c r="AB150" i="6"/>
  <c r="AC150" i="6"/>
  <c r="AD150" i="6"/>
  <c r="AE150" i="6"/>
  <c r="Q151" i="6"/>
  <c r="R151" i="6"/>
  <c r="S151" i="6"/>
  <c r="T151" i="6"/>
  <c r="U151" i="6"/>
  <c r="V151" i="6"/>
  <c r="W151" i="6"/>
  <c r="X151" i="6"/>
  <c r="Y151" i="6"/>
  <c r="Z151" i="6"/>
  <c r="AA151" i="6"/>
  <c r="AB151" i="6"/>
  <c r="AC151" i="6"/>
  <c r="AD151" i="6"/>
  <c r="AE151" i="6"/>
  <c r="Q152" i="6"/>
  <c r="R152" i="6"/>
  <c r="S152" i="6"/>
  <c r="T152" i="6"/>
  <c r="U152" i="6"/>
  <c r="V152" i="6"/>
  <c r="W152" i="6"/>
  <c r="X152" i="6"/>
  <c r="Y152" i="6"/>
  <c r="Z152" i="6"/>
  <c r="AA152" i="6"/>
  <c r="AB152" i="6"/>
  <c r="AC152" i="6"/>
  <c r="AD152" i="6"/>
  <c r="AE152" i="6"/>
  <c r="Q153" i="6"/>
  <c r="R153" i="6"/>
  <c r="S153" i="6"/>
  <c r="T153" i="6"/>
  <c r="U153" i="6"/>
  <c r="V153" i="6"/>
  <c r="W153" i="6"/>
  <c r="X153" i="6"/>
  <c r="Y153" i="6"/>
  <c r="Z153" i="6"/>
  <c r="AA153" i="6"/>
  <c r="AB153" i="6"/>
  <c r="AC153" i="6"/>
  <c r="AD153" i="6"/>
  <c r="AE153" i="6"/>
  <c r="Q154" i="6"/>
  <c r="R154" i="6"/>
  <c r="S154" i="6"/>
  <c r="T154" i="6"/>
  <c r="U154" i="6"/>
  <c r="V154" i="6"/>
  <c r="W154" i="6"/>
  <c r="X154" i="6"/>
  <c r="Y154" i="6"/>
  <c r="Z154" i="6"/>
  <c r="AA154" i="6"/>
  <c r="AB154" i="6"/>
  <c r="AC154" i="6"/>
  <c r="AD154" i="6"/>
  <c r="AE154" i="6"/>
  <c r="Q155" i="6"/>
  <c r="R155" i="6"/>
  <c r="S155" i="6"/>
  <c r="T155" i="6"/>
  <c r="U155" i="6"/>
  <c r="V155" i="6"/>
  <c r="W155" i="6"/>
  <c r="X155" i="6"/>
  <c r="Y155" i="6"/>
  <c r="Z155" i="6"/>
  <c r="AA155" i="6"/>
  <c r="AB155" i="6"/>
  <c r="AC155" i="6"/>
  <c r="AD155" i="6"/>
  <c r="AE155" i="6"/>
  <c r="Q156" i="6"/>
  <c r="R156" i="6"/>
  <c r="S156" i="6"/>
  <c r="T156" i="6"/>
  <c r="U156" i="6"/>
  <c r="V156" i="6"/>
  <c r="W156" i="6"/>
  <c r="X156" i="6"/>
  <c r="Y156" i="6"/>
  <c r="Z156" i="6"/>
  <c r="AA156" i="6"/>
  <c r="AB156" i="6"/>
  <c r="AC156" i="6"/>
  <c r="AD156" i="6"/>
  <c r="AE156" i="6"/>
  <c r="Q157" i="6"/>
  <c r="R157" i="6"/>
  <c r="S157" i="6"/>
  <c r="T157" i="6"/>
  <c r="U157" i="6"/>
  <c r="V157" i="6"/>
  <c r="W157" i="6"/>
  <c r="X157" i="6"/>
  <c r="Y157" i="6"/>
  <c r="Z157" i="6"/>
  <c r="AA157" i="6"/>
  <c r="AB157" i="6"/>
  <c r="AC157" i="6"/>
  <c r="AD157" i="6"/>
  <c r="AE157" i="6"/>
  <c r="Q158" i="6"/>
  <c r="R158" i="6"/>
  <c r="S158" i="6"/>
  <c r="T158" i="6"/>
  <c r="U158" i="6"/>
  <c r="V158" i="6"/>
  <c r="W158" i="6"/>
  <c r="X158" i="6"/>
  <c r="Y158" i="6"/>
  <c r="Z158" i="6"/>
  <c r="AA158" i="6"/>
  <c r="AB158" i="6"/>
  <c r="AC158" i="6"/>
  <c r="AD158" i="6"/>
  <c r="AE158" i="6"/>
  <c r="Q159" i="6"/>
  <c r="R159" i="6"/>
  <c r="S159" i="6"/>
  <c r="T159" i="6"/>
  <c r="U159" i="6"/>
  <c r="V159" i="6"/>
  <c r="W159" i="6"/>
  <c r="X159" i="6"/>
  <c r="Y159" i="6"/>
  <c r="Z159" i="6"/>
  <c r="AA159" i="6"/>
  <c r="AB159" i="6"/>
  <c r="AC159" i="6"/>
  <c r="AD159" i="6"/>
  <c r="AE159" i="6"/>
  <c r="Q160" i="6"/>
  <c r="R160" i="6"/>
  <c r="S160" i="6"/>
  <c r="T160" i="6"/>
  <c r="U160" i="6"/>
  <c r="V160" i="6"/>
  <c r="W160" i="6"/>
  <c r="X160" i="6"/>
  <c r="Y160" i="6"/>
  <c r="Z160" i="6"/>
  <c r="AA160" i="6"/>
  <c r="AB160" i="6"/>
  <c r="AC160" i="6"/>
  <c r="AD160" i="6"/>
  <c r="AE160" i="6"/>
  <c r="Q161" i="6"/>
  <c r="R161" i="6"/>
  <c r="S161" i="6"/>
  <c r="T161" i="6"/>
  <c r="U161" i="6"/>
  <c r="V161" i="6"/>
  <c r="W161" i="6"/>
  <c r="X161" i="6"/>
  <c r="Y161" i="6"/>
  <c r="Z161" i="6"/>
  <c r="AA161" i="6"/>
  <c r="AB161" i="6"/>
  <c r="AC161" i="6"/>
  <c r="AD161" i="6"/>
  <c r="AE161" i="6"/>
  <c r="Q162" i="6"/>
  <c r="R162" i="6"/>
  <c r="S162" i="6"/>
  <c r="T162" i="6"/>
  <c r="U162" i="6"/>
  <c r="V162" i="6"/>
  <c r="W162" i="6"/>
  <c r="X162" i="6"/>
  <c r="Y162" i="6"/>
  <c r="Z162" i="6"/>
  <c r="AA162" i="6"/>
  <c r="AB162" i="6"/>
  <c r="AC162" i="6"/>
  <c r="AD162" i="6"/>
  <c r="AE162" i="6"/>
  <c r="Q163" i="6"/>
  <c r="R163" i="6"/>
  <c r="S163" i="6"/>
  <c r="T163" i="6"/>
  <c r="U163" i="6"/>
  <c r="V163" i="6"/>
  <c r="W163" i="6"/>
  <c r="X163" i="6"/>
  <c r="Y163" i="6"/>
  <c r="Z163" i="6"/>
  <c r="AA163" i="6"/>
  <c r="AB163" i="6"/>
  <c r="AC163" i="6"/>
  <c r="AD163" i="6"/>
  <c r="AE163" i="6"/>
  <c r="Q164" i="6"/>
  <c r="R164" i="6"/>
  <c r="S164" i="6"/>
  <c r="T164" i="6"/>
  <c r="U164" i="6"/>
  <c r="V164" i="6"/>
  <c r="W164" i="6"/>
  <c r="X164" i="6"/>
  <c r="Y164" i="6"/>
  <c r="Z164" i="6"/>
  <c r="AA164" i="6"/>
  <c r="AB164" i="6"/>
  <c r="AC164" i="6"/>
  <c r="AD164" i="6"/>
  <c r="AE164" i="6"/>
  <c r="Q165" i="6"/>
  <c r="R165" i="6"/>
  <c r="S165" i="6"/>
  <c r="T165" i="6"/>
  <c r="U165" i="6"/>
  <c r="V165" i="6"/>
  <c r="W165" i="6"/>
  <c r="X165" i="6"/>
  <c r="Y165" i="6"/>
  <c r="Z165" i="6"/>
  <c r="AA165" i="6"/>
  <c r="AB165" i="6"/>
  <c r="AC165" i="6"/>
  <c r="AD165" i="6"/>
  <c r="AE165" i="6"/>
  <c r="Q166" i="6"/>
  <c r="R166" i="6"/>
  <c r="S166" i="6"/>
  <c r="T166" i="6"/>
  <c r="U166" i="6"/>
  <c r="V166" i="6"/>
  <c r="W166" i="6"/>
  <c r="X166" i="6"/>
  <c r="Y166" i="6"/>
  <c r="Z166" i="6"/>
  <c r="AA166" i="6"/>
  <c r="AB166" i="6"/>
  <c r="AC166" i="6"/>
  <c r="AD166" i="6"/>
  <c r="AE166" i="6"/>
  <c r="Q167" i="6"/>
  <c r="R167" i="6"/>
  <c r="S167" i="6"/>
  <c r="T167" i="6"/>
  <c r="U167" i="6"/>
  <c r="V167" i="6"/>
  <c r="W167" i="6"/>
  <c r="X167" i="6"/>
  <c r="Y167" i="6"/>
  <c r="Z167" i="6"/>
  <c r="AA167" i="6"/>
  <c r="AB167" i="6"/>
  <c r="AC167" i="6"/>
  <c r="AD167" i="6"/>
  <c r="AE167" i="6"/>
  <c r="Q168" i="6"/>
  <c r="R168" i="6"/>
  <c r="S168" i="6"/>
  <c r="T168" i="6"/>
  <c r="U168" i="6"/>
  <c r="V168" i="6"/>
  <c r="W168" i="6"/>
  <c r="X168" i="6"/>
  <c r="Y168" i="6"/>
  <c r="Z168" i="6"/>
  <c r="AA168" i="6"/>
  <c r="AB168" i="6"/>
  <c r="AC168" i="6"/>
  <c r="AD168" i="6"/>
  <c r="AE168" i="6"/>
  <c r="Q169" i="6"/>
  <c r="R169" i="6"/>
  <c r="S169" i="6"/>
  <c r="T169" i="6"/>
  <c r="U169" i="6"/>
  <c r="V169" i="6"/>
  <c r="W169" i="6"/>
  <c r="X169" i="6"/>
  <c r="Y169" i="6"/>
  <c r="Z169" i="6"/>
  <c r="AA169" i="6"/>
  <c r="AB169" i="6"/>
  <c r="AC169" i="6"/>
  <c r="AD169" i="6"/>
  <c r="AE169" i="6"/>
  <c r="Q170" i="6"/>
  <c r="R170" i="6"/>
  <c r="S170" i="6"/>
  <c r="T170" i="6"/>
  <c r="U170" i="6"/>
  <c r="V170" i="6"/>
  <c r="W170" i="6"/>
  <c r="X170" i="6"/>
  <c r="Y170" i="6"/>
  <c r="Z170" i="6"/>
  <c r="AA170" i="6"/>
  <c r="AB170" i="6"/>
  <c r="AC170" i="6"/>
  <c r="AD170" i="6"/>
  <c r="AE170" i="6"/>
  <c r="Q171" i="6"/>
  <c r="R171" i="6"/>
  <c r="S171" i="6"/>
  <c r="T171" i="6"/>
  <c r="U171" i="6"/>
  <c r="V171" i="6"/>
  <c r="W171" i="6"/>
  <c r="X171" i="6"/>
  <c r="Y171" i="6"/>
  <c r="Z171" i="6"/>
  <c r="AA171" i="6"/>
  <c r="AB171" i="6"/>
  <c r="AC171" i="6"/>
  <c r="AD171" i="6"/>
  <c r="AE171" i="6"/>
  <c r="Q172" i="6"/>
  <c r="R172" i="6"/>
  <c r="S172" i="6"/>
  <c r="T172" i="6"/>
  <c r="U172" i="6"/>
  <c r="V172" i="6"/>
  <c r="W172" i="6"/>
  <c r="X172" i="6"/>
  <c r="Y172" i="6"/>
  <c r="Z172" i="6"/>
  <c r="AA172" i="6"/>
  <c r="AB172" i="6"/>
  <c r="AC172" i="6"/>
  <c r="AD172" i="6"/>
  <c r="AE172" i="6"/>
  <c r="Q173" i="6"/>
  <c r="R173" i="6"/>
  <c r="S173" i="6"/>
  <c r="T173" i="6"/>
  <c r="U173" i="6"/>
  <c r="V173" i="6"/>
  <c r="W173" i="6"/>
  <c r="X173" i="6"/>
  <c r="Y173" i="6"/>
  <c r="Z173" i="6"/>
  <c r="AA173" i="6"/>
  <c r="AB173" i="6"/>
  <c r="AC173" i="6"/>
  <c r="AD173" i="6"/>
  <c r="AE173" i="6"/>
  <c r="Q174" i="6"/>
  <c r="R174" i="6"/>
  <c r="S174" i="6"/>
  <c r="T174" i="6"/>
  <c r="U174" i="6"/>
  <c r="V174" i="6"/>
  <c r="W174" i="6"/>
  <c r="X174" i="6"/>
  <c r="Y174" i="6"/>
  <c r="Z174" i="6"/>
  <c r="AA174" i="6"/>
  <c r="AB174" i="6"/>
  <c r="AC174" i="6"/>
  <c r="AD174" i="6"/>
  <c r="AE174" i="6"/>
  <c r="Q175" i="6"/>
  <c r="R175" i="6"/>
  <c r="S175" i="6"/>
  <c r="T175" i="6"/>
  <c r="U175" i="6"/>
  <c r="V175" i="6"/>
  <c r="W175" i="6"/>
  <c r="X175" i="6"/>
  <c r="Y175" i="6"/>
  <c r="Z175" i="6"/>
  <c r="AA175" i="6"/>
  <c r="AB175" i="6"/>
  <c r="AC175" i="6"/>
  <c r="AD175" i="6"/>
  <c r="AE175" i="6"/>
  <c r="Q176" i="6"/>
  <c r="R176" i="6"/>
  <c r="S176" i="6"/>
  <c r="T176" i="6"/>
  <c r="U176" i="6"/>
  <c r="V176" i="6"/>
  <c r="W176" i="6"/>
  <c r="X176" i="6"/>
  <c r="Y176" i="6"/>
  <c r="Z176" i="6"/>
  <c r="AA176" i="6"/>
  <c r="AB176" i="6"/>
  <c r="AC176" i="6"/>
  <c r="AD176" i="6"/>
  <c r="AE176" i="6"/>
  <c r="Q177" i="6"/>
  <c r="R177" i="6"/>
  <c r="S177" i="6"/>
  <c r="T177" i="6"/>
  <c r="U177" i="6"/>
  <c r="V177" i="6"/>
  <c r="W177" i="6"/>
  <c r="X177" i="6"/>
  <c r="Y177" i="6"/>
  <c r="Z177" i="6"/>
  <c r="AA177" i="6"/>
  <c r="AB177" i="6"/>
  <c r="AC177" i="6"/>
  <c r="AD177" i="6"/>
  <c r="AE177" i="6"/>
  <c r="Q178" i="6"/>
  <c r="R178" i="6"/>
  <c r="S178" i="6"/>
  <c r="T178" i="6"/>
  <c r="U178" i="6"/>
  <c r="V178" i="6"/>
  <c r="W178" i="6"/>
  <c r="X178" i="6"/>
  <c r="Y178" i="6"/>
  <c r="Z178" i="6"/>
  <c r="AA178" i="6"/>
  <c r="AB178" i="6"/>
  <c r="AC178" i="6"/>
  <c r="AD178" i="6"/>
  <c r="AE178" i="6"/>
  <c r="Q179" i="6"/>
  <c r="R179" i="6"/>
  <c r="S179" i="6"/>
  <c r="T179" i="6"/>
  <c r="U179" i="6"/>
  <c r="V179" i="6"/>
  <c r="W179" i="6"/>
  <c r="X179" i="6"/>
  <c r="Y179" i="6"/>
  <c r="Z179" i="6"/>
  <c r="AA179" i="6"/>
  <c r="AB179" i="6"/>
  <c r="AC179" i="6"/>
  <c r="AD179" i="6"/>
  <c r="AE179" i="6"/>
  <c r="Q180" i="6"/>
  <c r="R180" i="6"/>
  <c r="S180" i="6"/>
  <c r="T180" i="6"/>
  <c r="U180" i="6"/>
  <c r="V180" i="6"/>
  <c r="W180" i="6"/>
  <c r="X180" i="6"/>
  <c r="Y180" i="6"/>
  <c r="Z180" i="6"/>
  <c r="AA180" i="6"/>
  <c r="AB180" i="6"/>
  <c r="AC180" i="6"/>
  <c r="AD180" i="6"/>
  <c r="AE180" i="6"/>
  <c r="Q181" i="6"/>
  <c r="R181" i="6"/>
  <c r="S181" i="6"/>
  <c r="T181" i="6"/>
  <c r="U181" i="6"/>
  <c r="V181" i="6"/>
  <c r="W181" i="6"/>
  <c r="X181" i="6"/>
  <c r="Y181" i="6"/>
  <c r="Z181" i="6"/>
  <c r="AA181" i="6"/>
  <c r="AB181" i="6"/>
  <c r="AC181" i="6"/>
  <c r="AD181" i="6"/>
  <c r="AE181" i="6"/>
  <c r="Q182" i="6"/>
  <c r="R182" i="6"/>
  <c r="S182" i="6"/>
  <c r="T182" i="6"/>
  <c r="U182" i="6"/>
  <c r="V182" i="6"/>
  <c r="W182" i="6"/>
  <c r="X182" i="6"/>
  <c r="Y182" i="6"/>
  <c r="Z182" i="6"/>
  <c r="AA182" i="6"/>
  <c r="AB182" i="6"/>
  <c r="AC182" i="6"/>
  <c r="AD182" i="6"/>
  <c r="AE182" i="6"/>
  <c r="Q183" i="6"/>
  <c r="R183" i="6"/>
  <c r="S183" i="6"/>
  <c r="T183" i="6"/>
  <c r="U183" i="6"/>
  <c r="V183" i="6"/>
  <c r="W183" i="6"/>
  <c r="X183" i="6"/>
  <c r="Y183" i="6"/>
  <c r="Z183" i="6"/>
  <c r="AA183" i="6"/>
  <c r="AB183" i="6"/>
  <c r="AC183" i="6"/>
  <c r="AD183" i="6"/>
  <c r="AE183" i="6"/>
  <c r="Q184" i="6"/>
  <c r="R184" i="6"/>
  <c r="S184" i="6"/>
  <c r="T184" i="6"/>
  <c r="U184" i="6"/>
  <c r="V184" i="6"/>
  <c r="W184" i="6"/>
  <c r="X184" i="6"/>
  <c r="Y184" i="6"/>
  <c r="Z184" i="6"/>
  <c r="AA184" i="6"/>
  <c r="AB184" i="6"/>
  <c r="AC184" i="6"/>
  <c r="AD184" i="6"/>
  <c r="AE184" i="6"/>
  <c r="Q185" i="6"/>
  <c r="R185" i="6"/>
  <c r="S185" i="6"/>
  <c r="T185" i="6"/>
  <c r="U185" i="6"/>
  <c r="V185" i="6"/>
  <c r="W185" i="6"/>
  <c r="X185" i="6"/>
  <c r="Y185" i="6"/>
  <c r="Z185" i="6"/>
  <c r="AA185" i="6"/>
  <c r="AB185" i="6"/>
  <c r="AC185" i="6"/>
  <c r="AD185" i="6"/>
  <c r="AE185" i="6"/>
  <c r="Q186" i="6"/>
  <c r="R186" i="6"/>
  <c r="S186" i="6"/>
  <c r="T186" i="6"/>
  <c r="U186" i="6"/>
  <c r="V186" i="6"/>
  <c r="W186" i="6"/>
  <c r="X186" i="6"/>
  <c r="Y186" i="6"/>
  <c r="Z186" i="6"/>
  <c r="AA186" i="6"/>
  <c r="AB186" i="6"/>
  <c r="AC186" i="6"/>
  <c r="AD186" i="6"/>
  <c r="AE186" i="6"/>
  <c r="Q187" i="6"/>
  <c r="R187" i="6"/>
  <c r="S187" i="6"/>
  <c r="T187" i="6"/>
  <c r="U187" i="6"/>
  <c r="V187" i="6"/>
  <c r="W187" i="6"/>
  <c r="X187" i="6"/>
  <c r="Y187" i="6"/>
  <c r="Z187" i="6"/>
  <c r="AA187" i="6"/>
  <c r="AB187" i="6"/>
  <c r="AC187" i="6"/>
  <c r="AD187" i="6"/>
  <c r="AE187" i="6"/>
  <c r="Q188" i="6"/>
  <c r="R188" i="6"/>
  <c r="S188" i="6"/>
  <c r="T188" i="6"/>
  <c r="U188" i="6"/>
  <c r="V188" i="6"/>
  <c r="W188" i="6"/>
  <c r="X188" i="6"/>
  <c r="Y188" i="6"/>
  <c r="Z188" i="6"/>
  <c r="AA188" i="6"/>
  <c r="AB188" i="6"/>
  <c r="AC188" i="6"/>
  <c r="AD188" i="6"/>
  <c r="AE188" i="6"/>
  <c r="Q189" i="6"/>
  <c r="R189" i="6"/>
  <c r="S189" i="6"/>
  <c r="T189" i="6"/>
  <c r="U189" i="6"/>
  <c r="V189" i="6"/>
  <c r="W189" i="6"/>
  <c r="X189" i="6"/>
  <c r="Y189" i="6"/>
  <c r="Z189" i="6"/>
  <c r="AA189" i="6"/>
  <c r="AB189" i="6"/>
  <c r="AC189" i="6"/>
  <c r="AD189" i="6"/>
  <c r="AE189" i="6"/>
  <c r="Q190" i="6"/>
  <c r="R190" i="6"/>
  <c r="S190" i="6"/>
  <c r="T190" i="6"/>
  <c r="U190" i="6"/>
  <c r="V190" i="6"/>
  <c r="W190" i="6"/>
  <c r="X190" i="6"/>
  <c r="Y190" i="6"/>
  <c r="Z190" i="6"/>
  <c r="AA190" i="6"/>
  <c r="AB190" i="6"/>
  <c r="AC190" i="6"/>
  <c r="AD190" i="6"/>
  <c r="AE190" i="6"/>
  <c r="Q191" i="6"/>
  <c r="R191" i="6"/>
  <c r="S191" i="6"/>
  <c r="T191" i="6"/>
  <c r="U191" i="6"/>
  <c r="V191" i="6"/>
  <c r="W191" i="6"/>
  <c r="X191" i="6"/>
  <c r="Y191" i="6"/>
  <c r="Z191" i="6"/>
  <c r="AA191" i="6"/>
  <c r="AB191" i="6"/>
  <c r="AC191" i="6"/>
  <c r="AD191" i="6"/>
  <c r="AE191" i="6"/>
  <c r="Q192" i="6"/>
  <c r="R192" i="6"/>
  <c r="S192" i="6"/>
  <c r="T192" i="6"/>
  <c r="U192" i="6"/>
  <c r="V192" i="6"/>
  <c r="W192" i="6"/>
  <c r="X192" i="6"/>
  <c r="Y192" i="6"/>
  <c r="Z192" i="6"/>
  <c r="AA192" i="6"/>
  <c r="AB192" i="6"/>
  <c r="AC192" i="6"/>
  <c r="AD192" i="6"/>
  <c r="AE192" i="6"/>
  <c r="Q193" i="6"/>
  <c r="R193" i="6"/>
  <c r="S193" i="6"/>
  <c r="T193" i="6"/>
  <c r="U193" i="6"/>
  <c r="V193" i="6"/>
  <c r="W193" i="6"/>
  <c r="X193" i="6"/>
  <c r="Y193" i="6"/>
  <c r="Z193" i="6"/>
  <c r="AA193" i="6"/>
  <c r="AB193" i="6"/>
  <c r="AC193" i="6"/>
  <c r="AD193" i="6"/>
  <c r="AE193" i="6"/>
  <c r="Q194" i="6"/>
  <c r="R194" i="6"/>
  <c r="S194" i="6"/>
  <c r="T194" i="6"/>
  <c r="U194" i="6"/>
  <c r="V194" i="6"/>
  <c r="W194" i="6"/>
  <c r="X194" i="6"/>
  <c r="Y194" i="6"/>
  <c r="Z194" i="6"/>
  <c r="AA194" i="6"/>
  <c r="AB194" i="6"/>
  <c r="AC194" i="6"/>
  <c r="AD194" i="6"/>
  <c r="AE194" i="6"/>
  <c r="Q195" i="6"/>
  <c r="R195" i="6"/>
  <c r="S195" i="6"/>
  <c r="T195" i="6"/>
  <c r="U195" i="6"/>
  <c r="V195" i="6"/>
  <c r="W195" i="6"/>
  <c r="X195" i="6"/>
  <c r="Y195" i="6"/>
  <c r="Z195" i="6"/>
  <c r="AA195" i="6"/>
  <c r="AB195" i="6"/>
  <c r="AC195" i="6"/>
  <c r="AD195" i="6"/>
  <c r="AE195" i="6"/>
  <c r="Q196" i="6"/>
  <c r="R196" i="6"/>
  <c r="S196" i="6"/>
  <c r="T196" i="6"/>
  <c r="U196" i="6"/>
  <c r="V196" i="6"/>
  <c r="W196" i="6"/>
  <c r="X196" i="6"/>
  <c r="Y196" i="6"/>
  <c r="Z196" i="6"/>
  <c r="AA196" i="6"/>
  <c r="AB196" i="6"/>
  <c r="AC196" i="6"/>
  <c r="AD196" i="6"/>
  <c r="AE196" i="6"/>
  <c r="Q197" i="6"/>
  <c r="R197" i="6"/>
  <c r="S197" i="6"/>
  <c r="T197" i="6"/>
  <c r="U197" i="6"/>
  <c r="V197" i="6"/>
  <c r="W197" i="6"/>
  <c r="X197" i="6"/>
  <c r="Y197" i="6"/>
  <c r="Z197" i="6"/>
  <c r="AA197" i="6"/>
  <c r="AB197" i="6"/>
  <c r="AC197" i="6"/>
  <c r="AD197" i="6"/>
  <c r="AE197" i="6"/>
  <c r="Q198" i="6"/>
  <c r="R198" i="6"/>
  <c r="S198" i="6"/>
  <c r="T198" i="6"/>
  <c r="U198" i="6"/>
  <c r="V198" i="6"/>
  <c r="W198" i="6"/>
  <c r="X198" i="6"/>
  <c r="Y198" i="6"/>
  <c r="Z198" i="6"/>
  <c r="AA198" i="6"/>
  <c r="AB198" i="6"/>
  <c r="AC198" i="6"/>
  <c r="AD198" i="6"/>
  <c r="AE198" i="6"/>
  <c r="Q199" i="6"/>
  <c r="R199" i="6"/>
  <c r="S199" i="6"/>
  <c r="T199" i="6"/>
  <c r="U199" i="6"/>
  <c r="V199" i="6"/>
  <c r="W199" i="6"/>
  <c r="X199" i="6"/>
  <c r="Y199" i="6"/>
  <c r="Z199" i="6"/>
  <c r="AA199" i="6"/>
  <c r="AB199" i="6"/>
  <c r="AC199" i="6"/>
  <c r="AD199" i="6"/>
  <c r="AE199" i="6"/>
  <c r="Q200" i="6"/>
  <c r="R200" i="6"/>
  <c r="S200" i="6"/>
  <c r="T200" i="6"/>
  <c r="U200" i="6"/>
  <c r="V200" i="6"/>
  <c r="W200" i="6"/>
  <c r="X200" i="6"/>
  <c r="Y200" i="6"/>
  <c r="Z200" i="6"/>
  <c r="AA200" i="6"/>
  <c r="AB200" i="6"/>
  <c r="AC200" i="6"/>
  <c r="AD200" i="6"/>
  <c r="AE200" i="6"/>
  <c r="Q201" i="6"/>
  <c r="R201" i="6"/>
  <c r="S201" i="6"/>
  <c r="T201" i="6"/>
  <c r="U201" i="6"/>
  <c r="V201" i="6"/>
  <c r="W201" i="6"/>
  <c r="X201" i="6"/>
  <c r="Y201" i="6"/>
  <c r="Z201" i="6"/>
  <c r="AA201" i="6"/>
  <c r="AB201" i="6"/>
  <c r="AC201" i="6"/>
  <c r="AD201" i="6"/>
  <c r="AE201" i="6"/>
  <c r="Q202" i="6"/>
  <c r="R202" i="6"/>
  <c r="S202" i="6"/>
  <c r="T202" i="6"/>
  <c r="U202" i="6"/>
  <c r="V202" i="6"/>
  <c r="W202" i="6"/>
  <c r="X202" i="6"/>
  <c r="Y202" i="6"/>
  <c r="Z202" i="6"/>
  <c r="AA202" i="6"/>
  <c r="AB202" i="6"/>
  <c r="AC202" i="6"/>
  <c r="AD202" i="6"/>
  <c r="AE202" i="6"/>
  <c r="Q203" i="6"/>
  <c r="R203" i="6"/>
  <c r="S203" i="6"/>
  <c r="T203" i="6"/>
  <c r="U203" i="6"/>
  <c r="V203" i="6"/>
  <c r="W203" i="6"/>
  <c r="X203" i="6"/>
  <c r="Y203" i="6"/>
  <c r="Z203" i="6"/>
  <c r="AA203" i="6"/>
  <c r="AB203" i="6"/>
  <c r="AC203" i="6"/>
  <c r="AD203" i="6"/>
  <c r="AE203" i="6"/>
  <c r="Q204" i="6"/>
  <c r="R204" i="6"/>
  <c r="S204" i="6"/>
  <c r="T204" i="6"/>
  <c r="U204" i="6"/>
  <c r="V204" i="6"/>
  <c r="W204" i="6"/>
  <c r="X204" i="6"/>
  <c r="Y204" i="6"/>
  <c r="Z204" i="6"/>
  <c r="AA204" i="6"/>
  <c r="AB204" i="6"/>
  <c r="AC204" i="6"/>
  <c r="AD204" i="6"/>
  <c r="AE204" i="6"/>
  <c r="Q205" i="6"/>
  <c r="R205" i="6"/>
  <c r="S205" i="6"/>
  <c r="T205" i="6"/>
  <c r="U205" i="6"/>
  <c r="V205" i="6"/>
  <c r="W205" i="6"/>
  <c r="X205" i="6"/>
  <c r="Y205" i="6"/>
  <c r="Z205" i="6"/>
  <c r="AA205" i="6"/>
  <c r="AB205" i="6"/>
  <c r="AC205" i="6"/>
  <c r="AD205" i="6"/>
  <c r="AE205" i="6"/>
  <c r="Q206" i="6"/>
  <c r="R206" i="6"/>
  <c r="S206" i="6"/>
  <c r="T206" i="6"/>
  <c r="U206" i="6"/>
  <c r="V206" i="6"/>
  <c r="W206" i="6"/>
  <c r="X206" i="6"/>
  <c r="Y206" i="6"/>
  <c r="Z206" i="6"/>
  <c r="AA206" i="6"/>
  <c r="AB206" i="6"/>
  <c r="AC206" i="6"/>
  <c r="AD206" i="6"/>
  <c r="AE206" i="6"/>
  <c r="Q207" i="6"/>
  <c r="R207" i="6"/>
  <c r="S207" i="6"/>
  <c r="T207" i="6"/>
  <c r="U207" i="6"/>
  <c r="V207" i="6"/>
  <c r="W207" i="6"/>
  <c r="X207" i="6"/>
  <c r="Y207" i="6"/>
  <c r="Z207" i="6"/>
  <c r="AA207" i="6"/>
  <c r="AB207" i="6"/>
  <c r="AC207" i="6"/>
  <c r="AD207" i="6"/>
  <c r="AE207" i="6"/>
  <c r="Q208" i="6"/>
  <c r="R208" i="6"/>
  <c r="S208" i="6"/>
  <c r="T208" i="6"/>
  <c r="U208" i="6"/>
  <c r="V208" i="6"/>
  <c r="W208" i="6"/>
  <c r="X208" i="6"/>
  <c r="Y208" i="6"/>
  <c r="Z208" i="6"/>
  <c r="AA208" i="6"/>
  <c r="AB208" i="6"/>
  <c r="AC208" i="6"/>
  <c r="AD208" i="6"/>
  <c r="AE208" i="6"/>
  <c r="Q209" i="6"/>
  <c r="R209" i="6"/>
  <c r="S209" i="6"/>
  <c r="T209" i="6"/>
  <c r="U209" i="6"/>
  <c r="V209" i="6"/>
  <c r="W209" i="6"/>
  <c r="X209" i="6"/>
  <c r="Y209" i="6"/>
  <c r="Z209" i="6"/>
  <c r="AA209" i="6"/>
  <c r="AB209" i="6"/>
  <c r="AC209" i="6"/>
  <c r="AD209" i="6"/>
  <c r="AE209" i="6"/>
  <c r="Q210" i="6"/>
  <c r="R210" i="6"/>
  <c r="S210" i="6"/>
  <c r="T210" i="6"/>
  <c r="U210" i="6"/>
  <c r="V210" i="6"/>
  <c r="W210" i="6"/>
  <c r="X210" i="6"/>
  <c r="Y210" i="6"/>
  <c r="Z210" i="6"/>
  <c r="AA210" i="6"/>
  <c r="AB210" i="6"/>
  <c r="AC210" i="6"/>
  <c r="AD210" i="6"/>
  <c r="AE210" i="6"/>
  <c r="Q211" i="6"/>
  <c r="R211" i="6"/>
  <c r="S211" i="6"/>
  <c r="T211" i="6"/>
  <c r="U211" i="6"/>
  <c r="V211" i="6"/>
  <c r="W211" i="6"/>
  <c r="X211" i="6"/>
  <c r="Y211" i="6"/>
  <c r="Z211" i="6"/>
  <c r="AA211" i="6"/>
  <c r="AB211" i="6"/>
  <c r="AC211" i="6"/>
  <c r="AD211" i="6"/>
  <c r="AE211" i="6"/>
  <c r="Q212" i="6"/>
  <c r="R212" i="6"/>
  <c r="S212" i="6"/>
  <c r="T212" i="6"/>
  <c r="U212" i="6"/>
  <c r="V212" i="6"/>
  <c r="W212" i="6"/>
  <c r="X212" i="6"/>
  <c r="Y212" i="6"/>
  <c r="Z212" i="6"/>
  <c r="AA212" i="6"/>
  <c r="AB212" i="6"/>
  <c r="AC212" i="6"/>
  <c r="AD212" i="6"/>
  <c r="AE212" i="6"/>
  <c r="Q213" i="6"/>
  <c r="R213" i="6"/>
  <c r="S213" i="6"/>
  <c r="T213" i="6"/>
  <c r="U213" i="6"/>
  <c r="V213" i="6"/>
  <c r="W213" i="6"/>
  <c r="X213" i="6"/>
  <c r="Y213" i="6"/>
  <c r="Z213" i="6"/>
  <c r="AA213" i="6"/>
  <c r="AB213" i="6"/>
  <c r="AC213" i="6"/>
  <c r="AD213" i="6"/>
  <c r="AE213" i="6"/>
  <c r="Q214" i="6"/>
  <c r="R214" i="6"/>
  <c r="S214" i="6"/>
  <c r="T214" i="6"/>
  <c r="U214" i="6"/>
  <c r="V214" i="6"/>
  <c r="W214" i="6"/>
  <c r="X214" i="6"/>
  <c r="Y214" i="6"/>
  <c r="Z214" i="6"/>
  <c r="AA214" i="6"/>
  <c r="AB214" i="6"/>
  <c r="AC214" i="6"/>
  <c r="AD214" i="6"/>
  <c r="AE214" i="6"/>
  <c r="Q215" i="6"/>
  <c r="R215" i="6"/>
  <c r="S215" i="6"/>
  <c r="T215" i="6"/>
  <c r="U215" i="6"/>
  <c r="V215" i="6"/>
  <c r="W215" i="6"/>
  <c r="X215" i="6"/>
  <c r="Y215" i="6"/>
  <c r="Z215" i="6"/>
  <c r="AA215" i="6"/>
  <c r="AB215" i="6"/>
  <c r="AC215" i="6"/>
  <c r="AD215" i="6"/>
  <c r="AE215" i="6"/>
  <c r="Q216" i="6"/>
  <c r="R216" i="6"/>
  <c r="S216" i="6"/>
  <c r="T216" i="6"/>
  <c r="U216" i="6"/>
  <c r="V216" i="6"/>
  <c r="W216" i="6"/>
  <c r="X216" i="6"/>
  <c r="Y216" i="6"/>
  <c r="Z216" i="6"/>
  <c r="AA216" i="6"/>
  <c r="AB216" i="6"/>
  <c r="AC216" i="6"/>
  <c r="AD216" i="6"/>
  <c r="AE216" i="6"/>
  <c r="Q217" i="6"/>
  <c r="R217" i="6"/>
  <c r="S217" i="6"/>
  <c r="T217" i="6"/>
  <c r="U217" i="6"/>
  <c r="V217" i="6"/>
  <c r="W217" i="6"/>
  <c r="X217" i="6"/>
  <c r="Y217" i="6"/>
  <c r="Z217" i="6"/>
  <c r="AA217" i="6"/>
  <c r="AB217" i="6"/>
  <c r="AC217" i="6"/>
  <c r="AD217" i="6"/>
  <c r="AE217" i="6"/>
  <c r="Q218" i="6"/>
  <c r="R218" i="6"/>
  <c r="S218" i="6"/>
  <c r="T218" i="6"/>
  <c r="U218" i="6"/>
  <c r="V218" i="6"/>
  <c r="W218" i="6"/>
  <c r="X218" i="6"/>
  <c r="Y218" i="6"/>
  <c r="Z218" i="6"/>
  <c r="AA218" i="6"/>
  <c r="AB218" i="6"/>
  <c r="AC218" i="6"/>
  <c r="AD218" i="6"/>
  <c r="AE218" i="6"/>
  <c r="Q219" i="6"/>
  <c r="R219" i="6"/>
  <c r="S219" i="6"/>
  <c r="T219" i="6"/>
  <c r="U219" i="6"/>
  <c r="V219" i="6"/>
  <c r="W219" i="6"/>
  <c r="X219" i="6"/>
  <c r="Y219" i="6"/>
  <c r="Z219" i="6"/>
  <c r="AA219" i="6"/>
  <c r="AB219" i="6"/>
  <c r="AC219" i="6"/>
  <c r="AD219" i="6"/>
  <c r="AE219" i="6"/>
  <c r="Q220" i="6"/>
  <c r="R220" i="6"/>
  <c r="S220" i="6"/>
  <c r="T220" i="6"/>
  <c r="U220" i="6"/>
  <c r="V220" i="6"/>
  <c r="W220" i="6"/>
  <c r="X220" i="6"/>
  <c r="Y220" i="6"/>
  <c r="Z220" i="6"/>
  <c r="AA220" i="6"/>
  <c r="AB220" i="6"/>
  <c r="AC220" i="6"/>
  <c r="AD220" i="6"/>
  <c r="AE220" i="6"/>
  <c r="Q221" i="6"/>
  <c r="R221" i="6"/>
  <c r="S221" i="6"/>
  <c r="T221" i="6"/>
  <c r="U221" i="6"/>
  <c r="V221" i="6"/>
  <c r="W221" i="6"/>
  <c r="X221" i="6"/>
  <c r="Y221" i="6"/>
  <c r="Z221" i="6"/>
  <c r="AA221" i="6"/>
  <c r="AB221" i="6"/>
  <c r="AC221" i="6"/>
  <c r="AD221" i="6"/>
  <c r="AE221" i="6"/>
  <c r="Q222" i="6"/>
  <c r="R222" i="6"/>
  <c r="S222" i="6"/>
  <c r="T222" i="6"/>
  <c r="U222" i="6"/>
  <c r="V222" i="6"/>
  <c r="W222" i="6"/>
  <c r="X222" i="6"/>
  <c r="Y222" i="6"/>
  <c r="Z222" i="6"/>
  <c r="AA222" i="6"/>
  <c r="AB222" i="6"/>
  <c r="AC222" i="6"/>
  <c r="AD222" i="6"/>
  <c r="AE222" i="6"/>
  <c r="Q223" i="6"/>
  <c r="R223" i="6"/>
  <c r="S223" i="6"/>
  <c r="T223" i="6"/>
  <c r="U223" i="6"/>
  <c r="V223" i="6"/>
  <c r="W223" i="6"/>
  <c r="X223" i="6"/>
  <c r="Y223" i="6"/>
  <c r="Z223" i="6"/>
  <c r="AA223" i="6"/>
  <c r="AB223" i="6"/>
  <c r="AC223" i="6"/>
  <c r="AD223" i="6"/>
  <c r="AE223" i="6"/>
  <c r="Q224" i="6"/>
  <c r="R224" i="6"/>
  <c r="S224" i="6"/>
  <c r="T224" i="6"/>
  <c r="U224" i="6"/>
  <c r="V224" i="6"/>
  <c r="W224" i="6"/>
  <c r="X224" i="6"/>
  <c r="Y224" i="6"/>
  <c r="Z224" i="6"/>
  <c r="AA224" i="6"/>
  <c r="AB224" i="6"/>
  <c r="AC224" i="6"/>
  <c r="AD224" i="6"/>
  <c r="AE224" i="6"/>
  <c r="Q225" i="6"/>
  <c r="R225" i="6"/>
  <c r="S225" i="6"/>
  <c r="T225" i="6"/>
  <c r="U225" i="6"/>
  <c r="V225" i="6"/>
  <c r="W225" i="6"/>
  <c r="X225" i="6"/>
  <c r="Y225" i="6"/>
  <c r="Z225" i="6"/>
  <c r="AA225" i="6"/>
  <c r="AB225" i="6"/>
  <c r="AC225" i="6"/>
  <c r="AD225" i="6"/>
  <c r="AE225" i="6"/>
  <c r="Q226" i="6"/>
  <c r="R226" i="6"/>
  <c r="S226" i="6"/>
  <c r="T226" i="6"/>
  <c r="U226" i="6"/>
  <c r="V226" i="6"/>
  <c r="W226" i="6"/>
  <c r="X226" i="6"/>
  <c r="Y226" i="6"/>
  <c r="Z226" i="6"/>
  <c r="AA226" i="6"/>
  <c r="AB226" i="6"/>
  <c r="AC226" i="6"/>
  <c r="AD226" i="6"/>
  <c r="AE226" i="6"/>
  <c r="Q227" i="6"/>
  <c r="R227" i="6"/>
  <c r="S227" i="6"/>
  <c r="T227" i="6"/>
  <c r="U227" i="6"/>
  <c r="V227" i="6"/>
  <c r="W227" i="6"/>
  <c r="X227" i="6"/>
  <c r="Y227" i="6"/>
  <c r="Z227" i="6"/>
  <c r="AA227" i="6"/>
  <c r="AB227" i="6"/>
  <c r="AC227" i="6"/>
  <c r="AD227" i="6"/>
  <c r="AE227" i="6"/>
  <c r="Q228" i="6"/>
  <c r="R228" i="6"/>
  <c r="S228" i="6"/>
  <c r="T228" i="6"/>
  <c r="U228" i="6"/>
  <c r="V228" i="6"/>
  <c r="W228" i="6"/>
  <c r="X228" i="6"/>
  <c r="Y228" i="6"/>
  <c r="Z228" i="6"/>
  <c r="AA228" i="6"/>
  <c r="AB228" i="6"/>
  <c r="AC228" i="6"/>
  <c r="AD228" i="6"/>
  <c r="AE228" i="6"/>
  <c r="Q229" i="6"/>
  <c r="R229" i="6"/>
  <c r="S229" i="6"/>
  <c r="T229" i="6"/>
  <c r="U229" i="6"/>
  <c r="V229" i="6"/>
  <c r="W229" i="6"/>
  <c r="X229" i="6"/>
  <c r="Y229" i="6"/>
  <c r="Z229" i="6"/>
  <c r="AA229" i="6"/>
  <c r="AB229" i="6"/>
  <c r="AC229" i="6"/>
  <c r="AD229" i="6"/>
  <c r="AE229" i="6"/>
  <c r="Q230" i="6"/>
  <c r="R230" i="6"/>
  <c r="S230" i="6"/>
  <c r="T230" i="6"/>
  <c r="U230" i="6"/>
  <c r="V230" i="6"/>
  <c r="W230" i="6"/>
  <c r="X230" i="6"/>
  <c r="Y230" i="6"/>
  <c r="Z230" i="6"/>
  <c r="AA230" i="6"/>
  <c r="AB230" i="6"/>
  <c r="AC230" i="6"/>
  <c r="AD230" i="6"/>
  <c r="AE230" i="6"/>
  <c r="Q231" i="6"/>
  <c r="R231" i="6"/>
  <c r="S231" i="6"/>
  <c r="T231" i="6"/>
  <c r="U231" i="6"/>
  <c r="V231" i="6"/>
  <c r="W231" i="6"/>
  <c r="X231" i="6"/>
  <c r="Y231" i="6"/>
  <c r="Z231" i="6"/>
  <c r="AA231" i="6"/>
  <c r="AB231" i="6"/>
  <c r="AC231" i="6"/>
  <c r="AD231" i="6"/>
  <c r="AE231" i="6"/>
  <c r="Q232" i="6"/>
  <c r="R232" i="6"/>
  <c r="S232" i="6"/>
  <c r="T232" i="6"/>
  <c r="U232" i="6"/>
  <c r="V232" i="6"/>
  <c r="W232" i="6"/>
  <c r="X232" i="6"/>
  <c r="Y232" i="6"/>
  <c r="Z232" i="6"/>
  <c r="AA232" i="6"/>
  <c r="AB232" i="6"/>
  <c r="AC232" i="6"/>
  <c r="AD232" i="6"/>
  <c r="AE232" i="6"/>
  <c r="Q233" i="6"/>
  <c r="R233" i="6"/>
  <c r="S233" i="6"/>
  <c r="T233" i="6"/>
  <c r="U233" i="6"/>
  <c r="V233" i="6"/>
  <c r="W233" i="6"/>
  <c r="X233" i="6"/>
  <c r="Y233" i="6"/>
  <c r="Z233" i="6"/>
  <c r="AA233" i="6"/>
  <c r="AB233" i="6"/>
  <c r="AC233" i="6"/>
  <c r="AD233" i="6"/>
  <c r="AE233" i="6"/>
  <c r="Q234" i="6"/>
  <c r="R234" i="6"/>
  <c r="S234" i="6"/>
  <c r="T234" i="6"/>
  <c r="U234" i="6"/>
  <c r="V234" i="6"/>
  <c r="W234" i="6"/>
  <c r="X234" i="6"/>
  <c r="Y234" i="6"/>
  <c r="Z234" i="6"/>
  <c r="AA234" i="6"/>
  <c r="AB234" i="6"/>
  <c r="AC234" i="6"/>
  <c r="AD234" i="6"/>
  <c r="AE234" i="6"/>
  <c r="Q235" i="6"/>
  <c r="R235" i="6"/>
  <c r="S235" i="6"/>
  <c r="T235" i="6"/>
  <c r="U235" i="6"/>
  <c r="V235" i="6"/>
  <c r="W235" i="6"/>
  <c r="X235" i="6"/>
  <c r="Y235" i="6"/>
  <c r="Z235" i="6"/>
  <c r="AA235" i="6"/>
  <c r="AB235" i="6"/>
  <c r="AC235" i="6"/>
  <c r="AD235" i="6"/>
  <c r="AE235" i="6"/>
  <c r="Q236" i="6"/>
  <c r="R236" i="6"/>
  <c r="S236" i="6"/>
  <c r="T236" i="6"/>
  <c r="U236" i="6"/>
  <c r="V236" i="6"/>
  <c r="W236" i="6"/>
  <c r="X236" i="6"/>
  <c r="Y236" i="6"/>
  <c r="Z236" i="6"/>
  <c r="AA236" i="6"/>
  <c r="AB236" i="6"/>
  <c r="AC236" i="6"/>
  <c r="AD236" i="6"/>
  <c r="AE236" i="6"/>
  <c r="Q237" i="6"/>
  <c r="R237" i="6"/>
  <c r="S237" i="6"/>
  <c r="T237" i="6"/>
  <c r="U237" i="6"/>
  <c r="V237" i="6"/>
  <c r="W237" i="6"/>
  <c r="X237" i="6"/>
  <c r="Y237" i="6"/>
  <c r="Z237" i="6"/>
  <c r="AA237" i="6"/>
  <c r="AB237" i="6"/>
  <c r="AC237" i="6"/>
  <c r="AD237" i="6"/>
  <c r="AE237" i="6"/>
  <c r="Q238" i="6"/>
  <c r="R238" i="6"/>
  <c r="S238" i="6"/>
  <c r="T238" i="6"/>
  <c r="U238" i="6"/>
  <c r="V238" i="6"/>
  <c r="W238" i="6"/>
  <c r="X238" i="6"/>
  <c r="Y238" i="6"/>
  <c r="Z238" i="6"/>
  <c r="AA238" i="6"/>
  <c r="AB238" i="6"/>
  <c r="AC238" i="6"/>
  <c r="AD238" i="6"/>
  <c r="AE238" i="6"/>
  <c r="Q239" i="6"/>
  <c r="R239" i="6"/>
  <c r="S239" i="6"/>
  <c r="T239" i="6"/>
  <c r="U239" i="6"/>
  <c r="V239" i="6"/>
  <c r="W239" i="6"/>
  <c r="X239" i="6"/>
  <c r="Y239" i="6"/>
  <c r="Z239" i="6"/>
  <c r="AA239" i="6"/>
  <c r="AB239" i="6"/>
  <c r="AC239" i="6"/>
  <c r="AD239" i="6"/>
  <c r="AE239" i="6"/>
  <c r="Q240" i="6"/>
  <c r="R240" i="6"/>
  <c r="S240" i="6"/>
  <c r="T240" i="6"/>
  <c r="U240" i="6"/>
  <c r="V240" i="6"/>
  <c r="W240" i="6"/>
  <c r="X240" i="6"/>
  <c r="Y240" i="6"/>
  <c r="Z240" i="6"/>
  <c r="AA240" i="6"/>
  <c r="AB240" i="6"/>
  <c r="AC240" i="6"/>
  <c r="AD240" i="6"/>
  <c r="AE240" i="6"/>
  <c r="Q241" i="6"/>
  <c r="R241" i="6"/>
  <c r="S241" i="6"/>
  <c r="T241" i="6"/>
  <c r="U241" i="6"/>
  <c r="V241" i="6"/>
  <c r="W241" i="6"/>
  <c r="X241" i="6"/>
  <c r="Y241" i="6"/>
  <c r="Z241" i="6"/>
  <c r="AA241" i="6"/>
  <c r="AB241" i="6"/>
  <c r="AC241" i="6"/>
  <c r="AD241" i="6"/>
  <c r="AE241" i="6"/>
  <c r="Q242" i="6"/>
  <c r="R242" i="6"/>
  <c r="S242" i="6"/>
  <c r="T242" i="6"/>
  <c r="U242" i="6"/>
  <c r="V242" i="6"/>
  <c r="W242" i="6"/>
  <c r="X242" i="6"/>
  <c r="Y242" i="6"/>
  <c r="Z242" i="6"/>
  <c r="AA242" i="6"/>
  <c r="AB242" i="6"/>
  <c r="AC242" i="6"/>
  <c r="AD242" i="6"/>
  <c r="AE242" i="6"/>
  <c r="Q243" i="6"/>
  <c r="R243" i="6"/>
  <c r="S243" i="6"/>
  <c r="T243" i="6"/>
  <c r="U243" i="6"/>
  <c r="V243" i="6"/>
  <c r="W243" i="6"/>
  <c r="X243" i="6"/>
  <c r="Y243" i="6"/>
  <c r="Z243" i="6"/>
  <c r="AA243" i="6"/>
  <c r="AB243" i="6"/>
  <c r="AC243" i="6"/>
  <c r="AD243" i="6"/>
  <c r="AE243" i="6"/>
  <c r="Q244" i="6"/>
  <c r="R244" i="6"/>
  <c r="S244" i="6"/>
  <c r="T244" i="6"/>
  <c r="U244" i="6"/>
  <c r="V244" i="6"/>
  <c r="W244" i="6"/>
  <c r="X244" i="6"/>
  <c r="Y244" i="6"/>
  <c r="Z244" i="6"/>
  <c r="AA244" i="6"/>
  <c r="AB244" i="6"/>
  <c r="AC244" i="6"/>
  <c r="AD244" i="6"/>
  <c r="AE244" i="6"/>
  <c r="Q245" i="6"/>
  <c r="R245" i="6"/>
  <c r="S245" i="6"/>
  <c r="T245" i="6"/>
  <c r="U245" i="6"/>
  <c r="V245" i="6"/>
  <c r="W245" i="6"/>
  <c r="X245" i="6"/>
  <c r="Y245" i="6"/>
  <c r="Z245" i="6"/>
  <c r="AA245" i="6"/>
  <c r="AB245" i="6"/>
  <c r="AC245" i="6"/>
  <c r="AD245" i="6"/>
  <c r="AE245" i="6"/>
  <c r="Q246" i="6"/>
  <c r="R246" i="6"/>
  <c r="S246" i="6"/>
  <c r="T246" i="6"/>
  <c r="U246" i="6"/>
  <c r="V246" i="6"/>
  <c r="W246" i="6"/>
  <c r="X246" i="6"/>
  <c r="Y246" i="6"/>
  <c r="Z246" i="6"/>
  <c r="AA246" i="6"/>
  <c r="AB246" i="6"/>
  <c r="AC246" i="6"/>
  <c r="AD246" i="6"/>
  <c r="AE246" i="6"/>
  <c r="Q247" i="6"/>
  <c r="R247" i="6"/>
  <c r="S247" i="6"/>
  <c r="T247" i="6"/>
  <c r="U247" i="6"/>
  <c r="V247" i="6"/>
  <c r="W247" i="6"/>
  <c r="X247" i="6"/>
  <c r="Y247" i="6"/>
  <c r="Z247" i="6"/>
  <c r="AA247" i="6"/>
  <c r="AB247" i="6"/>
  <c r="AC247" i="6"/>
  <c r="AD247" i="6"/>
  <c r="AE247" i="6"/>
  <c r="Q248" i="6"/>
  <c r="R248" i="6"/>
  <c r="S248" i="6"/>
  <c r="T248" i="6"/>
  <c r="U248" i="6"/>
  <c r="V248" i="6"/>
  <c r="W248" i="6"/>
  <c r="X248" i="6"/>
  <c r="Y248" i="6"/>
  <c r="Z248" i="6"/>
  <c r="AA248" i="6"/>
  <c r="AB248" i="6"/>
  <c r="AC248" i="6"/>
  <c r="AD248" i="6"/>
  <c r="AE248" i="6"/>
  <c r="Q249" i="6"/>
  <c r="R249" i="6"/>
  <c r="S249" i="6"/>
  <c r="T249" i="6"/>
  <c r="U249" i="6"/>
  <c r="V249" i="6"/>
  <c r="W249" i="6"/>
  <c r="X249" i="6"/>
  <c r="Y249" i="6"/>
  <c r="Z249" i="6"/>
  <c r="AA249" i="6"/>
  <c r="AB249" i="6"/>
  <c r="AC249" i="6"/>
  <c r="AD249" i="6"/>
  <c r="AE249" i="6"/>
  <c r="Q250" i="6"/>
  <c r="R250" i="6"/>
  <c r="S250" i="6"/>
  <c r="T250" i="6"/>
  <c r="U250" i="6"/>
  <c r="V250" i="6"/>
  <c r="W250" i="6"/>
  <c r="X250" i="6"/>
  <c r="Y250" i="6"/>
  <c r="Z250" i="6"/>
  <c r="AA250" i="6"/>
  <c r="AB250" i="6"/>
  <c r="AC250" i="6"/>
  <c r="AD250" i="6"/>
  <c r="AE250" i="6"/>
  <c r="Q251" i="6"/>
  <c r="R251" i="6"/>
  <c r="S251" i="6"/>
  <c r="T251" i="6"/>
  <c r="U251" i="6"/>
  <c r="V251" i="6"/>
  <c r="W251" i="6"/>
  <c r="X251" i="6"/>
  <c r="Y251" i="6"/>
  <c r="Z251" i="6"/>
  <c r="AA251" i="6"/>
  <c r="AB251" i="6"/>
  <c r="AC251" i="6"/>
  <c r="AD251" i="6"/>
  <c r="AE251" i="6"/>
  <c r="Q252" i="6"/>
  <c r="R252" i="6"/>
  <c r="S252" i="6"/>
  <c r="T252" i="6"/>
  <c r="U252" i="6"/>
  <c r="V252" i="6"/>
  <c r="W252" i="6"/>
  <c r="X252" i="6"/>
  <c r="Y252" i="6"/>
  <c r="Z252" i="6"/>
  <c r="AA252" i="6"/>
  <c r="AB252" i="6"/>
  <c r="AC252" i="6"/>
  <c r="AD252" i="6"/>
  <c r="AE252" i="6"/>
  <c r="Q253" i="6"/>
  <c r="R253" i="6"/>
  <c r="S253" i="6"/>
  <c r="T253" i="6"/>
  <c r="U253" i="6"/>
  <c r="V253" i="6"/>
  <c r="W253" i="6"/>
  <c r="X253" i="6"/>
  <c r="Y253" i="6"/>
  <c r="Z253" i="6"/>
  <c r="AA253" i="6"/>
  <c r="AB253" i="6"/>
  <c r="AC253" i="6"/>
  <c r="AD253" i="6"/>
  <c r="AE253" i="6"/>
  <c r="Q254" i="6"/>
  <c r="R254" i="6"/>
  <c r="S254" i="6"/>
  <c r="T254" i="6"/>
  <c r="U254" i="6"/>
  <c r="V254" i="6"/>
  <c r="W254" i="6"/>
  <c r="X254" i="6"/>
  <c r="Y254" i="6"/>
  <c r="Z254" i="6"/>
  <c r="AA254" i="6"/>
  <c r="AB254" i="6"/>
  <c r="AC254" i="6"/>
  <c r="AD254" i="6"/>
  <c r="AE254" i="6"/>
  <c r="Q255" i="6"/>
  <c r="R255" i="6"/>
  <c r="S255" i="6"/>
  <c r="T255" i="6"/>
  <c r="U255" i="6"/>
  <c r="V255" i="6"/>
  <c r="W255" i="6"/>
  <c r="X255" i="6"/>
  <c r="Y255" i="6"/>
  <c r="Z255" i="6"/>
  <c r="AA255" i="6"/>
  <c r="AB255" i="6"/>
  <c r="AC255" i="6"/>
  <c r="AD255" i="6"/>
  <c r="AE255" i="6"/>
  <c r="Q256" i="6"/>
  <c r="R256" i="6"/>
  <c r="S256" i="6"/>
  <c r="T256" i="6"/>
  <c r="U256" i="6"/>
  <c r="V256" i="6"/>
  <c r="W256" i="6"/>
  <c r="X256" i="6"/>
  <c r="Y256" i="6"/>
  <c r="Z256" i="6"/>
  <c r="AA256" i="6"/>
  <c r="AB256" i="6"/>
  <c r="AC256" i="6"/>
  <c r="AD256" i="6"/>
  <c r="AE256" i="6"/>
  <c r="Q257" i="6"/>
  <c r="R257" i="6"/>
  <c r="S257" i="6"/>
  <c r="T257" i="6"/>
  <c r="U257" i="6"/>
  <c r="V257" i="6"/>
  <c r="W257" i="6"/>
  <c r="X257" i="6"/>
  <c r="Y257" i="6"/>
  <c r="Z257" i="6"/>
  <c r="AA257" i="6"/>
  <c r="AB257" i="6"/>
  <c r="AC257" i="6"/>
  <c r="AD257" i="6"/>
  <c r="AE257" i="6"/>
  <c r="Q258" i="6"/>
  <c r="R258" i="6"/>
  <c r="S258" i="6"/>
  <c r="T258" i="6"/>
  <c r="U258" i="6"/>
  <c r="V258" i="6"/>
  <c r="W258" i="6"/>
  <c r="X258" i="6"/>
  <c r="Y258" i="6"/>
  <c r="Z258" i="6"/>
  <c r="AA258" i="6"/>
  <c r="AB258" i="6"/>
  <c r="AC258" i="6"/>
  <c r="AD258" i="6"/>
  <c r="AE258" i="6"/>
  <c r="Q259" i="6"/>
  <c r="R259" i="6"/>
  <c r="S259" i="6"/>
  <c r="T259" i="6"/>
  <c r="U259" i="6"/>
  <c r="V259" i="6"/>
  <c r="W259" i="6"/>
  <c r="X259" i="6"/>
  <c r="Y259" i="6"/>
  <c r="Z259" i="6"/>
  <c r="AA259" i="6"/>
  <c r="AB259" i="6"/>
  <c r="AC259" i="6"/>
  <c r="AD259" i="6"/>
  <c r="AE259" i="6"/>
  <c r="Q260" i="6"/>
  <c r="R260" i="6"/>
  <c r="S260" i="6"/>
  <c r="T260" i="6"/>
  <c r="U260" i="6"/>
  <c r="V260" i="6"/>
  <c r="W260" i="6"/>
  <c r="X260" i="6"/>
  <c r="Y260" i="6"/>
  <c r="Z260" i="6"/>
  <c r="AA260" i="6"/>
  <c r="AB260" i="6"/>
  <c r="AC260" i="6"/>
  <c r="AD260" i="6"/>
  <c r="AE260" i="6"/>
  <c r="Q261" i="6"/>
  <c r="R261" i="6"/>
  <c r="S261" i="6"/>
  <c r="T261" i="6"/>
  <c r="U261" i="6"/>
  <c r="V261" i="6"/>
  <c r="W261" i="6"/>
  <c r="X261" i="6"/>
  <c r="Y261" i="6"/>
  <c r="Z261" i="6"/>
  <c r="AA261" i="6"/>
  <c r="AB261" i="6"/>
  <c r="AC261" i="6"/>
  <c r="AD261" i="6"/>
  <c r="AE261" i="6"/>
  <c r="Q262" i="6"/>
  <c r="R262" i="6"/>
  <c r="S262" i="6"/>
  <c r="T262" i="6"/>
  <c r="U262" i="6"/>
  <c r="V262" i="6"/>
  <c r="W262" i="6"/>
  <c r="X262" i="6"/>
  <c r="Y262" i="6"/>
  <c r="Z262" i="6"/>
  <c r="AA262" i="6"/>
  <c r="AB262" i="6"/>
  <c r="AC262" i="6"/>
  <c r="AD262" i="6"/>
  <c r="AE262" i="6"/>
  <c r="Q263" i="6"/>
  <c r="R263" i="6"/>
  <c r="S263" i="6"/>
  <c r="T263" i="6"/>
  <c r="U263" i="6"/>
  <c r="V263" i="6"/>
  <c r="W263" i="6"/>
  <c r="X263" i="6"/>
  <c r="Y263" i="6"/>
  <c r="Z263" i="6"/>
  <c r="AA263" i="6"/>
  <c r="AB263" i="6"/>
  <c r="AC263" i="6"/>
  <c r="AD263" i="6"/>
  <c r="AE263" i="6"/>
  <c r="Q264" i="6"/>
  <c r="R264" i="6"/>
  <c r="S264" i="6"/>
  <c r="T264" i="6"/>
  <c r="U264" i="6"/>
  <c r="V264" i="6"/>
  <c r="W264" i="6"/>
  <c r="X264" i="6"/>
  <c r="Y264" i="6"/>
  <c r="Z264" i="6"/>
  <c r="AA264" i="6"/>
  <c r="AB264" i="6"/>
  <c r="AC264" i="6"/>
  <c r="AD264" i="6"/>
  <c r="AE264" i="6"/>
  <c r="Q265" i="6"/>
  <c r="R265" i="6"/>
  <c r="S265" i="6"/>
  <c r="T265" i="6"/>
  <c r="U265" i="6"/>
  <c r="V265" i="6"/>
  <c r="W265" i="6"/>
  <c r="X265" i="6"/>
  <c r="Y265" i="6"/>
  <c r="Z265" i="6"/>
  <c r="AA265" i="6"/>
  <c r="AB265" i="6"/>
  <c r="AC265" i="6"/>
  <c r="AD265" i="6"/>
  <c r="AE265" i="6"/>
  <c r="Q266" i="6"/>
  <c r="R266" i="6"/>
  <c r="S266" i="6"/>
  <c r="T266" i="6"/>
  <c r="U266" i="6"/>
  <c r="V266" i="6"/>
  <c r="W266" i="6"/>
  <c r="X266" i="6"/>
  <c r="Y266" i="6"/>
  <c r="Z266" i="6"/>
  <c r="AA266" i="6"/>
  <c r="AB266" i="6"/>
  <c r="AC266" i="6"/>
  <c r="AD266" i="6"/>
  <c r="AE266" i="6"/>
  <c r="Q267" i="6"/>
  <c r="R267" i="6"/>
  <c r="S267" i="6"/>
  <c r="T267" i="6"/>
  <c r="U267" i="6"/>
  <c r="V267" i="6"/>
  <c r="W267" i="6"/>
  <c r="X267" i="6"/>
  <c r="Y267" i="6"/>
  <c r="Z267" i="6"/>
  <c r="AA267" i="6"/>
  <c r="AB267" i="6"/>
  <c r="AC267" i="6"/>
  <c r="AD267" i="6"/>
  <c r="AE267" i="6"/>
  <c r="Q268" i="6"/>
  <c r="R268" i="6"/>
  <c r="S268" i="6"/>
  <c r="T268" i="6"/>
  <c r="U268" i="6"/>
  <c r="V268" i="6"/>
  <c r="W268" i="6"/>
  <c r="X268" i="6"/>
  <c r="Y268" i="6"/>
  <c r="Z268" i="6"/>
  <c r="AA268" i="6"/>
  <c r="AB268" i="6"/>
  <c r="AC268" i="6"/>
  <c r="AD268" i="6"/>
  <c r="AE268" i="6"/>
  <c r="Q269" i="6"/>
  <c r="R269" i="6"/>
  <c r="S269" i="6"/>
  <c r="T269" i="6"/>
  <c r="U269" i="6"/>
  <c r="V269" i="6"/>
  <c r="W269" i="6"/>
  <c r="X269" i="6"/>
  <c r="Y269" i="6"/>
  <c r="Z269" i="6"/>
  <c r="AA269" i="6"/>
  <c r="AB269" i="6"/>
  <c r="AC269" i="6"/>
  <c r="AD269" i="6"/>
  <c r="AE269" i="6"/>
  <c r="Q270" i="6"/>
  <c r="R270" i="6"/>
  <c r="S270" i="6"/>
  <c r="T270" i="6"/>
  <c r="U270" i="6"/>
  <c r="V270" i="6"/>
  <c r="W270" i="6"/>
  <c r="X270" i="6"/>
  <c r="Y270" i="6"/>
  <c r="Z270" i="6"/>
  <c r="AA270" i="6"/>
  <c r="AB270" i="6"/>
  <c r="AC270" i="6"/>
  <c r="AD270" i="6"/>
  <c r="AE270" i="6"/>
  <c r="Q271" i="6"/>
  <c r="R271" i="6"/>
  <c r="S271" i="6"/>
  <c r="T271" i="6"/>
  <c r="U271" i="6"/>
  <c r="V271" i="6"/>
  <c r="W271" i="6"/>
  <c r="X271" i="6"/>
  <c r="Y271" i="6"/>
  <c r="Z271" i="6"/>
  <c r="AA271" i="6"/>
  <c r="AB271" i="6"/>
  <c r="AC271" i="6"/>
  <c r="AD271" i="6"/>
  <c r="AE271" i="6"/>
  <c r="Q272" i="6"/>
  <c r="R272" i="6"/>
  <c r="S272" i="6"/>
  <c r="T272" i="6"/>
  <c r="U272" i="6"/>
  <c r="V272" i="6"/>
  <c r="W272" i="6"/>
  <c r="X272" i="6"/>
  <c r="Y272" i="6"/>
  <c r="Z272" i="6"/>
  <c r="AA272" i="6"/>
  <c r="AB272" i="6"/>
  <c r="AC272" i="6"/>
  <c r="AD272" i="6"/>
  <c r="AE272" i="6"/>
  <c r="Q273" i="6"/>
  <c r="R273" i="6"/>
  <c r="S273" i="6"/>
  <c r="T273" i="6"/>
  <c r="U273" i="6"/>
  <c r="V273" i="6"/>
  <c r="W273" i="6"/>
  <c r="X273" i="6"/>
  <c r="Y273" i="6"/>
  <c r="Z273" i="6"/>
  <c r="AA273" i="6"/>
  <c r="AB273" i="6"/>
  <c r="AC273" i="6"/>
  <c r="AD273" i="6"/>
  <c r="AE273" i="6"/>
  <c r="Q274" i="6"/>
  <c r="R274" i="6"/>
  <c r="S274" i="6"/>
  <c r="T274" i="6"/>
  <c r="U274" i="6"/>
  <c r="V274" i="6"/>
  <c r="W274" i="6"/>
  <c r="X274" i="6"/>
  <c r="Y274" i="6"/>
  <c r="Z274" i="6"/>
  <c r="AA274" i="6"/>
  <c r="AB274" i="6"/>
  <c r="AC274" i="6"/>
  <c r="AD274" i="6"/>
  <c r="AE274" i="6"/>
  <c r="Q275" i="6"/>
  <c r="R275" i="6"/>
  <c r="S275" i="6"/>
  <c r="T275" i="6"/>
  <c r="U275" i="6"/>
  <c r="V275" i="6"/>
  <c r="W275" i="6"/>
  <c r="X275" i="6"/>
  <c r="Y275" i="6"/>
  <c r="Z275" i="6"/>
  <c r="AA275" i="6"/>
  <c r="AB275" i="6"/>
  <c r="AC275" i="6"/>
  <c r="AD275" i="6"/>
  <c r="AE275" i="6"/>
  <c r="Q276" i="6"/>
  <c r="R276" i="6"/>
  <c r="S276" i="6"/>
  <c r="T276" i="6"/>
  <c r="U276" i="6"/>
  <c r="V276" i="6"/>
  <c r="W276" i="6"/>
  <c r="X276" i="6"/>
  <c r="Y276" i="6"/>
  <c r="Z276" i="6"/>
  <c r="AA276" i="6"/>
  <c r="AB276" i="6"/>
  <c r="AC276" i="6"/>
  <c r="AD276" i="6"/>
  <c r="AE276" i="6"/>
  <c r="Q277" i="6"/>
  <c r="R277" i="6"/>
  <c r="S277" i="6"/>
  <c r="T277" i="6"/>
  <c r="U277" i="6"/>
  <c r="V277" i="6"/>
  <c r="W277" i="6"/>
  <c r="X277" i="6"/>
  <c r="Y277" i="6"/>
  <c r="Z277" i="6"/>
  <c r="AA277" i="6"/>
  <c r="AB277" i="6"/>
  <c r="AC277" i="6"/>
  <c r="AD277" i="6"/>
  <c r="AE277" i="6"/>
  <c r="Q278" i="6"/>
  <c r="R278" i="6"/>
  <c r="S278" i="6"/>
  <c r="T278" i="6"/>
  <c r="U278" i="6"/>
  <c r="V278" i="6"/>
  <c r="W278" i="6"/>
  <c r="X278" i="6"/>
  <c r="Y278" i="6"/>
  <c r="Z278" i="6"/>
  <c r="AA278" i="6"/>
  <c r="AB278" i="6"/>
  <c r="AC278" i="6"/>
  <c r="AD278" i="6"/>
  <c r="AE278" i="6"/>
  <c r="Q279" i="6"/>
  <c r="R279" i="6"/>
  <c r="S279" i="6"/>
  <c r="T279" i="6"/>
  <c r="U279" i="6"/>
  <c r="V279" i="6"/>
  <c r="W279" i="6"/>
  <c r="X279" i="6"/>
  <c r="Y279" i="6"/>
  <c r="Z279" i="6"/>
  <c r="AA279" i="6"/>
  <c r="AB279" i="6"/>
  <c r="AC279" i="6"/>
  <c r="AD279" i="6"/>
  <c r="AE279" i="6"/>
  <c r="Q280" i="6"/>
  <c r="R280" i="6"/>
  <c r="S280" i="6"/>
  <c r="T280" i="6"/>
  <c r="U280" i="6"/>
  <c r="V280" i="6"/>
  <c r="W280" i="6"/>
  <c r="X280" i="6"/>
  <c r="Y280" i="6"/>
  <c r="Z280" i="6"/>
  <c r="AA280" i="6"/>
  <c r="AB280" i="6"/>
  <c r="AC280" i="6"/>
  <c r="AD280" i="6"/>
  <c r="AE280" i="6"/>
  <c r="Q281" i="6"/>
  <c r="R281" i="6"/>
  <c r="S281" i="6"/>
  <c r="T281" i="6"/>
  <c r="U281" i="6"/>
  <c r="V281" i="6"/>
  <c r="W281" i="6"/>
  <c r="X281" i="6"/>
  <c r="Y281" i="6"/>
  <c r="Z281" i="6"/>
  <c r="AA281" i="6"/>
  <c r="AB281" i="6"/>
  <c r="AC281" i="6"/>
  <c r="AD281" i="6"/>
  <c r="AE281" i="6"/>
  <c r="Q282" i="6"/>
  <c r="R282" i="6"/>
  <c r="S282" i="6"/>
  <c r="T282" i="6"/>
  <c r="U282" i="6"/>
  <c r="V282" i="6"/>
  <c r="W282" i="6"/>
  <c r="X282" i="6"/>
  <c r="Y282" i="6"/>
  <c r="Z282" i="6"/>
  <c r="AA282" i="6"/>
  <c r="AB282" i="6"/>
  <c r="AC282" i="6"/>
  <c r="AD282" i="6"/>
  <c r="AE282" i="6"/>
  <c r="Q283" i="6"/>
  <c r="R283" i="6"/>
  <c r="S283" i="6"/>
  <c r="T283" i="6"/>
  <c r="U283" i="6"/>
  <c r="V283" i="6"/>
  <c r="W283" i="6"/>
  <c r="X283" i="6"/>
  <c r="Y283" i="6"/>
  <c r="Z283" i="6"/>
  <c r="AA283" i="6"/>
  <c r="AB283" i="6"/>
  <c r="AC283" i="6"/>
  <c r="AD283" i="6"/>
  <c r="AE283" i="6"/>
  <c r="Q284" i="6"/>
  <c r="R284" i="6"/>
  <c r="S284" i="6"/>
  <c r="T284" i="6"/>
  <c r="U284" i="6"/>
  <c r="V284" i="6"/>
  <c r="W284" i="6"/>
  <c r="X284" i="6"/>
  <c r="Y284" i="6"/>
  <c r="Z284" i="6"/>
  <c r="AA284" i="6"/>
  <c r="AB284" i="6"/>
  <c r="AC284" i="6"/>
  <c r="AD284" i="6"/>
  <c r="AE284" i="6"/>
  <c r="Q285" i="6"/>
  <c r="R285" i="6"/>
  <c r="S285" i="6"/>
  <c r="T285" i="6"/>
  <c r="U285" i="6"/>
  <c r="V285" i="6"/>
  <c r="W285" i="6"/>
  <c r="X285" i="6"/>
  <c r="Y285" i="6"/>
  <c r="Z285" i="6"/>
  <c r="AA285" i="6"/>
  <c r="AB285" i="6"/>
  <c r="AC285" i="6"/>
  <c r="AD285" i="6"/>
  <c r="AE285" i="6"/>
  <c r="Q286" i="6"/>
  <c r="R286" i="6"/>
  <c r="S286" i="6"/>
  <c r="T286" i="6"/>
  <c r="U286" i="6"/>
  <c r="V286" i="6"/>
  <c r="W286" i="6"/>
  <c r="X286" i="6"/>
  <c r="Y286" i="6"/>
  <c r="Z286" i="6"/>
  <c r="AA286" i="6"/>
  <c r="AB286" i="6"/>
  <c r="AC286" i="6"/>
  <c r="AD286" i="6"/>
  <c r="AE286" i="6"/>
  <c r="Q287" i="6"/>
  <c r="R287" i="6"/>
  <c r="S287" i="6"/>
  <c r="T287" i="6"/>
  <c r="U287" i="6"/>
  <c r="V287" i="6"/>
  <c r="W287" i="6"/>
  <c r="X287" i="6"/>
  <c r="Y287" i="6"/>
  <c r="Z287" i="6"/>
  <c r="AA287" i="6"/>
  <c r="AB287" i="6"/>
  <c r="AC287" i="6"/>
  <c r="AD287" i="6"/>
  <c r="AE287" i="6"/>
  <c r="Q288" i="6"/>
  <c r="R288" i="6"/>
  <c r="S288" i="6"/>
  <c r="T288" i="6"/>
  <c r="U288" i="6"/>
  <c r="V288" i="6"/>
  <c r="W288" i="6"/>
  <c r="X288" i="6"/>
  <c r="Y288" i="6"/>
  <c r="Z288" i="6"/>
  <c r="AA288" i="6"/>
  <c r="AB288" i="6"/>
  <c r="AC288" i="6"/>
  <c r="AD288" i="6"/>
  <c r="AE288" i="6"/>
  <c r="Q289" i="6"/>
  <c r="R289" i="6"/>
  <c r="S289" i="6"/>
  <c r="T289" i="6"/>
  <c r="U289" i="6"/>
  <c r="V289" i="6"/>
  <c r="W289" i="6"/>
  <c r="X289" i="6"/>
  <c r="Y289" i="6"/>
  <c r="Z289" i="6"/>
  <c r="AA289" i="6"/>
  <c r="AB289" i="6"/>
  <c r="AC289" i="6"/>
  <c r="AD289" i="6"/>
  <c r="AE289" i="6"/>
  <c r="Q290" i="6"/>
  <c r="R290" i="6"/>
  <c r="S290" i="6"/>
  <c r="T290" i="6"/>
  <c r="U290" i="6"/>
  <c r="V290" i="6"/>
  <c r="W290" i="6"/>
  <c r="X290" i="6"/>
  <c r="Y290" i="6"/>
  <c r="Z290" i="6"/>
  <c r="AA290" i="6"/>
  <c r="AB290" i="6"/>
  <c r="AC290" i="6"/>
  <c r="AD290" i="6"/>
  <c r="AE290" i="6"/>
  <c r="Q291" i="6"/>
  <c r="R291" i="6"/>
  <c r="S291" i="6"/>
  <c r="T291" i="6"/>
  <c r="U291" i="6"/>
  <c r="V291" i="6"/>
  <c r="W291" i="6"/>
  <c r="X291" i="6"/>
  <c r="Y291" i="6"/>
  <c r="Z291" i="6"/>
  <c r="AA291" i="6"/>
  <c r="AB291" i="6"/>
  <c r="AC291" i="6"/>
  <c r="AD291" i="6"/>
  <c r="AE291" i="6"/>
  <c r="Q292" i="6"/>
  <c r="R292" i="6"/>
  <c r="S292" i="6"/>
  <c r="T292" i="6"/>
  <c r="U292" i="6"/>
  <c r="V292" i="6"/>
  <c r="W292" i="6"/>
  <c r="X292" i="6"/>
  <c r="Y292" i="6"/>
  <c r="Z292" i="6"/>
  <c r="AA292" i="6"/>
  <c r="AB292" i="6"/>
  <c r="AC292" i="6"/>
  <c r="AD292" i="6"/>
  <c r="AE292" i="6"/>
  <c r="Q293" i="6"/>
  <c r="R293" i="6"/>
  <c r="S293" i="6"/>
  <c r="T293" i="6"/>
  <c r="U293" i="6"/>
  <c r="V293" i="6"/>
  <c r="W293" i="6"/>
  <c r="X293" i="6"/>
  <c r="Y293" i="6"/>
  <c r="Z293" i="6"/>
  <c r="AA293" i="6"/>
  <c r="AB293" i="6"/>
  <c r="AC293" i="6"/>
  <c r="AD293" i="6"/>
  <c r="AE293" i="6"/>
  <c r="Q294" i="6"/>
  <c r="R294" i="6"/>
  <c r="S294" i="6"/>
  <c r="T294" i="6"/>
  <c r="U294" i="6"/>
  <c r="V294" i="6"/>
  <c r="W294" i="6"/>
  <c r="X294" i="6"/>
  <c r="Y294" i="6"/>
  <c r="Z294" i="6"/>
  <c r="AA294" i="6"/>
  <c r="AB294" i="6"/>
  <c r="AC294" i="6"/>
  <c r="AD294" i="6"/>
  <c r="AE294" i="6"/>
  <c r="Q295" i="6"/>
  <c r="R295" i="6"/>
  <c r="S295" i="6"/>
  <c r="T295" i="6"/>
  <c r="U295" i="6"/>
  <c r="V295" i="6"/>
  <c r="W295" i="6"/>
  <c r="X295" i="6"/>
  <c r="Y295" i="6"/>
  <c r="Z295" i="6"/>
  <c r="AA295" i="6"/>
  <c r="AB295" i="6"/>
  <c r="AC295" i="6"/>
  <c r="AD295" i="6"/>
  <c r="AE295" i="6"/>
  <c r="Q296" i="6"/>
  <c r="R296" i="6"/>
  <c r="S296" i="6"/>
  <c r="T296" i="6"/>
  <c r="U296" i="6"/>
  <c r="V296" i="6"/>
  <c r="W296" i="6"/>
  <c r="X296" i="6"/>
  <c r="Y296" i="6"/>
  <c r="Z296" i="6"/>
  <c r="AA296" i="6"/>
  <c r="AB296" i="6"/>
  <c r="AC296" i="6"/>
  <c r="AD296" i="6"/>
  <c r="AE296" i="6"/>
  <c r="Q297" i="6"/>
  <c r="R297" i="6"/>
  <c r="S297" i="6"/>
  <c r="T297" i="6"/>
  <c r="U297" i="6"/>
  <c r="V297" i="6"/>
  <c r="W297" i="6"/>
  <c r="X297" i="6"/>
  <c r="Y297" i="6"/>
  <c r="Z297" i="6"/>
  <c r="AA297" i="6"/>
  <c r="AB297" i="6"/>
  <c r="AC297" i="6"/>
  <c r="AD297" i="6"/>
  <c r="AE297" i="6"/>
  <c r="Q298" i="6"/>
  <c r="R298" i="6"/>
  <c r="S298" i="6"/>
  <c r="T298" i="6"/>
  <c r="U298" i="6"/>
  <c r="V298" i="6"/>
  <c r="W298" i="6"/>
  <c r="X298" i="6"/>
  <c r="Y298" i="6"/>
  <c r="Z298" i="6"/>
  <c r="AA298" i="6"/>
  <c r="AB298" i="6"/>
  <c r="AC298" i="6"/>
  <c r="AD298" i="6"/>
  <c r="AE298" i="6"/>
  <c r="Q299" i="6"/>
  <c r="R299" i="6"/>
  <c r="S299" i="6"/>
  <c r="T299" i="6"/>
  <c r="U299" i="6"/>
  <c r="V299" i="6"/>
  <c r="W299" i="6"/>
  <c r="X299" i="6"/>
  <c r="Y299" i="6"/>
  <c r="Z299" i="6"/>
  <c r="AA299" i="6"/>
  <c r="AB299" i="6"/>
  <c r="AC299" i="6"/>
  <c r="AD299" i="6"/>
  <c r="AE299" i="6"/>
  <c r="Q300" i="6"/>
  <c r="R300" i="6"/>
  <c r="S300" i="6"/>
  <c r="T300" i="6"/>
  <c r="U300" i="6"/>
  <c r="V300" i="6"/>
  <c r="W300" i="6"/>
  <c r="X300" i="6"/>
  <c r="Y300" i="6"/>
  <c r="Z300" i="6"/>
  <c r="AA300" i="6"/>
  <c r="AB300" i="6"/>
  <c r="AC300" i="6"/>
  <c r="AD300" i="6"/>
  <c r="AE300" i="6"/>
  <c r="Q301" i="6"/>
  <c r="R301" i="6"/>
  <c r="S301" i="6"/>
  <c r="T301" i="6"/>
  <c r="U301" i="6"/>
  <c r="V301" i="6"/>
  <c r="W301" i="6"/>
  <c r="X301" i="6"/>
  <c r="Y301" i="6"/>
  <c r="Z301" i="6"/>
  <c r="AA301" i="6"/>
  <c r="AB301" i="6"/>
  <c r="AC301" i="6"/>
  <c r="AD301" i="6"/>
  <c r="AE301" i="6"/>
  <c r="Q302" i="6"/>
  <c r="R302" i="6"/>
  <c r="S302" i="6"/>
  <c r="T302" i="6"/>
  <c r="U302" i="6"/>
  <c r="V302" i="6"/>
  <c r="W302" i="6"/>
  <c r="X302" i="6"/>
  <c r="Y302" i="6"/>
  <c r="Z302" i="6"/>
  <c r="AA302" i="6"/>
  <c r="AB302" i="6"/>
  <c r="AC302" i="6"/>
  <c r="AD302" i="6"/>
  <c r="AE302" i="6"/>
  <c r="Q303" i="6"/>
  <c r="R303" i="6"/>
  <c r="S303" i="6"/>
  <c r="T303" i="6"/>
  <c r="U303" i="6"/>
  <c r="V303" i="6"/>
  <c r="W303" i="6"/>
  <c r="X303" i="6"/>
  <c r="Y303" i="6"/>
  <c r="Z303" i="6"/>
  <c r="AA303" i="6"/>
  <c r="AB303" i="6"/>
  <c r="AC303" i="6"/>
  <c r="AD303" i="6"/>
  <c r="AE303" i="6"/>
  <c r="Q304" i="6"/>
  <c r="R304" i="6"/>
  <c r="S304" i="6"/>
  <c r="T304" i="6"/>
  <c r="U304" i="6"/>
  <c r="V304" i="6"/>
  <c r="W304" i="6"/>
  <c r="X304" i="6"/>
  <c r="Y304" i="6"/>
  <c r="Z304" i="6"/>
  <c r="AA304" i="6"/>
  <c r="AB304" i="6"/>
  <c r="AC304" i="6"/>
  <c r="AD304" i="6"/>
  <c r="AE304" i="6"/>
  <c r="Q305" i="6"/>
  <c r="R305" i="6"/>
  <c r="S305" i="6"/>
  <c r="T305" i="6"/>
  <c r="U305" i="6"/>
  <c r="V305" i="6"/>
  <c r="W305" i="6"/>
  <c r="X305" i="6"/>
  <c r="Y305" i="6"/>
  <c r="Z305" i="6"/>
  <c r="AA305" i="6"/>
  <c r="AB305" i="6"/>
  <c r="AC305" i="6"/>
  <c r="AD305" i="6"/>
  <c r="AE305" i="6"/>
  <c r="Q306" i="6"/>
  <c r="R306" i="6"/>
  <c r="S306" i="6"/>
  <c r="T306" i="6"/>
  <c r="U306" i="6"/>
  <c r="V306" i="6"/>
  <c r="W306" i="6"/>
  <c r="X306" i="6"/>
  <c r="Y306" i="6"/>
  <c r="Z306" i="6"/>
  <c r="AA306" i="6"/>
  <c r="AB306" i="6"/>
  <c r="AC306" i="6"/>
  <c r="AD306" i="6"/>
  <c r="AE306" i="6"/>
  <c r="Q307" i="6"/>
  <c r="R307" i="6"/>
  <c r="S307" i="6"/>
  <c r="T307" i="6"/>
  <c r="U307" i="6"/>
  <c r="V307" i="6"/>
  <c r="W307" i="6"/>
  <c r="X307" i="6"/>
  <c r="Y307" i="6"/>
  <c r="Z307" i="6"/>
  <c r="AA307" i="6"/>
  <c r="AB307" i="6"/>
  <c r="AC307" i="6"/>
  <c r="AD307" i="6"/>
  <c r="AE307" i="6"/>
  <c r="Q308" i="6"/>
  <c r="R308" i="6"/>
  <c r="S308" i="6"/>
  <c r="T308" i="6"/>
  <c r="U308" i="6"/>
  <c r="V308" i="6"/>
  <c r="W308" i="6"/>
  <c r="X308" i="6"/>
  <c r="Y308" i="6"/>
  <c r="Z308" i="6"/>
  <c r="AA308" i="6"/>
  <c r="AB308" i="6"/>
  <c r="AC308" i="6"/>
  <c r="AD308" i="6"/>
  <c r="AE308" i="6"/>
  <c r="Q309" i="6"/>
  <c r="R309" i="6"/>
  <c r="S309" i="6"/>
  <c r="T309" i="6"/>
  <c r="U309" i="6"/>
  <c r="V309" i="6"/>
  <c r="W309" i="6"/>
  <c r="X309" i="6"/>
  <c r="Y309" i="6"/>
  <c r="Z309" i="6"/>
  <c r="AA309" i="6"/>
  <c r="AB309" i="6"/>
  <c r="AC309" i="6"/>
  <c r="AD309" i="6"/>
  <c r="AE309" i="6"/>
  <c r="Q310" i="6"/>
  <c r="R310" i="6"/>
  <c r="S310" i="6"/>
  <c r="T310" i="6"/>
  <c r="U310" i="6"/>
  <c r="V310" i="6"/>
  <c r="W310" i="6"/>
  <c r="X310" i="6"/>
  <c r="Y310" i="6"/>
  <c r="Z310" i="6"/>
  <c r="AA310" i="6"/>
  <c r="AB310" i="6"/>
  <c r="AC310" i="6"/>
  <c r="AD310" i="6"/>
  <c r="AE310" i="6"/>
  <c r="Q311" i="6"/>
  <c r="R311" i="6"/>
  <c r="S311" i="6"/>
  <c r="T311" i="6"/>
  <c r="U311" i="6"/>
  <c r="V311" i="6"/>
  <c r="W311" i="6"/>
  <c r="X311" i="6"/>
  <c r="Y311" i="6"/>
  <c r="Z311" i="6"/>
  <c r="AA311" i="6"/>
  <c r="AB311" i="6"/>
  <c r="AC311" i="6"/>
  <c r="AD311" i="6"/>
  <c r="AE311" i="6"/>
  <c r="Q312" i="6"/>
  <c r="R312" i="6"/>
  <c r="S312" i="6"/>
  <c r="T312" i="6"/>
  <c r="U312" i="6"/>
  <c r="V312" i="6"/>
  <c r="W312" i="6"/>
  <c r="X312" i="6"/>
  <c r="Y312" i="6"/>
  <c r="Z312" i="6"/>
  <c r="AA312" i="6"/>
  <c r="AB312" i="6"/>
  <c r="AC312" i="6"/>
  <c r="AD312" i="6"/>
  <c r="AE312" i="6"/>
  <c r="Q313" i="6"/>
  <c r="R313" i="6"/>
  <c r="S313" i="6"/>
  <c r="T313" i="6"/>
  <c r="U313" i="6"/>
  <c r="V313" i="6"/>
  <c r="W313" i="6"/>
  <c r="X313" i="6"/>
  <c r="Y313" i="6"/>
  <c r="Z313" i="6"/>
  <c r="AA313" i="6"/>
  <c r="AB313" i="6"/>
  <c r="AC313" i="6"/>
  <c r="AD313" i="6"/>
  <c r="AE313" i="6"/>
  <c r="Q314" i="6"/>
  <c r="R314" i="6"/>
  <c r="S314" i="6"/>
  <c r="T314" i="6"/>
  <c r="U314" i="6"/>
  <c r="V314" i="6"/>
  <c r="W314" i="6"/>
  <c r="X314" i="6"/>
  <c r="Y314" i="6"/>
  <c r="Z314" i="6"/>
  <c r="AA314" i="6"/>
  <c r="AB314" i="6"/>
  <c r="AC314" i="6"/>
  <c r="AD314" i="6"/>
  <c r="AE314" i="6"/>
  <c r="Q315" i="6"/>
  <c r="R315" i="6"/>
  <c r="S315" i="6"/>
  <c r="T315" i="6"/>
  <c r="U315" i="6"/>
  <c r="V315" i="6"/>
  <c r="W315" i="6"/>
  <c r="X315" i="6"/>
  <c r="Y315" i="6"/>
  <c r="Z315" i="6"/>
  <c r="AA315" i="6"/>
  <c r="AB315" i="6"/>
  <c r="AC315" i="6"/>
  <c r="AD315" i="6"/>
  <c r="AE315" i="6"/>
  <c r="Q316" i="6"/>
  <c r="R316" i="6"/>
  <c r="S316" i="6"/>
  <c r="T316" i="6"/>
  <c r="U316" i="6"/>
  <c r="V316" i="6"/>
  <c r="W316" i="6"/>
  <c r="X316" i="6"/>
  <c r="Y316" i="6"/>
  <c r="Z316" i="6"/>
  <c r="AA316" i="6"/>
  <c r="AB316" i="6"/>
  <c r="AC316" i="6"/>
  <c r="AD316" i="6"/>
  <c r="AE316" i="6"/>
  <c r="Q317" i="6"/>
  <c r="R317" i="6"/>
  <c r="S317" i="6"/>
  <c r="T317" i="6"/>
  <c r="U317" i="6"/>
  <c r="V317" i="6"/>
  <c r="W317" i="6"/>
  <c r="X317" i="6"/>
  <c r="Y317" i="6"/>
  <c r="Z317" i="6"/>
  <c r="AA317" i="6"/>
  <c r="AB317" i="6"/>
  <c r="AC317" i="6"/>
  <c r="AD317" i="6"/>
  <c r="AE317" i="6"/>
  <c r="Q318" i="6"/>
  <c r="R318" i="6"/>
  <c r="S318" i="6"/>
  <c r="T318" i="6"/>
  <c r="U318" i="6"/>
  <c r="V318" i="6"/>
  <c r="W318" i="6"/>
  <c r="X318" i="6"/>
  <c r="Y318" i="6"/>
  <c r="Z318" i="6"/>
  <c r="AA318" i="6"/>
  <c r="AB318" i="6"/>
  <c r="AC318" i="6"/>
  <c r="AD318" i="6"/>
  <c r="AE318" i="6"/>
  <c r="Q319" i="6"/>
  <c r="R319" i="6"/>
  <c r="S319" i="6"/>
  <c r="T319" i="6"/>
  <c r="U319" i="6"/>
  <c r="V319" i="6"/>
  <c r="W319" i="6"/>
  <c r="X319" i="6"/>
  <c r="Y319" i="6"/>
  <c r="Z319" i="6"/>
  <c r="AA319" i="6"/>
  <c r="AB319" i="6"/>
  <c r="AC319" i="6"/>
  <c r="AD319" i="6"/>
  <c r="AE319" i="6"/>
  <c r="Q320" i="6"/>
  <c r="R320" i="6"/>
  <c r="S320" i="6"/>
  <c r="T320" i="6"/>
  <c r="U320" i="6"/>
  <c r="V320" i="6"/>
  <c r="W320" i="6"/>
  <c r="X320" i="6"/>
  <c r="Y320" i="6"/>
  <c r="Z320" i="6"/>
  <c r="AA320" i="6"/>
  <c r="AB320" i="6"/>
  <c r="AC320" i="6"/>
  <c r="AD320" i="6"/>
  <c r="AE320" i="6"/>
  <c r="Q321" i="6"/>
  <c r="R321" i="6"/>
  <c r="S321" i="6"/>
  <c r="T321" i="6"/>
  <c r="U321" i="6"/>
  <c r="V321" i="6"/>
  <c r="W321" i="6"/>
  <c r="X321" i="6"/>
  <c r="Y321" i="6"/>
  <c r="Z321" i="6"/>
  <c r="AA321" i="6"/>
  <c r="AB321" i="6"/>
  <c r="AC321" i="6"/>
  <c r="AD321" i="6"/>
  <c r="AE321" i="6"/>
  <c r="Q322" i="6"/>
  <c r="R322" i="6"/>
  <c r="S322" i="6"/>
  <c r="T322" i="6"/>
  <c r="U322" i="6"/>
  <c r="V322" i="6"/>
  <c r="W322" i="6"/>
  <c r="X322" i="6"/>
  <c r="Y322" i="6"/>
  <c r="Z322" i="6"/>
  <c r="AA322" i="6"/>
  <c r="AB322" i="6"/>
  <c r="AC322" i="6"/>
  <c r="AD322" i="6"/>
  <c r="AE322" i="6"/>
  <c r="Q323" i="6"/>
  <c r="R323" i="6"/>
  <c r="S323" i="6"/>
  <c r="T323" i="6"/>
  <c r="U323" i="6"/>
  <c r="V323" i="6"/>
  <c r="W323" i="6"/>
  <c r="X323" i="6"/>
  <c r="Y323" i="6"/>
  <c r="Z323" i="6"/>
  <c r="AA323" i="6"/>
  <c r="AB323" i="6"/>
  <c r="AC323" i="6"/>
  <c r="AD323" i="6"/>
  <c r="AE323" i="6"/>
  <c r="Q324" i="6"/>
  <c r="R324" i="6"/>
  <c r="S324" i="6"/>
  <c r="T324" i="6"/>
  <c r="U324" i="6"/>
  <c r="V324" i="6"/>
  <c r="W324" i="6"/>
  <c r="X324" i="6"/>
  <c r="Y324" i="6"/>
  <c r="Z324" i="6"/>
  <c r="AA324" i="6"/>
  <c r="AB324" i="6"/>
  <c r="AC324" i="6"/>
  <c r="AD324" i="6"/>
  <c r="AE324" i="6"/>
  <c r="Q325" i="6"/>
  <c r="R325" i="6"/>
  <c r="S325" i="6"/>
  <c r="T325" i="6"/>
  <c r="U325" i="6"/>
  <c r="V325" i="6"/>
  <c r="W325" i="6"/>
  <c r="X325" i="6"/>
  <c r="Y325" i="6"/>
  <c r="Z325" i="6"/>
  <c r="AA325" i="6"/>
  <c r="AB325" i="6"/>
  <c r="AC325" i="6"/>
  <c r="AD325" i="6"/>
  <c r="AE325" i="6"/>
  <c r="Q326" i="6"/>
  <c r="R326" i="6"/>
  <c r="S326" i="6"/>
  <c r="T326" i="6"/>
  <c r="U326" i="6"/>
  <c r="V326" i="6"/>
  <c r="W326" i="6"/>
  <c r="X326" i="6"/>
  <c r="Y326" i="6"/>
  <c r="Z326" i="6"/>
  <c r="AA326" i="6"/>
  <c r="AB326" i="6"/>
  <c r="AC326" i="6"/>
  <c r="AD326" i="6"/>
  <c r="AE326" i="6"/>
  <c r="Q327" i="6"/>
  <c r="R327" i="6"/>
  <c r="S327" i="6"/>
  <c r="T327" i="6"/>
  <c r="U327" i="6"/>
  <c r="V327" i="6"/>
  <c r="W327" i="6"/>
  <c r="X327" i="6"/>
  <c r="Y327" i="6"/>
  <c r="Z327" i="6"/>
  <c r="AA327" i="6"/>
  <c r="AB327" i="6"/>
  <c r="AC327" i="6"/>
  <c r="AD327" i="6"/>
  <c r="AE327" i="6"/>
  <c r="Q328" i="6"/>
  <c r="R328" i="6"/>
  <c r="S328" i="6"/>
  <c r="T328" i="6"/>
  <c r="U328" i="6"/>
  <c r="V328" i="6"/>
  <c r="W328" i="6"/>
  <c r="X328" i="6"/>
  <c r="Y328" i="6"/>
  <c r="Z328" i="6"/>
  <c r="AA328" i="6"/>
  <c r="AB328" i="6"/>
  <c r="AC328" i="6"/>
  <c r="AD328" i="6"/>
  <c r="AE328" i="6"/>
  <c r="Q329" i="6"/>
  <c r="R329" i="6"/>
  <c r="S329" i="6"/>
  <c r="T329" i="6"/>
  <c r="U329" i="6"/>
  <c r="V329" i="6"/>
  <c r="W329" i="6"/>
  <c r="X329" i="6"/>
  <c r="Y329" i="6"/>
  <c r="Z329" i="6"/>
  <c r="AA329" i="6"/>
  <c r="AB329" i="6"/>
  <c r="AC329" i="6"/>
  <c r="AD329" i="6"/>
  <c r="AE329" i="6"/>
  <c r="Q330" i="6"/>
  <c r="R330" i="6"/>
  <c r="S330" i="6"/>
  <c r="T330" i="6"/>
  <c r="U330" i="6"/>
  <c r="V330" i="6"/>
  <c r="W330" i="6"/>
  <c r="X330" i="6"/>
  <c r="Y330" i="6"/>
  <c r="Z330" i="6"/>
  <c r="AA330" i="6"/>
  <c r="AB330" i="6"/>
  <c r="AC330" i="6"/>
  <c r="AD330" i="6"/>
  <c r="AE330" i="6"/>
  <c r="Q331" i="6"/>
  <c r="R331" i="6"/>
  <c r="S331" i="6"/>
  <c r="T331" i="6"/>
  <c r="U331" i="6"/>
  <c r="V331" i="6"/>
  <c r="W331" i="6"/>
  <c r="X331" i="6"/>
  <c r="Y331" i="6"/>
  <c r="Z331" i="6"/>
  <c r="AA331" i="6"/>
  <c r="AB331" i="6"/>
  <c r="AC331" i="6"/>
  <c r="AD331" i="6"/>
  <c r="AE331" i="6"/>
  <c r="Q332" i="6"/>
  <c r="R332" i="6"/>
  <c r="S332" i="6"/>
  <c r="T332" i="6"/>
  <c r="U332" i="6"/>
  <c r="V332" i="6"/>
  <c r="W332" i="6"/>
  <c r="X332" i="6"/>
  <c r="Y332" i="6"/>
  <c r="Z332" i="6"/>
  <c r="AA332" i="6"/>
  <c r="AB332" i="6"/>
  <c r="AC332" i="6"/>
  <c r="AD332" i="6"/>
  <c r="AE332" i="6"/>
  <c r="Q333" i="6"/>
  <c r="R333" i="6"/>
  <c r="S333" i="6"/>
  <c r="T333" i="6"/>
  <c r="U333" i="6"/>
  <c r="V333" i="6"/>
  <c r="W333" i="6"/>
  <c r="X333" i="6"/>
  <c r="Y333" i="6"/>
  <c r="Z333" i="6"/>
  <c r="AA333" i="6"/>
  <c r="AB333" i="6"/>
  <c r="AC333" i="6"/>
  <c r="AD333" i="6"/>
  <c r="AE333" i="6"/>
  <c r="Q334" i="6"/>
  <c r="R334" i="6"/>
  <c r="S334" i="6"/>
  <c r="T334" i="6"/>
  <c r="U334" i="6"/>
  <c r="V334" i="6"/>
  <c r="W334" i="6"/>
  <c r="X334" i="6"/>
  <c r="Y334" i="6"/>
  <c r="Z334" i="6"/>
  <c r="AA334" i="6"/>
  <c r="AB334" i="6"/>
  <c r="AC334" i="6"/>
  <c r="AD334" i="6"/>
  <c r="AE334" i="6"/>
  <c r="Q335" i="6"/>
  <c r="R335" i="6"/>
  <c r="S335" i="6"/>
  <c r="T335" i="6"/>
  <c r="U335" i="6"/>
  <c r="V335" i="6"/>
  <c r="W335" i="6"/>
  <c r="X335" i="6"/>
  <c r="Y335" i="6"/>
  <c r="Z335" i="6"/>
  <c r="AA335" i="6"/>
  <c r="AB335" i="6"/>
  <c r="AC335" i="6"/>
  <c r="AD335" i="6"/>
  <c r="AE335" i="6"/>
  <c r="Q336" i="6"/>
  <c r="R336" i="6"/>
  <c r="S336" i="6"/>
  <c r="T336" i="6"/>
  <c r="U336" i="6"/>
  <c r="V336" i="6"/>
  <c r="W336" i="6"/>
  <c r="X336" i="6"/>
  <c r="Y336" i="6"/>
  <c r="Z336" i="6"/>
  <c r="AA336" i="6"/>
  <c r="AB336" i="6"/>
  <c r="AC336" i="6"/>
  <c r="AD336" i="6"/>
  <c r="AE336" i="6"/>
  <c r="Q337" i="6"/>
  <c r="R337" i="6"/>
  <c r="S337" i="6"/>
  <c r="T337" i="6"/>
  <c r="U337" i="6"/>
  <c r="V337" i="6"/>
  <c r="W337" i="6"/>
  <c r="X337" i="6"/>
  <c r="Y337" i="6"/>
  <c r="Z337" i="6"/>
  <c r="AA337" i="6"/>
  <c r="AB337" i="6"/>
  <c r="AC337" i="6"/>
  <c r="AD337" i="6"/>
  <c r="AE337" i="6"/>
  <c r="Q338" i="6"/>
  <c r="R338" i="6"/>
  <c r="S338" i="6"/>
  <c r="T338" i="6"/>
  <c r="U338" i="6"/>
  <c r="V338" i="6"/>
  <c r="W338" i="6"/>
  <c r="X338" i="6"/>
  <c r="Y338" i="6"/>
  <c r="Z338" i="6"/>
  <c r="AA338" i="6"/>
  <c r="AB338" i="6"/>
  <c r="AC338" i="6"/>
  <c r="AD338" i="6"/>
  <c r="AE338" i="6"/>
  <c r="Q339" i="6"/>
  <c r="R339" i="6"/>
  <c r="S339" i="6"/>
  <c r="T339" i="6"/>
  <c r="U339" i="6"/>
  <c r="V339" i="6"/>
  <c r="W339" i="6"/>
  <c r="X339" i="6"/>
  <c r="Y339" i="6"/>
  <c r="Z339" i="6"/>
  <c r="AA339" i="6"/>
  <c r="AB339" i="6"/>
  <c r="AC339" i="6"/>
  <c r="AD339" i="6"/>
  <c r="AE339" i="6"/>
  <c r="Q340" i="6"/>
  <c r="R340" i="6"/>
  <c r="S340" i="6"/>
  <c r="T340" i="6"/>
  <c r="U340" i="6"/>
  <c r="V340" i="6"/>
  <c r="W340" i="6"/>
  <c r="X340" i="6"/>
  <c r="Y340" i="6"/>
  <c r="Z340" i="6"/>
  <c r="AA340" i="6"/>
  <c r="AB340" i="6"/>
  <c r="AC340" i="6"/>
  <c r="AD340" i="6"/>
  <c r="AE340" i="6"/>
  <c r="Q341" i="6"/>
  <c r="R341" i="6"/>
  <c r="S341" i="6"/>
  <c r="T341" i="6"/>
  <c r="U341" i="6"/>
  <c r="V341" i="6"/>
  <c r="W341" i="6"/>
  <c r="X341" i="6"/>
  <c r="Y341" i="6"/>
  <c r="Z341" i="6"/>
  <c r="AA341" i="6"/>
  <c r="AB341" i="6"/>
  <c r="AC341" i="6"/>
  <c r="AD341" i="6"/>
  <c r="AE341" i="6"/>
  <c r="Q342" i="6"/>
  <c r="R342" i="6"/>
  <c r="S342" i="6"/>
  <c r="T342" i="6"/>
  <c r="U342" i="6"/>
  <c r="V342" i="6"/>
  <c r="W342" i="6"/>
  <c r="X342" i="6"/>
  <c r="Y342" i="6"/>
  <c r="Z342" i="6"/>
  <c r="AA342" i="6"/>
  <c r="AB342" i="6"/>
  <c r="AC342" i="6"/>
  <c r="AD342" i="6"/>
  <c r="AE342" i="6"/>
  <c r="Q343" i="6"/>
  <c r="R343" i="6"/>
  <c r="S343" i="6"/>
  <c r="T343" i="6"/>
  <c r="U343" i="6"/>
  <c r="V343" i="6"/>
  <c r="W343" i="6"/>
  <c r="X343" i="6"/>
  <c r="Y343" i="6"/>
  <c r="Z343" i="6"/>
  <c r="AA343" i="6"/>
  <c r="AB343" i="6"/>
  <c r="AC343" i="6"/>
  <c r="AD343" i="6"/>
  <c r="AE343" i="6"/>
  <c r="Q344" i="6"/>
  <c r="R344" i="6"/>
  <c r="S344" i="6"/>
  <c r="T344" i="6"/>
  <c r="U344" i="6"/>
  <c r="V344" i="6"/>
  <c r="W344" i="6"/>
  <c r="X344" i="6"/>
  <c r="Y344" i="6"/>
  <c r="Z344" i="6"/>
  <c r="AA344" i="6"/>
  <c r="AB344" i="6"/>
  <c r="AC344" i="6"/>
  <c r="AD344" i="6"/>
  <c r="AE344" i="6"/>
  <c r="Q345" i="6"/>
  <c r="R345" i="6"/>
  <c r="S345" i="6"/>
  <c r="T345" i="6"/>
  <c r="U345" i="6"/>
  <c r="V345" i="6"/>
  <c r="W345" i="6"/>
  <c r="X345" i="6"/>
  <c r="Y345" i="6"/>
  <c r="Z345" i="6"/>
  <c r="AA345" i="6"/>
  <c r="AB345" i="6"/>
  <c r="AC345" i="6"/>
  <c r="AD345" i="6"/>
  <c r="AE345" i="6"/>
  <c r="Q346" i="6"/>
  <c r="R346" i="6"/>
  <c r="S346" i="6"/>
  <c r="T346" i="6"/>
  <c r="U346" i="6"/>
  <c r="V346" i="6"/>
  <c r="W346" i="6"/>
  <c r="X346" i="6"/>
  <c r="Y346" i="6"/>
  <c r="Z346" i="6"/>
  <c r="AA346" i="6"/>
  <c r="AB346" i="6"/>
  <c r="AC346" i="6"/>
  <c r="AD346" i="6"/>
  <c r="AE346" i="6"/>
  <c r="Q347" i="6"/>
  <c r="R347" i="6"/>
  <c r="S347" i="6"/>
  <c r="T347" i="6"/>
  <c r="U347" i="6"/>
  <c r="V347" i="6"/>
  <c r="W347" i="6"/>
  <c r="X347" i="6"/>
  <c r="Y347" i="6"/>
  <c r="Z347" i="6"/>
  <c r="AA347" i="6"/>
  <c r="AB347" i="6"/>
  <c r="AC347" i="6"/>
  <c r="AD347" i="6"/>
  <c r="AE347" i="6"/>
  <c r="Q348" i="6"/>
  <c r="R348" i="6"/>
  <c r="S348" i="6"/>
  <c r="T348" i="6"/>
  <c r="U348" i="6"/>
  <c r="V348" i="6"/>
  <c r="W348" i="6"/>
  <c r="X348" i="6"/>
  <c r="Y348" i="6"/>
  <c r="Z348" i="6"/>
  <c r="AA348" i="6"/>
  <c r="AB348" i="6"/>
  <c r="AC348" i="6"/>
  <c r="AD348" i="6"/>
  <c r="AE348" i="6"/>
  <c r="Q349" i="6"/>
  <c r="R349" i="6"/>
  <c r="S349" i="6"/>
  <c r="T349" i="6"/>
  <c r="U349" i="6"/>
  <c r="V349" i="6"/>
  <c r="W349" i="6"/>
  <c r="X349" i="6"/>
  <c r="Y349" i="6"/>
  <c r="Z349" i="6"/>
  <c r="AA349" i="6"/>
  <c r="AB349" i="6"/>
  <c r="AC349" i="6"/>
  <c r="AD349" i="6"/>
  <c r="AE349" i="6"/>
  <c r="Q350" i="6"/>
  <c r="R350" i="6"/>
  <c r="S350" i="6"/>
  <c r="T350" i="6"/>
  <c r="U350" i="6"/>
  <c r="V350" i="6"/>
  <c r="W350" i="6"/>
  <c r="X350" i="6"/>
  <c r="Y350" i="6"/>
  <c r="Z350" i="6"/>
  <c r="AA350" i="6"/>
  <c r="AB350" i="6"/>
  <c r="AC350" i="6"/>
  <c r="AD350" i="6"/>
  <c r="AE350" i="6"/>
  <c r="Q351" i="6"/>
  <c r="R351" i="6"/>
  <c r="S351" i="6"/>
  <c r="T351" i="6"/>
  <c r="U351" i="6"/>
  <c r="V351" i="6"/>
  <c r="W351" i="6"/>
  <c r="X351" i="6"/>
  <c r="Y351" i="6"/>
  <c r="Z351" i="6"/>
  <c r="AA351" i="6"/>
  <c r="AB351" i="6"/>
  <c r="AC351" i="6"/>
  <c r="AD351" i="6"/>
  <c r="AE351" i="6"/>
  <c r="Q352" i="6"/>
  <c r="R352" i="6"/>
  <c r="S352" i="6"/>
  <c r="T352" i="6"/>
  <c r="U352" i="6"/>
  <c r="V352" i="6"/>
  <c r="W352" i="6"/>
  <c r="X352" i="6"/>
  <c r="Y352" i="6"/>
  <c r="Z352" i="6"/>
  <c r="AA352" i="6"/>
  <c r="AB352" i="6"/>
  <c r="AC352" i="6"/>
  <c r="AD352" i="6"/>
  <c r="AE352" i="6"/>
  <c r="Q353" i="6"/>
  <c r="R353" i="6"/>
  <c r="S353" i="6"/>
  <c r="T353" i="6"/>
  <c r="U353" i="6"/>
  <c r="V353" i="6"/>
  <c r="W353" i="6"/>
  <c r="X353" i="6"/>
  <c r="Y353" i="6"/>
  <c r="Z353" i="6"/>
  <c r="AA353" i="6"/>
  <c r="AB353" i="6"/>
  <c r="AC353" i="6"/>
  <c r="AD353" i="6"/>
  <c r="AE353" i="6"/>
  <c r="Q354" i="6"/>
  <c r="R354" i="6"/>
  <c r="S354" i="6"/>
  <c r="T354" i="6"/>
  <c r="U354" i="6"/>
  <c r="V354" i="6"/>
  <c r="W354" i="6"/>
  <c r="X354" i="6"/>
  <c r="Y354" i="6"/>
  <c r="Z354" i="6"/>
  <c r="AA354" i="6"/>
  <c r="AB354" i="6"/>
  <c r="AC354" i="6"/>
  <c r="AD354" i="6"/>
  <c r="AE354" i="6"/>
  <c r="Q355" i="6"/>
  <c r="R355" i="6"/>
  <c r="S355" i="6"/>
  <c r="T355" i="6"/>
  <c r="U355" i="6"/>
  <c r="V355" i="6"/>
  <c r="W355" i="6"/>
  <c r="X355" i="6"/>
  <c r="Y355" i="6"/>
  <c r="Z355" i="6"/>
  <c r="AA355" i="6"/>
  <c r="AB355" i="6"/>
  <c r="AC355" i="6"/>
  <c r="AD355" i="6"/>
  <c r="AE355" i="6"/>
  <c r="Q356" i="6"/>
  <c r="R356" i="6"/>
  <c r="S356" i="6"/>
  <c r="T356" i="6"/>
  <c r="U356" i="6"/>
  <c r="V356" i="6"/>
  <c r="W356" i="6"/>
  <c r="X356" i="6"/>
  <c r="Y356" i="6"/>
  <c r="Z356" i="6"/>
  <c r="AA356" i="6"/>
  <c r="AB356" i="6"/>
  <c r="AC356" i="6"/>
  <c r="AD356" i="6"/>
  <c r="AE356" i="6"/>
  <c r="Q357" i="6"/>
  <c r="R357" i="6"/>
  <c r="S357" i="6"/>
  <c r="T357" i="6"/>
  <c r="U357" i="6"/>
  <c r="V357" i="6"/>
  <c r="W357" i="6"/>
  <c r="X357" i="6"/>
  <c r="Y357" i="6"/>
  <c r="Z357" i="6"/>
  <c r="AA357" i="6"/>
  <c r="AB357" i="6"/>
  <c r="AC357" i="6"/>
  <c r="AD357" i="6"/>
  <c r="AE357" i="6"/>
  <c r="Q358" i="6"/>
  <c r="R358" i="6"/>
  <c r="S358" i="6"/>
  <c r="T358" i="6"/>
  <c r="U358" i="6"/>
  <c r="V358" i="6"/>
  <c r="W358" i="6"/>
  <c r="X358" i="6"/>
  <c r="Y358" i="6"/>
  <c r="Z358" i="6"/>
  <c r="AA358" i="6"/>
  <c r="AB358" i="6"/>
  <c r="AC358" i="6"/>
  <c r="AD358" i="6"/>
  <c r="AE358" i="6"/>
  <c r="Q359" i="6"/>
  <c r="R359" i="6"/>
  <c r="S359" i="6"/>
  <c r="T359" i="6"/>
  <c r="U359" i="6"/>
  <c r="V359" i="6"/>
  <c r="W359" i="6"/>
  <c r="X359" i="6"/>
  <c r="Y359" i="6"/>
  <c r="Z359" i="6"/>
  <c r="AA359" i="6"/>
  <c r="AB359" i="6"/>
  <c r="AC359" i="6"/>
  <c r="AD359" i="6"/>
  <c r="AE359" i="6"/>
  <c r="Q360" i="6"/>
  <c r="R360" i="6"/>
  <c r="S360" i="6"/>
  <c r="T360" i="6"/>
  <c r="U360" i="6"/>
  <c r="V360" i="6"/>
  <c r="W360" i="6"/>
  <c r="X360" i="6"/>
  <c r="Y360" i="6"/>
  <c r="Z360" i="6"/>
  <c r="AA360" i="6"/>
  <c r="AB360" i="6"/>
  <c r="AC360" i="6"/>
  <c r="AD360" i="6"/>
  <c r="AE360" i="6"/>
  <c r="Q361" i="6"/>
  <c r="R361" i="6"/>
  <c r="S361" i="6"/>
  <c r="T361" i="6"/>
  <c r="U361" i="6"/>
  <c r="V361" i="6"/>
  <c r="W361" i="6"/>
  <c r="X361" i="6"/>
  <c r="Y361" i="6"/>
  <c r="Z361" i="6"/>
  <c r="AA361" i="6"/>
  <c r="AB361" i="6"/>
  <c r="AC361" i="6"/>
  <c r="AD361" i="6"/>
  <c r="AE361" i="6"/>
  <c r="Q362" i="6"/>
  <c r="R362" i="6"/>
  <c r="S362" i="6"/>
  <c r="T362" i="6"/>
  <c r="U362" i="6"/>
  <c r="V362" i="6"/>
  <c r="W362" i="6"/>
  <c r="X362" i="6"/>
  <c r="Y362" i="6"/>
  <c r="Z362" i="6"/>
  <c r="AA362" i="6"/>
  <c r="AB362" i="6"/>
  <c r="AC362" i="6"/>
  <c r="AD362" i="6"/>
  <c r="AE362" i="6"/>
  <c r="Q363" i="6"/>
  <c r="R363" i="6"/>
  <c r="S363" i="6"/>
  <c r="T363" i="6"/>
  <c r="U363" i="6"/>
  <c r="V363" i="6"/>
  <c r="W363" i="6"/>
  <c r="X363" i="6"/>
  <c r="Y363" i="6"/>
  <c r="Z363" i="6"/>
  <c r="AA363" i="6"/>
  <c r="AB363" i="6"/>
  <c r="AC363" i="6"/>
  <c r="AD363" i="6"/>
  <c r="AE363" i="6"/>
  <c r="Q364" i="6"/>
  <c r="R364" i="6"/>
  <c r="S364" i="6"/>
  <c r="T364" i="6"/>
  <c r="U364" i="6"/>
  <c r="V364" i="6"/>
  <c r="W364" i="6"/>
  <c r="X364" i="6"/>
  <c r="Y364" i="6"/>
  <c r="Z364" i="6"/>
  <c r="AA364" i="6"/>
  <c r="AB364" i="6"/>
  <c r="AC364" i="6"/>
  <c r="AD364" i="6"/>
  <c r="AE364" i="6"/>
  <c r="Q365" i="6"/>
  <c r="R365" i="6"/>
  <c r="S365" i="6"/>
  <c r="T365" i="6"/>
  <c r="U365" i="6"/>
  <c r="V365" i="6"/>
  <c r="W365" i="6"/>
  <c r="X365" i="6"/>
  <c r="Y365" i="6"/>
  <c r="Z365" i="6"/>
  <c r="AA365" i="6"/>
  <c r="AB365" i="6"/>
  <c r="AC365" i="6"/>
  <c r="AD365" i="6"/>
  <c r="AE365" i="6"/>
  <c r="Q366" i="6"/>
  <c r="R366" i="6"/>
  <c r="S366" i="6"/>
  <c r="T366" i="6"/>
  <c r="U366" i="6"/>
  <c r="V366" i="6"/>
  <c r="W366" i="6"/>
  <c r="X366" i="6"/>
  <c r="Y366" i="6"/>
  <c r="Z366" i="6"/>
  <c r="AA366" i="6"/>
  <c r="AB366" i="6"/>
  <c r="AC366" i="6"/>
  <c r="AD366" i="6"/>
  <c r="AE366" i="6"/>
  <c r="Q367" i="6"/>
  <c r="R367" i="6"/>
  <c r="S367" i="6"/>
  <c r="T367" i="6"/>
  <c r="U367" i="6"/>
  <c r="V367" i="6"/>
  <c r="W367" i="6"/>
  <c r="X367" i="6"/>
  <c r="Y367" i="6"/>
  <c r="Z367" i="6"/>
  <c r="AA367" i="6"/>
  <c r="AB367" i="6"/>
  <c r="AC367" i="6"/>
  <c r="AD367" i="6"/>
  <c r="AE367" i="6"/>
  <c r="Q368" i="6"/>
  <c r="R368" i="6"/>
  <c r="S368" i="6"/>
  <c r="T368" i="6"/>
  <c r="U368" i="6"/>
  <c r="V368" i="6"/>
  <c r="W368" i="6"/>
  <c r="X368" i="6"/>
  <c r="Y368" i="6"/>
  <c r="Z368" i="6"/>
  <c r="AA368" i="6"/>
  <c r="AB368" i="6"/>
  <c r="AC368" i="6"/>
  <c r="AD368" i="6"/>
  <c r="AE368" i="6"/>
  <c r="Q369" i="6"/>
  <c r="R369" i="6"/>
  <c r="S369" i="6"/>
  <c r="T369" i="6"/>
  <c r="U369" i="6"/>
  <c r="V369" i="6"/>
  <c r="W369" i="6"/>
  <c r="X369" i="6"/>
  <c r="Y369" i="6"/>
  <c r="Z369" i="6"/>
  <c r="AA369" i="6"/>
  <c r="AB369" i="6"/>
  <c r="AC369" i="6"/>
  <c r="AD369" i="6"/>
  <c r="AE369" i="6"/>
  <c r="Q370" i="6"/>
  <c r="R370" i="6"/>
  <c r="S370" i="6"/>
  <c r="T370" i="6"/>
  <c r="U370" i="6"/>
  <c r="V370" i="6"/>
  <c r="W370" i="6"/>
  <c r="X370" i="6"/>
  <c r="Y370" i="6"/>
  <c r="Z370" i="6"/>
  <c r="AA370" i="6"/>
  <c r="AB370" i="6"/>
  <c r="AC370" i="6"/>
  <c r="AD370" i="6"/>
  <c r="AE370" i="6"/>
  <c r="Q371" i="6"/>
  <c r="R371" i="6"/>
  <c r="S371" i="6"/>
  <c r="T371" i="6"/>
  <c r="U371" i="6"/>
  <c r="V371" i="6"/>
  <c r="W371" i="6"/>
  <c r="X371" i="6"/>
  <c r="Y371" i="6"/>
  <c r="Z371" i="6"/>
  <c r="AA371" i="6"/>
  <c r="AB371" i="6"/>
  <c r="AC371" i="6"/>
  <c r="AD371" i="6"/>
  <c r="AE371" i="6"/>
  <c r="Q372" i="6"/>
  <c r="R372" i="6"/>
  <c r="S372" i="6"/>
  <c r="T372" i="6"/>
  <c r="U372" i="6"/>
  <c r="V372" i="6"/>
  <c r="W372" i="6"/>
  <c r="X372" i="6"/>
  <c r="Y372" i="6"/>
  <c r="Z372" i="6"/>
  <c r="AA372" i="6"/>
  <c r="AB372" i="6"/>
  <c r="AC372" i="6"/>
  <c r="AD372" i="6"/>
  <c r="AE372" i="6"/>
  <c r="Q373" i="6"/>
  <c r="R373" i="6"/>
  <c r="S373" i="6"/>
  <c r="T373" i="6"/>
  <c r="U373" i="6"/>
  <c r="V373" i="6"/>
  <c r="W373" i="6"/>
  <c r="X373" i="6"/>
  <c r="Y373" i="6"/>
  <c r="Z373" i="6"/>
  <c r="AA373" i="6"/>
  <c r="AB373" i="6"/>
  <c r="AC373" i="6"/>
  <c r="AD373" i="6"/>
  <c r="AE373" i="6"/>
  <c r="Q374" i="6"/>
  <c r="R374" i="6"/>
  <c r="S374" i="6"/>
  <c r="T374" i="6"/>
  <c r="U374" i="6"/>
  <c r="V374" i="6"/>
  <c r="W374" i="6"/>
  <c r="X374" i="6"/>
  <c r="Y374" i="6"/>
  <c r="Z374" i="6"/>
  <c r="AA374" i="6"/>
  <c r="AB374" i="6"/>
  <c r="AC374" i="6"/>
  <c r="AD374" i="6"/>
  <c r="AE374" i="6"/>
  <c r="Q375" i="6"/>
  <c r="R375" i="6"/>
  <c r="S375" i="6"/>
  <c r="T375" i="6"/>
  <c r="U375" i="6"/>
  <c r="V375" i="6"/>
  <c r="W375" i="6"/>
  <c r="X375" i="6"/>
  <c r="Y375" i="6"/>
  <c r="Z375" i="6"/>
  <c r="AA375" i="6"/>
  <c r="AB375" i="6"/>
  <c r="AC375" i="6"/>
  <c r="AD375" i="6"/>
  <c r="AE375" i="6"/>
  <c r="Q376" i="6"/>
  <c r="R376" i="6"/>
  <c r="S376" i="6"/>
  <c r="T376" i="6"/>
  <c r="U376" i="6"/>
  <c r="V376" i="6"/>
  <c r="W376" i="6"/>
  <c r="X376" i="6"/>
  <c r="Y376" i="6"/>
  <c r="Z376" i="6"/>
  <c r="AA376" i="6"/>
  <c r="AB376" i="6"/>
  <c r="AC376" i="6"/>
  <c r="AD376" i="6"/>
  <c r="AE376" i="6"/>
  <c r="Q377" i="6"/>
  <c r="R377" i="6"/>
  <c r="S377" i="6"/>
  <c r="T377" i="6"/>
  <c r="U377" i="6"/>
  <c r="V377" i="6"/>
  <c r="W377" i="6"/>
  <c r="X377" i="6"/>
  <c r="Y377" i="6"/>
  <c r="Z377" i="6"/>
  <c r="AA377" i="6"/>
  <c r="AB377" i="6"/>
  <c r="AC377" i="6"/>
  <c r="AD377" i="6"/>
  <c r="AE377" i="6"/>
  <c r="Q378" i="6"/>
  <c r="R378" i="6"/>
  <c r="S378" i="6"/>
  <c r="T378" i="6"/>
  <c r="U378" i="6"/>
  <c r="V378" i="6"/>
  <c r="W378" i="6"/>
  <c r="X378" i="6"/>
  <c r="Y378" i="6"/>
  <c r="Z378" i="6"/>
  <c r="AA378" i="6"/>
  <c r="AB378" i="6"/>
  <c r="AC378" i="6"/>
  <c r="AD378" i="6"/>
  <c r="AE378" i="6"/>
  <c r="Q379" i="6"/>
  <c r="R379" i="6"/>
  <c r="S379" i="6"/>
  <c r="T379" i="6"/>
  <c r="U379" i="6"/>
  <c r="V379" i="6"/>
  <c r="W379" i="6"/>
  <c r="X379" i="6"/>
  <c r="Y379" i="6"/>
  <c r="Z379" i="6"/>
  <c r="AA379" i="6"/>
  <c r="AB379" i="6"/>
  <c r="AC379" i="6"/>
  <c r="AD379" i="6"/>
  <c r="AE379" i="6"/>
  <c r="Q380" i="6"/>
  <c r="R380" i="6"/>
  <c r="S380" i="6"/>
  <c r="T380" i="6"/>
  <c r="U380" i="6"/>
  <c r="V380" i="6"/>
  <c r="W380" i="6"/>
  <c r="X380" i="6"/>
  <c r="Y380" i="6"/>
  <c r="Z380" i="6"/>
  <c r="AA380" i="6"/>
  <c r="AB380" i="6"/>
  <c r="AC380" i="6"/>
  <c r="AD380" i="6"/>
  <c r="AE380" i="6"/>
  <c r="Q381" i="6"/>
  <c r="R381" i="6"/>
  <c r="S381" i="6"/>
  <c r="T381" i="6"/>
  <c r="U381" i="6"/>
  <c r="V381" i="6"/>
  <c r="W381" i="6"/>
  <c r="X381" i="6"/>
  <c r="Y381" i="6"/>
  <c r="Z381" i="6"/>
  <c r="AA381" i="6"/>
  <c r="AB381" i="6"/>
  <c r="AC381" i="6"/>
  <c r="AD381" i="6"/>
  <c r="AE381" i="6"/>
  <c r="Q382" i="6"/>
  <c r="R382" i="6"/>
  <c r="S382" i="6"/>
  <c r="T382" i="6"/>
  <c r="U382" i="6"/>
  <c r="V382" i="6"/>
  <c r="W382" i="6"/>
  <c r="X382" i="6"/>
  <c r="Y382" i="6"/>
  <c r="Z382" i="6"/>
  <c r="AA382" i="6"/>
  <c r="AB382" i="6"/>
  <c r="AC382" i="6"/>
  <c r="AD382" i="6"/>
  <c r="AE382" i="6"/>
  <c r="Q383" i="6"/>
  <c r="R383" i="6"/>
  <c r="S383" i="6"/>
  <c r="T383" i="6"/>
  <c r="U383" i="6"/>
  <c r="V383" i="6"/>
  <c r="W383" i="6"/>
  <c r="X383" i="6"/>
  <c r="Y383" i="6"/>
  <c r="Z383" i="6"/>
  <c r="AA383" i="6"/>
  <c r="AB383" i="6"/>
  <c r="AC383" i="6"/>
  <c r="AD383" i="6"/>
  <c r="AE383" i="6"/>
  <c r="Q384" i="6"/>
  <c r="R384" i="6"/>
  <c r="S384" i="6"/>
  <c r="T384" i="6"/>
  <c r="U384" i="6"/>
  <c r="V384" i="6"/>
  <c r="W384" i="6"/>
  <c r="X384" i="6"/>
  <c r="Y384" i="6"/>
  <c r="Z384" i="6"/>
  <c r="AA384" i="6"/>
  <c r="AB384" i="6"/>
  <c r="AC384" i="6"/>
  <c r="AD384" i="6"/>
  <c r="AE384" i="6"/>
  <c r="Q385" i="6"/>
  <c r="R385" i="6"/>
  <c r="S385" i="6"/>
  <c r="T385" i="6"/>
  <c r="U385" i="6"/>
  <c r="V385" i="6"/>
  <c r="W385" i="6"/>
  <c r="X385" i="6"/>
  <c r="Y385" i="6"/>
  <c r="Z385" i="6"/>
  <c r="AA385" i="6"/>
  <c r="AB385" i="6"/>
  <c r="AC385" i="6"/>
  <c r="AD385" i="6"/>
  <c r="AE385" i="6"/>
  <c r="Q386" i="6"/>
  <c r="R386" i="6"/>
  <c r="S386" i="6"/>
  <c r="T386" i="6"/>
  <c r="U386" i="6"/>
  <c r="V386" i="6"/>
  <c r="W386" i="6"/>
  <c r="X386" i="6"/>
  <c r="Y386" i="6"/>
  <c r="Z386" i="6"/>
  <c r="AA386" i="6"/>
  <c r="AB386" i="6"/>
  <c r="AC386" i="6"/>
  <c r="AD386" i="6"/>
  <c r="AE386" i="6"/>
  <c r="Q387" i="6"/>
  <c r="R387" i="6"/>
  <c r="S387" i="6"/>
  <c r="T387" i="6"/>
  <c r="U387" i="6"/>
  <c r="V387" i="6"/>
  <c r="W387" i="6"/>
  <c r="X387" i="6"/>
  <c r="Y387" i="6"/>
  <c r="Z387" i="6"/>
  <c r="AA387" i="6"/>
  <c r="AB387" i="6"/>
  <c r="AC387" i="6"/>
  <c r="AD387" i="6"/>
  <c r="AE387" i="6"/>
  <c r="Q388" i="6"/>
  <c r="R388" i="6"/>
  <c r="S388" i="6"/>
  <c r="T388" i="6"/>
  <c r="U388" i="6"/>
  <c r="V388" i="6"/>
  <c r="W388" i="6"/>
  <c r="X388" i="6"/>
  <c r="Y388" i="6"/>
  <c r="Z388" i="6"/>
  <c r="AA388" i="6"/>
  <c r="AB388" i="6"/>
  <c r="AC388" i="6"/>
  <c r="AD388" i="6"/>
  <c r="AE388" i="6"/>
  <c r="Q389" i="6"/>
  <c r="R389" i="6"/>
  <c r="S389" i="6"/>
  <c r="T389" i="6"/>
  <c r="U389" i="6"/>
  <c r="V389" i="6"/>
  <c r="W389" i="6"/>
  <c r="X389" i="6"/>
  <c r="Y389" i="6"/>
  <c r="Z389" i="6"/>
  <c r="AA389" i="6"/>
  <c r="AB389" i="6"/>
  <c r="AC389" i="6"/>
  <c r="AD389" i="6"/>
  <c r="AE389" i="6"/>
  <c r="Q390" i="6"/>
  <c r="R390" i="6"/>
  <c r="S390" i="6"/>
  <c r="T390" i="6"/>
  <c r="U390" i="6"/>
  <c r="V390" i="6"/>
  <c r="W390" i="6"/>
  <c r="X390" i="6"/>
  <c r="Y390" i="6"/>
  <c r="Z390" i="6"/>
  <c r="AA390" i="6"/>
  <c r="AB390" i="6"/>
  <c r="AC390" i="6"/>
  <c r="AD390" i="6"/>
  <c r="AE390" i="6"/>
  <c r="Q391" i="6"/>
  <c r="R391" i="6"/>
  <c r="S391" i="6"/>
  <c r="T391" i="6"/>
  <c r="U391" i="6"/>
  <c r="V391" i="6"/>
  <c r="W391" i="6"/>
  <c r="X391" i="6"/>
  <c r="Y391" i="6"/>
  <c r="Z391" i="6"/>
  <c r="AA391" i="6"/>
  <c r="AB391" i="6"/>
  <c r="AC391" i="6"/>
  <c r="AD391" i="6"/>
  <c r="AE391" i="6"/>
  <c r="Q392" i="6"/>
  <c r="R392" i="6"/>
  <c r="S392" i="6"/>
  <c r="T392" i="6"/>
  <c r="U392" i="6"/>
  <c r="V392" i="6"/>
  <c r="W392" i="6"/>
  <c r="X392" i="6"/>
  <c r="Y392" i="6"/>
  <c r="Z392" i="6"/>
  <c r="AA392" i="6"/>
  <c r="AB392" i="6"/>
  <c r="AC392" i="6"/>
  <c r="AD392" i="6"/>
  <c r="AE392" i="6"/>
  <c r="Q393" i="6"/>
  <c r="R393" i="6"/>
  <c r="S393" i="6"/>
  <c r="T393" i="6"/>
  <c r="U393" i="6"/>
  <c r="V393" i="6"/>
  <c r="W393" i="6"/>
  <c r="X393" i="6"/>
  <c r="Y393" i="6"/>
  <c r="Z393" i="6"/>
  <c r="AA393" i="6"/>
  <c r="AB393" i="6"/>
  <c r="AC393" i="6"/>
  <c r="AD393" i="6"/>
  <c r="AE393" i="6"/>
  <c r="Q394" i="6"/>
  <c r="R394" i="6"/>
  <c r="S394" i="6"/>
  <c r="T394" i="6"/>
  <c r="U394" i="6"/>
  <c r="V394" i="6"/>
  <c r="W394" i="6"/>
  <c r="X394" i="6"/>
  <c r="Y394" i="6"/>
  <c r="Z394" i="6"/>
  <c r="AA394" i="6"/>
  <c r="AB394" i="6"/>
  <c r="AC394" i="6"/>
  <c r="AD394" i="6"/>
  <c r="AE394" i="6"/>
  <c r="Q395" i="6"/>
  <c r="R395" i="6"/>
  <c r="S395" i="6"/>
  <c r="T395" i="6"/>
  <c r="U395" i="6"/>
  <c r="V395" i="6"/>
  <c r="W395" i="6"/>
  <c r="X395" i="6"/>
  <c r="Y395" i="6"/>
  <c r="Z395" i="6"/>
  <c r="AA395" i="6"/>
  <c r="AB395" i="6"/>
  <c r="AC395" i="6"/>
  <c r="AD395" i="6"/>
  <c r="AE395" i="6"/>
  <c r="Q396" i="6"/>
  <c r="R396" i="6"/>
  <c r="S396" i="6"/>
  <c r="T396" i="6"/>
  <c r="U396" i="6"/>
  <c r="V396" i="6"/>
  <c r="W396" i="6"/>
  <c r="X396" i="6"/>
  <c r="Y396" i="6"/>
  <c r="Z396" i="6"/>
  <c r="AA396" i="6"/>
  <c r="AB396" i="6"/>
  <c r="AC396" i="6"/>
  <c r="AD396" i="6"/>
  <c r="AE396" i="6"/>
  <c r="Q397" i="6"/>
  <c r="R397" i="6"/>
  <c r="S397" i="6"/>
  <c r="T397" i="6"/>
  <c r="U397" i="6"/>
  <c r="V397" i="6"/>
  <c r="W397" i="6"/>
  <c r="X397" i="6"/>
  <c r="Y397" i="6"/>
  <c r="Z397" i="6"/>
  <c r="AA397" i="6"/>
  <c r="AB397" i="6"/>
  <c r="AC397" i="6"/>
  <c r="AD397" i="6"/>
  <c r="AE397" i="6"/>
  <c r="Q398" i="6"/>
  <c r="R398" i="6"/>
  <c r="S398" i="6"/>
  <c r="T398" i="6"/>
  <c r="U398" i="6"/>
  <c r="V398" i="6"/>
  <c r="W398" i="6"/>
  <c r="X398" i="6"/>
  <c r="Y398" i="6"/>
  <c r="Z398" i="6"/>
  <c r="AA398" i="6"/>
  <c r="AB398" i="6"/>
  <c r="AC398" i="6"/>
  <c r="AD398" i="6"/>
  <c r="AE398" i="6"/>
  <c r="Q399" i="6"/>
  <c r="R399" i="6"/>
  <c r="S399" i="6"/>
  <c r="T399" i="6"/>
  <c r="U399" i="6"/>
  <c r="V399" i="6"/>
  <c r="W399" i="6"/>
  <c r="X399" i="6"/>
  <c r="Y399" i="6"/>
  <c r="Z399" i="6"/>
  <c r="AA399" i="6"/>
  <c r="AB399" i="6"/>
  <c r="AC399" i="6"/>
  <c r="AD399" i="6"/>
  <c r="AE399" i="6"/>
  <c r="Q400" i="6"/>
  <c r="R400" i="6"/>
  <c r="S400" i="6"/>
  <c r="T400" i="6"/>
  <c r="U400" i="6"/>
  <c r="V400" i="6"/>
  <c r="W400" i="6"/>
  <c r="X400" i="6"/>
  <c r="Y400" i="6"/>
  <c r="Z400" i="6"/>
  <c r="AA400" i="6"/>
  <c r="AB400" i="6"/>
  <c r="AC400" i="6"/>
  <c r="AD400" i="6"/>
  <c r="AE400" i="6"/>
  <c r="Q401" i="6"/>
  <c r="R401" i="6"/>
  <c r="S401" i="6"/>
  <c r="T401" i="6"/>
  <c r="U401" i="6"/>
  <c r="V401" i="6"/>
  <c r="W401" i="6"/>
  <c r="X401" i="6"/>
  <c r="Y401" i="6"/>
  <c r="Z401" i="6"/>
  <c r="AA401" i="6"/>
  <c r="AB401" i="6"/>
  <c r="AC401" i="6"/>
  <c r="AD401" i="6"/>
  <c r="AE401" i="6"/>
  <c r="Q402" i="6"/>
  <c r="R402" i="6"/>
  <c r="S402" i="6"/>
  <c r="T402" i="6"/>
  <c r="U402" i="6"/>
  <c r="V402" i="6"/>
  <c r="W402" i="6"/>
  <c r="X402" i="6"/>
  <c r="Y402" i="6"/>
  <c r="Z402" i="6"/>
  <c r="AA402" i="6"/>
  <c r="AB402" i="6"/>
  <c r="AC402" i="6"/>
  <c r="AD402" i="6"/>
  <c r="AE402" i="6"/>
  <c r="Q403" i="6"/>
  <c r="R403" i="6"/>
  <c r="S403" i="6"/>
  <c r="T403" i="6"/>
  <c r="U403" i="6"/>
  <c r="V403" i="6"/>
  <c r="W403" i="6"/>
  <c r="X403" i="6"/>
  <c r="Y403" i="6"/>
  <c r="Z403" i="6"/>
  <c r="AA403" i="6"/>
  <c r="AB403" i="6"/>
  <c r="AC403" i="6"/>
  <c r="AD403" i="6"/>
  <c r="AE403" i="6"/>
  <c r="Q404" i="6"/>
  <c r="R404" i="6"/>
  <c r="S404" i="6"/>
  <c r="T404" i="6"/>
  <c r="U404" i="6"/>
  <c r="V404" i="6"/>
  <c r="W404" i="6"/>
  <c r="X404" i="6"/>
  <c r="Y404" i="6"/>
  <c r="Z404" i="6"/>
  <c r="AA404" i="6"/>
  <c r="AB404" i="6"/>
  <c r="AC404" i="6"/>
  <c r="AD404" i="6"/>
  <c r="AE404" i="6"/>
  <c r="Q405" i="6"/>
  <c r="R405" i="6"/>
  <c r="S405" i="6"/>
  <c r="T405" i="6"/>
  <c r="U405" i="6"/>
  <c r="V405" i="6"/>
  <c r="W405" i="6"/>
  <c r="X405" i="6"/>
  <c r="Y405" i="6"/>
  <c r="Z405" i="6"/>
  <c r="AA405" i="6"/>
  <c r="AB405" i="6"/>
  <c r="AC405" i="6"/>
  <c r="AD405" i="6"/>
  <c r="AE405" i="6"/>
  <c r="Q406" i="6"/>
  <c r="R406" i="6"/>
  <c r="S406" i="6"/>
  <c r="T406" i="6"/>
  <c r="U406" i="6"/>
  <c r="V406" i="6"/>
  <c r="W406" i="6"/>
  <c r="X406" i="6"/>
  <c r="Y406" i="6"/>
  <c r="Z406" i="6"/>
  <c r="AA406" i="6"/>
  <c r="AB406" i="6"/>
  <c r="AC406" i="6"/>
  <c r="AD406" i="6"/>
  <c r="AE406" i="6"/>
  <c r="Q407" i="6"/>
  <c r="R407" i="6"/>
  <c r="S407" i="6"/>
  <c r="T407" i="6"/>
  <c r="U407" i="6"/>
  <c r="V407" i="6"/>
  <c r="W407" i="6"/>
  <c r="X407" i="6"/>
  <c r="Y407" i="6"/>
  <c r="Z407" i="6"/>
  <c r="AA407" i="6"/>
  <c r="AB407" i="6"/>
  <c r="AC407" i="6"/>
  <c r="AD407" i="6"/>
  <c r="AE407" i="6"/>
  <c r="Q408" i="6"/>
  <c r="R408" i="6"/>
  <c r="S408" i="6"/>
  <c r="T408" i="6"/>
  <c r="U408" i="6"/>
  <c r="V408" i="6"/>
  <c r="W408" i="6"/>
  <c r="X408" i="6"/>
  <c r="Y408" i="6"/>
  <c r="Z408" i="6"/>
  <c r="AA408" i="6"/>
  <c r="AB408" i="6"/>
  <c r="AC408" i="6"/>
  <c r="AD408" i="6"/>
  <c r="AE408" i="6"/>
  <c r="Q409" i="6"/>
  <c r="R409" i="6"/>
  <c r="S409" i="6"/>
  <c r="T409" i="6"/>
  <c r="U409" i="6"/>
  <c r="V409" i="6"/>
  <c r="W409" i="6"/>
  <c r="X409" i="6"/>
  <c r="Y409" i="6"/>
  <c r="Z409" i="6"/>
  <c r="AA409" i="6"/>
  <c r="AB409" i="6"/>
  <c r="AC409" i="6"/>
  <c r="AD409" i="6"/>
  <c r="AE409" i="6"/>
  <c r="Q410" i="6"/>
  <c r="R410" i="6"/>
  <c r="S410" i="6"/>
  <c r="T410" i="6"/>
  <c r="U410" i="6"/>
  <c r="V410" i="6"/>
  <c r="W410" i="6"/>
  <c r="X410" i="6"/>
  <c r="Y410" i="6"/>
  <c r="Z410" i="6"/>
  <c r="AA410" i="6"/>
  <c r="AB410" i="6"/>
  <c r="AC410" i="6"/>
  <c r="AD410" i="6"/>
  <c r="AE410" i="6"/>
  <c r="Q411" i="6"/>
  <c r="R411" i="6"/>
  <c r="S411" i="6"/>
  <c r="T411" i="6"/>
  <c r="U411" i="6"/>
  <c r="V411" i="6"/>
  <c r="W411" i="6"/>
  <c r="X411" i="6"/>
  <c r="Y411" i="6"/>
  <c r="Z411" i="6"/>
  <c r="AA411" i="6"/>
  <c r="AB411" i="6"/>
  <c r="AC411" i="6"/>
  <c r="AD411" i="6"/>
  <c r="AE411" i="6"/>
  <c r="Q412" i="6"/>
  <c r="R412" i="6"/>
  <c r="S412" i="6"/>
  <c r="T412" i="6"/>
  <c r="U412" i="6"/>
  <c r="V412" i="6"/>
  <c r="W412" i="6"/>
  <c r="X412" i="6"/>
  <c r="Y412" i="6"/>
  <c r="Z412" i="6"/>
  <c r="AA412" i="6"/>
  <c r="AB412" i="6"/>
  <c r="AC412" i="6"/>
  <c r="AD412" i="6"/>
  <c r="AE412" i="6"/>
  <c r="Q413" i="6"/>
  <c r="R413" i="6"/>
  <c r="S413" i="6"/>
  <c r="T413" i="6"/>
  <c r="U413" i="6"/>
  <c r="V413" i="6"/>
  <c r="W413" i="6"/>
  <c r="X413" i="6"/>
  <c r="Y413" i="6"/>
  <c r="Z413" i="6"/>
  <c r="AA413" i="6"/>
  <c r="AB413" i="6"/>
  <c r="AC413" i="6"/>
  <c r="AD413" i="6"/>
  <c r="AE413" i="6"/>
  <c r="Q414" i="6"/>
  <c r="R414" i="6"/>
  <c r="S414" i="6"/>
  <c r="T414" i="6"/>
  <c r="U414" i="6"/>
  <c r="V414" i="6"/>
  <c r="W414" i="6"/>
  <c r="X414" i="6"/>
  <c r="Y414" i="6"/>
  <c r="Z414" i="6"/>
  <c r="AA414" i="6"/>
  <c r="AB414" i="6"/>
  <c r="AC414" i="6"/>
  <c r="AD414" i="6"/>
  <c r="AE414" i="6"/>
  <c r="Q415" i="6"/>
  <c r="R415" i="6"/>
  <c r="S415" i="6"/>
  <c r="T415" i="6"/>
  <c r="U415" i="6"/>
  <c r="V415" i="6"/>
  <c r="W415" i="6"/>
  <c r="X415" i="6"/>
  <c r="Y415" i="6"/>
  <c r="Z415" i="6"/>
  <c r="AA415" i="6"/>
  <c r="AB415" i="6"/>
  <c r="AC415" i="6"/>
  <c r="AD415" i="6"/>
  <c r="AE415" i="6"/>
  <c r="Q416" i="6"/>
  <c r="R416" i="6"/>
  <c r="S416" i="6"/>
  <c r="T416" i="6"/>
  <c r="U416" i="6"/>
  <c r="V416" i="6"/>
  <c r="W416" i="6"/>
  <c r="X416" i="6"/>
  <c r="Y416" i="6"/>
  <c r="Z416" i="6"/>
  <c r="AA416" i="6"/>
  <c r="AB416" i="6"/>
  <c r="AC416" i="6"/>
  <c r="AD416" i="6"/>
  <c r="AE416" i="6"/>
  <c r="Q417" i="6"/>
  <c r="R417" i="6"/>
  <c r="S417" i="6"/>
  <c r="T417" i="6"/>
  <c r="U417" i="6"/>
  <c r="V417" i="6"/>
  <c r="W417" i="6"/>
  <c r="X417" i="6"/>
  <c r="Y417" i="6"/>
  <c r="Z417" i="6"/>
  <c r="AA417" i="6"/>
  <c r="AB417" i="6"/>
  <c r="AC417" i="6"/>
  <c r="AD417" i="6"/>
  <c r="AE417" i="6"/>
  <c r="Q418" i="6"/>
  <c r="R418" i="6"/>
  <c r="S418" i="6"/>
  <c r="T418" i="6"/>
  <c r="U418" i="6"/>
  <c r="V418" i="6"/>
  <c r="W418" i="6"/>
  <c r="X418" i="6"/>
  <c r="Y418" i="6"/>
  <c r="Z418" i="6"/>
  <c r="AA418" i="6"/>
  <c r="AB418" i="6"/>
  <c r="AC418" i="6"/>
  <c r="AD418" i="6"/>
  <c r="AE418" i="6"/>
  <c r="Q419" i="6"/>
  <c r="R419" i="6"/>
  <c r="S419" i="6"/>
  <c r="T419" i="6"/>
  <c r="U419" i="6"/>
  <c r="V419" i="6"/>
  <c r="W419" i="6"/>
  <c r="X419" i="6"/>
  <c r="Y419" i="6"/>
  <c r="Z419" i="6"/>
  <c r="AA419" i="6"/>
  <c r="AB419" i="6"/>
  <c r="AC419" i="6"/>
  <c r="AD419" i="6"/>
  <c r="AE419" i="6"/>
  <c r="Q420" i="6"/>
  <c r="R420" i="6"/>
  <c r="S420" i="6"/>
  <c r="T420" i="6"/>
  <c r="U420" i="6"/>
  <c r="V420" i="6"/>
  <c r="W420" i="6"/>
  <c r="X420" i="6"/>
  <c r="Y420" i="6"/>
  <c r="Z420" i="6"/>
  <c r="AA420" i="6"/>
  <c r="AB420" i="6"/>
  <c r="AC420" i="6"/>
  <c r="AD420" i="6"/>
  <c r="AE420" i="6"/>
  <c r="Q421" i="6"/>
  <c r="R421" i="6"/>
  <c r="S421" i="6"/>
  <c r="T421" i="6"/>
  <c r="U421" i="6"/>
  <c r="V421" i="6"/>
  <c r="W421" i="6"/>
  <c r="X421" i="6"/>
  <c r="Y421" i="6"/>
  <c r="Z421" i="6"/>
  <c r="AA421" i="6"/>
  <c r="AB421" i="6"/>
  <c r="AC421" i="6"/>
  <c r="AD421" i="6"/>
  <c r="AE421" i="6"/>
  <c r="Q422" i="6"/>
  <c r="R422" i="6"/>
  <c r="S422" i="6"/>
  <c r="T422" i="6"/>
  <c r="U422" i="6"/>
  <c r="V422" i="6"/>
  <c r="W422" i="6"/>
  <c r="X422" i="6"/>
  <c r="Y422" i="6"/>
  <c r="Z422" i="6"/>
  <c r="AA422" i="6"/>
  <c r="AB422" i="6"/>
  <c r="AC422" i="6"/>
  <c r="AD422" i="6"/>
  <c r="AE422" i="6"/>
  <c r="Q423" i="6"/>
  <c r="R423" i="6"/>
  <c r="S423" i="6"/>
  <c r="T423" i="6"/>
  <c r="U423" i="6"/>
  <c r="V423" i="6"/>
  <c r="W423" i="6"/>
  <c r="X423" i="6"/>
  <c r="Y423" i="6"/>
  <c r="Z423" i="6"/>
  <c r="AA423" i="6"/>
  <c r="AB423" i="6"/>
  <c r="AC423" i="6"/>
  <c r="AD423" i="6"/>
  <c r="AE423" i="6"/>
  <c r="Q424" i="6"/>
  <c r="R424" i="6"/>
  <c r="S424" i="6"/>
  <c r="T424" i="6"/>
  <c r="U424" i="6"/>
  <c r="V424" i="6"/>
  <c r="W424" i="6"/>
  <c r="X424" i="6"/>
  <c r="Y424" i="6"/>
  <c r="Z424" i="6"/>
  <c r="AA424" i="6"/>
  <c r="AB424" i="6"/>
  <c r="AC424" i="6"/>
  <c r="AD424" i="6"/>
  <c r="AE424" i="6"/>
  <c r="Q425" i="6"/>
  <c r="R425" i="6"/>
  <c r="S425" i="6"/>
  <c r="T425" i="6"/>
  <c r="U425" i="6"/>
  <c r="V425" i="6"/>
  <c r="W425" i="6"/>
  <c r="X425" i="6"/>
  <c r="Y425" i="6"/>
  <c r="Z425" i="6"/>
  <c r="AA425" i="6"/>
  <c r="AB425" i="6"/>
  <c r="AC425" i="6"/>
  <c r="AD425" i="6"/>
  <c r="AE425" i="6"/>
  <c r="Q426" i="6"/>
  <c r="R426" i="6"/>
  <c r="S426" i="6"/>
  <c r="T426" i="6"/>
  <c r="U426" i="6"/>
  <c r="V426" i="6"/>
  <c r="W426" i="6"/>
  <c r="X426" i="6"/>
  <c r="Y426" i="6"/>
  <c r="Z426" i="6"/>
  <c r="AA426" i="6"/>
  <c r="AB426" i="6"/>
  <c r="AC426" i="6"/>
  <c r="AD426" i="6"/>
  <c r="AE426" i="6"/>
  <c r="Q427" i="6"/>
  <c r="R427" i="6"/>
  <c r="S427" i="6"/>
  <c r="T427" i="6"/>
  <c r="U427" i="6"/>
  <c r="V427" i="6"/>
  <c r="W427" i="6"/>
  <c r="X427" i="6"/>
  <c r="Y427" i="6"/>
  <c r="Z427" i="6"/>
  <c r="AA427" i="6"/>
  <c r="AB427" i="6"/>
  <c r="AC427" i="6"/>
  <c r="AD427" i="6"/>
  <c r="AE427" i="6"/>
  <c r="Q428" i="6"/>
  <c r="R428" i="6"/>
  <c r="S428" i="6"/>
  <c r="T428" i="6"/>
  <c r="U428" i="6"/>
  <c r="V428" i="6"/>
  <c r="W428" i="6"/>
  <c r="X428" i="6"/>
  <c r="Y428" i="6"/>
  <c r="Z428" i="6"/>
  <c r="AA428" i="6"/>
  <c r="AB428" i="6"/>
  <c r="AC428" i="6"/>
  <c r="AD428" i="6"/>
  <c r="AE428" i="6"/>
  <c r="Q429" i="6"/>
  <c r="R429" i="6"/>
  <c r="S429" i="6"/>
  <c r="T429" i="6"/>
  <c r="U429" i="6"/>
  <c r="V429" i="6"/>
  <c r="W429" i="6"/>
  <c r="X429" i="6"/>
  <c r="Y429" i="6"/>
  <c r="Z429" i="6"/>
  <c r="AA429" i="6"/>
  <c r="AB429" i="6"/>
  <c r="AC429" i="6"/>
  <c r="AD429" i="6"/>
  <c r="AE429" i="6"/>
  <c r="Q430" i="6"/>
  <c r="R430" i="6"/>
  <c r="S430" i="6"/>
  <c r="T430" i="6"/>
  <c r="U430" i="6"/>
  <c r="V430" i="6"/>
  <c r="W430" i="6"/>
  <c r="X430" i="6"/>
  <c r="Y430" i="6"/>
  <c r="Z430" i="6"/>
  <c r="AA430" i="6"/>
  <c r="AB430" i="6"/>
  <c r="AC430" i="6"/>
  <c r="AD430" i="6"/>
  <c r="AE430" i="6"/>
  <c r="Q431" i="6"/>
  <c r="R431" i="6"/>
  <c r="S431" i="6"/>
  <c r="T431" i="6"/>
  <c r="U431" i="6"/>
  <c r="V431" i="6"/>
  <c r="W431" i="6"/>
  <c r="X431" i="6"/>
  <c r="Y431" i="6"/>
  <c r="Z431" i="6"/>
  <c r="AA431" i="6"/>
  <c r="AB431" i="6"/>
  <c r="AC431" i="6"/>
  <c r="AD431" i="6"/>
  <c r="AE431" i="6"/>
  <c r="Q432" i="6"/>
  <c r="R432" i="6"/>
  <c r="S432" i="6"/>
  <c r="T432" i="6"/>
  <c r="U432" i="6"/>
  <c r="V432" i="6"/>
  <c r="W432" i="6"/>
  <c r="X432" i="6"/>
  <c r="Y432" i="6"/>
  <c r="Z432" i="6"/>
  <c r="AA432" i="6"/>
  <c r="AB432" i="6"/>
  <c r="AC432" i="6"/>
  <c r="AD432" i="6"/>
  <c r="AE432" i="6"/>
  <c r="Q433" i="6"/>
  <c r="R433" i="6"/>
  <c r="S433" i="6"/>
  <c r="T433" i="6"/>
  <c r="U433" i="6"/>
  <c r="V433" i="6"/>
  <c r="W433" i="6"/>
  <c r="X433" i="6"/>
  <c r="Y433" i="6"/>
  <c r="Z433" i="6"/>
  <c r="AA433" i="6"/>
  <c r="AB433" i="6"/>
  <c r="AC433" i="6"/>
  <c r="AD433" i="6"/>
  <c r="AE433" i="6"/>
  <c r="Q434" i="6"/>
  <c r="R434" i="6"/>
  <c r="S434" i="6"/>
  <c r="T434" i="6"/>
  <c r="U434" i="6"/>
  <c r="V434" i="6"/>
  <c r="W434" i="6"/>
  <c r="X434" i="6"/>
  <c r="Y434" i="6"/>
  <c r="Z434" i="6"/>
  <c r="AA434" i="6"/>
  <c r="AB434" i="6"/>
  <c r="AC434" i="6"/>
  <c r="AD434" i="6"/>
  <c r="AE434" i="6"/>
  <c r="Q435" i="6"/>
  <c r="R435" i="6"/>
  <c r="S435" i="6"/>
  <c r="T435" i="6"/>
  <c r="U435" i="6"/>
  <c r="V435" i="6"/>
  <c r="W435" i="6"/>
  <c r="X435" i="6"/>
  <c r="Y435" i="6"/>
  <c r="Z435" i="6"/>
  <c r="AA435" i="6"/>
  <c r="AB435" i="6"/>
  <c r="AC435" i="6"/>
  <c r="AD435" i="6"/>
  <c r="AE435" i="6"/>
  <c r="Q436" i="6"/>
  <c r="R436" i="6"/>
  <c r="S436" i="6"/>
  <c r="T436" i="6"/>
  <c r="U436" i="6"/>
  <c r="V436" i="6"/>
  <c r="W436" i="6"/>
  <c r="X436" i="6"/>
  <c r="Y436" i="6"/>
  <c r="Z436" i="6"/>
  <c r="AA436" i="6"/>
  <c r="AB436" i="6"/>
  <c r="AC436" i="6"/>
  <c r="AD436" i="6"/>
  <c r="AE436" i="6"/>
  <c r="Q437" i="6"/>
  <c r="R437" i="6"/>
  <c r="S437" i="6"/>
  <c r="T437" i="6"/>
  <c r="U437" i="6"/>
  <c r="V437" i="6"/>
  <c r="W437" i="6"/>
  <c r="X437" i="6"/>
  <c r="Y437" i="6"/>
  <c r="Z437" i="6"/>
  <c r="AA437" i="6"/>
  <c r="AB437" i="6"/>
  <c r="AC437" i="6"/>
  <c r="AD437" i="6"/>
  <c r="AE437" i="6"/>
  <c r="Q438" i="6"/>
  <c r="R438" i="6"/>
  <c r="S438" i="6"/>
  <c r="T438" i="6"/>
  <c r="U438" i="6"/>
  <c r="V438" i="6"/>
  <c r="W438" i="6"/>
  <c r="X438" i="6"/>
  <c r="Y438" i="6"/>
  <c r="Z438" i="6"/>
  <c r="AA438" i="6"/>
  <c r="AB438" i="6"/>
  <c r="AC438" i="6"/>
  <c r="AD438" i="6"/>
  <c r="AE438" i="6"/>
  <c r="Q439" i="6"/>
  <c r="R439" i="6"/>
  <c r="S439" i="6"/>
  <c r="T439" i="6"/>
  <c r="U439" i="6"/>
  <c r="V439" i="6"/>
  <c r="W439" i="6"/>
  <c r="X439" i="6"/>
  <c r="Y439" i="6"/>
  <c r="Z439" i="6"/>
  <c r="AA439" i="6"/>
  <c r="AB439" i="6"/>
  <c r="AC439" i="6"/>
  <c r="AD439" i="6"/>
  <c r="AE439" i="6"/>
  <c r="Q440" i="6"/>
  <c r="R440" i="6"/>
  <c r="S440" i="6"/>
  <c r="T440" i="6"/>
  <c r="U440" i="6"/>
  <c r="V440" i="6"/>
  <c r="W440" i="6"/>
  <c r="X440" i="6"/>
  <c r="Y440" i="6"/>
  <c r="Z440" i="6"/>
  <c r="AA440" i="6"/>
  <c r="AB440" i="6"/>
  <c r="AC440" i="6"/>
  <c r="AD440" i="6"/>
  <c r="AE440" i="6"/>
  <c r="Q441" i="6"/>
  <c r="R441" i="6"/>
  <c r="S441" i="6"/>
  <c r="T441" i="6"/>
  <c r="U441" i="6"/>
  <c r="V441" i="6"/>
  <c r="W441" i="6"/>
  <c r="X441" i="6"/>
  <c r="Y441" i="6"/>
  <c r="Z441" i="6"/>
  <c r="AA441" i="6"/>
  <c r="AB441" i="6"/>
  <c r="AC441" i="6"/>
  <c r="AD441" i="6"/>
  <c r="AE441" i="6"/>
  <c r="Q442" i="6"/>
  <c r="R442" i="6"/>
  <c r="S442" i="6"/>
  <c r="T442" i="6"/>
  <c r="U442" i="6"/>
  <c r="V442" i="6"/>
  <c r="W442" i="6"/>
  <c r="X442" i="6"/>
  <c r="Y442" i="6"/>
  <c r="Z442" i="6"/>
  <c r="AA442" i="6"/>
  <c r="AB442" i="6"/>
  <c r="AC442" i="6"/>
  <c r="AD442" i="6"/>
  <c r="AE442" i="6"/>
  <c r="Q443" i="6"/>
  <c r="R443" i="6"/>
  <c r="S443" i="6"/>
  <c r="T443" i="6"/>
  <c r="U443" i="6"/>
  <c r="V443" i="6"/>
  <c r="W443" i="6"/>
  <c r="X443" i="6"/>
  <c r="Y443" i="6"/>
  <c r="Z443" i="6"/>
  <c r="AA443" i="6"/>
  <c r="AB443" i="6"/>
  <c r="AC443" i="6"/>
  <c r="AD443" i="6"/>
  <c r="AE443" i="6"/>
  <c r="Q444" i="6"/>
  <c r="R444" i="6"/>
  <c r="S444" i="6"/>
  <c r="T444" i="6"/>
  <c r="U444" i="6"/>
  <c r="V444" i="6"/>
  <c r="W444" i="6"/>
  <c r="X444" i="6"/>
  <c r="Y444" i="6"/>
  <c r="Z444" i="6"/>
  <c r="AA444" i="6"/>
  <c r="AB444" i="6"/>
  <c r="AC444" i="6"/>
  <c r="AD444" i="6"/>
  <c r="AE444" i="6"/>
  <c r="Q445" i="6"/>
  <c r="R445" i="6"/>
  <c r="S445" i="6"/>
  <c r="T445" i="6"/>
  <c r="U445" i="6"/>
  <c r="V445" i="6"/>
  <c r="W445" i="6"/>
  <c r="X445" i="6"/>
  <c r="Y445" i="6"/>
  <c r="Z445" i="6"/>
  <c r="AA445" i="6"/>
  <c r="AB445" i="6"/>
  <c r="AC445" i="6"/>
  <c r="AD445" i="6"/>
  <c r="AE445" i="6"/>
  <c r="Q446" i="6"/>
  <c r="R446" i="6"/>
  <c r="S446" i="6"/>
  <c r="T446" i="6"/>
  <c r="U446" i="6"/>
  <c r="V446" i="6"/>
  <c r="W446" i="6"/>
  <c r="X446" i="6"/>
  <c r="Y446" i="6"/>
  <c r="Z446" i="6"/>
  <c r="AA446" i="6"/>
  <c r="AB446" i="6"/>
  <c r="AC446" i="6"/>
  <c r="AD446" i="6"/>
  <c r="AE446" i="6"/>
  <c r="Q447" i="6"/>
  <c r="R447" i="6"/>
  <c r="S447" i="6"/>
  <c r="T447" i="6"/>
  <c r="U447" i="6"/>
  <c r="V447" i="6"/>
  <c r="W447" i="6"/>
  <c r="X447" i="6"/>
  <c r="Y447" i="6"/>
  <c r="Z447" i="6"/>
  <c r="AA447" i="6"/>
  <c r="AB447" i="6"/>
  <c r="AC447" i="6"/>
  <c r="AD447" i="6"/>
  <c r="AE447" i="6"/>
  <c r="Q448" i="6"/>
  <c r="R448" i="6"/>
  <c r="S448" i="6"/>
  <c r="T448" i="6"/>
  <c r="U448" i="6"/>
  <c r="V448" i="6"/>
  <c r="W448" i="6"/>
  <c r="X448" i="6"/>
  <c r="Y448" i="6"/>
  <c r="Z448" i="6"/>
  <c r="AA448" i="6"/>
  <c r="AB448" i="6"/>
  <c r="AC448" i="6"/>
  <c r="AD448" i="6"/>
  <c r="AE448" i="6"/>
  <c r="Q449" i="6"/>
  <c r="R449" i="6"/>
  <c r="S449" i="6"/>
  <c r="T449" i="6"/>
  <c r="U449" i="6"/>
  <c r="V449" i="6"/>
  <c r="W449" i="6"/>
  <c r="X449" i="6"/>
  <c r="Y449" i="6"/>
  <c r="Z449" i="6"/>
  <c r="AA449" i="6"/>
  <c r="AB449" i="6"/>
  <c r="AC449" i="6"/>
  <c r="AD449" i="6"/>
  <c r="AE449" i="6"/>
  <c r="Q450" i="6"/>
  <c r="R450" i="6"/>
  <c r="S450" i="6"/>
  <c r="T450" i="6"/>
  <c r="U450" i="6"/>
  <c r="V450" i="6"/>
  <c r="W450" i="6"/>
  <c r="X450" i="6"/>
  <c r="Y450" i="6"/>
  <c r="Z450" i="6"/>
  <c r="AA450" i="6"/>
  <c r="AB450" i="6"/>
  <c r="AC450" i="6"/>
  <c r="AD450" i="6"/>
  <c r="AE450" i="6"/>
  <c r="Q451" i="6"/>
  <c r="R451" i="6"/>
  <c r="S451" i="6"/>
  <c r="T451" i="6"/>
  <c r="U451" i="6"/>
  <c r="V451" i="6"/>
  <c r="W451" i="6"/>
  <c r="X451" i="6"/>
  <c r="Y451" i="6"/>
  <c r="Z451" i="6"/>
  <c r="AA451" i="6"/>
  <c r="AB451" i="6"/>
  <c r="AC451" i="6"/>
  <c r="AD451" i="6"/>
  <c r="AE451" i="6"/>
  <c r="Q452" i="6"/>
  <c r="R452" i="6"/>
  <c r="S452" i="6"/>
  <c r="T452" i="6"/>
  <c r="U452" i="6"/>
  <c r="V452" i="6"/>
  <c r="W452" i="6"/>
  <c r="X452" i="6"/>
  <c r="Y452" i="6"/>
  <c r="Z452" i="6"/>
  <c r="AA452" i="6"/>
  <c r="AB452" i="6"/>
  <c r="AC452" i="6"/>
  <c r="AD452" i="6"/>
  <c r="AE452" i="6"/>
  <c r="Q453" i="6"/>
  <c r="R453" i="6"/>
  <c r="S453" i="6"/>
  <c r="T453" i="6"/>
  <c r="U453" i="6"/>
  <c r="V453" i="6"/>
  <c r="W453" i="6"/>
  <c r="X453" i="6"/>
  <c r="Y453" i="6"/>
  <c r="Z453" i="6"/>
  <c r="AA453" i="6"/>
  <c r="AB453" i="6"/>
  <c r="AC453" i="6"/>
  <c r="AD453" i="6"/>
  <c r="AE453" i="6"/>
  <c r="Q454" i="6"/>
  <c r="R454" i="6"/>
  <c r="S454" i="6"/>
  <c r="T454" i="6"/>
  <c r="U454" i="6"/>
  <c r="V454" i="6"/>
  <c r="W454" i="6"/>
  <c r="X454" i="6"/>
  <c r="Y454" i="6"/>
  <c r="Z454" i="6"/>
  <c r="AA454" i="6"/>
  <c r="AB454" i="6"/>
  <c r="AC454" i="6"/>
  <c r="AD454" i="6"/>
  <c r="AE454" i="6"/>
  <c r="Q455" i="6"/>
  <c r="R455" i="6"/>
  <c r="S455" i="6"/>
  <c r="T455" i="6"/>
  <c r="U455" i="6"/>
  <c r="V455" i="6"/>
  <c r="W455" i="6"/>
  <c r="X455" i="6"/>
  <c r="Y455" i="6"/>
  <c r="Z455" i="6"/>
  <c r="AA455" i="6"/>
  <c r="AB455" i="6"/>
  <c r="AC455" i="6"/>
  <c r="AD455" i="6"/>
  <c r="AE455" i="6"/>
  <c r="Q456" i="6"/>
  <c r="R456" i="6"/>
  <c r="S456" i="6"/>
  <c r="T456" i="6"/>
  <c r="U456" i="6"/>
  <c r="V456" i="6"/>
  <c r="W456" i="6"/>
  <c r="X456" i="6"/>
  <c r="Y456" i="6"/>
  <c r="Z456" i="6"/>
  <c r="AA456" i="6"/>
  <c r="AB456" i="6"/>
  <c r="AC456" i="6"/>
  <c r="AD456" i="6"/>
  <c r="AE456" i="6"/>
  <c r="Q457" i="6"/>
  <c r="R457" i="6"/>
  <c r="S457" i="6"/>
  <c r="T457" i="6"/>
  <c r="U457" i="6"/>
  <c r="V457" i="6"/>
  <c r="W457" i="6"/>
  <c r="X457" i="6"/>
  <c r="Y457" i="6"/>
  <c r="Z457" i="6"/>
  <c r="AA457" i="6"/>
  <c r="AB457" i="6"/>
  <c r="AC457" i="6"/>
  <c r="AD457" i="6"/>
  <c r="AE457" i="6"/>
  <c r="Q458" i="6"/>
  <c r="R458" i="6"/>
  <c r="S458" i="6"/>
  <c r="T458" i="6"/>
  <c r="U458" i="6"/>
  <c r="V458" i="6"/>
  <c r="W458" i="6"/>
  <c r="X458" i="6"/>
  <c r="Y458" i="6"/>
  <c r="Z458" i="6"/>
  <c r="AA458" i="6"/>
  <c r="AB458" i="6"/>
  <c r="AC458" i="6"/>
  <c r="AD458" i="6"/>
  <c r="AE458" i="6"/>
  <c r="Q459" i="6"/>
  <c r="R459" i="6"/>
  <c r="S459" i="6"/>
  <c r="T459" i="6"/>
  <c r="U459" i="6"/>
  <c r="V459" i="6"/>
  <c r="W459" i="6"/>
  <c r="X459" i="6"/>
  <c r="Y459" i="6"/>
  <c r="Z459" i="6"/>
  <c r="AA459" i="6"/>
  <c r="AB459" i="6"/>
  <c r="AC459" i="6"/>
  <c r="AD459" i="6"/>
  <c r="AE459" i="6"/>
  <c r="Q460" i="6"/>
  <c r="R460" i="6"/>
  <c r="S460" i="6"/>
  <c r="T460" i="6"/>
  <c r="U460" i="6"/>
  <c r="V460" i="6"/>
  <c r="W460" i="6"/>
  <c r="X460" i="6"/>
  <c r="Y460" i="6"/>
  <c r="Z460" i="6"/>
  <c r="AA460" i="6"/>
  <c r="AB460" i="6"/>
  <c r="AC460" i="6"/>
  <c r="AD460" i="6"/>
  <c r="AE460" i="6"/>
  <c r="Q461" i="6"/>
  <c r="R461" i="6"/>
  <c r="S461" i="6"/>
  <c r="T461" i="6"/>
  <c r="U461" i="6"/>
  <c r="V461" i="6"/>
  <c r="W461" i="6"/>
  <c r="X461" i="6"/>
  <c r="Y461" i="6"/>
  <c r="Z461" i="6"/>
  <c r="AA461" i="6"/>
  <c r="AB461" i="6"/>
  <c r="AC461" i="6"/>
  <c r="AD461" i="6"/>
  <c r="AE461" i="6"/>
  <c r="Q462" i="6"/>
  <c r="R462" i="6"/>
  <c r="S462" i="6"/>
  <c r="T462" i="6"/>
  <c r="U462" i="6"/>
  <c r="V462" i="6"/>
  <c r="W462" i="6"/>
  <c r="X462" i="6"/>
  <c r="Y462" i="6"/>
  <c r="Z462" i="6"/>
  <c r="AA462" i="6"/>
  <c r="AB462" i="6"/>
  <c r="AC462" i="6"/>
  <c r="AD462" i="6"/>
  <c r="AE462" i="6"/>
  <c r="Q463" i="6"/>
  <c r="R463" i="6"/>
  <c r="S463" i="6"/>
  <c r="T463" i="6"/>
  <c r="U463" i="6"/>
  <c r="V463" i="6"/>
  <c r="W463" i="6"/>
  <c r="X463" i="6"/>
  <c r="Y463" i="6"/>
  <c r="Z463" i="6"/>
  <c r="AA463" i="6"/>
  <c r="AB463" i="6"/>
  <c r="AC463" i="6"/>
  <c r="AD463" i="6"/>
  <c r="AE463" i="6"/>
  <c r="Q464" i="6"/>
  <c r="R464" i="6"/>
  <c r="S464" i="6"/>
  <c r="T464" i="6"/>
  <c r="U464" i="6"/>
  <c r="V464" i="6"/>
  <c r="W464" i="6"/>
  <c r="X464" i="6"/>
  <c r="Y464" i="6"/>
  <c r="Z464" i="6"/>
  <c r="AA464" i="6"/>
  <c r="AB464" i="6"/>
  <c r="AC464" i="6"/>
  <c r="AD464" i="6"/>
  <c r="AE464" i="6"/>
  <c r="Q465" i="6"/>
  <c r="R465" i="6"/>
  <c r="S465" i="6"/>
  <c r="T465" i="6"/>
  <c r="U465" i="6"/>
  <c r="V465" i="6"/>
  <c r="W465" i="6"/>
  <c r="X465" i="6"/>
  <c r="Y465" i="6"/>
  <c r="Z465" i="6"/>
  <c r="AA465" i="6"/>
  <c r="AB465" i="6"/>
  <c r="AC465" i="6"/>
  <c r="AD465" i="6"/>
  <c r="AE465" i="6"/>
  <c r="Q466" i="6"/>
  <c r="R466" i="6"/>
  <c r="S466" i="6"/>
  <c r="T466" i="6"/>
  <c r="U466" i="6"/>
  <c r="V466" i="6"/>
  <c r="W466" i="6"/>
  <c r="X466" i="6"/>
  <c r="Y466" i="6"/>
  <c r="Z466" i="6"/>
  <c r="AA466" i="6"/>
  <c r="AB466" i="6"/>
  <c r="AC466" i="6"/>
  <c r="AD466" i="6"/>
  <c r="AE466" i="6"/>
  <c r="Q467" i="6"/>
  <c r="R467" i="6"/>
  <c r="S467" i="6"/>
  <c r="T467" i="6"/>
  <c r="U467" i="6"/>
  <c r="V467" i="6"/>
  <c r="W467" i="6"/>
  <c r="X467" i="6"/>
  <c r="Y467" i="6"/>
  <c r="Z467" i="6"/>
  <c r="AA467" i="6"/>
  <c r="AB467" i="6"/>
  <c r="AC467" i="6"/>
  <c r="AD467" i="6"/>
  <c r="AE467" i="6"/>
  <c r="Q468" i="6"/>
  <c r="R468" i="6"/>
  <c r="S468" i="6"/>
  <c r="T468" i="6"/>
  <c r="U468" i="6"/>
  <c r="V468" i="6"/>
  <c r="W468" i="6"/>
  <c r="X468" i="6"/>
  <c r="Y468" i="6"/>
  <c r="Z468" i="6"/>
  <c r="AA468" i="6"/>
  <c r="AB468" i="6"/>
  <c r="AC468" i="6"/>
  <c r="AD468" i="6"/>
  <c r="AE468" i="6"/>
  <c r="Q469" i="6"/>
  <c r="R469" i="6"/>
  <c r="S469" i="6"/>
  <c r="T469" i="6"/>
  <c r="U469" i="6"/>
  <c r="V469" i="6"/>
  <c r="W469" i="6"/>
  <c r="X469" i="6"/>
  <c r="Y469" i="6"/>
  <c r="Z469" i="6"/>
  <c r="AA469" i="6"/>
  <c r="AB469" i="6"/>
  <c r="AC469" i="6"/>
  <c r="AD469" i="6"/>
  <c r="AE469" i="6"/>
  <c r="Q470" i="6"/>
  <c r="R470" i="6"/>
  <c r="S470" i="6"/>
  <c r="T470" i="6"/>
  <c r="U470" i="6"/>
  <c r="V470" i="6"/>
  <c r="W470" i="6"/>
  <c r="X470" i="6"/>
  <c r="Y470" i="6"/>
  <c r="Z470" i="6"/>
  <c r="AA470" i="6"/>
  <c r="AB470" i="6"/>
  <c r="AC470" i="6"/>
  <c r="AD470" i="6"/>
  <c r="AE470" i="6"/>
  <c r="Q471" i="6"/>
  <c r="R471" i="6"/>
  <c r="S471" i="6"/>
  <c r="T471" i="6"/>
  <c r="U471" i="6"/>
  <c r="V471" i="6"/>
  <c r="W471" i="6"/>
  <c r="X471" i="6"/>
  <c r="Y471" i="6"/>
  <c r="Z471" i="6"/>
  <c r="AA471" i="6"/>
  <c r="AB471" i="6"/>
  <c r="AC471" i="6"/>
  <c r="AD471" i="6"/>
  <c r="AE471" i="6"/>
  <c r="Q472" i="6"/>
  <c r="R472" i="6"/>
  <c r="S472" i="6"/>
  <c r="T472" i="6"/>
  <c r="U472" i="6"/>
  <c r="V472" i="6"/>
  <c r="W472" i="6"/>
  <c r="X472" i="6"/>
  <c r="Y472" i="6"/>
  <c r="Z472" i="6"/>
  <c r="AA472" i="6"/>
  <c r="AB472" i="6"/>
  <c r="AC472" i="6"/>
  <c r="AD472" i="6"/>
  <c r="AE472" i="6"/>
  <c r="Q473" i="6"/>
  <c r="R473" i="6"/>
  <c r="S473" i="6"/>
  <c r="T473" i="6"/>
  <c r="U473" i="6"/>
  <c r="V473" i="6"/>
  <c r="W473" i="6"/>
  <c r="X473" i="6"/>
  <c r="Y473" i="6"/>
  <c r="Z473" i="6"/>
  <c r="AA473" i="6"/>
  <c r="AB473" i="6"/>
  <c r="AC473" i="6"/>
  <c r="AD473" i="6"/>
  <c r="AE473" i="6"/>
  <c r="Q474" i="6"/>
  <c r="R474" i="6"/>
  <c r="S474" i="6"/>
  <c r="T474" i="6"/>
  <c r="U474" i="6"/>
  <c r="V474" i="6"/>
  <c r="W474" i="6"/>
  <c r="X474" i="6"/>
  <c r="Y474" i="6"/>
  <c r="Z474" i="6"/>
  <c r="AA474" i="6"/>
  <c r="AB474" i="6"/>
  <c r="AC474" i="6"/>
  <c r="AD474" i="6"/>
  <c r="AE474" i="6"/>
  <c r="Q475" i="6"/>
  <c r="R475" i="6"/>
  <c r="S475" i="6"/>
  <c r="T475" i="6"/>
  <c r="U475" i="6"/>
  <c r="V475" i="6"/>
  <c r="W475" i="6"/>
  <c r="X475" i="6"/>
  <c r="Y475" i="6"/>
  <c r="Z475" i="6"/>
  <c r="AA475" i="6"/>
  <c r="AB475" i="6"/>
  <c r="AC475" i="6"/>
  <c r="AD475" i="6"/>
  <c r="AE475" i="6"/>
  <c r="Q476" i="6"/>
  <c r="R476" i="6"/>
  <c r="S476" i="6"/>
  <c r="T476" i="6"/>
  <c r="U476" i="6"/>
  <c r="V476" i="6"/>
  <c r="W476" i="6"/>
  <c r="X476" i="6"/>
  <c r="Y476" i="6"/>
  <c r="Z476" i="6"/>
  <c r="AA476" i="6"/>
  <c r="AB476" i="6"/>
  <c r="AC476" i="6"/>
  <c r="AD476" i="6"/>
  <c r="AE476" i="6"/>
  <c r="Q477" i="6"/>
  <c r="R477" i="6"/>
  <c r="S477" i="6"/>
  <c r="T477" i="6"/>
  <c r="U477" i="6"/>
  <c r="V477" i="6"/>
  <c r="W477" i="6"/>
  <c r="X477" i="6"/>
  <c r="Y477" i="6"/>
  <c r="Z477" i="6"/>
  <c r="AA477" i="6"/>
  <c r="AB477" i="6"/>
  <c r="AC477" i="6"/>
  <c r="AD477" i="6"/>
  <c r="AE477" i="6"/>
  <c r="Q478" i="6"/>
  <c r="R478" i="6"/>
  <c r="S478" i="6"/>
  <c r="T478" i="6"/>
  <c r="U478" i="6"/>
  <c r="V478" i="6"/>
  <c r="W478" i="6"/>
  <c r="X478" i="6"/>
  <c r="Y478" i="6"/>
  <c r="Z478" i="6"/>
  <c r="AA478" i="6"/>
  <c r="AB478" i="6"/>
  <c r="AC478" i="6"/>
  <c r="AD478" i="6"/>
  <c r="AE478" i="6"/>
  <c r="Q479" i="6"/>
  <c r="R479" i="6"/>
  <c r="S479" i="6"/>
  <c r="T479" i="6"/>
  <c r="U479" i="6"/>
  <c r="V479" i="6"/>
  <c r="W479" i="6"/>
  <c r="X479" i="6"/>
  <c r="Y479" i="6"/>
  <c r="Z479" i="6"/>
  <c r="AA479" i="6"/>
  <c r="AB479" i="6"/>
  <c r="AC479" i="6"/>
  <c r="AD479" i="6"/>
  <c r="AE479" i="6"/>
  <c r="Q480" i="6"/>
  <c r="R480" i="6"/>
  <c r="S480" i="6"/>
  <c r="T480" i="6"/>
  <c r="U480" i="6"/>
  <c r="V480" i="6"/>
  <c r="W480" i="6"/>
  <c r="X480" i="6"/>
  <c r="Y480" i="6"/>
  <c r="Z480" i="6"/>
  <c r="AA480" i="6"/>
  <c r="AB480" i="6"/>
  <c r="AC480" i="6"/>
  <c r="AD480" i="6"/>
  <c r="AE480" i="6"/>
  <c r="Q481" i="6"/>
  <c r="R481" i="6"/>
  <c r="S481" i="6"/>
  <c r="T481" i="6"/>
  <c r="U481" i="6"/>
  <c r="V481" i="6"/>
  <c r="W481" i="6"/>
  <c r="X481" i="6"/>
  <c r="Y481" i="6"/>
  <c r="Z481" i="6"/>
  <c r="AA481" i="6"/>
  <c r="AB481" i="6"/>
  <c r="AC481" i="6"/>
  <c r="AD481" i="6"/>
  <c r="AE481" i="6"/>
  <c r="Q482" i="6"/>
  <c r="R482" i="6"/>
  <c r="S482" i="6"/>
  <c r="T482" i="6"/>
  <c r="U482" i="6"/>
  <c r="V482" i="6"/>
  <c r="W482" i="6"/>
  <c r="X482" i="6"/>
  <c r="Y482" i="6"/>
  <c r="Z482" i="6"/>
  <c r="AA482" i="6"/>
  <c r="AB482" i="6"/>
  <c r="AC482" i="6"/>
  <c r="AD482" i="6"/>
  <c r="AE482" i="6"/>
  <c r="Q483" i="6"/>
  <c r="R483" i="6"/>
  <c r="S483" i="6"/>
  <c r="T483" i="6"/>
  <c r="U483" i="6"/>
  <c r="V483" i="6"/>
  <c r="W483" i="6"/>
  <c r="X483" i="6"/>
  <c r="Y483" i="6"/>
  <c r="Z483" i="6"/>
  <c r="AA483" i="6"/>
  <c r="AB483" i="6"/>
  <c r="AC483" i="6"/>
  <c r="AD483" i="6"/>
  <c r="AE483" i="6"/>
  <c r="Q484" i="6"/>
  <c r="R484" i="6"/>
  <c r="S484" i="6"/>
  <c r="T484" i="6"/>
  <c r="U484" i="6"/>
  <c r="V484" i="6"/>
  <c r="W484" i="6"/>
  <c r="X484" i="6"/>
  <c r="Y484" i="6"/>
  <c r="Z484" i="6"/>
  <c r="AA484" i="6"/>
  <c r="AB484" i="6"/>
  <c r="AC484" i="6"/>
  <c r="AD484" i="6"/>
  <c r="AE484" i="6"/>
  <c r="Q485" i="6"/>
  <c r="R485" i="6"/>
  <c r="S485" i="6"/>
  <c r="T485" i="6"/>
  <c r="U485" i="6"/>
  <c r="V485" i="6"/>
  <c r="W485" i="6"/>
  <c r="X485" i="6"/>
  <c r="Y485" i="6"/>
  <c r="Z485" i="6"/>
  <c r="AA485" i="6"/>
  <c r="AB485" i="6"/>
  <c r="AC485" i="6"/>
  <c r="AD485" i="6"/>
  <c r="AE485" i="6"/>
  <c r="Q486" i="6"/>
  <c r="R486" i="6"/>
  <c r="S486" i="6"/>
  <c r="T486" i="6"/>
  <c r="U486" i="6"/>
  <c r="V486" i="6"/>
  <c r="W486" i="6"/>
  <c r="X486" i="6"/>
  <c r="Y486" i="6"/>
  <c r="Z486" i="6"/>
  <c r="AA486" i="6"/>
  <c r="AB486" i="6"/>
  <c r="AC486" i="6"/>
  <c r="AD486" i="6"/>
  <c r="AE486" i="6"/>
  <c r="Q487" i="6"/>
  <c r="R487" i="6"/>
  <c r="S487" i="6"/>
  <c r="T487" i="6"/>
  <c r="U487" i="6"/>
  <c r="V487" i="6"/>
  <c r="W487" i="6"/>
  <c r="X487" i="6"/>
  <c r="Y487" i="6"/>
  <c r="Z487" i="6"/>
  <c r="AA487" i="6"/>
  <c r="AB487" i="6"/>
  <c r="AC487" i="6"/>
  <c r="AD487" i="6"/>
  <c r="AE487" i="6"/>
  <c r="Q488" i="6"/>
  <c r="R488" i="6"/>
  <c r="S488" i="6"/>
  <c r="T488" i="6"/>
  <c r="U488" i="6"/>
  <c r="V488" i="6"/>
  <c r="W488" i="6"/>
  <c r="X488" i="6"/>
  <c r="Y488" i="6"/>
  <c r="Z488" i="6"/>
  <c r="AA488" i="6"/>
  <c r="AB488" i="6"/>
  <c r="AC488" i="6"/>
  <c r="AD488" i="6"/>
  <c r="AE488" i="6"/>
  <c r="Q489" i="6"/>
  <c r="R489" i="6"/>
  <c r="S489" i="6"/>
  <c r="T489" i="6"/>
  <c r="U489" i="6"/>
  <c r="V489" i="6"/>
  <c r="W489" i="6"/>
  <c r="X489" i="6"/>
  <c r="Y489" i="6"/>
  <c r="Z489" i="6"/>
  <c r="AA489" i="6"/>
  <c r="AB489" i="6"/>
  <c r="AC489" i="6"/>
  <c r="AD489" i="6"/>
  <c r="AE489" i="6"/>
  <c r="Q490" i="6"/>
  <c r="R490" i="6"/>
  <c r="S490" i="6"/>
  <c r="T490" i="6"/>
  <c r="U490" i="6"/>
  <c r="V490" i="6"/>
  <c r="W490" i="6"/>
  <c r="X490" i="6"/>
  <c r="Y490" i="6"/>
  <c r="Z490" i="6"/>
  <c r="AA490" i="6"/>
  <c r="AB490" i="6"/>
  <c r="AC490" i="6"/>
  <c r="AD490" i="6"/>
  <c r="AE490" i="6"/>
  <c r="Q491" i="6"/>
  <c r="R491" i="6"/>
  <c r="S491" i="6"/>
  <c r="T491" i="6"/>
  <c r="U491" i="6"/>
  <c r="V491" i="6"/>
  <c r="W491" i="6"/>
  <c r="X491" i="6"/>
  <c r="Y491" i="6"/>
  <c r="Z491" i="6"/>
  <c r="AA491" i="6"/>
  <c r="AB491" i="6"/>
  <c r="AC491" i="6"/>
  <c r="AD491" i="6"/>
  <c r="AE491" i="6"/>
  <c r="Q492" i="6"/>
  <c r="R492" i="6"/>
  <c r="S492" i="6"/>
  <c r="T492" i="6"/>
  <c r="U492" i="6"/>
  <c r="V492" i="6"/>
  <c r="W492" i="6"/>
  <c r="X492" i="6"/>
  <c r="Y492" i="6"/>
  <c r="Z492" i="6"/>
  <c r="AA492" i="6"/>
  <c r="AB492" i="6"/>
  <c r="AC492" i="6"/>
  <c r="AD492" i="6"/>
  <c r="AE492" i="6"/>
  <c r="Q493" i="6"/>
  <c r="R493" i="6"/>
  <c r="S493" i="6"/>
  <c r="T493" i="6"/>
  <c r="U493" i="6"/>
  <c r="V493" i="6"/>
  <c r="W493" i="6"/>
  <c r="X493" i="6"/>
  <c r="Y493" i="6"/>
  <c r="Z493" i="6"/>
  <c r="AA493" i="6"/>
  <c r="AB493" i="6"/>
  <c r="AC493" i="6"/>
  <c r="AD493" i="6"/>
  <c r="AE493" i="6"/>
  <c r="Q494" i="6"/>
  <c r="R494" i="6"/>
  <c r="S494" i="6"/>
  <c r="T494" i="6"/>
  <c r="U494" i="6"/>
  <c r="V494" i="6"/>
  <c r="W494" i="6"/>
  <c r="X494" i="6"/>
  <c r="Y494" i="6"/>
  <c r="Z494" i="6"/>
  <c r="AA494" i="6"/>
  <c r="AB494" i="6"/>
  <c r="AC494" i="6"/>
  <c r="AD494" i="6"/>
  <c r="AE494" i="6"/>
  <c r="Q495" i="6"/>
  <c r="R495" i="6"/>
  <c r="S495" i="6"/>
  <c r="T495" i="6"/>
  <c r="U495" i="6"/>
  <c r="V495" i="6"/>
  <c r="W495" i="6"/>
  <c r="X495" i="6"/>
  <c r="Y495" i="6"/>
  <c r="Z495" i="6"/>
  <c r="AA495" i="6"/>
  <c r="AB495" i="6"/>
  <c r="AC495" i="6"/>
  <c r="AD495" i="6"/>
  <c r="AE495" i="6"/>
  <c r="Q496" i="6"/>
  <c r="R496" i="6"/>
  <c r="S496" i="6"/>
  <c r="T496" i="6"/>
  <c r="U496" i="6"/>
  <c r="V496" i="6"/>
  <c r="W496" i="6"/>
  <c r="X496" i="6"/>
  <c r="Y496" i="6"/>
  <c r="Z496" i="6"/>
  <c r="AA496" i="6"/>
  <c r="AB496" i="6"/>
  <c r="AC496" i="6"/>
  <c r="AD496" i="6"/>
  <c r="AE496" i="6"/>
  <c r="Q497" i="6"/>
  <c r="R497" i="6"/>
  <c r="S497" i="6"/>
  <c r="T497" i="6"/>
  <c r="U497" i="6"/>
  <c r="V497" i="6"/>
  <c r="W497" i="6"/>
  <c r="X497" i="6"/>
  <c r="Y497" i="6"/>
  <c r="Z497" i="6"/>
  <c r="AA497" i="6"/>
  <c r="AB497" i="6"/>
  <c r="AC497" i="6"/>
  <c r="AD497" i="6"/>
  <c r="AE497" i="6"/>
  <c r="Q498" i="6"/>
  <c r="R498" i="6"/>
  <c r="S498" i="6"/>
  <c r="T498" i="6"/>
  <c r="U498" i="6"/>
  <c r="V498" i="6"/>
  <c r="W498" i="6"/>
  <c r="X498" i="6"/>
  <c r="Y498" i="6"/>
  <c r="Z498" i="6"/>
  <c r="AA498" i="6"/>
  <c r="AB498" i="6"/>
  <c r="AC498" i="6"/>
  <c r="AD498" i="6"/>
  <c r="AE498" i="6"/>
  <c r="Q499" i="6"/>
  <c r="R499" i="6"/>
  <c r="S499" i="6"/>
  <c r="T499" i="6"/>
  <c r="U499" i="6"/>
  <c r="V499" i="6"/>
  <c r="W499" i="6"/>
  <c r="X499" i="6"/>
  <c r="Y499" i="6"/>
  <c r="Z499" i="6"/>
  <c r="AA499" i="6"/>
  <c r="AB499" i="6"/>
  <c r="AC499" i="6"/>
  <c r="AD499" i="6"/>
  <c r="AE499" i="6"/>
  <c r="Q500" i="6"/>
  <c r="R500" i="6"/>
  <c r="S500" i="6"/>
  <c r="T500" i="6"/>
  <c r="U500" i="6"/>
  <c r="V500" i="6"/>
  <c r="W500" i="6"/>
  <c r="X500" i="6"/>
  <c r="Y500" i="6"/>
  <c r="Z500" i="6"/>
  <c r="AA500" i="6"/>
  <c r="AB500" i="6"/>
  <c r="AC500" i="6"/>
  <c r="AD500" i="6"/>
  <c r="AE500" i="6"/>
  <c r="Q501" i="6"/>
  <c r="R501" i="6"/>
  <c r="S501" i="6"/>
  <c r="T501" i="6"/>
  <c r="U501" i="6"/>
  <c r="V501" i="6"/>
  <c r="W501" i="6"/>
  <c r="X501" i="6"/>
  <c r="Y501" i="6"/>
  <c r="Z501" i="6"/>
  <c r="AA501" i="6"/>
  <c r="AB501" i="6"/>
  <c r="AC501" i="6"/>
  <c r="AD501" i="6"/>
  <c r="AE501" i="6"/>
  <c r="Q502" i="6"/>
  <c r="R502" i="6"/>
  <c r="S502" i="6"/>
  <c r="T502" i="6"/>
  <c r="U502" i="6"/>
  <c r="V502" i="6"/>
  <c r="W502" i="6"/>
  <c r="X502" i="6"/>
  <c r="Y502" i="6"/>
  <c r="Z502" i="6"/>
  <c r="AA502" i="6"/>
  <c r="AB502" i="6"/>
  <c r="AC502" i="6"/>
  <c r="AD502" i="6"/>
  <c r="AE502" i="6"/>
  <c r="Q503" i="6"/>
  <c r="R503" i="6"/>
  <c r="S503" i="6"/>
  <c r="T503" i="6"/>
  <c r="U503" i="6"/>
  <c r="V503" i="6"/>
  <c r="W503" i="6"/>
  <c r="X503" i="6"/>
  <c r="Y503" i="6"/>
  <c r="Z503" i="6"/>
  <c r="AA503" i="6"/>
  <c r="AB503" i="6"/>
  <c r="AC503" i="6"/>
  <c r="AD503" i="6"/>
  <c r="AE503" i="6"/>
  <c r="Q504" i="6"/>
  <c r="R504" i="6"/>
  <c r="S504" i="6"/>
  <c r="T504" i="6"/>
  <c r="U504" i="6"/>
  <c r="V504" i="6"/>
  <c r="W504" i="6"/>
  <c r="X504" i="6"/>
  <c r="Y504" i="6"/>
  <c r="Z504" i="6"/>
  <c r="AA504" i="6"/>
  <c r="AB504" i="6"/>
  <c r="AC504" i="6"/>
  <c r="AD504" i="6"/>
  <c r="AE504" i="6"/>
  <c r="Q505" i="6"/>
  <c r="R505" i="6"/>
  <c r="S505" i="6"/>
  <c r="T505" i="6"/>
  <c r="U505" i="6"/>
  <c r="V505" i="6"/>
  <c r="W505" i="6"/>
  <c r="X505" i="6"/>
  <c r="Y505" i="6"/>
  <c r="Z505" i="6"/>
  <c r="AA505" i="6"/>
  <c r="AB505" i="6"/>
  <c r="AC505" i="6"/>
  <c r="AD505" i="6"/>
  <c r="AE505" i="6"/>
  <c r="Q506" i="6"/>
  <c r="R506" i="6"/>
  <c r="S506" i="6"/>
  <c r="T506" i="6"/>
  <c r="U506" i="6"/>
  <c r="V506" i="6"/>
  <c r="W506" i="6"/>
  <c r="X506" i="6"/>
  <c r="Y506" i="6"/>
  <c r="Z506" i="6"/>
  <c r="AA506" i="6"/>
  <c r="AB506" i="6"/>
  <c r="AC506" i="6"/>
  <c r="AD506" i="6"/>
  <c r="AE506" i="6"/>
  <c r="Q507" i="6"/>
  <c r="R507" i="6"/>
  <c r="S507" i="6"/>
  <c r="T507" i="6"/>
  <c r="U507" i="6"/>
  <c r="V507" i="6"/>
  <c r="W507" i="6"/>
  <c r="X507" i="6"/>
  <c r="Y507" i="6"/>
  <c r="Z507" i="6"/>
  <c r="AA507" i="6"/>
  <c r="AB507" i="6"/>
  <c r="AC507" i="6"/>
  <c r="AD507" i="6"/>
  <c r="AE507" i="6"/>
  <c r="Q508" i="6"/>
  <c r="R508" i="6"/>
  <c r="S508" i="6"/>
  <c r="T508" i="6"/>
  <c r="U508" i="6"/>
  <c r="V508" i="6"/>
  <c r="W508" i="6"/>
  <c r="X508" i="6"/>
  <c r="Y508" i="6"/>
  <c r="Z508" i="6"/>
  <c r="AA508" i="6"/>
  <c r="AB508" i="6"/>
  <c r="AC508" i="6"/>
  <c r="AD508" i="6"/>
  <c r="AE508" i="6"/>
  <c r="Q509" i="6"/>
  <c r="R509" i="6"/>
  <c r="S509" i="6"/>
  <c r="T509" i="6"/>
  <c r="U509" i="6"/>
  <c r="V509" i="6"/>
  <c r="W509" i="6"/>
  <c r="X509" i="6"/>
  <c r="Y509" i="6"/>
  <c r="Z509" i="6"/>
  <c r="AA509" i="6"/>
  <c r="AB509" i="6"/>
  <c r="AC509" i="6"/>
  <c r="AD509" i="6"/>
  <c r="AE509" i="6"/>
  <c r="Q510" i="6"/>
  <c r="R510" i="6"/>
  <c r="S510" i="6"/>
  <c r="T510" i="6"/>
  <c r="U510" i="6"/>
  <c r="V510" i="6"/>
  <c r="W510" i="6"/>
  <c r="X510" i="6"/>
  <c r="Y510" i="6"/>
  <c r="Z510" i="6"/>
  <c r="AA510" i="6"/>
  <c r="AB510" i="6"/>
  <c r="AC510" i="6"/>
  <c r="AD510" i="6"/>
  <c r="AE510" i="6"/>
  <c r="Q511" i="6"/>
  <c r="R511" i="6"/>
  <c r="S511" i="6"/>
  <c r="T511" i="6"/>
  <c r="U511" i="6"/>
  <c r="V511" i="6"/>
  <c r="W511" i="6"/>
  <c r="X511" i="6"/>
  <c r="Y511" i="6"/>
  <c r="Z511" i="6"/>
  <c r="AA511" i="6"/>
  <c r="AB511" i="6"/>
  <c r="AC511" i="6"/>
  <c r="AD511" i="6"/>
  <c r="AE511" i="6"/>
  <c r="Q512" i="6"/>
  <c r="R512" i="6"/>
  <c r="S512" i="6"/>
  <c r="T512" i="6"/>
  <c r="U512" i="6"/>
  <c r="V512" i="6"/>
  <c r="W512" i="6"/>
  <c r="X512" i="6"/>
  <c r="Y512" i="6"/>
  <c r="Z512" i="6"/>
  <c r="AA512" i="6"/>
  <c r="AB512" i="6"/>
  <c r="AC512" i="6"/>
  <c r="AD512" i="6"/>
  <c r="AE512" i="6"/>
  <c r="Q513" i="6"/>
  <c r="R513" i="6"/>
  <c r="S513" i="6"/>
  <c r="T513" i="6"/>
  <c r="U513" i="6"/>
  <c r="V513" i="6"/>
  <c r="W513" i="6"/>
  <c r="X513" i="6"/>
  <c r="Y513" i="6"/>
  <c r="Z513" i="6"/>
  <c r="AA513" i="6"/>
  <c r="AB513" i="6"/>
  <c r="AC513" i="6"/>
  <c r="AD513" i="6"/>
  <c r="AE513" i="6"/>
  <c r="Q514" i="6"/>
  <c r="R514" i="6"/>
  <c r="S514" i="6"/>
  <c r="T514" i="6"/>
  <c r="U514" i="6"/>
  <c r="V514" i="6"/>
  <c r="W514" i="6"/>
  <c r="X514" i="6"/>
  <c r="Y514" i="6"/>
  <c r="Z514" i="6"/>
  <c r="AA514" i="6"/>
  <c r="AB514" i="6"/>
  <c r="AC514" i="6"/>
  <c r="AD514" i="6"/>
  <c r="AE514" i="6"/>
  <c r="Q515" i="6"/>
  <c r="R515" i="6"/>
  <c r="S515" i="6"/>
  <c r="T515" i="6"/>
  <c r="U515" i="6"/>
  <c r="V515" i="6"/>
  <c r="W515" i="6"/>
  <c r="X515" i="6"/>
  <c r="Y515" i="6"/>
  <c r="Z515" i="6"/>
  <c r="AA515" i="6"/>
  <c r="AB515" i="6"/>
  <c r="AC515" i="6"/>
  <c r="AD515" i="6"/>
  <c r="AE515" i="6"/>
  <c r="Q516" i="6"/>
  <c r="R516" i="6"/>
  <c r="S516" i="6"/>
  <c r="T516" i="6"/>
  <c r="U516" i="6"/>
  <c r="V516" i="6"/>
  <c r="W516" i="6"/>
  <c r="X516" i="6"/>
  <c r="Y516" i="6"/>
  <c r="Z516" i="6"/>
  <c r="AA516" i="6"/>
  <c r="AB516" i="6"/>
  <c r="AC516" i="6"/>
  <c r="AD516" i="6"/>
  <c r="AE516" i="6"/>
  <c r="Q517" i="6"/>
  <c r="R517" i="6"/>
  <c r="S517" i="6"/>
  <c r="T517" i="6"/>
  <c r="U517" i="6"/>
  <c r="V517" i="6"/>
  <c r="W517" i="6"/>
  <c r="X517" i="6"/>
  <c r="Y517" i="6"/>
  <c r="Z517" i="6"/>
  <c r="AA517" i="6"/>
  <c r="AB517" i="6"/>
  <c r="AC517" i="6"/>
  <c r="AD517" i="6"/>
  <c r="AE517" i="6"/>
  <c r="Q518" i="6"/>
  <c r="R518" i="6"/>
  <c r="S518" i="6"/>
  <c r="T518" i="6"/>
  <c r="U518" i="6"/>
  <c r="V518" i="6"/>
  <c r="W518" i="6"/>
  <c r="X518" i="6"/>
  <c r="Y518" i="6"/>
  <c r="Z518" i="6"/>
  <c r="AA518" i="6"/>
  <c r="AB518" i="6"/>
  <c r="AC518" i="6"/>
  <c r="AD518" i="6"/>
  <c r="AE518" i="6"/>
  <c r="Q519" i="6"/>
  <c r="R519" i="6"/>
  <c r="S519" i="6"/>
  <c r="T519" i="6"/>
  <c r="U519" i="6"/>
  <c r="V519" i="6"/>
  <c r="W519" i="6"/>
  <c r="X519" i="6"/>
  <c r="Y519" i="6"/>
  <c r="Z519" i="6"/>
  <c r="AA519" i="6"/>
  <c r="AB519" i="6"/>
  <c r="AC519" i="6"/>
  <c r="AD519" i="6"/>
  <c r="AE519" i="6"/>
  <c r="Q520" i="6"/>
  <c r="R520" i="6"/>
  <c r="S520" i="6"/>
  <c r="T520" i="6"/>
  <c r="U520" i="6"/>
  <c r="V520" i="6"/>
  <c r="W520" i="6"/>
  <c r="X520" i="6"/>
  <c r="Y520" i="6"/>
  <c r="Z520" i="6"/>
  <c r="AA520" i="6"/>
  <c r="AB520" i="6"/>
  <c r="AC520" i="6"/>
  <c r="AD520" i="6"/>
  <c r="AE520" i="6"/>
  <c r="Q521" i="6"/>
  <c r="R521" i="6"/>
  <c r="S521" i="6"/>
  <c r="T521" i="6"/>
  <c r="U521" i="6"/>
  <c r="V521" i="6"/>
  <c r="W521" i="6"/>
  <c r="X521" i="6"/>
  <c r="Y521" i="6"/>
  <c r="Z521" i="6"/>
  <c r="AA521" i="6"/>
  <c r="AB521" i="6"/>
  <c r="AC521" i="6"/>
  <c r="AD521" i="6"/>
  <c r="AE521" i="6"/>
  <c r="Q522" i="6"/>
  <c r="R522" i="6"/>
  <c r="S522" i="6"/>
  <c r="T522" i="6"/>
  <c r="U522" i="6"/>
  <c r="V522" i="6"/>
  <c r="W522" i="6"/>
  <c r="X522" i="6"/>
  <c r="Y522" i="6"/>
  <c r="Z522" i="6"/>
  <c r="AA522" i="6"/>
  <c r="AB522" i="6"/>
  <c r="AC522" i="6"/>
  <c r="AD522" i="6"/>
  <c r="AE522" i="6"/>
  <c r="Q523" i="6"/>
  <c r="R523" i="6"/>
  <c r="S523" i="6"/>
  <c r="T523" i="6"/>
  <c r="U523" i="6"/>
  <c r="V523" i="6"/>
  <c r="W523" i="6"/>
  <c r="X523" i="6"/>
  <c r="Y523" i="6"/>
  <c r="Z523" i="6"/>
  <c r="AA523" i="6"/>
  <c r="AB523" i="6"/>
  <c r="AC523" i="6"/>
  <c r="AD523" i="6"/>
  <c r="AE523" i="6"/>
  <c r="Q524" i="6"/>
  <c r="R524" i="6"/>
  <c r="S524" i="6"/>
  <c r="T524" i="6"/>
  <c r="U524" i="6"/>
  <c r="V524" i="6"/>
  <c r="W524" i="6"/>
  <c r="X524" i="6"/>
  <c r="Y524" i="6"/>
  <c r="Z524" i="6"/>
  <c r="AA524" i="6"/>
  <c r="AB524" i="6"/>
  <c r="AC524" i="6"/>
  <c r="AD524" i="6"/>
  <c r="AE524" i="6"/>
  <c r="Q525" i="6"/>
  <c r="R525" i="6"/>
  <c r="S525" i="6"/>
  <c r="T525" i="6"/>
  <c r="U525" i="6"/>
  <c r="V525" i="6"/>
  <c r="W525" i="6"/>
  <c r="X525" i="6"/>
  <c r="Y525" i="6"/>
  <c r="Z525" i="6"/>
  <c r="AA525" i="6"/>
  <c r="AB525" i="6"/>
  <c r="AC525" i="6"/>
  <c r="AD525" i="6"/>
  <c r="AE525" i="6"/>
  <c r="Q526" i="6"/>
  <c r="R526" i="6"/>
  <c r="S526" i="6"/>
  <c r="T526" i="6"/>
  <c r="U526" i="6"/>
  <c r="V526" i="6"/>
  <c r="W526" i="6"/>
  <c r="X526" i="6"/>
  <c r="Y526" i="6"/>
  <c r="Z526" i="6"/>
  <c r="AA526" i="6"/>
  <c r="AB526" i="6"/>
  <c r="AC526" i="6"/>
  <c r="AD526" i="6"/>
  <c r="AE526" i="6"/>
  <c r="Q527" i="6"/>
  <c r="R527" i="6"/>
  <c r="S527" i="6"/>
  <c r="T527" i="6"/>
  <c r="U527" i="6"/>
  <c r="V527" i="6"/>
  <c r="W527" i="6"/>
  <c r="X527" i="6"/>
  <c r="Y527" i="6"/>
  <c r="Z527" i="6"/>
  <c r="AA527" i="6"/>
  <c r="AB527" i="6"/>
  <c r="AC527" i="6"/>
  <c r="AD527" i="6"/>
  <c r="AE527" i="6"/>
  <c r="Q528" i="6"/>
  <c r="R528" i="6"/>
  <c r="S528" i="6"/>
  <c r="T528" i="6"/>
  <c r="U528" i="6"/>
  <c r="V528" i="6"/>
  <c r="W528" i="6"/>
  <c r="X528" i="6"/>
  <c r="Y528" i="6"/>
  <c r="Z528" i="6"/>
  <c r="AA528" i="6"/>
  <c r="AB528" i="6"/>
  <c r="AC528" i="6"/>
  <c r="AD528" i="6"/>
  <c r="AE528" i="6"/>
  <c r="Q529" i="6"/>
  <c r="R529" i="6"/>
  <c r="S529" i="6"/>
  <c r="T529" i="6"/>
  <c r="U529" i="6"/>
  <c r="V529" i="6"/>
  <c r="W529" i="6"/>
  <c r="X529" i="6"/>
  <c r="Y529" i="6"/>
  <c r="Z529" i="6"/>
  <c r="AA529" i="6"/>
  <c r="AB529" i="6"/>
  <c r="AC529" i="6"/>
  <c r="AD529" i="6"/>
  <c r="AE529" i="6"/>
  <c r="Q530" i="6"/>
  <c r="R530" i="6"/>
  <c r="S530" i="6"/>
  <c r="T530" i="6"/>
  <c r="U530" i="6"/>
  <c r="V530" i="6"/>
  <c r="W530" i="6"/>
  <c r="X530" i="6"/>
  <c r="Y530" i="6"/>
  <c r="Z530" i="6"/>
  <c r="AA530" i="6"/>
  <c r="AB530" i="6"/>
  <c r="AC530" i="6"/>
  <c r="AD530" i="6"/>
  <c r="AE530" i="6"/>
  <c r="Q531" i="6"/>
  <c r="R531" i="6"/>
  <c r="S531" i="6"/>
  <c r="T531" i="6"/>
  <c r="U531" i="6"/>
  <c r="V531" i="6"/>
  <c r="W531" i="6"/>
  <c r="X531" i="6"/>
  <c r="Y531" i="6"/>
  <c r="Z531" i="6"/>
  <c r="AA531" i="6"/>
  <c r="AB531" i="6"/>
  <c r="AC531" i="6"/>
  <c r="AD531" i="6"/>
  <c r="AE531" i="6"/>
  <c r="Q532" i="6"/>
  <c r="R532" i="6"/>
  <c r="S532" i="6"/>
  <c r="T532" i="6"/>
  <c r="U532" i="6"/>
  <c r="V532" i="6"/>
  <c r="W532" i="6"/>
  <c r="X532" i="6"/>
  <c r="Y532" i="6"/>
  <c r="Z532" i="6"/>
  <c r="AA532" i="6"/>
  <c r="AB532" i="6"/>
  <c r="AC532" i="6"/>
  <c r="AD532" i="6"/>
  <c r="AE532" i="6"/>
  <c r="Q533" i="6"/>
  <c r="R533" i="6"/>
  <c r="S533" i="6"/>
  <c r="T533" i="6"/>
  <c r="U533" i="6"/>
  <c r="V533" i="6"/>
  <c r="W533" i="6"/>
  <c r="X533" i="6"/>
  <c r="Y533" i="6"/>
  <c r="Z533" i="6"/>
  <c r="AA533" i="6"/>
  <c r="AB533" i="6"/>
  <c r="AC533" i="6"/>
  <c r="AD533" i="6"/>
  <c r="AE533" i="6"/>
  <c r="Q534" i="6"/>
  <c r="R534" i="6"/>
  <c r="S534" i="6"/>
  <c r="T534" i="6"/>
  <c r="U534" i="6"/>
  <c r="V534" i="6"/>
  <c r="W534" i="6"/>
  <c r="X534" i="6"/>
  <c r="Y534" i="6"/>
  <c r="Z534" i="6"/>
  <c r="AA534" i="6"/>
  <c r="AB534" i="6"/>
  <c r="AC534" i="6"/>
  <c r="AD534" i="6"/>
  <c r="AE534" i="6"/>
  <c r="Q535" i="6"/>
  <c r="R535" i="6"/>
  <c r="S535" i="6"/>
  <c r="T535" i="6"/>
  <c r="U535" i="6"/>
  <c r="V535" i="6"/>
  <c r="W535" i="6"/>
  <c r="X535" i="6"/>
  <c r="Y535" i="6"/>
  <c r="Z535" i="6"/>
  <c r="AA535" i="6"/>
  <c r="AB535" i="6"/>
  <c r="AC535" i="6"/>
  <c r="AD535" i="6"/>
  <c r="AE535" i="6"/>
  <c r="Q536" i="6"/>
  <c r="R536" i="6"/>
  <c r="S536" i="6"/>
  <c r="T536" i="6"/>
  <c r="U536" i="6"/>
  <c r="V536" i="6"/>
  <c r="W536" i="6"/>
  <c r="X536" i="6"/>
  <c r="Y536" i="6"/>
  <c r="Z536" i="6"/>
  <c r="AA536" i="6"/>
  <c r="AB536" i="6"/>
  <c r="AC536" i="6"/>
  <c r="AD536" i="6"/>
  <c r="AE536" i="6"/>
  <c r="Q537" i="6"/>
  <c r="R537" i="6"/>
  <c r="S537" i="6"/>
  <c r="T537" i="6"/>
  <c r="U537" i="6"/>
  <c r="V537" i="6"/>
  <c r="W537" i="6"/>
  <c r="X537" i="6"/>
  <c r="Y537" i="6"/>
  <c r="Z537" i="6"/>
  <c r="AA537" i="6"/>
  <c r="AB537" i="6"/>
  <c r="AC537" i="6"/>
  <c r="AD537" i="6"/>
  <c r="AE537" i="6"/>
  <c r="Q538" i="6"/>
  <c r="R538" i="6"/>
  <c r="S538" i="6"/>
  <c r="T538" i="6"/>
  <c r="U538" i="6"/>
  <c r="V538" i="6"/>
  <c r="W538" i="6"/>
  <c r="X538" i="6"/>
  <c r="Y538" i="6"/>
  <c r="Z538" i="6"/>
  <c r="AA538" i="6"/>
  <c r="AB538" i="6"/>
  <c r="AC538" i="6"/>
  <c r="AD538" i="6"/>
  <c r="AE538" i="6"/>
  <c r="Q539" i="6"/>
  <c r="R539" i="6"/>
  <c r="S539" i="6"/>
  <c r="T539" i="6"/>
  <c r="U539" i="6"/>
  <c r="V539" i="6"/>
  <c r="W539" i="6"/>
  <c r="X539" i="6"/>
  <c r="Y539" i="6"/>
  <c r="Z539" i="6"/>
  <c r="AA539" i="6"/>
  <c r="AB539" i="6"/>
  <c r="AC539" i="6"/>
  <c r="AD539" i="6"/>
  <c r="AE539" i="6"/>
  <c r="Q540" i="6"/>
  <c r="R540" i="6"/>
  <c r="S540" i="6"/>
  <c r="T540" i="6"/>
  <c r="U540" i="6"/>
  <c r="V540" i="6"/>
  <c r="W540" i="6"/>
  <c r="X540" i="6"/>
  <c r="Y540" i="6"/>
  <c r="Z540" i="6"/>
  <c r="AA540" i="6"/>
  <c r="AB540" i="6"/>
  <c r="AC540" i="6"/>
  <c r="AD540" i="6"/>
  <c r="AE540" i="6"/>
  <c r="Q541" i="6"/>
  <c r="R541" i="6"/>
  <c r="S541" i="6"/>
  <c r="T541" i="6"/>
  <c r="U541" i="6"/>
  <c r="V541" i="6"/>
  <c r="W541" i="6"/>
  <c r="X541" i="6"/>
  <c r="Y541" i="6"/>
  <c r="Z541" i="6"/>
  <c r="AA541" i="6"/>
  <c r="AB541" i="6"/>
  <c r="AC541" i="6"/>
  <c r="AD541" i="6"/>
  <c r="AE541" i="6"/>
  <c r="Q542" i="6"/>
  <c r="R542" i="6"/>
  <c r="S542" i="6"/>
  <c r="T542" i="6"/>
  <c r="U542" i="6"/>
  <c r="V542" i="6"/>
  <c r="W542" i="6"/>
  <c r="X542" i="6"/>
  <c r="Y542" i="6"/>
  <c r="Z542" i="6"/>
  <c r="AA542" i="6"/>
  <c r="AB542" i="6"/>
  <c r="AC542" i="6"/>
  <c r="AD542" i="6"/>
  <c r="AE542" i="6"/>
  <c r="Q543" i="6"/>
  <c r="R543" i="6"/>
  <c r="S543" i="6"/>
  <c r="T543" i="6"/>
  <c r="U543" i="6"/>
  <c r="V543" i="6"/>
  <c r="W543" i="6"/>
  <c r="X543" i="6"/>
  <c r="Y543" i="6"/>
  <c r="Z543" i="6"/>
  <c r="AA543" i="6"/>
  <c r="AB543" i="6"/>
  <c r="AC543" i="6"/>
  <c r="AD543" i="6"/>
  <c r="AE543" i="6"/>
  <c r="Q544" i="6"/>
  <c r="R544" i="6"/>
  <c r="S544" i="6"/>
  <c r="T544" i="6"/>
  <c r="U544" i="6"/>
  <c r="V544" i="6"/>
  <c r="W544" i="6"/>
  <c r="X544" i="6"/>
  <c r="Y544" i="6"/>
  <c r="Z544" i="6"/>
  <c r="AA544" i="6"/>
  <c r="AB544" i="6"/>
  <c r="AC544" i="6"/>
  <c r="AD544" i="6"/>
  <c r="AE544" i="6"/>
  <c r="Q545" i="6"/>
  <c r="R545" i="6"/>
  <c r="S545" i="6"/>
  <c r="T545" i="6"/>
  <c r="U545" i="6"/>
  <c r="V545" i="6"/>
  <c r="W545" i="6"/>
  <c r="X545" i="6"/>
  <c r="Y545" i="6"/>
  <c r="Z545" i="6"/>
  <c r="AA545" i="6"/>
  <c r="AB545" i="6"/>
  <c r="AC545" i="6"/>
  <c r="AD545" i="6"/>
  <c r="AE545" i="6"/>
  <c r="Q546" i="6"/>
  <c r="R546" i="6"/>
  <c r="S546" i="6"/>
  <c r="T546" i="6"/>
  <c r="U546" i="6"/>
  <c r="V546" i="6"/>
  <c r="W546" i="6"/>
  <c r="X546" i="6"/>
  <c r="Y546" i="6"/>
  <c r="Z546" i="6"/>
  <c r="AA546" i="6"/>
  <c r="AB546" i="6"/>
  <c r="AC546" i="6"/>
  <c r="AD546" i="6"/>
  <c r="AE546" i="6"/>
  <c r="Q547" i="6"/>
  <c r="R547" i="6"/>
  <c r="S547" i="6"/>
  <c r="T547" i="6"/>
  <c r="U547" i="6"/>
  <c r="V547" i="6"/>
  <c r="W547" i="6"/>
  <c r="X547" i="6"/>
  <c r="Y547" i="6"/>
  <c r="Z547" i="6"/>
  <c r="AA547" i="6"/>
  <c r="AB547" i="6"/>
  <c r="AC547" i="6"/>
  <c r="AD547" i="6"/>
  <c r="AE547" i="6"/>
  <c r="Q548" i="6"/>
  <c r="R548" i="6"/>
  <c r="S548" i="6"/>
  <c r="T548" i="6"/>
  <c r="U548" i="6"/>
  <c r="V548" i="6"/>
  <c r="W548" i="6"/>
  <c r="X548" i="6"/>
  <c r="Y548" i="6"/>
  <c r="Z548" i="6"/>
  <c r="AA548" i="6"/>
  <c r="AB548" i="6"/>
  <c r="AC548" i="6"/>
  <c r="AD548" i="6"/>
  <c r="AE548" i="6"/>
  <c r="Q549" i="6"/>
  <c r="R549" i="6"/>
  <c r="S549" i="6"/>
  <c r="T549" i="6"/>
  <c r="U549" i="6"/>
  <c r="V549" i="6"/>
  <c r="W549" i="6"/>
  <c r="X549" i="6"/>
  <c r="Y549" i="6"/>
  <c r="Z549" i="6"/>
  <c r="AA549" i="6"/>
  <c r="AB549" i="6"/>
  <c r="AC549" i="6"/>
  <c r="AD549" i="6"/>
  <c r="AE549" i="6"/>
  <c r="Q550" i="6"/>
  <c r="R550" i="6"/>
  <c r="S550" i="6"/>
  <c r="T550" i="6"/>
  <c r="U550" i="6"/>
  <c r="V550" i="6"/>
  <c r="W550" i="6"/>
  <c r="X550" i="6"/>
  <c r="Y550" i="6"/>
  <c r="Z550" i="6"/>
  <c r="AA550" i="6"/>
  <c r="AB550" i="6"/>
  <c r="AC550" i="6"/>
  <c r="AD550" i="6"/>
  <c r="AE550" i="6"/>
  <c r="Q551" i="6"/>
  <c r="R551" i="6"/>
  <c r="S551" i="6"/>
  <c r="T551" i="6"/>
  <c r="U551" i="6"/>
  <c r="V551" i="6"/>
  <c r="W551" i="6"/>
  <c r="X551" i="6"/>
  <c r="Y551" i="6"/>
  <c r="Z551" i="6"/>
  <c r="AA551" i="6"/>
  <c r="AB551" i="6"/>
  <c r="AC551" i="6"/>
  <c r="AD551" i="6"/>
  <c r="AE551" i="6"/>
  <c r="Q552" i="6"/>
  <c r="R552" i="6"/>
  <c r="S552" i="6"/>
  <c r="T552" i="6"/>
  <c r="U552" i="6"/>
  <c r="V552" i="6"/>
  <c r="W552" i="6"/>
  <c r="X552" i="6"/>
  <c r="Y552" i="6"/>
  <c r="Z552" i="6"/>
  <c r="AA552" i="6"/>
  <c r="AB552" i="6"/>
  <c r="AC552" i="6"/>
  <c r="AD552" i="6"/>
  <c r="AE552" i="6"/>
  <c r="Q553" i="6"/>
  <c r="R553" i="6"/>
  <c r="S553" i="6"/>
  <c r="T553" i="6"/>
  <c r="U553" i="6"/>
  <c r="V553" i="6"/>
  <c r="W553" i="6"/>
  <c r="X553" i="6"/>
  <c r="Y553" i="6"/>
  <c r="Z553" i="6"/>
  <c r="AA553" i="6"/>
  <c r="AB553" i="6"/>
  <c r="AC553" i="6"/>
  <c r="AD553" i="6"/>
  <c r="AE553" i="6"/>
  <c r="Q554" i="6"/>
  <c r="R554" i="6"/>
  <c r="S554" i="6"/>
  <c r="T554" i="6"/>
  <c r="U554" i="6"/>
  <c r="V554" i="6"/>
  <c r="W554" i="6"/>
  <c r="X554" i="6"/>
  <c r="Y554" i="6"/>
  <c r="Z554" i="6"/>
  <c r="AA554" i="6"/>
  <c r="AB554" i="6"/>
  <c r="AC554" i="6"/>
  <c r="AD554" i="6"/>
  <c r="AE554" i="6"/>
  <c r="Q555" i="6"/>
  <c r="R555" i="6"/>
  <c r="S555" i="6"/>
  <c r="T555" i="6"/>
  <c r="U555" i="6"/>
  <c r="V555" i="6"/>
  <c r="W555" i="6"/>
  <c r="X555" i="6"/>
  <c r="Y555" i="6"/>
  <c r="Z555" i="6"/>
  <c r="AA555" i="6"/>
  <c r="AB555" i="6"/>
  <c r="AC555" i="6"/>
  <c r="AD555" i="6"/>
  <c r="AE555" i="6"/>
  <c r="Q556" i="6"/>
  <c r="R556" i="6"/>
  <c r="S556" i="6"/>
  <c r="T556" i="6"/>
  <c r="U556" i="6"/>
  <c r="V556" i="6"/>
  <c r="W556" i="6"/>
  <c r="X556" i="6"/>
  <c r="Y556" i="6"/>
  <c r="Z556" i="6"/>
  <c r="AA556" i="6"/>
  <c r="AB556" i="6"/>
  <c r="AC556" i="6"/>
  <c r="AD556" i="6"/>
  <c r="AE556" i="6"/>
  <c r="Q557" i="6"/>
  <c r="R557" i="6"/>
  <c r="S557" i="6"/>
  <c r="T557" i="6"/>
  <c r="U557" i="6"/>
  <c r="V557" i="6"/>
  <c r="W557" i="6"/>
  <c r="X557" i="6"/>
  <c r="Y557" i="6"/>
  <c r="Z557" i="6"/>
  <c r="AA557" i="6"/>
  <c r="AB557" i="6"/>
  <c r="AC557" i="6"/>
  <c r="AD557" i="6"/>
  <c r="AE557" i="6"/>
  <c r="Q558" i="6"/>
  <c r="R558" i="6"/>
  <c r="S558" i="6"/>
  <c r="T558" i="6"/>
  <c r="U558" i="6"/>
  <c r="V558" i="6"/>
  <c r="W558" i="6"/>
  <c r="X558" i="6"/>
  <c r="Y558" i="6"/>
  <c r="Z558" i="6"/>
  <c r="AA558" i="6"/>
  <c r="AB558" i="6"/>
  <c r="AC558" i="6"/>
  <c r="AD558" i="6"/>
  <c r="AE558" i="6"/>
  <c r="Q559" i="6"/>
  <c r="R559" i="6"/>
  <c r="S559" i="6"/>
  <c r="T559" i="6"/>
  <c r="U559" i="6"/>
  <c r="V559" i="6"/>
  <c r="W559" i="6"/>
  <c r="X559" i="6"/>
  <c r="Y559" i="6"/>
  <c r="Z559" i="6"/>
  <c r="AA559" i="6"/>
  <c r="AB559" i="6"/>
  <c r="AC559" i="6"/>
  <c r="AD559" i="6"/>
  <c r="AE559" i="6"/>
  <c r="Q560" i="6"/>
  <c r="R560" i="6"/>
  <c r="S560" i="6"/>
  <c r="T560" i="6"/>
  <c r="U560" i="6"/>
  <c r="V560" i="6"/>
  <c r="W560" i="6"/>
  <c r="X560" i="6"/>
  <c r="Y560" i="6"/>
  <c r="Z560" i="6"/>
  <c r="AA560" i="6"/>
  <c r="AB560" i="6"/>
  <c r="AC560" i="6"/>
  <c r="AD560" i="6"/>
  <c r="AE560" i="6"/>
  <c r="Q561" i="6"/>
  <c r="R561" i="6"/>
  <c r="S561" i="6"/>
  <c r="T561" i="6"/>
  <c r="U561" i="6"/>
  <c r="V561" i="6"/>
  <c r="W561" i="6"/>
  <c r="X561" i="6"/>
  <c r="Y561" i="6"/>
  <c r="Z561" i="6"/>
  <c r="AA561" i="6"/>
  <c r="AB561" i="6"/>
  <c r="AC561" i="6"/>
  <c r="AD561" i="6"/>
  <c r="AE561" i="6"/>
  <c r="Q562" i="6"/>
  <c r="R562" i="6"/>
  <c r="S562" i="6"/>
  <c r="T562" i="6"/>
  <c r="U562" i="6"/>
  <c r="V562" i="6"/>
  <c r="W562" i="6"/>
  <c r="X562" i="6"/>
  <c r="Y562" i="6"/>
  <c r="Z562" i="6"/>
  <c r="AA562" i="6"/>
  <c r="AB562" i="6"/>
  <c r="AC562" i="6"/>
  <c r="AD562" i="6"/>
  <c r="AE562" i="6"/>
  <c r="Q563" i="6"/>
  <c r="R563" i="6"/>
  <c r="S563" i="6"/>
  <c r="T563" i="6"/>
  <c r="U563" i="6"/>
  <c r="V563" i="6"/>
  <c r="W563" i="6"/>
  <c r="X563" i="6"/>
  <c r="Y563" i="6"/>
  <c r="Z563" i="6"/>
  <c r="AA563" i="6"/>
  <c r="AB563" i="6"/>
  <c r="AC563" i="6"/>
  <c r="AD563" i="6"/>
  <c r="AE563" i="6"/>
  <c r="Q564" i="6"/>
  <c r="R564" i="6"/>
  <c r="S564" i="6"/>
  <c r="T564" i="6"/>
  <c r="U564" i="6"/>
  <c r="V564" i="6"/>
  <c r="W564" i="6"/>
  <c r="X564" i="6"/>
  <c r="Y564" i="6"/>
  <c r="Z564" i="6"/>
  <c r="AA564" i="6"/>
  <c r="AB564" i="6"/>
  <c r="AC564" i="6"/>
  <c r="AD564" i="6"/>
  <c r="AE564" i="6"/>
  <c r="Q565" i="6"/>
  <c r="R565" i="6"/>
  <c r="S565" i="6"/>
  <c r="T565" i="6"/>
  <c r="U565" i="6"/>
  <c r="V565" i="6"/>
  <c r="W565" i="6"/>
  <c r="X565" i="6"/>
  <c r="Y565" i="6"/>
  <c r="Z565" i="6"/>
  <c r="AA565" i="6"/>
  <c r="AB565" i="6"/>
  <c r="AC565" i="6"/>
  <c r="AD565" i="6"/>
  <c r="AE565" i="6"/>
  <c r="Q566" i="6"/>
  <c r="R566" i="6"/>
  <c r="S566" i="6"/>
  <c r="T566" i="6"/>
  <c r="U566" i="6"/>
  <c r="V566" i="6"/>
  <c r="W566" i="6"/>
  <c r="X566" i="6"/>
  <c r="Y566" i="6"/>
  <c r="Z566" i="6"/>
  <c r="AA566" i="6"/>
  <c r="AB566" i="6"/>
  <c r="AC566" i="6"/>
  <c r="AD566" i="6"/>
  <c r="AE566" i="6"/>
  <c r="Q567" i="6"/>
  <c r="R567" i="6"/>
  <c r="S567" i="6"/>
  <c r="T567" i="6"/>
  <c r="U567" i="6"/>
  <c r="V567" i="6"/>
  <c r="W567" i="6"/>
  <c r="X567" i="6"/>
  <c r="Y567" i="6"/>
  <c r="Z567" i="6"/>
  <c r="AA567" i="6"/>
  <c r="AB567" i="6"/>
  <c r="AC567" i="6"/>
  <c r="AD567" i="6"/>
  <c r="AE567" i="6"/>
  <c r="Q568" i="6"/>
  <c r="R568" i="6"/>
  <c r="S568" i="6"/>
  <c r="T568" i="6"/>
  <c r="U568" i="6"/>
  <c r="V568" i="6"/>
  <c r="W568" i="6"/>
  <c r="X568" i="6"/>
  <c r="Y568" i="6"/>
  <c r="Z568" i="6"/>
  <c r="AA568" i="6"/>
  <c r="AB568" i="6"/>
  <c r="AC568" i="6"/>
  <c r="AD568" i="6"/>
  <c r="AE568" i="6"/>
  <c r="Q569" i="6"/>
  <c r="R569" i="6"/>
  <c r="S569" i="6"/>
  <c r="T569" i="6"/>
  <c r="U569" i="6"/>
  <c r="V569" i="6"/>
  <c r="W569" i="6"/>
  <c r="X569" i="6"/>
  <c r="Y569" i="6"/>
  <c r="Z569" i="6"/>
  <c r="AA569" i="6"/>
  <c r="AB569" i="6"/>
  <c r="AC569" i="6"/>
  <c r="AD569" i="6"/>
  <c r="AE569" i="6"/>
  <c r="Q570" i="6"/>
  <c r="R570" i="6"/>
  <c r="S570" i="6"/>
  <c r="T570" i="6"/>
  <c r="U570" i="6"/>
  <c r="V570" i="6"/>
  <c r="W570" i="6"/>
  <c r="X570" i="6"/>
  <c r="Y570" i="6"/>
  <c r="Z570" i="6"/>
  <c r="AA570" i="6"/>
  <c r="AB570" i="6"/>
  <c r="AC570" i="6"/>
  <c r="AD570" i="6"/>
  <c r="AE570" i="6"/>
  <c r="Q571" i="6"/>
  <c r="R571" i="6"/>
  <c r="S571" i="6"/>
  <c r="T571" i="6"/>
  <c r="U571" i="6"/>
  <c r="V571" i="6"/>
  <c r="W571" i="6"/>
  <c r="X571" i="6"/>
  <c r="Y571" i="6"/>
  <c r="Z571" i="6"/>
  <c r="AA571" i="6"/>
  <c r="AB571" i="6"/>
  <c r="AC571" i="6"/>
  <c r="AD571" i="6"/>
  <c r="AE571" i="6"/>
  <c r="Q572" i="6"/>
  <c r="R572" i="6"/>
  <c r="S572" i="6"/>
  <c r="T572" i="6"/>
  <c r="U572" i="6"/>
  <c r="V572" i="6"/>
  <c r="W572" i="6"/>
  <c r="X572" i="6"/>
  <c r="Y572" i="6"/>
  <c r="Z572" i="6"/>
  <c r="AA572" i="6"/>
  <c r="AB572" i="6"/>
  <c r="AC572" i="6"/>
  <c r="AD572" i="6"/>
  <c r="AE572" i="6"/>
  <c r="Q573" i="6"/>
  <c r="R573" i="6"/>
  <c r="S573" i="6"/>
  <c r="T573" i="6"/>
  <c r="U573" i="6"/>
  <c r="V573" i="6"/>
  <c r="W573" i="6"/>
  <c r="X573" i="6"/>
  <c r="Y573" i="6"/>
  <c r="Z573" i="6"/>
  <c r="AA573" i="6"/>
  <c r="AB573" i="6"/>
  <c r="AC573" i="6"/>
  <c r="AD573" i="6"/>
  <c r="AE573" i="6"/>
  <c r="Q574" i="6"/>
  <c r="R574" i="6"/>
  <c r="S574" i="6"/>
  <c r="T574" i="6"/>
  <c r="U574" i="6"/>
  <c r="V574" i="6"/>
  <c r="W574" i="6"/>
  <c r="X574" i="6"/>
  <c r="Y574" i="6"/>
  <c r="Z574" i="6"/>
  <c r="AA574" i="6"/>
  <c r="AB574" i="6"/>
  <c r="AC574" i="6"/>
  <c r="AD574" i="6"/>
  <c r="AE574" i="6"/>
  <c r="Q575" i="6"/>
  <c r="R575" i="6"/>
  <c r="S575" i="6"/>
  <c r="T575" i="6"/>
  <c r="U575" i="6"/>
  <c r="V575" i="6"/>
  <c r="W575" i="6"/>
  <c r="X575" i="6"/>
  <c r="Y575" i="6"/>
  <c r="Z575" i="6"/>
  <c r="AA575" i="6"/>
  <c r="AB575" i="6"/>
  <c r="AC575" i="6"/>
  <c r="AD575" i="6"/>
  <c r="AE575" i="6"/>
  <c r="Q576" i="6"/>
  <c r="R576" i="6"/>
  <c r="S576" i="6"/>
  <c r="T576" i="6"/>
  <c r="U576" i="6"/>
  <c r="V576" i="6"/>
  <c r="W576" i="6"/>
  <c r="X576" i="6"/>
  <c r="Y576" i="6"/>
  <c r="Z576" i="6"/>
  <c r="AA576" i="6"/>
  <c r="AB576" i="6"/>
  <c r="AC576" i="6"/>
  <c r="AD576" i="6"/>
  <c r="AE576" i="6"/>
  <c r="Q577" i="6"/>
  <c r="R577" i="6"/>
  <c r="S577" i="6"/>
  <c r="T577" i="6"/>
  <c r="U577" i="6"/>
  <c r="V577" i="6"/>
  <c r="W577" i="6"/>
  <c r="X577" i="6"/>
  <c r="Y577" i="6"/>
  <c r="Z577" i="6"/>
  <c r="AA577" i="6"/>
  <c r="AB577" i="6"/>
  <c r="AC577" i="6"/>
  <c r="AD577" i="6"/>
  <c r="AE577" i="6"/>
  <c r="Q578" i="6"/>
  <c r="R578" i="6"/>
  <c r="S578" i="6"/>
  <c r="T578" i="6"/>
  <c r="U578" i="6"/>
  <c r="V578" i="6"/>
  <c r="W578" i="6"/>
  <c r="X578" i="6"/>
  <c r="Y578" i="6"/>
  <c r="Z578" i="6"/>
  <c r="AA578" i="6"/>
  <c r="AB578" i="6"/>
  <c r="AC578" i="6"/>
  <c r="AD578" i="6"/>
  <c r="AE578" i="6"/>
  <c r="Q579" i="6"/>
  <c r="R579" i="6"/>
  <c r="S579" i="6"/>
  <c r="T579" i="6"/>
  <c r="U579" i="6"/>
  <c r="V579" i="6"/>
  <c r="W579" i="6"/>
  <c r="X579" i="6"/>
  <c r="Y579" i="6"/>
  <c r="Z579" i="6"/>
  <c r="AA579" i="6"/>
  <c r="AB579" i="6"/>
  <c r="AC579" i="6"/>
  <c r="AD579" i="6"/>
  <c r="AE579" i="6"/>
  <c r="Q580" i="6"/>
  <c r="R580" i="6"/>
  <c r="S580" i="6"/>
  <c r="T580" i="6"/>
  <c r="U580" i="6"/>
  <c r="V580" i="6"/>
  <c r="W580" i="6"/>
  <c r="X580" i="6"/>
  <c r="Y580" i="6"/>
  <c r="Z580" i="6"/>
  <c r="AA580" i="6"/>
  <c r="AB580" i="6"/>
  <c r="AC580" i="6"/>
  <c r="AD580" i="6"/>
  <c r="AE580" i="6"/>
  <c r="Q581" i="6"/>
  <c r="R581" i="6"/>
  <c r="S581" i="6"/>
  <c r="T581" i="6"/>
  <c r="U581" i="6"/>
  <c r="V581" i="6"/>
  <c r="W581" i="6"/>
  <c r="X581" i="6"/>
  <c r="Y581" i="6"/>
  <c r="Z581" i="6"/>
  <c r="AA581" i="6"/>
  <c r="AB581" i="6"/>
  <c r="AC581" i="6"/>
  <c r="AD581" i="6"/>
  <c r="AE581" i="6"/>
  <c r="Q582" i="6"/>
  <c r="R582" i="6"/>
  <c r="S582" i="6"/>
  <c r="T582" i="6"/>
  <c r="U582" i="6"/>
  <c r="V582" i="6"/>
  <c r="W582" i="6"/>
  <c r="X582" i="6"/>
  <c r="Y582" i="6"/>
  <c r="Z582" i="6"/>
  <c r="AA582" i="6"/>
  <c r="AB582" i="6"/>
  <c r="AC582" i="6"/>
  <c r="AD582" i="6"/>
  <c r="AE582" i="6"/>
  <c r="Q583" i="6"/>
  <c r="R583" i="6"/>
  <c r="S583" i="6"/>
  <c r="T583" i="6"/>
  <c r="U583" i="6"/>
  <c r="V583" i="6"/>
  <c r="W583" i="6"/>
  <c r="X583" i="6"/>
  <c r="Y583" i="6"/>
  <c r="Z583" i="6"/>
  <c r="AA583" i="6"/>
  <c r="AB583" i="6"/>
  <c r="AC583" i="6"/>
  <c r="AD583" i="6"/>
  <c r="AE583" i="6"/>
  <c r="Q584" i="6"/>
  <c r="R584" i="6"/>
  <c r="S584" i="6"/>
  <c r="T584" i="6"/>
  <c r="U584" i="6"/>
  <c r="V584" i="6"/>
  <c r="W584" i="6"/>
  <c r="X584" i="6"/>
  <c r="Y584" i="6"/>
  <c r="Z584" i="6"/>
  <c r="AA584" i="6"/>
  <c r="AB584" i="6"/>
  <c r="AC584" i="6"/>
  <c r="AD584" i="6"/>
  <c r="AE584" i="6"/>
  <c r="Q585" i="6"/>
  <c r="R585" i="6"/>
  <c r="S585" i="6"/>
  <c r="T585" i="6"/>
  <c r="U585" i="6"/>
  <c r="V585" i="6"/>
  <c r="W585" i="6"/>
  <c r="X585" i="6"/>
  <c r="Y585" i="6"/>
  <c r="Z585" i="6"/>
  <c r="AA585" i="6"/>
  <c r="AB585" i="6"/>
  <c r="AC585" i="6"/>
  <c r="AD585" i="6"/>
  <c r="AE585" i="6"/>
  <c r="Q586" i="6"/>
  <c r="R586" i="6"/>
  <c r="S586" i="6"/>
  <c r="T586" i="6"/>
  <c r="U586" i="6"/>
  <c r="V586" i="6"/>
  <c r="W586" i="6"/>
  <c r="X586" i="6"/>
  <c r="Y586" i="6"/>
  <c r="Z586" i="6"/>
  <c r="AA586" i="6"/>
  <c r="AB586" i="6"/>
  <c r="AC586" i="6"/>
  <c r="AD586" i="6"/>
  <c r="AE586" i="6"/>
  <c r="Q587" i="6"/>
  <c r="R587" i="6"/>
  <c r="S587" i="6"/>
  <c r="T587" i="6"/>
  <c r="U587" i="6"/>
  <c r="V587" i="6"/>
  <c r="W587" i="6"/>
  <c r="X587" i="6"/>
  <c r="Y587" i="6"/>
  <c r="Z587" i="6"/>
  <c r="AA587" i="6"/>
  <c r="AB587" i="6"/>
  <c r="AC587" i="6"/>
  <c r="AD587" i="6"/>
  <c r="AE587" i="6"/>
  <c r="Q588" i="6"/>
  <c r="R588" i="6"/>
  <c r="S588" i="6"/>
  <c r="T588" i="6"/>
  <c r="U588" i="6"/>
  <c r="V588" i="6"/>
  <c r="W588" i="6"/>
  <c r="X588" i="6"/>
  <c r="Y588" i="6"/>
  <c r="Z588" i="6"/>
  <c r="AA588" i="6"/>
  <c r="AB588" i="6"/>
  <c r="AC588" i="6"/>
  <c r="AD588" i="6"/>
  <c r="AE588" i="6"/>
  <c r="Q589" i="6"/>
  <c r="R589" i="6"/>
  <c r="S589" i="6"/>
  <c r="T589" i="6"/>
  <c r="U589" i="6"/>
  <c r="V589" i="6"/>
  <c r="W589" i="6"/>
  <c r="X589" i="6"/>
  <c r="Y589" i="6"/>
  <c r="Z589" i="6"/>
  <c r="AA589" i="6"/>
  <c r="AB589" i="6"/>
  <c r="AC589" i="6"/>
  <c r="AD589" i="6"/>
  <c r="AE589" i="6"/>
  <c r="Q590" i="6"/>
  <c r="R590" i="6"/>
  <c r="S590" i="6"/>
  <c r="T590" i="6"/>
  <c r="U590" i="6"/>
  <c r="V590" i="6"/>
  <c r="W590" i="6"/>
  <c r="X590" i="6"/>
  <c r="Y590" i="6"/>
  <c r="Z590" i="6"/>
  <c r="AA590" i="6"/>
  <c r="AB590" i="6"/>
  <c r="AC590" i="6"/>
  <c r="AD590" i="6"/>
  <c r="AE590" i="6"/>
  <c r="Q591" i="6"/>
  <c r="R591" i="6"/>
  <c r="S591" i="6"/>
  <c r="T591" i="6"/>
  <c r="U591" i="6"/>
  <c r="V591" i="6"/>
  <c r="W591" i="6"/>
  <c r="X591" i="6"/>
  <c r="Y591" i="6"/>
  <c r="Z591" i="6"/>
  <c r="AA591" i="6"/>
  <c r="AB591" i="6"/>
  <c r="AC591" i="6"/>
  <c r="AD591" i="6"/>
  <c r="AE591" i="6"/>
  <c r="Q592" i="6"/>
  <c r="R592" i="6"/>
  <c r="S592" i="6"/>
  <c r="T592" i="6"/>
  <c r="U592" i="6"/>
  <c r="V592" i="6"/>
  <c r="W592" i="6"/>
  <c r="X592" i="6"/>
  <c r="Y592" i="6"/>
  <c r="Z592" i="6"/>
  <c r="AA592" i="6"/>
  <c r="AB592" i="6"/>
  <c r="AC592" i="6"/>
  <c r="AD592" i="6"/>
  <c r="AE592" i="6"/>
  <c r="Q593" i="6"/>
  <c r="R593" i="6"/>
  <c r="S593" i="6"/>
  <c r="T593" i="6"/>
  <c r="U593" i="6"/>
  <c r="V593" i="6"/>
  <c r="W593" i="6"/>
  <c r="X593" i="6"/>
  <c r="Y593" i="6"/>
  <c r="Z593" i="6"/>
  <c r="AA593" i="6"/>
  <c r="AB593" i="6"/>
  <c r="AC593" i="6"/>
  <c r="AD593" i="6"/>
  <c r="AE593" i="6"/>
  <c r="Q594" i="6"/>
  <c r="R594" i="6"/>
  <c r="S594" i="6"/>
  <c r="T594" i="6"/>
  <c r="U594" i="6"/>
  <c r="V594" i="6"/>
  <c r="W594" i="6"/>
  <c r="X594" i="6"/>
  <c r="Y594" i="6"/>
  <c r="Z594" i="6"/>
  <c r="AA594" i="6"/>
  <c r="AB594" i="6"/>
  <c r="AC594" i="6"/>
  <c r="AD594" i="6"/>
  <c r="AE594" i="6"/>
  <c r="Q595" i="6"/>
  <c r="R595" i="6"/>
  <c r="S595" i="6"/>
  <c r="T595" i="6"/>
  <c r="U595" i="6"/>
  <c r="V595" i="6"/>
  <c r="W595" i="6"/>
  <c r="X595" i="6"/>
  <c r="Y595" i="6"/>
  <c r="Z595" i="6"/>
  <c r="AA595" i="6"/>
  <c r="AB595" i="6"/>
  <c r="AC595" i="6"/>
  <c r="AD595" i="6"/>
  <c r="AE595" i="6"/>
  <c r="Q596" i="6"/>
  <c r="R596" i="6"/>
  <c r="S596" i="6"/>
  <c r="T596" i="6"/>
  <c r="U596" i="6"/>
  <c r="V596" i="6"/>
  <c r="W596" i="6"/>
  <c r="X596" i="6"/>
  <c r="Y596" i="6"/>
  <c r="Z596" i="6"/>
  <c r="AA596" i="6"/>
  <c r="AB596" i="6"/>
  <c r="AC596" i="6"/>
  <c r="AD596" i="6"/>
  <c r="AE596" i="6"/>
  <c r="Q597" i="6"/>
  <c r="R597" i="6"/>
  <c r="S597" i="6"/>
  <c r="T597" i="6"/>
  <c r="U597" i="6"/>
  <c r="V597" i="6"/>
  <c r="W597" i="6"/>
  <c r="X597" i="6"/>
  <c r="Y597" i="6"/>
  <c r="Z597" i="6"/>
  <c r="AA597" i="6"/>
  <c r="AB597" i="6"/>
  <c r="AC597" i="6"/>
  <c r="AD597" i="6"/>
  <c r="AE597" i="6"/>
  <c r="Q598" i="6"/>
  <c r="R598" i="6"/>
  <c r="S598" i="6"/>
  <c r="T598" i="6"/>
  <c r="U598" i="6"/>
  <c r="V598" i="6"/>
  <c r="W598" i="6"/>
  <c r="X598" i="6"/>
  <c r="Y598" i="6"/>
  <c r="Z598" i="6"/>
  <c r="AA598" i="6"/>
  <c r="AB598" i="6"/>
  <c r="AC598" i="6"/>
  <c r="AD598" i="6"/>
  <c r="AE598" i="6"/>
  <c r="Q599" i="6"/>
  <c r="R599" i="6"/>
  <c r="S599" i="6"/>
  <c r="T599" i="6"/>
  <c r="U599" i="6"/>
  <c r="V599" i="6"/>
  <c r="W599" i="6"/>
  <c r="X599" i="6"/>
  <c r="Y599" i="6"/>
  <c r="Z599" i="6"/>
  <c r="AA599" i="6"/>
  <c r="AB599" i="6"/>
  <c r="AC599" i="6"/>
  <c r="AD599" i="6"/>
  <c r="AE599" i="6"/>
  <c r="Q600" i="6"/>
  <c r="R600" i="6"/>
  <c r="S600" i="6"/>
  <c r="T600" i="6"/>
  <c r="U600" i="6"/>
  <c r="V600" i="6"/>
  <c r="W600" i="6"/>
  <c r="X600" i="6"/>
  <c r="Y600" i="6"/>
  <c r="Z600" i="6"/>
  <c r="AA600" i="6"/>
  <c r="AB600" i="6"/>
  <c r="AC600" i="6"/>
  <c r="AD600" i="6"/>
  <c r="AE600" i="6"/>
  <c r="Q601" i="6"/>
  <c r="R601" i="6"/>
  <c r="S601" i="6"/>
  <c r="T601" i="6"/>
  <c r="U601" i="6"/>
  <c r="V601" i="6"/>
  <c r="W601" i="6"/>
  <c r="X601" i="6"/>
  <c r="Y601" i="6"/>
  <c r="Z601" i="6"/>
  <c r="AA601" i="6"/>
  <c r="AB601" i="6"/>
  <c r="AC601" i="6"/>
  <c r="AD601" i="6"/>
  <c r="AE601" i="6"/>
  <c r="Q602" i="6"/>
  <c r="R602" i="6"/>
  <c r="S602" i="6"/>
  <c r="T602" i="6"/>
  <c r="U602" i="6"/>
  <c r="V602" i="6"/>
  <c r="W602" i="6"/>
  <c r="X602" i="6"/>
  <c r="Y602" i="6"/>
  <c r="Z602" i="6"/>
  <c r="AA602" i="6"/>
  <c r="AB602" i="6"/>
  <c r="AC602" i="6"/>
  <c r="AD602" i="6"/>
  <c r="AE602" i="6"/>
  <c r="Q603" i="6"/>
  <c r="R603" i="6"/>
  <c r="S603" i="6"/>
  <c r="T603" i="6"/>
  <c r="U603" i="6"/>
  <c r="V603" i="6"/>
  <c r="W603" i="6"/>
  <c r="X603" i="6"/>
  <c r="Y603" i="6"/>
  <c r="Z603" i="6"/>
  <c r="AA603" i="6"/>
  <c r="AB603" i="6"/>
  <c r="AC603" i="6"/>
  <c r="AD603" i="6"/>
  <c r="AE603" i="6"/>
  <c r="Q604" i="6"/>
  <c r="R604" i="6"/>
  <c r="S604" i="6"/>
  <c r="T604" i="6"/>
  <c r="U604" i="6"/>
  <c r="V604" i="6"/>
  <c r="W604" i="6"/>
  <c r="X604" i="6"/>
  <c r="Y604" i="6"/>
  <c r="Z604" i="6"/>
  <c r="AA604" i="6"/>
  <c r="AB604" i="6"/>
  <c r="AC604" i="6"/>
  <c r="AD604" i="6"/>
  <c r="AE604" i="6"/>
  <c r="Q605" i="6"/>
  <c r="R605" i="6"/>
  <c r="S605" i="6"/>
  <c r="T605" i="6"/>
  <c r="U605" i="6"/>
  <c r="V605" i="6"/>
  <c r="W605" i="6"/>
  <c r="X605" i="6"/>
  <c r="Y605" i="6"/>
  <c r="Z605" i="6"/>
  <c r="AA605" i="6"/>
  <c r="AB605" i="6"/>
  <c r="AC605" i="6"/>
  <c r="AD605" i="6"/>
  <c r="AE605" i="6"/>
  <c r="Q606" i="6"/>
  <c r="R606" i="6"/>
  <c r="S606" i="6"/>
  <c r="T606" i="6"/>
  <c r="U606" i="6"/>
  <c r="V606" i="6"/>
  <c r="W606" i="6"/>
  <c r="X606" i="6"/>
  <c r="Y606" i="6"/>
  <c r="Z606" i="6"/>
  <c r="AA606" i="6"/>
  <c r="AB606" i="6"/>
  <c r="AC606" i="6"/>
  <c r="AD606" i="6"/>
  <c r="AE606" i="6"/>
  <c r="Q607" i="6"/>
  <c r="R607" i="6"/>
  <c r="S607" i="6"/>
  <c r="T607" i="6"/>
  <c r="U607" i="6"/>
  <c r="V607" i="6"/>
  <c r="W607" i="6"/>
  <c r="X607" i="6"/>
  <c r="Y607" i="6"/>
  <c r="Z607" i="6"/>
  <c r="AA607" i="6"/>
  <c r="AB607" i="6"/>
  <c r="AC607" i="6"/>
  <c r="AD607" i="6"/>
  <c r="AE607" i="6"/>
  <c r="Q608" i="6"/>
  <c r="R608" i="6"/>
  <c r="S608" i="6"/>
  <c r="T608" i="6"/>
  <c r="U608" i="6"/>
  <c r="V608" i="6"/>
  <c r="W608" i="6"/>
  <c r="X608" i="6"/>
  <c r="Y608" i="6"/>
  <c r="Z608" i="6"/>
  <c r="AA608" i="6"/>
  <c r="AB608" i="6"/>
  <c r="AC608" i="6"/>
  <c r="AD608" i="6"/>
  <c r="AE608" i="6"/>
  <c r="Q609" i="6"/>
  <c r="R609" i="6"/>
  <c r="S609" i="6"/>
  <c r="T609" i="6"/>
  <c r="U609" i="6"/>
  <c r="V609" i="6"/>
  <c r="W609" i="6"/>
  <c r="X609" i="6"/>
  <c r="Y609" i="6"/>
  <c r="Z609" i="6"/>
  <c r="AA609" i="6"/>
  <c r="AB609" i="6"/>
  <c r="AC609" i="6"/>
  <c r="AD609" i="6"/>
  <c r="AE609" i="6"/>
  <c r="Q610" i="6"/>
  <c r="R610" i="6"/>
  <c r="S610" i="6"/>
  <c r="T610" i="6"/>
  <c r="U610" i="6"/>
  <c r="V610" i="6"/>
  <c r="W610" i="6"/>
  <c r="X610" i="6"/>
  <c r="Y610" i="6"/>
  <c r="Z610" i="6"/>
  <c r="AA610" i="6"/>
  <c r="AB610" i="6"/>
  <c r="AC610" i="6"/>
  <c r="AD610" i="6"/>
  <c r="AE610" i="6"/>
  <c r="Q611" i="6"/>
  <c r="R611" i="6"/>
  <c r="S611" i="6"/>
  <c r="T611" i="6"/>
  <c r="U611" i="6"/>
  <c r="V611" i="6"/>
  <c r="W611" i="6"/>
  <c r="X611" i="6"/>
  <c r="Y611" i="6"/>
  <c r="Z611" i="6"/>
  <c r="AA611" i="6"/>
  <c r="AB611" i="6"/>
  <c r="AC611" i="6"/>
  <c r="AD611" i="6"/>
  <c r="AE611" i="6"/>
  <c r="Q612" i="6"/>
  <c r="R612" i="6"/>
  <c r="S612" i="6"/>
  <c r="T612" i="6"/>
  <c r="U612" i="6"/>
  <c r="V612" i="6"/>
  <c r="W612" i="6"/>
  <c r="X612" i="6"/>
  <c r="Y612" i="6"/>
  <c r="Z612" i="6"/>
  <c r="AA612" i="6"/>
  <c r="AB612" i="6"/>
  <c r="AC612" i="6"/>
  <c r="AD612" i="6"/>
  <c r="AE612" i="6"/>
  <c r="Q613" i="6"/>
  <c r="R613" i="6"/>
  <c r="S613" i="6"/>
  <c r="T613" i="6"/>
  <c r="U613" i="6"/>
  <c r="V613" i="6"/>
  <c r="W613" i="6"/>
  <c r="X613" i="6"/>
  <c r="Y613" i="6"/>
  <c r="Z613" i="6"/>
  <c r="AA613" i="6"/>
  <c r="AB613" i="6"/>
  <c r="AC613" i="6"/>
  <c r="AD613" i="6"/>
  <c r="AE613" i="6"/>
  <c r="Q614" i="6"/>
  <c r="R614" i="6"/>
  <c r="S614" i="6"/>
  <c r="T614" i="6"/>
  <c r="U614" i="6"/>
  <c r="V614" i="6"/>
  <c r="W614" i="6"/>
  <c r="X614" i="6"/>
  <c r="Y614" i="6"/>
  <c r="Z614" i="6"/>
  <c r="AA614" i="6"/>
  <c r="AB614" i="6"/>
  <c r="AC614" i="6"/>
  <c r="AD614" i="6"/>
  <c r="AE614" i="6"/>
  <c r="Q615" i="6"/>
  <c r="R615" i="6"/>
  <c r="S615" i="6"/>
  <c r="T615" i="6"/>
  <c r="U615" i="6"/>
  <c r="V615" i="6"/>
  <c r="W615" i="6"/>
  <c r="X615" i="6"/>
  <c r="Y615" i="6"/>
  <c r="Z615" i="6"/>
  <c r="AA615" i="6"/>
  <c r="AB615" i="6"/>
  <c r="AC615" i="6"/>
  <c r="AD615" i="6"/>
  <c r="AE615" i="6"/>
  <c r="Q616" i="6"/>
  <c r="R616" i="6"/>
  <c r="S616" i="6"/>
  <c r="T616" i="6"/>
  <c r="U616" i="6"/>
  <c r="V616" i="6"/>
  <c r="W616" i="6"/>
  <c r="X616" i="6"/>
  <c r="Y616" i="6"/>
  <c r="Z616" i="6"/>
  <c r="AA616" i="6"/>
  <c r="AB616" i="6"/>
  <c r="AC616" i="6"/>
  <c r="AD616" i="6"/>
  <c r="AE616" i="6"/>
  <c r="Q617" i="6"/>
  <c r="R617" i="6"/>
  <c r="S617" i="6"/>
  <c r="T617" i="6"/>
  <c r="U617" i="6"/>
  <c r="V617" i="6"/>
  <c r="W617" i="6"/>
  <c r="X617" i="6"/>
  <c r="Y617" i="6"/>
  <c r="Z617" i="6"/>
  <c r="AA617" i="6"/>
  <c r="AB617" i="6"/>
  <c r="AC617" i="6"/>
  <c r="AD617" i="6"/>
  <c r="AE617" i="6"/>
  <c r="Q618" i="6"/>
  <c r="R618" i="6"/>
  <c r="S618" i="6"/>
  <c r="T618" i="6"/>
  <c r="U618" i="6"/>
  <c r="V618" i="6"/>
  <c r="W618" i="6"/>
  <c r="X618" i="6"/>
  <c r="Y618" i="6"/>
  <c r="Z618" i="6"/>
  <c r="AA618" i="6"/>
  <c r="AB618" i="6"/>
  <c r="AC618" i="6"/>
  <c r="AD618" i="6"/>
  <c r="AE618" i="6"/>
  <c r="Q619" i="6"/>
  <c r="R619" i="6"/>
  <c r="S619" i="6"/>
  <c r="T619" i="6"/>
  <c r="U619" i="6"/>
  <c r="V619" i="6"/>
  <c r="W619" i="6"/>
  <c r="X619" i="6"/>
  <c r="Y619" i="6"/>
  <c r="Z619" i="6"/>
  <c r="AA619" i="6"/>
  <c r="AB619" i="6"/>
  <c r="AC619" i="6"/>
  <c r="AD619" i="6"/>
  <c r="AE619" i="6"/>
  <c r="Q620" i="6"/>
  <c r="R620" i="6"/>
  <c r="S620" i="6"/>
  <c r="T620" i="6"/>
  <c r="U620" i="6"/>
  <c r="V620" i="6"/>
  <c r="W620" i="6"/>
  <c r="X620" i="6"/>
  <c r="Y620" i="6"/>
  <c r="Z620" i="6"/>
  <c r="AA620" i="6"/>
  <c r="AB620" i="6"/>
  <c r="AC620" i="6"/>
  <c r="AD620" i="6"/>
  <c r="AE620" i="6"/>
  <c r="Q621" i="6"/>
  <c r="R621" i="6"/>
  <c r="S621" i="6"/>
  <c r="T621" i="6"/>
  <c r="U621" i="6"/>
  <c r="V621" i="6"/>
  <c r="W621" i="6"/>
  <c r="X621" i="6"/>
  <c r="Y621" i="6"/>
  <c r="Z621" i="6"/>
  <c r="AA621" i="6"/>
  <c r="AB621" i="6"/>
  <c r="AC621" i="6"/>
  <c r="AD621" i="6"/>
  <c r="AE621" i="6"/>
  <c r="Q622" i="6"/>
  <c r="R622" i="6"/>
  <c r="S622" i="6"/>
  <c r="T622" i="6"/>
  <c r="U622" i="6"/>
  <c r="V622" i="6"/>
  <c r="W622" i="6"/>
  <c r="X622" i="6"/>
  <c r="Y622" i="6"/>
  <c r="Z622" i="6"/>
  <c r="AA622" i="6"/>
  <c r="AB622" i="6"/>
  <c r="AC622" i="6"/>
  <c r="AD622" i="6"/>
  <c r="AE622" i="6"/>
  <c r="Q623" i="6"/>
  <c r="R623" i="6"/>
  <c r="S623" i="6"/>
  <c r="T623" i="6"/>
  <c r="U623" i="6"/>
  <c r="V623" i="6"/>
  <c r="W623" i="6"/>
  <c r="X623" i="6"/>
  <c r="Y623" i="6"/>
  <c r="Z623" i="6"/>
  <c r="AA623" i="6"/>
  <c r="AB623" i="6"/>
  <c r="AC623" i="6"/>
  <c r="AD623" i="6"/>
  <c r="AE623" i="6"/>
  <c r="Q624" i="6"/>
  <c r="R624" i="6"/>
  <c r="S624" i="6"/>
  <c r="T624" i="6"/>
  <c r="U624" i="6"/>
  <c r="V624" i="6"/>
  <c r="W624" i="6"/>
  <c r="X624" i="6"/>
  <c r="Y624" i="6"/>
  <c r="Z624" i="6"/>
  <c r="AA624" i="6"/>
  <c r="AB624" i="6"/>
  <c r="AC624" i="6"/>
  <c r="AD624" i="6"/>
  <c r="AE624" i="6"/>
  <c r="Q625" i="6"/>
  <c r="R625" i="6"/>
  <c r="S625" i="6"/>
  <c r="T625" i="6"/>
  <c r="U625" i="6"/>
  <c r="V625" i="6"/>
  <c r="W625" i="6"/>
  <c r="X625" i="6"/>
  <c r="Y625" i="6"/>
  <c r="Z625" i="6"/>
  <c r="AA625" i="6"/>
  <c r="AB625" i="6"/>
  <c r="AC625" i="6"/>
  <c r="AD625" i="6"/>
  <c r="AE625" i="6"/>
  <c r="Q626" i="6"/>
  <c r="R626" i="6"/>
  <c r="S626" i="6"/>
  <c r="T626" i="6"/>
  <c r="U626" i="6"/>
  <c r="V626" i="6"/>
  <c r="W626" i="6"/>
  <c r="X626" i="6"/>
  <c r="Y626" i="6"/>
  <c r="Z626" i="6"/>
  <c r="AA626" i="6"/>
  <c r="AB626" i="6"/>
  <c r="AC626" i="6"/>
  <c r="AD626" i="6"/>
  <c r="AE626" i="6"/>
  <c r="Q627" i="6"/>
  <c r="R627" i="6"/>
  <c r="S627" i="6"/>
  <c r="T627" i="6"/>
  <c r="U627" i="6"/>
  <c r="V627" i="6"/>
  <c r="W627" i="6"/>
  <c r="X627" i="6"/>
  <c r="Y627" i="6"/>
  <c r="Z627" i="6"/>
  <c r="AA627" i="6"/>
  <c r="AB627" i="6"/>
  <c r="AC627" i="6"/>
  <c r="AD627" i="6"/>
  <c r="AE627" i="6"/>
  <c r="Q628" i="6"/>
  <c r="R628" i="6"/>
  <c r="S628" i="6"/>
  <c r="T628" i="6"/>
  <c r="U628" i="6"/>
  <c r="V628" i="6"/>
  <c r="W628" i="6"/>
  <c r="X628" i="6"/>
  <c r="Y628" i="6"/>
  <c r="Z628" i="6"/>
  <c r="AA628" i="6"/>
  <c r="AB628" i="6"/>
  <c r="AC628" i="6"/>
  <c r="AD628" i="6"/>
  <c r="AE628" i="6"/>
  <c r="Q629" i="6"/>
  <c r="R629" i="6"/>
  <c r="S629" i="6"/>
  <c r="T629" i="6"/>
  <c r="U629" i="6"/>
  <c r="V629" i="6"/>
  <c r="W629" i="6"/>
  <c r="X629" i="6"/>
  <c r="Y629" i="6"/>
  <c r="Z629" i="6"/>
  <c r="AA629" i="6"/>
  <c r="AB629" i="6"/>
  <c r="AC629" i="6"/>
  <c r="AD629" i="6"/>
  <c r="AE629" i="6"/>
  <c r="Q630" i="6"/>
  <c r="R630" i="6"/>
  <c r="S630" i="6"/>
  <c r="T630" i="6"/>
  <c r="U630" i="6"/>
  <c r="V630" i="6"/>
  <c r="W630" i="6"/>
  <c r="X630" i="6"/>
  <c r="Y630" i="6"/>
  <c r="Z630" i="6"/>
  <c r="AA630" i="6"/>
  <c r="AB630" i="6"/>
  <c r="AC630" i="6"/>
  <c r="AD630" i="6"/>
  <c r="AE630" i="6"/>
  <c r="Q631" i="6"/>
  <c r="R631" i="6"/>
  <c r="S631" i="6"/>
  <c r="T631" i="6"/>
  <c r="U631" i="6"/>
  <c r="V631" i="6"/>
  <c r="W631" i="6"/>
  <c r="X631" i="6"/>
  <c r="Y631" i="6"/>
  <c r="Z631" i="6"/>
  <c r="AA631" i="6"/>
  <c r="AB631" i="6"/>
  <c r="AC631" i="6"/>
  <c r="AD631" i="6"/>
  <c r="AE631" i="6"/>
  <c r="Q632" i="6"/>
  <c r="R632" i="6"/>
  <c r="S632" i="6"/>
  <c r="T632" i="6"/>
  <c r="U632" i="6"/>
  <c r="V632" i="6"/>
  <c r="W632" i="6"/>
  <c r="X632" i="6"/>
  <c r="Y632" i="6"/>
  <c r="Z632" i="6"/>
  <c r="AA632" i="6"/>
  <c r="AB632" i="6"/>
  <c r="AC632" i="6"/>
  <c r="AD632" i="6"/>
  <c r="AE632" i="6"/>
  <c r="Q633" i="6"/>
  <c r="R633" i="6"/>
  <c r="S633" i="6"/>
  <c r="T633" i="6"/>
  <c r="U633" i="6"/>
  <c r="V633" i="6"/>
  <c r="W633" i="6"/>
  <c r="X633" i="6"/>
  <c r="Y633" i="6"/>
  <c r="Z633" i="6"/>
  <c r="AA633" i="6"/>
  <c r="AB633" i="6"/>
  <c r="AC633" i="6"/>
  <c r="AD633" i="6"/>
  <c r="AE633" i="6"/>
  <c r="Q634" i="6"/>
  <c r="R634" i="6"/>
  <c r="S634" i="6"/>
  <c r="T634" i="6"/>
  <c r="U634" i="6"/>
  <c r="V634" i="6"/>
  <c r="W634" i="6"/>
  <c r="X634" i="6"/>
  <c r="Y634" i="6"/>
  <c r="Z634" i="6"/>
  <c r="AA634" i="6"/>
  <c r="AB634" i="6"/>
  <c r="AC634" i="6"/>
  <c r="AD634" i="6"/>
  <c r="AE634" i="6"/>
  <c r="Q635" i="6"/>
  <c r="R635" i="6"/>
  <c r="S635" i="6"/>
  <c r="T635" i="6"/>
  <c r="U635" i="6"/>
  <c r="V635" i="6"/>
  <c r="W635" i="6"/>
  <c r="X635" i="6"/>
  <c r="Y635" i="6"/>
  <c r="Z635" i="6"/>
  <c r="AA635" i="6"/>
  <c r="AB635" i="6"/>
  <c r="AC635" i="6"/>
  <c r="AD635" i="6"/>
  <c r="AE635" i="6"/>
  <c r="Q636" i="6"/>
  <c r="R636" i="6"/>
  <c r="S636" i="6"/>
  <c r="T636" i="6"/>
  <c r="U636" i="6"/>
  <c r="V636" i="6"/>
  <c r="W636" i="6"/>
  <c r="X636" i="6"/>
  <c r="Y636" i="6"/>
  <c r="Z636" i="6"/>
  <c r="AA636" i="6"/>
  <c r="AB636" i="6"/>
  <c r="AC636" i="6"/>
  <c r="AD636" i="6"/>
  <c r="AE636" i="6"/>
  <c r="Q637" i="6"/>
  <c r="R637" i="6"/>
  <c r="S637" i="6"/>
  <c r="T637" i="6"/>
  <c r="U637" i="6"/>
  <c r="V637" i="6"/>
  <c r="W637" i="6"/>
  <c r="X637" i="6"/>
  <c r="Y637" i="6"/>
  <c r="Z637" i="6"/>
  <c r="AA637" i="6"/>
  <c r="AB637" i="6"/>
  <c r="AC637" i="6"/>
  <c r="AD637" i="6"/>
  <c r="AE637" i="6"/>
  <c r="Q638" i="6"/>
  <c r="R638" i="6"/>
  <c r="S638" i="6"/>
  <c r="T638" i="6"/>
  <c r="U638" i="6"/>
  <c r="V638" i="6"/>
  <c r="W638" i="6"/>
  <c r="X638" i="6"/>
  <c r="Y638" i="6"/>
  <c r="Z638" i="6"/>
  <c r="AA638" i="6"/>
  <c r="AB638" i="6"/>
  <c r="AC638" i="6"/>
  <c r="AD638" i="6"/>
  <c r="AE638" i="6"/>
  <c r="Q639" i="6"/>
  <c r="R639" i="6"/>
  <c r="S639" i="6"/>
  <c r="T639" i="6"/>
  <c r="U639" i="6"/>
  <c r="V639" i="6"/>
  <c r="W639" i="6"/>
  <c r="X639" i="6"/>
  <c r="Y639" i="6"/>
  <c r="Z639" i="6"/>
  <c r="AA639" i="6"/>
  <c r="AB639" i="6"/>
  <c r="AC639" i="6"/>
  <c r="AD639" i="6"/>
  <c r="AE639" i="6"/>
  <c r="Q640" i="6"/>
  <c r="R640" i="6"/>
  <c r="S640" i="6"/>
  <c r="T640" i="6"/>
  <c r="U640" i="6"/>
  <c r="V640" i="6"/>
  <c r="W640" i="6"/>
  <c r="X640" i="6"/>
  <c r="Y640" i="6"/>
  <c r="Z640" i="6"/>
  <c r="AA640" i="6"/>
  <c r="AB640" i="6"/>
  <c r="AC640" i="6"/>
  <c r="AD640" i="6"/>
  <c r="AE640" i="6"/>
  <c r="Q641" i="6"/>
  <c r="R641" i="6"/>
  <c r="S641" i="6"/>
  <c r="T641" i="6"/>
  <c r="U641" i="6"/>
  <c r="V641" i="6"/>
  <c r="W641" i="6"/>
  <c r="X641" i="6"/>
  <c r="Y641" i="6"/>
  <c r="Z641" i="6"/>
  <c r="AA641" i="6"/>
  <c r="AB641" i="6"/>
  <c r="AC641" i="6"/>
  <c r="AD641" i="6"/>
  <c r="AE641" i="6"/>
  <c r="Q642" i="6"/>
  <c r="R642" i="6"/>
  <c r="S642" i="6"/>
  <c r="T642" i="6"/>
  <c r="U642" i="6"/>
  <c r="V642" i="6"/>
  <c r="W642" i="6"/>
  <c r="X642" i="6"/>
  <c r="Y642" i="6"/>
  <c r="Z642" i="6"/>
  <c r="AA642" i="6"/>
  <c r="AB642" i="6"/>
  <c r="AC642" i="6"/>
  <c r="AD642" i="6"/>
  <c r="AE642" i="6"/>
  <c r="Q643" i="6"/>
  <c r="R643" i="6"/>
  <c r="S643" i="6"/>
  <c r="T643" i="6"/>
  <c r="U643" i="6"/>
  <c r="V643" i="6"/>
  <c r="W643" i="6"/>
  <c r="X643" i="6"/>
  <c r="Y643" i="6"/>
  <c r="Z643" i="6"/>
  <c r="AA643" i="6"/>
  <c r="AB643" i="6"/>
  <c r="AC643" i="6"/>
  <c r="AD643" i="6"/>
  <c r="AE643" i="6"/>
  <c r="Q644" i="6"/>
  <c r="R644" i="6"/>
  <c r="S644" i="6"/>
  <c r="T644" i="6"/>
  <c r="U644" i="6"/>
  <c r="V644" i="6"/>
  <c r="W644" i="6"/>
  <c r="X644" i="6"/>
  <c r="Y644" i="6"/>
  <c r="Z644" i="6"/>
  <c r="AA644" i="6"/>
  <c r="AB644" i="6"/>
  <c r="AC644" i="6"/>
  <c r="AD644" i="6"/>
  <c r="AE644" i="6"/>
  <c r="Q645" i="6"/>
  <c r="R645" i="6"/>
  <c r="S645" i="6"/>
  <c r="T645" i="6"/>
  <c r="U645" i="6"/>
  <c r="V645" i="6"/>
  <c r="W645" i="6"/>
  <c r="X645" i="6"/>
  <c r="Y645" i="6"/>
  <c r="Z645" i="6"/>
  <c r="AA645" i="6"/>
  <c r="AB645" i="6"/>
  <c r="AC645" i="6"/>
  <c r="AD645" i="6"/>
  <c r="AE645" i="6"/>
  <c r="Q646" i="6"/>
  <c r="R646" i="6"/>
  <c r="S646" i="6"/>
  <c r="T646" i="6"/>
  <c r="U646" i="6"/>
  <c r="V646" i="6"/>
  <c r="W646" i="6"/>
  <c r="X646" i="6"/>
  <c r="Y646" i="6"/>
  <c r="Z646" i="6"/>
  <c r="AA646" i="6"/>
  <c r="AB646" i="6"/>
  <c r="AC646" i="6"/>
  <c r="AD646" i="6"/>
  <c r="AE646" i="6"/>
  <c r="Q647" i="6"/>
  <c r="R647" i="6"/>
  <c r="S647" i="6"/>
  <c r="T647" i="6"/>
  <c r="U647" i="6"/>
  <c r="V647" i="6"/>
  <c r="W647" i="6"/>
  <c r="X647" i="6"/>
  <c r="Y647" i="6"/>
  <c r="Z647" i="6"/>
  <c r="AA647" i="6"/>
  <c r="AB647" i="6"/>
  <c r="AC647" i="6"/>
  <c r="AD647" i="6"/>
  <c r="AE647" i="6"/>
  <c r="Q648" i="6"/>
  <c r="R648" i="6"/>
  <c r="S648" i="6"/>
  <c r="T648" i="6"/>
  <c r="U648" i="6"/>
  <c r="V648" i="6"/>
  <c r="W648" i="6"/>
  <c r="X648" i="6"/>
  <c r="Y648" i="6"/>
  <c r="Z648" i="6"/>
  <c r="AA648" i="6"/>
  <c r="AB648" i="6"/>
  <c r="AC648" i="6"/>
  <c r="AD648" i="6"/>
  <c r="AE648" i="6"/>
  <c r="Q649" i="6"/>
  <c r="R649" i="6"/>
  <c r="S649" i="6"/>
  <c r="T649" i="6"/>
  <c r="U649" i="6"/>
  <c r="V649" i="6"/>
  <c r="W649" i="6"/>
  <c r="X649" i="6"/>
  <c r="Y649" i="6"/>
  <c r="Z649" i="6"/>
  <c r="AA649" i="6"/>
  <c r="AB649" i="6"/>
  <c r="AC649" i="6"/>
  <c r="AD649" i="6"/>
  <c r="AE649" i="6"/>
  <c r="Q650" i="6"/>
  <c r="R650" i="6"/>
  <c r="S650" i="6"/>
  <c r="T650" i="6"/>
  <c r="U650" i="6"/>
  <c r="V650" i="6"/>
  <c r="W650" i="6"/>
  <c r="X650" i="6"/>
  <c r="Y650" i="6"/>
  <c r="Z650" i="6"/>
  <c r="AA650" i="6"/>
  <c r="AB650" i="6"/>
  <c r="AC650" i="6"/>
  <c r="AD650" i="6"/>
  <c r="AE650" i="6"/>
  <c r="Q651" i="6"/>
  <c r="R651" i="6"/>
  <c r="S651" i="6"/>
  <c r="T651" i="6"/>
  <c r="U651" i="6"/>
  <c r="V651" i="6"/>
  <c r="W651" i="6"/>
  <c r="X651" i="6"/>
  <c r="Y651" i="6"/>
  <c r="Z651" i="6"/>
  <c r="AA651" i="6"/>
  <c r="AB651" i="6"/>
  <c r="AC651" i="6"/>
  <c r="AD651" i="6"/>
  <c r="AE651" i="6"/>
  <c r="Q652" i="6"/>
  <c r="R652" i="6"/>
  <c r="S652" i="6"/>
  <c r="T652" i="6"/>
  <c r="U652" i="6"/>
  <c r="V652" i="6"/>
  <c r="W652" i="6"/>
  <c r="X652" i="6"/>
  <c r="Y652" i="6"/>
  <c r="Z652" i="6"/>
  <c r="AA652" i="6"/>
  <c r="AB652" i="6"/>
  <c r="AC652" i="6"/>
  <c r="AD652" i="6"/>
  <c r="AE652" i="6"/>
  <c r="Q653" i="6"/>
  <c r="R653" i="6"/>
  <c r="S653" i="6"/>
  <c r="T653" i="6"/>
  <c r="U653" i="6"/>
  <c r="V653" i="6"/>
  <c r="W653" i="6"/>
  <c r="X653" i="6"/>
  <c r="Y653" i="6"/>
  <c r="Z653" i="6"/>
  <c r="AA653" i="6"/>
  <c r="AB653" i="6"/>
  <c r="AC653" i="6"/>
  <c r="AD653" i="6"/>
  <c r="AE653" i="6"/>
  <c r="Q654" i="6"/>
  <c r="R654" i="6"/>
  <c r="S654" i="6"/>
  <c r="T654" i="6"/>
  <c r="U654" i="6"/>
  <c r="V654" i="6"/>
  <c r="W654" i="6"/>
  <c r="X654" i="6"/>
  <c r="Y654" i="6"/>
  <c r="Z654" i="6"/>
  <c r="AA654" i="6"/>
  <c r="AB654" i="6"/>
  <c r="AC654" i="6"/>
  <c r="AD654" i="6"/>
  <c r="AE654" i="6"/>
  <c r="Q655" i="6"/>
  <c r="R655" i="6"/>
  <c r="S655" i="6"/>
  <c r="T655" i="6"/>
  <c r="U655" i="6"/>
  <c r="V655" i="6"/>
  <c r="W655" i="6"/>
  <c r="X655" i="6"/>
  <c r="Y655" i="6"/>
  <c r="Z655" i="6"/>
  <c r="AA655" i="6"/>
  <c r="AB655" i="6"/>
  <c r="AC655" i="6"/>
  <c r="AD655" i="6"/>
  <c r="AE655" i="6"/>
  <c r="Q656" i="6"/>
  <c r="R656" i="6"/>
  <c r="S656" i="6"/>
  <c r="T656" i="6"/>
  <c r="U656" i="6"/>
  <c r="V656" i="6"/>
  <c r="W656" i="6"/>
  <c r="X656" i="6"/>
  <c r="Y656" i="6"/>
  <c r="Z656" i="6"/>
  <c r="AA656" i="6"/>
  <c r="AB656" i="6"/>
  <c r="AC656" i="6"/>
  <c r="AD656" i="6"/>
  <c r="AE656" i="6"/>
  <c r="Q657" i="6"/>
  <c r="R657" i="6"/>
  <c r="S657" i="6"/>
  <c r="T657" i="6"/>
  <c r="U657" i="6"/>
  <c r="V657" i="6"/>
  <c r="W657" i="6"/>
  <c r="X657" i="6"/>
  <c r="Y657" i="6"/>
  <c r="Z657" i="6"/>
  <c r="AA657" i="6"/>
  <c r="AB657" i="6"/>
  <c r="AC657" i="6"/>
  <c r="AD657" i="6"/>
  <c r="AE657" i="6"/>
  <c r="Q658" i="6"/>
  <c r="R658" i="6"/>
  <c r="S658" i="6"/>
  <c r="T658" i="6"/>
  <c r="U658" i="6"/>
  <c r="V658" i="6"/>
  <c r="W658" i="6"/>
  <c r="X658" i="6"/>
  <c r="Y658" i="6"/>
  <c r="Z658" i="6"/>
  <c r="AA658" i="6"/>
  <c r="AB658" i="6"/>
  <c r="AC658" i="6"/>
  <c r="AD658" i="6"/>
  <c r="AE658" i="6"/>
  <c r="Q659" i="6"/>
  <c r="R659" i="6"/>
  <c r="S659" i="6"/>
  <c r="T659" i="6"/>
  <c r="U659" i="6"/>
  <c r="V659" i="6"/>
  <c r="W659" i="6"/>
  <c r="X659" i="6"/>
  <c r="Y659" i="6"/>
  <c r="Z659" i="6"/>
  <c r="AA659" i="6"/>
  <c r="AB659" i="6"/>
  <c r="AC659" i="6"/>
  <c r="AD659" i="6"/>
  <c r="AE659" i="6"/>
  <c r="Q660" i="6"/>
  <c r="R660" i="6"/>
  <c r="S660" i="6"/>
  <c r="T660" i="6"/>
  <c r="U660" i="6"/>
  <c r="V660" i="6"/>
  <c r="W660" i="6"/>
  <c r="X660" i="6"/>
  <c r="Y660" i="6"/>
  <c r="Z660" i="6"/>
  <c r="AA660" i="6"/>
  <c r="AB660" i="6"/>
  <c r="AC660" i="6"/>
  <c r="AD660" i="6"/>
  <c r="AE660" i="6"/>
  <c r="Q661" i="6"/>
  <c r="R661" i="6"/>
  <c r="S661" i="6"/>
  <c r="T661" i="6"/>
  <c r="U661" i="6"/>
  <c r="V661" i="6"/>
  <c r="W661" i="6"/>
  <c r="X661" i="6"/>
  <c r="Y661" i="6"/>
  <c r="Z661" i="6"/>
  <c r="AA661" i="6"/>
  <c r="AB661" i="6"/>
  <c r="AC661" i="6"/>
  <c r="AD661" i="6"/>
  <c r="AE661" i="6"/>
  <c r="Q662" i="6"/>
  <c r="R662" i="6"/>
  <c r="S662" i="6"/>
  <c r="T662" i="6"/>
  <c r="U662" i="6"/>
  <c r="V662" i="6"/>
  <c r="W662" i="6"/>
  <c r="X662" i="6"/>
  <c r="Y662" i="6"/>
  <c r="Z662" i="6"/>
  <c r="AA662" i="6"/>
  <c r="AB662" i="6"/>
  <c r="AC662" i="6"/>
  <c r="AD662" i="6"/>
  <c r="AE662" i="6"/>
  <c r="Q663" i="6"/>
  <c r="R663" i="6"/>
  <c r="S663" i="6"/>
  <c r="T663" i="6"/>
  <c r="U663" i="6"/>
  <c r="V663" i="6"/>
  <c r="W663" i="6"/>
  <c r="X663" i="6"/>
  <c r="Y663" i="6"/>
  <c r="Z663" i="6"/>
  <c r="AA663" i="6"/>
  <c r="AB663" i="6"/>
  <c r="AC663" i="6"/>
  <c r="AD663" i="6"/>
  <c r="AE663" i="6"/>
  <c r="Q664" i="6"/>
  <c r="R664" i="6"/>
  <c r="S664" i="6"/>
  <c r="T664" i="6"/>
  <c r="U664" i="6"/>
  <c r="V664" i="6"/>
  <c r="W664" i="6"/>
  <c r="X664" i="6"/>
  <c r="Y664" i="6"/>
  <c r="Z664" i="6"/>
  <c r="AA664" i="6"/>
  <c r="AB664" i="6"/>
  <c r="AC664" i="6"/>
  <c r="AD664" i="6"/>
  <c r="AE664" i="6"/>
  <c r="Q665" i="6"/>
  <c r="R665" i="6"/>
  <c r="S665" i="6"/>
  <c r="T665" i="6"/>
  <c r="U665" i="6"/>
  <c r="V665" i="6"/>
  <c r="W665" i="6"/>
  <c r="X665" i="6"/>
  <c r="Y665" i="6"/>
  <c r="Z665" i="6"/>
  <c r="AA665" i="6"/>
  <c r="AB665" i="6"/>
  <c r="AC665" i="6"/>
  <c r="AD665" i="6"/>
  <c r="AE665" i="6"/>
  <c r="Q666" i="6"/>
  <c r="R666" i="6"/>
  <c r="S666" i="6"/>
  <c r="T666" i="6"/>
  <c r="U666" i="6"/>
  <c r="V666" i="6"/>
  <c r="W666" i="6"/>
  <c r="X666" i="6"/>
  <c r="Y666" i="6"/>
  <c r="Z666" i="6"/>
  <c r="AA666" i="6"/>
  <c r="AB666" i="6"/>
  <c r="AC666" i="6"/>
  <c r="AD666" i="6"/>
  <c r="AE666" i="6"/>
  <c r="Q667" i="6"/>
  <c r="R667" i="6"/>
  <c r="S667" i="6"/>
  <c r="T667" i="6"/>
  <c r="U667" i="6"/>
  <c r="V667" i="6"/>
  <c r="W667" i="6"/>
  <c r="X667" i="6"/>
  <c r="Y667" i="6"/>
  <c r="Z667" i="6"/>
  <c r="AA667" i="6"/>
  <c r="AB667" i="6"/>
  <c r="AC667" i="6"/>
  <c r="AD667" i="6"/>
  <c r="AE667" i="6"/>
  <c r="Q668" i="6"/>
  <c r="R668" i="6"/>
  <c r="S668" i="6"/>
  <c r="T668" i="6"/>
  <c r="U668" i="6"/>
  <c r="V668" i="6"/>
  <c r="W668" i="6"/>
  <c r="X668" i="6"/>
  <c r="Y668" i="6"/>
  <c r="Z668" i="6"/>
  <c r="AA668" i="6"/>
  <c r="AB668" i="6"/>
  <c r="AC668" i="6"/>
  <c r="AD668" i="6"/>
  <c r="AE668" i="6"/>
  <c r="Q669" i="6"/>
  <c r="R669" i="6"/>
  <c r="S669" i="6"/>
  <c r="T669" i="6"/>
  <c r="U669" i="6"/>
  <c r="V669" i="6"/>
  <c r="W669" i="6"/>
  <c r="X669" i="6"/>
  <c r="Y669" i="6"/>
  <c r="Z669" i="6"/>
  <c r="AA669" i="6"/>
  <c r="AB669" i="6"/>
  <c r="AC669" i="6"/>
  <c r="AD669" i="6"/>
  <c r="AE669" i="6"/>
  <c r="Q670" i="6"/>
  <c r="R670" i="6"/>
  <c r="S670" i="6"/>
  <c r="T670" i="6"/>
  <c r="U670" i="6"/>
  <c r="V670" i="6"/>
  <c r="W670" i="6"/>
  <c r="X670" i="6"/>
  <c r="Y670" i="6"/>
  <c r="Z670" i="6"/>
  <c r="AA670" i="6"/>
  <c r="AB670" i="6"/>
  <c r="AC670" i="6"/>
  <c r="AD670" i="6"/>
  <c r="AE670" i="6"/>
  <c r="Q671" i="6"/>
  <c r="R671" i="6"/>
  <c r="S671" i="6"/>
  <c r="T671" i="6"/>
  <c r="U671" i="6"/>
  <c r="V671" i="6"/>
  <c r="W671" i="6"/>
  <c r="X671" i="6"/>
  <c r="Y671" i="6"/>
  <c r="Z671" i="6"/>
  <c r="AA671" i="6"/>
  <c r="AB671" i="6"/>
  <c r="AC671" i="6"/>
  <c r="AD671" i="6"/>
  <c r="AE671" i="6"/>
  <c r="Q672" i="6"/>
  <c r="R672" i="6"/>
  <c r="S672" i="6"/>
  <c r="T672" i="6"/>
  <c r="U672" i="6"/>
  <c r="V672" i="6"/>
  <c r="W672" i="6"/>
  <c r="X672" i="6"/>
  <c r="Y672" i="6"/>
  <c r="Z672" i="6"/>
  <c r="AA672" i="6"/>
  <c r="AB672" i="6"/>
  <c r="AC672" i="6"/>
  <c r="AD672" i="6"/>
  <c r="AE672" i="6"/>
  <c r="Q673" i="6"/>
  <c r="R673" i="6"/>
  <c r="S673" i="6"/>
  <c r="T673" i="6"/>
  <c r="U673" i="6"/>
  <c r="V673" i="6"/>
  <c r="W673" i="6"/>
  <c r="X673" i="6"/>
  <c r="Y673" i="6"/>
  <c r="Z673" i="6"/>
  <c r="AA673" i="6"/>
  <c r="AB673" i="6"/>
  <c r="AC673" i="6"/>
  <c r="AD673" i="6"/>
  <c r="AE673" i="6"/>
  <c r="Q674" i="6"/>
  <c r="R674" i="6"/>
  <c r="S674" i="6"/>
  <c r="T674" i="6"/>
  <c r="U674" i="6"/>
  <c r="V674" i="6"/>
  <c r="W674" i="6"/>
  <c r="X674" i="6"/>
  <c r="Y674" i="6"/>
  <c r="Z674" i="6"/>
  <c r="AA674" i="6"/>
  <c r="AB674" i="6"/>
  <c r="AC674" i="6"/>
  <c r="AD674" i="6"/>
  <c r="AE674" i="6"/>
  <c r="Q675" i="6"/>
  <c r="R675" i="6"/>
  <c r="S675" i="6"/>
  <c r="T675" i="6"/>
  <c r="U675" i="6"/>
  <c r="V675" i="6"/>
  <c r="W675" i="6"/>
  <c r="X675" i="6"/>
  <c r="Y675" i="6"/>
  <c r="Z675" i="6"/>
  <c r="AA675" i="6"/>
  <c r="AB675" i="6"/>
  <c r="AC675" i="6"/>
  <c r="AD675" i="6"/>
  <c r="AE675" i="6"/>
  <c r="Q676" i="6"/>
  <c r="R676" i="6"/>
  <c r="S676" i="6"/>
  <c r="T676" i="6"/>
  <c r="U676" i="6"/>
  <c r="V676" i="6"/>
  <c r="W676" i="6"/>
  <c r="X676" i="6"/>
  <c r="Y676" i="6"/>
  <c r="Z676" i="6"/>
  <c r="AA676" i="6"/>
  <c r="AB676" i="6"/>
  <c r="AC676" i="6"/>
  <c r="AD676" i="6"/>
  <c r="AE676" i="6"/>
  <c r="Q677" i="6"/>
  <c r="R677" i="6"/>
  <c r="S677" i="6"/>
  <c r="T677" i="6"/>
  <c r="U677" i="6"/>
  <c r="V677" i="6"/>
  <c r="W677" i="6"/>
  <c r="X677" i="6"/>
  <c r="Y677" i="6"/>
  <c r="Z677" i="6"/>
  <c r="AA677" i="6"/>
  <c r="AB677" i="6"/>
  <c r="AC677" i="6"/>
  <c r="AD677" i="6"/>
  <c r="AE677" i="6"/>
  <c r="Q678" i="6"/>
  <c r="R678" i="6"/>
  <c r="S678" i="6"/>
  <c r="T678" i="6"/>
  <c r="U678" i="6"/>
  <c r="V678" i="6"/>
  <c r="W678" i="6"/>
  <c r="X678" i="6"/>
  <c r="Y678" i="6"/>
  <c r="Z678" i="6"/>
  <c r="AA678" i="6"/>
  <c r="AB678" i="6"/>
  <c r="AC678" i="6"/>
  <c r="AD678" i="6"/>
  <c r="AE678" i="6"/>
  <c r="Q679" i="6"/>
  <c r="R679" i="6"/>
  <c r="S679" i="6"/>
  <c r="T679" i="6"/>
  <c r="U679" i="6"/>
  <c r="V679" i="6"/>
  <c r="W679" i="6"/>
  <c r="X679" i="6"/>
  <c r="Y679" i="6"/>
  <c r="Z679" i="6"/>
  <c r="AA679" i="6"/>
  <c r="AB679" i="6"/>
  <c r="AC679" i="6"/>
  <c r="AD679" i="6"/>
  <c r="AE679" i="6"/>
  <c r="Q680" i="6"/>
  <c r="R680" i="6"/>
  <c r="S680" i="6"/>
  <c r="T680" i="6"/>
  <c r="U680" i="6"/>
  <c r="V680" i="6"/>
  <c r="W680" i="6"/>
  <c r="X680" i="6"/>
  <c r="Y680" i="6"/>
  <c r="Z680" i="6"/>
  <c r="AA680" i="6"/>
  <c r="AB680" i="6"/>
  <c r="AC680" i="6"/>
  <c r="AD680" i="6"/>
  <c r="AE680" i="6"/>
  <c r="Q681" i="6"/>
  <c r="R681" i="6"/>
  <c r="S681" i="6"/>
  <c r="T681" i="6"/>
  <c r="U681" i="6"/>
  <c r="V681" i="6"/>
  <c r="W681" i="6"/>
  <c r="X681" i="6"/>
  <c r="Y681" i="6"/>
  <c r="Z681" i="6"/>
  <c r="AA681" i="6"/>
  <c r="AB681" i="6"/>
  <c r="AC681" i="6"/>
  <c r="AD681" i="6"/>
  <c r="AE681" i="6"/>
  <c r="Q682" i="6"/>
  <c r="R682" i="6"/>
  <c r="S682" i="6"/>
  <c r="T682" i="6"/>
  <c r="U682" i="6"/>
  <c r="V682" i="6"/>
  <c r="W682" i="6"/>
  <c r="X682" i="6"/>
  <c r="Y682" i="6"/>
  <c r="Z682" i="6"/>
  <c r="AA682" i="6"/>
  <c r="AB682" i="6"/>
  <c r="AC682" i="6"/>
  <c r="AD682" i="6"/>
  <c r="AE682" i="6"/>
  <c r="Q683" i="6"/>
  <c r="R683" i="6"/>
  <c r="S683" i="6"/>
  <c r="T683" i="6"/>
  <c r="U683" i="6"/>
  <c r="V683" i="6"/>
  <c r="W683" i="6"/>
  <c r="X683" i="6"/>
  <c r="Y683" i="6"/>
  <c r="Z683" i="6"/>
  <c r="AA683" i="6"/>
  <c r="AB683" i="6"/>
  <c r="AC683" i="6"/>
  <c r="AD683" i="6"/>
  <c r="AE683" i="6"/>
  <c r="Q684" i="6"/>
  <c r="R684" i="6"/>
  <c r="S684" i="6"/>
  <c r="T684" i="6"/>
  <c r="U684" i="6"/>
  <c r="V684" i="6"/>
  <c r="W684" i="6"/>
  <c r="X684" i="6"/>
  <c r="Y684" i="6"/>
  <c r="Z684" i="6"/>
  <c r="AA684" i="6"/>
  <c r="AB684" i="6"/>
  <c r="AC684" i="6"/>
  <c r="AD684" i="6"/>
  <c r="AE684" i="6"/>
  <c r="Q685" i="6"/>
  <c r="R685" i="6"/>
  <c r="S685" i="6"/>
  <c r="T685" i="6"/>
  <c r="U685" i="6"/>
  <c r="V685" i="6"/>
  <c r="W685" i="6"/>
  <c r="X685" i="6"/>
  <c r="Y685" i="6"/>
  <c r="Z685" i="6"/>
  <c r="AA685" i="6"/>
  <c r="AB685" i="6"/>
  <c r="AC685" i="6"/>
  <c r="AD685" i="6"/>
  <c r="AE685" i="6"/>
  <c r="Q686" i="6"/>
  <c r="R686" i="6"/>
  <c r="S686" i="6"/>
  <c r="T686" i="6"/>
  <c r="U686" i="6"/>
  <c r="V686" i="6"/>
  <c r="W686" i="6"/>
  <c r="X686" i="6"/>
  <c r="Y686" i="6"/>
  <c r="Z686" i="6"/>
  <c r="AA686" i="6"/>
  <c r="AB686" i="6"/>
  <c r="AC686" i="6"/>
  <c r="AD686" i="6"/>
  <c r="AE686" i="6"/>
  <c r="Q687" i="6"/>
  <c r="R687" i="6"/>
  <c r="S687" i="6"/>
  <c r="T687" i="6"/>
  <c r="U687" i="6"/>
  <c r="V687" i="6"/>
  <c r="W687" i="6"/>
  <c r="X687" i="6"/>
  <c r="Y687" i="6"/>
  <c r="Z687" i="6"/>
  <c r="AA687" i="6"/>
  <c r="AB687" i="6"/>
  <c r="AC687" i="6"/>
  <c r="AD687" i="6"/>
  <c r="AE687" i="6"/>
  <c r="Q688" i="6"/>
  <c r="R688" i="6"/>
  <c r="S688" i="6"/>
  <c r="T688" i="6"/>
  <c r="U688" i="6"/>
  <c r="V688" i="6"/>
  <c r="W688" i="6"/>
  <c r="X688" i="6"/>
  <c r="Y688" i="6"/>
  <c r="Z688" i="6"/>
  <c r="AA688" i="6"/>
  <c r="AB688" i="6"/>
  <c r="AC688" i="6"/>
  <c r="AD688" i="6"/>
  <c r="AE688" i="6"/>
  <c r="Q689" i="6"/>
  <c r="R689" i="6"/>
  <c r="S689" i="6"/>
  <c r="T689" i="6"/>
  <c r="U689" i="6"/>
  <c r="V689" i="6"/>
  <c r="W689" i="6"/>
  <c r="X689" i="6"/>
  <c r="Y689" i="6"/>
  <c r="Z689" i="6"/>
  <c r="AA689" i="6"/>
  <c r="AB689" i="6"/>
  <c r="AC689" i="6"/>
  <c r="AD689" i="6"/>
  <c r="AE689" i="6"/>
  <c r="Q690" i="6"/>
  <c r="R690" i="6"/>
  <c r="S690" i="6"/>
  <c r="T690" i="6"/>
  <c r="U690" i="6"/>
  <c r="V690" i="6"/>
  <c r="W690" i="6"/>
  <c r="X690" i="6"/>
  <c r="Y690" i="6"/>
  <c r="Z690" i="6"/>
  <c r="AA690" i="6"/>
  <c r="AB690" i="6"/>
  <c r="AC690" i="6"/>
  <c r="AD690" i="6"/>
  <c r="AE690" i="6"/>
  <c r="Q691" i="6"/>
  <c r="R691" i="6"/>
  <c r="S691" i="6"/>
  <c r="T691" i="6"/>
  <c r="U691" i="6"/>
  <c r="V691" i="6"/>
  <c r="W691" i="6"/>
  <c r="X691" i="6"/>
  <c r="Y691" i="6"/>
  <c r="Z691" i="6"/>
  <c r="AA691" i="6"/>
  <c r="AB691" i="6"/>
  <c r="AC691" i="6"/>
  <c r="AD691" i="6"/>
  <c r="AE691" i="6"/>
  <c r="Q692" i="6"/>
  <c r="R692" i="6"/>
  <c r="S692" i="6"/>
  <c r="T692" i="6"/>
  <c r="U692" i="6"/>
  <c r="V692" i="6"/>
  <c r="W692" i="6"/>
  <c r="X692" i="6"/>
  <c r="Y692" i="6"/>
  <c r="Z692" i="6"/>
  <c r="AA692" i="6"/>
  <c r="AB692" i="6"/>
  <c r="AC692" i="6"/>
  <c r="AD692" i="6"/>
  <c r="AE692" i="6"/>
  <c r="Q693" i="6"/>
  <c r="R693" i="6"/>
  <c r="S693" i="6"/>
  <c r="T693" i="6"/>
  <c r="U693" i="6"/>
  <c r="V693" i="6"/>
  <c r="W693" i="6"/>
  <c r="X693" i="6"/>
  <c r="Y693" i="6"/>
  <c r="Z693" i="6"/>
  <c r="AA693" i="6"/>
  <c r="AB693" i="6"/>
  <c r="AC693" i="6"/>
  <c r="AD693" i="6"/>
  <c r="AE693" i="6"/>
  <c r="Q694" i="6"/>
  <c r="R694" i="6"/>
  <c r="S694" i="6"/>
  <c r="T694" i="6"/>
  <c r="U694" i="6"/>
  <c r="V694" i="6"/>
  <c r="W694" i="6"/>
  <c r="X694" i="6"/>
  <c r="Y694" i="6"/>
  <c r="Z694" i="6"/>
  <c r="AA694" i="6"/>
  <c r="AB694" i="6"/>
  <c r="AC694" i="6"/>
  <c r="AD694" i="6"/>
  <c r="AE694" i="6"/>
  <c r="Q695" i="6"/>
  <c r="R695" i="6"/>
  <c r="S695" i="6"/>
  <c r="T695" i="6"/>
  <c r="U695" i="6"/>
  <c r="V695" i="6"/>
  <c r="W695" i="6"/>
  <c r="X695" i="6"/>
  <c r="Y695" i="6"/>
  <c r="Z695" i="6"/>
  <c r="AA695" i="6"/>
  <c r="AB695" i="6"/>
  <c r="AC695" i="6"/>
  <c r="AD695" i="6"/>
  <c r="AE695" i="6"/>
  <c r="Q696" i="6"/>
  <c r="R696" i="6"/>
  <c r="S696" i="6"/>
  <c r="T696" i="6"/>
  <c r="U696" i="6"/>
  <c r="V696" i="6"/>
  <c r="W696" i="6"/>
  <c r="X696" i="6"/>
  <c r="Y696" i="6"/>
  <c r="Z696" i="6"/>
  <c r="AA696" i="6"/>
  <c r="AB696" i="6"/>
  <c r="AC696" i="6"/>
  <c r="AD696" i="6"/>
  <c r="AE696" i="6"/>
  <c r="Q697" i="6"/>
  <c r="R697" i="6"/>
  <c r="S697" i="6"/>
  <c r="T697" i="6"/>
  <c r="U697" i="6"/>
  <c r="V697" i="6"/>
  <c r="W697" i="6"/>
  <c r="X697" i="6"/>
  <c r="Y697" i="6"/>
  <c r="Z697" i="6"/>
  <c r="AA697" i="6"/>
  <c r="AB697" i="6"/>
  <c r="AC697" i="6"/>
  <c r="AD697" i="6"/>
  <c r="AE697" i="6"/>
  <c r="Q698" i="6"/>
  <c r="R698" i="6"/>
  <c r="S698" i="6"/>
  <c r="T698" i="6"/>
  <c r="U698" i="6"/>
  <c r="V698" i="6"/>
  <c r="W698" i="6"/>
  <c r="X698" i="6"/>
  <c r="Y698" i="6"/>
  <c r="Z698" i="6"/>
  <c r="AA698" i="6"/>
  <c r="AB698" i="6"/>
  <c r="AC698" i="6"/>
  <c r="AD698" i="6"/>
  <c r="AE698" i="6"/>
  <c r="Q699" i="6"/>
  <c r="R699" i="6"/>
  <c r="S699" i="6"/>
  <c r="T699" i="6"/>
  <c r="U699" i="6"/>
  <c r="V699" i="6"/>
  <c r="W699" i="6"/>
  <c r="X699" i="6"/>
  <c r="Y699" i="6"/>
  <c r="Z699" i="6"/>
  <c r="AA699" i="6"/>
  <c r="AB699" i="6"/>
  <c r="AC699" i="6"/>
  <c r="AD699" i="6"/>
  <c r="AE699" i="6"/>
  <c r="Q700" i="6"/>
  <c r="R700" i="6"/>
  <c r="S700" i="6"/>
  <c r="T700" i="6"/>
  <c r="U700" i="6"/>
  <c r="V700" i="6"/>
  <c r="W700" i="6"/>
  <c r="X700" i="6"/>
  <c r="Y700" i="6"/>
  <c r="Z700" i="6"/>
  <c r="AA700" i="6"/>
  <c r="AB700" i="6"/>
  <c r="AC700" i="6"/>
  <c r="AD700" i="6"/>
  <c r="AE700" i="6"/>
  <c r="Q701" i="6"/>
  <c r="R701" i="6"/>
  <c r="S701" i="6"/>
  <c r="T701" i="6"/>
  <c r="U701" i="6"/>
  <c r="V701" i="6"/>
  <c r="W701" i="6"/>
  <c r="X701" i="6"/>
  <c r="Y701" i="6"/>
  <c r="Z701" i="6"/>
  <c r="AA701" i="6"/>
  <c r="AB701" i="6"/>
  <c r="AC701" i="6"/>
  <c r="AD701" i="6"/>
  <c r="AE701" i="6"/>
  <c r="Q702" i="6"/>
  <c r="R702" i="6"/>
  <c r="S702" i="6"/>
  <c r="T702" i="6"/>
  <c r="U702" i="6"/>
  <c r="V702" i="6"/>
  <c r="W702" i="6"/>
  <c r="X702" i="6"/>
  <c r="Y702" i="6"/>
  <c r="Z702" i="6"/>
  <c r="AA702" i="6"/>
  <c r="AB702" i="6"/>
  <c r="AC702" i="6"/>
  <c r="AD702" i="6"/>
  <c r="AE702" i="6"/>
  <c r="Q703" i="6"/>
  <c r="R703" i="6"/>
  <c r="S703" i="6"/>
  <c r="T703" i="6"/>
  <c r="U703" i="6"/>
  <c r="V703" i="6"/>
  <c r="W703" i="6"/>
  <c r="X703" i="6"/>
  <c r="Y703" i="6"/>
  <c r="Z703" i="6"/>
  <c r="AA703" i="6"/>
  <c r="AB703" i="6"/>
  <c r="AC703" i="6"/>
  <c r="AD703" i="6"/>
  <c r="AE703" i="6"/>
  <c r="Q704" i="6"/>
  <c r="R704" i="6"/>
  <c r="S704" i="6"/>
  <c r="T704" i="6"/>
  <c r="U704" i="6"/>
  <c r="V704" i="6"/>
  <c r="W704" i="6"/>
  <c r="X704" i="6"/>
  <c r="Y704" i="6"/>
  <c r="Z704" i="6"/>
  <c r="AA704" i="6"/>
  <c r="AB704" i="6"/>
  <c r="AC704" i="6"/>
  <c r="AD704" i="6"/>
  <c r="AE704" i="6"/>
  <c r="Q705" i="6"/>
  <c r="R705" i="6"/>
  <c r="S705" i="6"/>
  <c r="T705" i="6"/>
  <c r="U705" i="6"/>
  <c r="V705" i="6"/>
  <c r="W705" i="6"/>
  <c r="X705" i="6"/>
  <c r="Y705" i="6"/>
  <c r="Z705" i="6"/>
  <c r="AA705" i="6"/>
  <c r="AB705" i="6"/>
  <c r="AC705" i="6"/>
  <c r="AD705" i="6"/>
  <c r="AE705" i="6"/>
  <c r="Q706" i="6"/>
  <c r="R706" i="6"/>
  <c r="S706" i="6"/>
  <c r="T706" i="6"/>
  <c r="U706" i="6"/>
  <c r="V706" i="6"/>
  <c r="W706" i="6"/>
  <c r="X706" i="6"/>
  <c r="Y706" i="6"/>
  <c r="Z706" i="6"/>
  <c r="AA706" i="6"/>
  <c r="AB706" i="6"/>
  <c r="AC706" i="6"/>
  <c r="AD706" i="6"/>
  <c r="AE706" i="6"/>
  <c r="Q707" i="6"/>
  <c r="R707" i="6"/>
  <c r="S707" i="6"/>
  <c r="T707" i="6"/>
  <c r="U707" i="6"/>
  <c r="V707" i="6"/>
  <c r="W707" i="6"/>
  <c r="X707" i="6"/>
  <c r="Y707" i="6"/>
  <c r="Z707" i="6"/>
  <c r="AA707" i="6"/>
  <c r="AB707" i="6"/>
  <c r="AC707" i="6"/>
  <c r="AD707" i="6"/>
  <c r="AE707" i="6"/>
  <c r="Q708" i="6"/>
  <c r="R708" i="6"/>
  <c r="S708" i="6"/>
  <c r="T708" i="6"/>
  <c r="U708" i="6"/>
  <c r="V708" i="6"/>
  <c r="W708" i="6"/>
  <c r="X708" i="6"/>
  <c r="Y708" i="6"/>
  <c r="Z708" i="6"/>
  <c r="AA708" i="6"/>
  <c r="AB708" i="6"/>
  <c r="AC708" i="6"/>
  <c r="AD708" i="6"/>
  <c r="AE708" i="6"/>
  <c r="Q709" i="6"/>
  <c r="R709" i="6"/>
  <c r="S709" i="6"/>
  <c r="T709" i="6"/>
  <c r="U709" i="6"/>
  <c r="V709" i="6"/>
  <c r="W709" i="6"/>
  <c r="X709" i="6"/>
  <c r="Y709" i="6"/>
  <c r="Z709" i="6"/>
  <c r="AA709" i="6"/>
  <c r="AB709" i="6"/>
  <c r="AC709" i="6"/>
  <c r="AD709" i="6"/>
  <c r="AE709" i="6"/>
  <c r="Q710" i="6"/>
  <c r="R710" i="6"/>
  <c r="S710" i="6"/>
  <c r="T710" i="6"/>
  <c r="U710" i="6"/>
  <c r="V710" i="6"/>
  <c r="W710" i="6"/>
  <c r="X710" i="6"/>
  <c r="Y710" i="6"/>
  <c r="Z710" i="6"/>
  <c r="AA710" i="6"/>
  <c r="AB710" i="6"/>
  <c r="AC710" i="6"/>
  <c r="AD710" i="6"/>
  <c r="AE710" i="6"/>
  <c r="Q711" i="6"/>
  <c r="R711" i="6"/>
  <c r="S711" i="6"/>
  <c r="T711" i="6"/>
  <c r="U711" i="6"/>
  <c r="V711" i="6"/>
  <c r="W711" i="6"/>
  <c r="X711" i="6"/>
  <c r="Y711" i="6"/>
  <c r="Z711" i="6"/>
  <c r="AA711" i="6"/>
  <c r="AB711" i="6"/>
  <c r="AC711" i="6"/>
  <c r="AD711" i="6"/>
  <c r="AE711" i="6"/>
  <c r="Q712" i="6"/>
  <c r="R712" i="6"/>
  <c r="S712" i="6"/>
  <c r="T712" i="6"/>
  <c r="U712" i="6"/>
  <c r="V712" i="6"/>
  <c r="W712" i="6"/>
  <c r="X712" i="6"/>
  <c r="Y712" i="6"/>
  <c r="Z712" i="6"/>
  <c r="AA712" i="6"/>
  <c r="AB712" i="6"/>
  <c r="AC712" i="6"/>
  <c r="AD712" i="6"/>
  <c r="AE712" i="6"/>
  <c r="Q713" i="6"/>
  <c r="R713" i="6"/>
  <c r="S713" i="6"/>
  <c r="T713" i="6"/>
  <c r="U713" i="6"/>
  <c r="V713" i="6"/>
  <c r="W713" i="6"/>
  <c r="X713" i="6"/>
  <c r="Y713" i="6"/>
  <c r="Z713" i="6"/>
  <c r="AA713" i="6"/>
  <c r="AB713" i="6"/>
  <c r="AC713" i="6"/>
  <c r="AD713" i="6"/>
  <c r="AE713" i="6"/>
  <c r="Q714" i="6"/>
  <c r="R714" i="6"/>
  <c r="S714" i="6"/>
  <c r="T714" i="6"/>
  <c r="U714" i="6"/>
  <c r="V714" i="6"/>
  <c r="W714" i="6"/>
  <c r="X714" i="6"/>
  <c r="Y714" i="6"/>
  <c r="Z714" i="6"/>
  <c r="AA714" i="6"/>
  <c r="AB714" i="6"/>
  <c r="AC714" i="6"/>
  <c r="AD714" i="6"/>
  <c r="AE714" i="6"/>
  <c r="Q715" i="6"/>
  <c r="R715" i="6"/>
  <c r="S715" i="6"/>
  <c r="T715" i="6"/>
  <c r="U715" i="6"/>
  <c r="V715" i="6"/>
  <c r="W715" i="6"/>
  <c r="X715" i="6"/>
  <c r="Y715" i="6"/>
  <c r="Z715" i="6"/>
  <c r="AA715" i="6"/>
  <c r="AB715" i="6"/>
  <c r="AC715" i="6"/>
  <c r="AD715" i="6"/>
  <c r="AE715" i="6"/>
  <c r="Q716" i="6"/>
  <c r="R716" i="6"/>
  <c r="S716" i="6"/>
  <c r="T716" i="6"/>
  <c r="U716" i="6"/>
  <c r="V716" i="6"/>
  <c r="W716" i="6"/>
  <c r="X716" i="6"/>
  <c r="Y716" i="6"/>
  <c r="Z716" i="6"/>
  <c r="AA716" i="6"/>
  <c r="AB716" i="6"/>
  <c r="AC716" i="6"/>
  <c r="AD716" i="6"/>
  <c r="AE716" i="6"/>
  <c r="Q717" i="6"/>
  <c r="R717" i="6"/>
  <c r="S717" i="6"/>
  <c r="T717" i="6"/>
  <c r="U717" i="6"/>
  <c r="V717" i="6"/>
  <c r="W717" i="6"/>
  <c r="X717" i="6"/>
  <c r="Y717" i="6"/>
  <c r="Z717" i="6"/>
  <c r="AA717" i="6"/>
  <c r="AB717" i="6"/>
  <c r="AC717" i="6"/>
  <c r="AD717" i="6"/>
  <c r="AE717" i="6"/>
  <c r="Q718" i="6"/>
  <c r="R718" i="6"/>
  <c r="S718" i="6"/>
  <c r="T718" i="6"/>
  <c r="U718" i="6"/>
  <c r="V718" i="6"/>
  <c r="W718" i="6"/>
  <c r="X718" i="6"/>
  <c r="Y718" i="6"/>
  <c r="Z718" i="6"/>
  <c r="AA718" i="6"/>
  <c r="AB718" i="6"/>
  <c r="AC718" i="6"/>
  <c r="AD718" i="6"/>
  <c r="AE718" i="6"/>
  <c r="Q719" i="6"/>
  <c r="R719" i="6"/>
  <c r="S719" i="6"/>
  <c r="T719" i="6"/>
  <c r="U719" i="6"/>
  <c r="V719" i="6"/>
  <c r="W719" i="6"/>
  <c r="X719" i="6"/>
  <c r="Y719" i="6"/>
  <c r="Z719" i="6"/>
  <c r="AA719" i="6"/>
  <c r="AB719" i="6"/>
  <c r="AC719" i="6"/>
  <c r="AD719" i="6"/>
  <c r="AE719" i="6"/>
  <c r="Q729" i="6"/>
  <c r="R729" i="6"/>
  <c r="S729" i="6"/>
  <c r="T729" i="6"/>
  <c r="U729" i="6"/>
  <c r="V729" i="6"/>
  <c r="W729" i="6"/>
  <c r="X729" i="6"/>
  <c r="Y729" i="6"/>
  <c r="Z729" i="6"/>
  <c r="AA729" i="6"/>
  <c r="AB729" i="6"/>
  <c r="AC729" i="6"/>
  <c r="AD729" i="6"/>
  <c r="AE729" i="6"/>
  <c r="Q730" i="6"/>
  <c r="R730" i="6"/>
  <c r="S730" i="6"/>
  <c r="T730" i="6"/>
  <c r="U730" i="6"/>
  <c r="V730" i="6"/>
  <c r="W730" i="6"/>
  <c r="X730" i="6"/>
  <c r="Y730" i="6"/>
  <c r="Z730" i="6"/>
  <c r="AA730" i="6"/>
  <c r="AB730" i="6"/>
  <c r="AC730" i="6"/>
  <c r="AD730" i="6"/>
  <c r="AE730" i="6"/>
  <c r="Q732" i="6"/>
  <c r="R732" i="6"/>
  <c r="S732" i="6"/>
  <c r="T732" i="6"/>
  <c r="U732" i="6"/>
  <c r="V732" i="6"/>
  <c r="W732" i="6"/>
  <c r="X732" i="6"/>
  <c r="Y732" i="6"/>
  <c r="Z732" i="6"/>
  <c r="AA732" i="6"/>
  <c r="AB732" i="6"/>
  <c r="AC732" i="6"/>
  <c r="AD732" i="6"/>
  <c r="AE732" i="6"/>
  <c r="Q750" i="6"/>
  <c r="R750" i="6"/>
  <c r="S750" i="6"/>
  <c r="T750" i="6"/>
  <c r="U750" i="6"/>
  <c r="V750" i="6"/>
  <c r="W750" i="6"/>
  <c r="X750" i="6"/>
  <c r="Y750" i="6"/>
  <c r="Z750" i="6"/>
  <c r="AA750" i="6"/>
  <c r="AB750" i="6"/>
  <c r="AC750" i="6"/>
  <c r="AD750" i="6"/>
  <c r="AE750" i="6"/>
  <c r="Q753" i="6"/>
  <c r="R753" i="6"/>
  <c r="S753" i="6"/>
  <c r="T753" i="6"/>
  <c r="U753" i="6"/>
  <c r="V753" i="6"/>
  <c r="W753" i="6"/>
  <c r="X753" i="6"/>
  <c r="Y753" i="6"/>
  <c r="Z753" i="6"/>
  <c r="AA753" i="6"/>
  <c r="AB753" i="6"/>
  <c r="AC753" i="6"/>
  <c r="AD753" i="6"/>
  <c r="AE753" i="6"/>
  <c r="Q754" i="6"/>
  <c r="R754" i="6"/>
  <c r="S754" i="6"/>
  <c r="T754" i="6"/>
  <c r="U754" i="6"/>
  <c r="V754" i="6"/>
  <c r="W754" i="6"/>
  <c r="X754" i="6"/>
  <c r="Y754" i="6"/>
  <c r="Z754" i="6"/>
  <c r="AA754" i="6"/>
  <c r="AB754" i="6"/>
  <c r="AC754" i="6"/>
  <c r="AD754" i="6"/>
  <c r="AE754" i="6"/>
  <c r="Q843" i="6"/>
  <c r="R843" i="6"/>
  <c r="S843" i="6"/>
  <c r="T843" i="6"/>
  <c r="U843" i="6"/>
  <c r="V843" i="6"/>
  <c r="W843" i="6"/>
  <c r="X843" i="6"/>
  <c r="Y843" i="6"/>
  <c r="Z843" i="6"/>
  <c r="AA843" i="6"/>
  <c r="AB843" i="6"/>
  <c r="AC843" i="6"/>
  <c r="AD843" i="6"/>
  <c r="AE843" i="6"/>
  <c r="Q844" i="6"/>
  <c r="R844" i="6"/>
  <c r="S844" i="6"/>
  <c r="T844" i="6"/>
  <c r="U844" i="6"/>
  <c r="V844" i="6"/>
  <c r="W844" i="6"/>
  <c r="X844" i="6"/>
  <c r="Y844" i="6"/>
  <c r="Z844" i="6"/>
  <c r="AA844" i="6"/>
  <c r="AB844" i="6"/>
  <c r="AC844" i="6"/>
  <c r="AD844" i="6"/>
  <c r="AE844" i="6"/>
  <c r="Q847" i="6"/>
  <c r="R847" i="6"/>
  <c r="S847" i="6"/>
  <c r="T847" i="6"/>
  <c r="U847" i="6"/>
  <c r="V847" i="6"/>
  <c r="W847" i="6"/>
  <c r="X847" i="6"/>
  <c r="Y847" i="6"/>
  <c r="Z847" i="6"/>
  <c r="AA847" i="6"/>
  <c r="AB847" i="6"/>
  <c r="AC847" i="6"/>
  <c r="AD847" i="6"/>
  <c r="AE847" i="6"/>
  <c r="Q863" i="6"/>
  <c r="R863" i="6"/>
  <c r="S863" i="6"/>
  <c r="T863" i="6"/>
  <c r="U863" i="6"/>
  <c r="V863" i="6"/>
  <c r="W863" i="6"/>
  <c r="X863" i="6"/>
  <c r="Y863" i="6"/>
  <c r="Z863" i="6"/>
  <c r="AA863" i="6"/>
  <c r="AB863" i="6"/>
  <c r="AC863" i="6"/>
  <c r="AD863" i="6"/>
  <c r="AE863" i="6"/>
  <c r="Q879" i="6"/>
  <c r="R879" i="6"/>
  <c r="S879" i="6"/>
  <c r="T879" i="6"/>
  <c r="U879" i="6"/>
  <c r="V879" i="6"/>
  <c r="W879" i="6"/>
  <c r="X879" i="6"/>
  <c r="Y879" i="6"/>
  <c r="Z879" i="6"/>
  <c r="AA879" i="6"/>
  <c r="AB879" i="6"/>
  <c r="AC879" i="6"/>
  <c r="AD879" i="6"/>
  <c r="AE879" i="6"/>
  <c r="Q881" i="6"/>
  <c r="R881" i="6"/>
  <c r="S881" i="6"/>
  <c r="T881" i="6"/>
  <c r="U881" i="6"/>
  <c r="V881" i="6"/>
  <c r="W881" i="6"/>
  <c r="X881" i="6"/>
  <c r="Y881" i="6"/>
  <c r="Z881" i="6"/>
  <c r="AA881" i="6"/>
  <c r="AB881" i="6"/>
  <c r="AC881" i="6"/>
  <c r="AD881" i="6"/>
  <c r="AE881" i="6"/>
  <c r="Q888" i="6"/>
  <c r="R888" i="6"/>
  <c r="S888" i="6"/>
  <c r="T888" i="6"/>
  <c r="U888" i="6"/>
  <c r="V888" i="6"/>
  <c r="W888" i="6"/>
  <c r="X888" i="6"/>
  <c r="Y888" i="6"/>
  <c r="Z888" i="6"/>
  <c r="AA888" i="6"/>
  <c r="AB888" i="6"/>
  <c r="AC888" i="6"/>
  <c r="AD888" i="6"/>
  <c r="AE888" i="6"/>
  <c r="Q937" i="6"/>
  <c r="R937" i="6"/>
  <c r="S937" i="6"/>
  <c r="T937" i="6"/>
  <c r="U937" i="6"/>
  <c r="V937" i="6"/>
  <c r="W937" i="6"/>
  <c r="X937" i="6"/>
  <c r="Y937" i="6"/>
  <c r="Z937" i="6"/>
  <c r="AA937" i="6"/>
  <c r="AB937" i="6"/>
  <c r="AC937" i="6"/>
  <c r="AD937" i="6"/>
  <c r="AE937" i="6"/>
  <c r="R1" i="6"/>
  <c r="S1" i="6"/>
  <c r="T1" i="6"/>
  <c r="U1" i="6"/>
  <c r="V1" i="6"/>
  <c r="W1" i="6"/>
  <c r="X1" i="6"/>
  <c r="Y1" i="6"/>
  <c r="Z1" i="6"/>
  <c r="AA1" i="6"/>
  <c r="AB1" i="6"/>
  <c r="AC1" i="6"/>
  <c r="AD1" i="6"/>
  <c r="AE1" i="6"/>
  <c r="Q1" i="6"/>
  <c r="N39" i="48" l="1"/>
  <c r="H75" i="48"/>
  <c r="H26" i="48"/>
  <c r="F86" i="48"/>
  <c r="H99" i="48"/>
  <c r="H51" i="48"/>
  <c r="H27" i="48"/>
  <c r="N99" i="48"/>
  <c r="N86" i="48"/>
  <c r="N40" i="48"/>
  <c r="H54" i="48"/>
  <c r="N100" i="48"/>
  <c r="H52" i="48"/>
  <c r="H28" i="48"/>
  <c r="N76" i="48"/>
  <c r="N28" i="48"/>
  <c r="F26" i="48"/>
  <c r="F46" i="48"/>
  <c r="F70" i="48"/>
  <c r="F34" i="48"/>
  <c r="N58" i="48"/>
  <c r="H100" i="48"/>
  <c r="F58" i="48"/>
  <c r="H24" i="48"/>
  <c r="H88" i="48"/>
  <c r="F94" i="48"/>
  <c r="N34" i="48"/>
  <c r="N56" i="48"/>
  <c r="N52" i="48"/>
  <c r="F43" i="48"/>
  <c r="H48" i="48"/>
  <c r="N42" i="48"/>
  <c r="H40" i="48"/>
  <c r="H76" i="48"/>
  <c r="N77" i="48"/>
  <c r="H72" i="48"/>
  <c r="F49" i="48"/>
  <c r="N38" i="48"/>
  <c r="H38" i="48"/>
  <c r="N74" i="48"/>
  <c r="F67" i="48"/>
  <c r="H66" i="48"/>
  <c r="H36" i="48"/>
  <c r="N65" i="48"/>
  <c r="N30" i="48"/>
  <c r="F62" i="48"/>
  <c r="H98" i="48"/>
  <c r="H64" i="48"/>
  <c r="H30" i="48"/>
  <c r="N62" i="48"/>
  <c r="H96" i="48"/>
  <c r="F50" i="48"/>
  <c r="H90" i="48"/>
  <c r="H60" i="48"/>
  <c r="F98" i="48"/>
  <c r="F97" i="48"/>
  <c r="N90" i="48"/>
  <c r="N54" i="48"/>
  <c r="H84" i="48"/>
  <c r="N89" i="48"/>
  <c r="N50" i="48"/>
  <c r="F91" i="48"/>
  <c r="H78" i="48"/>
  <c r="N78" i="48"/>
  <c r="F74" i="48"/>
  <c r="H42" i="48"/>
  <c r="F73" i="48"/>
  <c r="F25" i="48"/>
  <c r="N87" i="48"/>
  <c r="N44" i="48"/>
  <c r="F55" i="48"/>
  <c r="N82" i="48"/>
  <c r="N63" i="48"/>
  <c r="N41" i="48"/>
  <c r="N80" i="48"/>
  <c r="F93" i="48"/>
  <c r="F69" i="48"/>
  <c r="N94" i="48"/>
  <c r="N75" i="48"/>
  <c r="N53" i="48"/>
  <c r="N32" i="48"/>
  <c r="F87" i="48"/>
  <c r="F63" i="48"/>
  <c r="F39" i="48"/>
  <c r="H97" i="48"/>
  <c r="H73" i="48"/>
  <c r="H49" i="48"/>
  <c r="H25" i="48"/>
  <c r="N92" i="48"/>
  <c r="N70" i="48"/>
  <c r="N51" i="48"/>
  <c r="N29" i="48"/>
  <c r="F85" i="48"/>
  <c r="F61" i="48"/>
  <c r="F37" i="48"/>
  <c r="F45" i="48"/>
  <c r="N68" i="48"/>
  <c r="N88" i="48"/>
  <c r="N66" i="48"/>
  <c r="N46" i="48"/>
  <c r="N27" i="48"/>
  <c r="F81" i="48"/>
  <c r="F57" i="48"/>
  <c r="F33" i="48"/>
  <c r="F82" i="48"/>
  <c r="F79" i="48"/>
  <c r="F31" i="48"/>
  <c r="N64" i="48"/>
  <c r="H85" i="48"/>
  <c r="H61" i="48"/>
  <c r="H37" i="48"/>
  <c r="N91" i="48"/>
  <c r="N79" i="48"/>
  <c r="N67" i="48"/>
  <c r="N55" i="48"/>
  <c r="N43" i="48"/>
  <c r="N31" i="48"/>
  <c r="F96" i="48"/>
  <c r="F84" i="48"/>
  <c r="F72" i="48"/>
  <c r="F60" i="48"/>
  <c r="F48" i="48"/>
  <c r="F36" i="48"/>
  <c r="F24" i="48"/>
  <c r="H89" i="48"/>
  <c r="H77" i="48"/>
  <c r="H65" i="48"/>
  <c r="H53" i="48"/>
  <c r="H41" i="48"/>
  <c r="H29" i="48"/>
  <c r="F95" i="48"/>
  <c r="F83" i="48"/>
  <c r="F71" i="48"/>
  <c r="F59" i="48"/>
  <c r="F47" i="48"/>
  <c r="F35" i="48"/>
  <c r="F92" i="48"/>
  <c r="F80" i="48"/>
  <c r="F68" i="48"/>
  <c r="F56" i="48"/>
  <c r="F44" i="48"/>
  <c r="F32" i="48"/>
  <c r="H95" i="48"/>
  <c r="H83" i="48"/>
  <c r="H71" i="48"/>
  <c r="H59" i="48"/>
  <c r="H47" i="48"/>
  <c r="H35" i="48"/>
  <c r="H93" i="48"/>
  <c r="H81" i="48"/>
  <c r="H69" i="48"/>
  <c r="H57" i="48"/>
  <c r="H45" i="48"/>
  <c r="H33" i="48"/>
  <c r="I26" i="17"/>
  <c r="I20" i="17"/>
  <c r="I14" i="17"/>
  <c r="I15" i="17"/>
  <c r="I13" i="17"/>
  <c r="I29" i="17"/>
  <c r="I23" i="17"/>
  <c r="I28" i="17"/>
  <c r="I3" i="17"/>
  <c r="I30" i="17"/>
  <c r="I19" i="17"/>
  <c r="I10" i="17"/>
  <c r="I11" i="17"/>
  <c r="I5" i="17"/>
  <c r="I12" i="17"/>
  <c r="I4" i="17"/>
  <c r="I6" i="17"/>
  <c r="I9" i="17"/>
  <c r="I24" i="17"/>
  <c r="I27" i="17"/>
  <c r="I8" i="17"/>
  <c r="I31" i="17"/>
  <c r="I21" i="17"/>
  <c r="I18" i="17"/>
  <c r="I25" i="17"/>
  <c r="I22" i="17"/>
  <c r="I16" i="17"/>
  <c r="I7" i="17"/>
  <c r="I32" i="17"/>
  <c r="I17" i="17"/>
  <c r="E24" i="48"/>
  <c r="E25" i="48"/>
  <c r="E26" i="48"/>
  <c r="E27" i="48"/>
  <c r="E28" i="48"/>
  <c r="E29" i="48"/>
  <c r="E30" i="48"/>
  <c r="E31" i="48"/>
  <c r="E32" i="48"/>
  <c r="E33" i="48"/>
  <c r="E34" i="48"/>
  <c r="E35" i="48"/>
  <c r="E36" i="48"/>
  <c r="E37" i="48"/>
  <c r="E38" i="48"/>
  <c r="E39" i="48"/>
  <c r="E40" i="48"/>
  <c r="E41" i="48"/>
  <c r="E42" i="48"/>
  <c r="E43" i="48"/>
  <c r="E44" i="48"/>
  <c r="E45" i="48"/>
  <c r="E46" i="48"/>
  <c r="E47" i="48"/>
  <c r="E48" i="48"/>
  <c r="E49" i="48"/>
  <c r="E50" i="48"/>
  <c r="E51" i="48"/>
  <c r="E52" i="48"/>
  <c r="E53" i="48"/>
  <c r="E54" i="48"/>
  <c r="E55" i="48"/>
  <c r="E56" i="48"/>
  <c r="E57" i="48"/>
  <c r="E58" i="48"/>
  <c r="E59" i="48"/>
  <c r="E60" i="48"/>
  <c r="E61" i="48"/>
  <c r="E62" i="48"/>
  <c r="E63" i="48"/>
  <c r="E64" i="48"/>
  <c r="E65" i="48"/>
  <c r="E66" i="48"/>
  <c r="E67" i="48"/>
  <c r="E68" i="48"/>
  <c r="E69" i="48"/>
  <c r="E70" i="48"/>
  <c r="E71" i="48"/>
  <c r="E72" i="48"/>
  <c r="E73" i="48"/>
  <c r="E74" i="48"/>
  <c r="E75" i="48"/>
  <c r="E76" i="48"/>
  <c r="E77" i="48"/>
  <c r="E78" i="48"/>
  <c r="E79" i="48"/>
  <c r="E80" i="48"/>
  <c r="E81" i="48"/>
  <c r="E82" i="48"/>
  <c r="E83" i="48"/>
  <c r="E84" i="48"/>
  <c r="E85" i="48"/>
  <c r="E86" i="48"/>
  <c r="E87" i="48"/>
  <c r="E88" i="48"/>
  <c r="E89" i="48"/>
  <c r="E90" i="48"/>
  <c r="E91" i="48"/>
  <c r="E92" i="48"/>
  <c r="E93" i="48"/>
  <c r="E94" i="48"/>
  <c r="E95" i="48"/>
  <c r="E96" i="48"/>
  <c r="E97" i="48"/>
  <c r="E98" i="48"/>
  <c r="E99" i="48"/>
  <c r="E100" i="48"/>
  <c r="T8" i="48" l="1"/>
  <c r="U8" i="48"/>
  <c r="T9" i="48"/>
  <c r="U9" i="48"/>
  <c r="T10" i="48"/>
  <c r="U10" i="48"/>
  <c r="T11" i="48"/>
  <c r="U11" i="48"/>
  <c r="T12" i="48"/>
  <c r="U12" i="48"/>
  <c r="T13" i="48"/>
  <c r="U13" i="48"/>
  <c r="T14" i="48"/>
  <c r="U14" i="48"/>
  <c r="T15" i="48"/>
  <c r="U15" i="48"/>
  <c r="T16" i="48"/>
  <c r="U16" i="48"/>
  <c r="T17" i="48"/>
  <c r="U17" i="48"/>
  <c r="T18" i="48"/>
  <c r="U18" i="48"/>
  <c r="T19" i="48"/>
  <c r="U19" i="48"/>
  <c r="T20" i="48"/>
  <c r="U20" i="48"/>
  <c r="T21" i="48"/>
  <c r="U21" i="48"/>
  <c r="T22" i="48"/>
  <c r="U22" i="48"/>
  <c r="T23" i="48"/>
  <c r="U23" i="48"/>
  <c r="T24" i="48"/>
  <c r="U24" i="48"/>
  <c r="T25" i="48"/>
  <c r="U25" i="48"/>
  <c r="T26" i="48"/>
  <c r="U26" i="48"/>
  <c r="T27" i="48"/>
  <c r="U27" i="48"/>
  <c r="T28" i="48"/>
  <c r="U28" i="48"/>
  <c r="T29" i="48"/>
  <c r="U29" i="48"/>
  <c r="T30" i="48"/>
  <c r="U30" i="48"/>
  <c r="T31" i="48"/>
  <c r="U31" i="48"/>
  <c r="T32" i="48"/>
  <c r="U32" i="48"/>
  <c r="T33" i="48"/>
  <c r="U33" i="48"/>
  <c r="T34" i="48"/>
  <c r="U34" i="48"/>
  <c r="T35" i="48"/>
  <c r="U35" i="48"/>
  <c r="T36" i="48"/>
  <c r="U36" i="48"/>
  <c r="T37" i="48"/>
  <c r="U37" i="48"/>
  <c r="T38" i="48"/>
  <c r="U38" i="48"/>
  <c r="T39" i="48"/>
  <c r="U39" i="48"/>
  <c r="T40" i="48"/>
  <c r="U40" i="48"/>
  <c r="T41" i="48"/>
  <c r="U41" i="48"/>
  <c r="T42" i="48"/>
  <c r="U42" i="48"/>
  <c r="T43" i="48"/>
  <c r="U43" i="48"/>
  <c r="T44" i="48"/>
  <c r="U44" i="48"/>
  <c r="T45" i="48"/>
  <c r="U45" i="48"/>
  <c r="T46" i="48"/>
  <c r="U46" i="48"/>
  <c r="T47" i="48"/>
  <c r="U47" i="48"/>
  <c r="T48" i="48"/>
  <c r="U48" i="48"/>
  <c r="T49" i="48"/>
  <c r="U49" i="48"/>
  <c r="T50" i="48"/>
  <c r="U50" i="48"/>
  <c r="T51" i="48"/>
  <c r="U51" i="48"/>
  <c r="T52" i="48"/>
  <c r="U52" i="48"/>
  <c r="T53" i="48"/>
  <c r="U53" i="48"/>
  <c r="T54" i="48"/>
  <c r="U54" i="48"/>
  <c r="T55" i="48"/>
  <c r="U55" i="48"/>
  <c r="T56" i="48"/>
  <c r="U56" i="48"/>
  <c r="T57" i="48"/>
  <c r="U57" i="48"/>
  <c r="T58" i="48"/>
  <c r="U58" i="48"/>
  <c r="T59" i="48"/>
  <c r="U59" i="48"/>
  <c r="T60" i="48"/>
  <c r="U60" i="48"/>
  <c r="T61" i="48"/>
  <c r="U61" i="48"/>
  <c r="T62" i="48"/>
  <c r="U62" i="48"/>
  <c r="T63" i="48"/>
  <c r="U63" i="48"/>
  <c r="T64" i="48"/>
  <c r="U64" i="48"/>
  <c r="T65" i="48"/>
  <c r="U65" i="48"/>
  <c r="T66" i="48"/>
  <c r="U66" i="48"/>
  <c r="T67" i="48"/>
  <c r="U67" i="48"/>
  <c r="T68" i="48"/>
  <c r="U68" i="48"/>
  <c r="T69" i="48"/>
  <c r="U69" i="48"/>
  <c r="T70" i="48"/>
  <c r="U70" i="48"/>
  <c r="T71" i="48"/>
  <c r="U71" i="48"/>
  <c r="T72" i="48"/>
  <c r="U72" i="48"/>
  <c r="T73" i="48"/>
  <c r="U73" i="48"/>
  <c r="T74" i="48"/>
  <c r="U74" i="48"/>
  <c r="T75" i="48"/>
  <c r="U75" i="48"/>
  <c r="T76" i="48"/>
  <c r="U76" i="48"/>
  <c r="T77" i="48"/>
  <c r="U77" i="48"/>
  <c r="T78" i="48"/>
  <c r="U78" i="48"/>
  <c r="T79" i="48"/>
  <c r="U79" i="48"/>
  <c r="T80" i="48"/>
  <c r="U80" i="48"/>
  <c r="T81" i="48"/>
  <c r="U81" i="48"/>
  <c r="T82" i="48"/>
  <c r="U82" i="48"/>
  <c r="T83" i="48"/>
  <c r="U83" i="48"/>
  <c r="T84" i="48"/>
  <c r="U84" i="48"/>
  <c r="T85" i="48"/>
  <c r="U85" i="48"/>
  <c r="T86" i="48"/>
  <c r="U86" i="48"/>
  <c r="T87" i="48"/>
  <c r="U87" i="48"/>
  <c r="T88" i="48"/>
  <c r="U88" i="48"/>
  <c r="T89" i="48"/>
  <c r="U89" i="48"/>
  <c r="T90" i="48"/>
  <c r="U90" i="48"/>
  <c r="T91" i="48"/>
  <c r="U91" i="48"/>
  <c r="T92" i="48"/>
  <c r="U92" i="48"/>
  <c r="T93" i="48"/>
  <c r="U93" i="48"/>
  <c r="T94" i="48"/>
  <c r="U94" i="48"/>
  <c r="T95" i="48"/>
  <c r="U95" i="48"/>
  <c r="T96" i="48"/>
  <c r="U96" i="48"/>
  <c r="T97" i="48"/>
  <c r="U97" i="48"/>
  <c r="T98" i="48"/>
  <c r="U98" i="48"/>
  <c r="T99" i="48"/>
  <c r="U99" i="48"/>
  <c r="T100" i="48"/>
  <c r="U100" i="48"/>
  <c r="C98" i="48" l="1"/>
  <c r="J98" i="48" s="1"/>
  <c r="C57" i="48"/>
  <c r="K57" i="48" s="1"/>
  <c r="C40" i="48"/>
  <c r="J40" i="48" s="1"/>
  <c r="R63" i="48"/>
  <c r="Q63" i="48"/>
  <c r="R73" i="48"/>
  <c r="Q73" i="48"/>
  <c r="C32" i="48"/>
  <c r="J32" i="48" s="1"/>
  <c r="C66" i="48"/>
  <c r="K66" i="48" s="1"/>
  <c r="C39" i="48"/>
  <c r="K39" i="48" s="1"/>
  <c r="C59" i="48"/>
  <c r="J59" i="48" s="1"/>
  <c r="C38" i="48"/>
  <c r="K38" i="48" s="1"/>
  <c r="C81" i="48"/>
  <c r="J81" i="48" s="1"/>
  <c r="C62" i="48"/>
  <c r="J62" i="48" s="1"/>
  <c r="C31" i="48"/>
  <c r="K31" i="48" s="1"/>
  <c r="C91" i="48"/>
  <c r="K91" i="48" s="1"/>
  <c r="C88" i="48"/>
  <c r="J88" i="48" s="1"/>
  <c r="R38" i="48"/>
  <c r="Q38" i="48"/>
  <c r="C95" i="48"/>
  <c r="K95" i="48" s="1"/>
  <c r="C80" i="48"/>
  <c r="K80" i="48" s="1"/>
  <c r="C26" i="48"/>
  <c r="K26" i="48" s="1"/>
  <c r="C96" i="48"/>
  <c r="K96" i="48" s="1"/>
  <c r="R36" i="48"/>
  <c r="Q36" i="48"/>
  <c r="R56" i="48"/>
  <c r="Q56" i="48"/>
  <c r="C34" i="48"/>
  <c r="K34" i="48" s="1"/>
  <c r="C73" i="48"/>
  <c r="K73" i="48" s="1"/>
  <c r="C56" i="48"/>
  <c r="K56" i="48" s="1"/>
  <c r="Q58" i="48"/>
  <c r="R58" i="48"/>
  <c r="Q41" i="48"/>
  <c r="R41" i="48"/>
  <c r="C51" i="48"/>
  <c r="J51" i="48" s="1"/>
  <c r="C25" i="48"/>
  <c r="K25" i="48" s="1"/>
  <c r="Q53" i="48"/>
  <c r="R53" i="48"/>
  <c r="Q51" i="48"/>
  <c r="R51" i="48"/>
  <c r="R25" i="48"/>
  <c r="Q25" i="48"/>
  <c r="R84" i="48"/>
  <c r="Q84" i="48"/>
  <c r="Q26" i="48"/>
  <c r="R26" i="48"/>
  <c r="R65" i="48"/>
  <c r="Q65" i="48"/>
  <c r="C33" i="48"/>
  <c r="J33" i="48" s="1"/>
  <c r="C61" i="48"/>
  <c r="J61" i="48" s="1"/>
  <c r="C49" i="48"/>
  <c r="K49" i="48" s="1"/>
  <c r="C28" i="48"/>
  <c r="J28" i="48" s="1"/>
  <c r="R33" i="48"/>
  <c r="Q33" i="48"/>
  <c r="R40" i="48"/>
  <c r="Q40" i="48"/>
  <c r="R66" i="48"/>
  <c r="Q66" i="48"/>
  <c r="C58" i="48"/>
  <c r="J58" i="48" s="1"/>
  <c r="Q91" i="48"/>
  <c r="R91" i="48"/>
  <c r="C35" i="48"/>
  <c r="J35" i="48" s="1"/>
  <c r="C60" i="48"/>
  <c r="K60" i="48" s="1"/>
  <c r="C29" i="48"/>
  <c r="K29" i="48" s="1"/>
  <c r="C41" i="48"/>
  <c r="J41" i="48" s="1"/>
  <c r="C64" i="48"/>
  <c r="J64" i="48" s="1"/>
  <c r="R62" i="48"/>
  <c r="Q62" i="48"/>
  <c r="C78" i="48"/>
  <c r="K78" i="48" s="1"/>
  <c r="Q95" i="48"/>
  <c r="R95" i="48"/>
  <c r="R47" i="48"/>
  <c r="Q47" i="48"/>
  <c r="Q24" i="48"/>
  <c r="R24" i="48"/>
  <c r="C85" i="48"/>
  <c r="J85" i="48" s="1"/>
  <c r="Q79" i="48"/>
  <c r="R79" i="48"/>
  <c r="C37" i="48"/>
  <c r="K37" i="48" s="1"/>
  <c r="C36" i="48"/>
  <c r="J36" i="48" s="1"/>
  <c r="C84" i="48"/>
  <c r="K84" i="48" s="1"/>
  <c r="C76" i="48"/>
  <c r="J76" i="48" s="1"/>
  <c r="Q87" i="48"/>
  <c r="R87" i="48"/>
  <c r="Q86" i="48"/>
  <c r="R86" i="48"/>
  <c r="C74" i="48"/>
  <c r="J74" i="48" s="1"/>
  <c r="Q97" i="48"/>
  <c r="R97" i="48"/>
  <c r="C67" i="48"/>
  <c r="K67" i="48" s="1"/>
  <c r="C42" i="48"/>
  <c r="K42" i="48" s="1"/>
  <c r="R92" i="48"/>
  <c r="Q92" i="48"/>
  <c r="C48" i="48"/>
  <c r="J48" i="48" s="1"/>
  <c r="C44" i="48"/>
  <c r="J44" i="48" s="1"/>
  <c r="R72" i="48"/>
  <c r="Q72" i="48"/>
  <c r="C54" i="48"/>
  <c r="K54" i="48" s="1"/>
  <c r="C47" i="48"/>
  <c r="J47" i="48" s="1"/>
  <c r="C79" i="48"/>
  <c r="K79" i="48" s="1"/>
  <c r="Q27" i="48"/>
  <c r="R27" i="48"/>
  <c r="C68" i="48"/>
  <c r="J68" i="48" s="1"/>
  <c r="Q98" i="48"/>
  <c r="R98" i="48"/>
  <c r="C97" i="48"/>
  <c r="K97" i="48" s="1"/>
  <c r="Q44" i="48"/>
  <c r="R44" i="48"/>
  <c r="C87" i="48"/>
  <c r="K87" i="48" s="1"/>
  <c r="C75" i="48"/>
  <c r="J75" i="48" s="1"/>
  <c r="R89" i="48"/>
  <c r="Q89" i="48"/>
  <c r="C86" i="48"/>
  <c r="K86" i="48" s="1"/>
  <c r="Q82" i="48"/>
  <c r="R82" i="48"/>
  <c r="Q29" i="48"/>
  <c r="R29" i="48"/>
  <c r="R35" i="48"/>
  <c r="Q35" i="48"/>
  <c r="Q55" i="48"/>
  <c r="R55" i="48"/>
  <c r="C89" i="48"/>
  <c r="J89" i="48" s="1"/>
  <c r="Q96" i="48"/>
  <c r="R96" i="48"/>
  <c r="R99" i="48"/>
  <c r="Q99" i="48"/>
  <c r="R43" i="48"/>
  <c r="Q43" i="48"/>
  <c r="R69" i="48"/>
  <c r="Q69" i="48"/>
  <c r="Q42" i="48"/>
  <c r="R42" i="48"/>
  <c r="C45" i="48"/>
  <c r="J45" i="48" s="1"/>
  <c r="R54" i="48"/>
  <c r="Q54" i="48"/>
  <c r="C100" i="48"/>
  <c r="K100" i="48" s="1"/>
  <c r="R30" i="48"/>
  <c r="Q30" i="48"/>
  <c r="Q90" i="48"/>
  <c r="R90" i="48"/>
  <c r="R68" i="48"/>
  <c r="Q68" i="48"/>
  <c r="Q50" i="48"/>
  <c r="R50" i="48"/>
  <c r="C46" i="48"/>
  <c r="K46" i="48" s="1"/>
  <c r="Q71" i="48"/>
  <c r="R71" i="48"/>
  <c r="C82" i="48"/>
  <c r="K82" i="48" s="1"/>
  <c r="Q100" i="48"/>
  <c r="R100" i="48"/>
  <c r="R70" i="48"/>
  <c r="Q70" i="48"/>
  <c r="C55" i="48"/>
  <c r="K55" i="48" s="1"/>
  <c r="C99" i="48"/>
  <c r="K99" i="48" s="1"/>
  <c r="C93" i="48"/>
  <c r="J93" i="48" s="1"/>
  <c r="Q77" i="48"/>
  <c r="R77" i="48"/>
  <c r="C83" i="48"/>
  <c r="J83" i="48" s="1"/>
  <c r="C43" i="48"/>
  <c r="K43" i="48" s="1"/>
  <c r="C69" i="48"/>
  <c r="K69" i="48" s="1"/>
  <c r="R67" i="48"/>
  <c r="Q67" i="48"/>
  <c r="C92" i="48"/>
  <c r="J92" i="48" s="1"/>
  <c r="C24" i="48"/>
  <c r="K24" i="48" s="1"/>
  <c r="R48" i="48"/>
  <c r="Q48" i="48"/>
  <c r="C72" i="48"/>
  <c r="K72" i="48" s="1"/>
  <c r="R64" i="48"/>
  <c r="Q64" i="48"/>
  <c r="Q81" i="48"/>
  <c r="R81" i="48"/>
  <c r="R32" i="48"/>
  <c r="Q32" i="48"/>
  <c r="Q45" i="48"/>
  <c r="R45" i="48"/>
  <c r="Q75" i="48"/>
  <c r="R75" i="48"/>
  <c r="C90" i="48"/>
  <c r="K90" i="48" s="1"/>
  <c r="R85" i="48"/>
  <c r="Q85" i="48"/>
  <c r="R61" i="48"/>
  <c r="Q61" i="48"/>
  <c r="R34" i="48"/>
  <c r="Q34" i="48"/>
  <c r="R31" i="48"/>
  <c r="Q31" i="48"/>
  <c r="Q78" i="48"/>
  <c r="R78" i="48"/>
  <c r="Q37" i="48"/>
  <c r="R37" i="48"/>
  <c r="R94" i="48"/>
  <c r="Q94" i="48"/>
  <c r="C50" i="48"/>
  <c r="K50" i="48" s="1"/>
  <c r="Q52" i="48"/>
  <c r="R52" i="48"/>
  <c r="Q28" i="48"/>
  <c r="R28" i="48"/>
  <c r="Q46" i="48"/>
  <c r="R46" i="48"/>
  <c r="Q39" i="48"/>
  <c r="R39" i="48"/>
  <c r="C71" i="48"/>
  <c r="J71" i="48" s="1"/>
  <c r="R76" i="48"/>
  <c r="Q76" i="48"/>
  <c r="Q49" i="48"/>
  <c r="R49" i="48"/>
  <c r="R59" i="48"/>
  <c r="Q59" i="48"/>
  <c r="R74" i="48"/>
  <c r="Q74" i="48"/>
  <c r="R88" i="48"/>
  <c r="Q88" i="48"/>
  <c r="Q80" i="48"/>
  <c r="R80" i="48"/>
  <c r="C70" i="48"/>
  <c r="J70" i="48" s="1"/>
  <c r="R57" i="48"/>
  <c r="Q57" i="48"/>
  <c r="C65" i="48"/>
  <c r="K65" i="48" s="1"/>
  <c r="C63" i="48"/>
  <c r="J63" i="48" s="1"/>
  <c r="C52" i="48"/>
  <c r="K52" i="48" s="1"/>
  <c r="Q60" i="48"/>
  <c r="R60" i="48"/>
  <c r="R93" i="48"/>
  <c r="Q93" i="48"/>
  <c r="C94" i="48"/>
  <c r="K94" i="48" s="1"/>
  <c r="C27" i="48"/>
  <c r="K27" i="48" s="1"/>
  <c r="C77" i="48"/>
  <c r="J77" i="48" s="1"/>
  <c r="R83" i="48"/>
  <c r="Q83" i="48"/>
  <c r="C30" i="48"/>
  <c r="J30" i="48" s="1"/>
  <c r="C53" i="48"/>
  <c r="K53" i="48" s="1"/>
  <c r="Q2" i="17" l="1"/>
  <c r="Q33" i="17" s="1"/>
  <c r="H2" i="17"/>
  <c r="H33" i="17" s="1"/>
  <c r="J2" i="17"/>
  <c r="K2" i="17"/>
  <c r="K33" i="17" s="1"/>
  <c r="M2" i="17"/>
  <c r="M33" i="17" s="1"/>
  <c r="N2" i="17"/>
  <c r="N33" i="17" s="1"/>
  <c r="O2" i="17"/>
  <c r="O33" i="17" s="1"/>
  <c r="P2" i="17"/>
  <c r="P33" i="17" s="1"/>
  <c r="J73" i="48"/>
  <c r="K30" i="48"/>
  <c r="K76" i="48"/>
  <c r="J24" i="48"/>
  <c r="K36" i="48"/>
  <c r="K85" i="48"/>
  <c r="J84" i="48"/>
  <c r="K41" i="48"/>
  <c r="K44" i="48"/>
  <c r="K74" i="48"/>
  <c r="J37" i="48"/>
  <c r="J65" i="48"/>
  <c r="J90" i="48"/>
  <c r="K51" i="48"/>
  <c r="J72" i="48"/>
  <c r="J50" i="48"/>
  <c r="K70" i="48"/>
  <c r="J29" i="48"/>
  <c r="K61" i="48"/>
  <c r="J34" i="48"/>
  <c r="J95" i="48"/>
  <c r="J38" i="48"/>
  <c r="J87" i="48"/>
  <c r="J82" i="48"/>
  <c r="J52" i="48"/>
  <c r="J46" i="48"/>
  <c r="J54" i="48"/>
  <c r="K48" i="48"/>
  <c r="J80" i="48"/>
  <c r="J66" i="48"/>
  <c r="J56" i="48"/>
  <c r="K32" i="48"/>
  <c r="S30" i="48"/>
  <c r="O30" i="48"/>
  <c r="J94" i="48"/>
  <c r="S72" i="48"/>
  <c r="O72" i="48"/>
  <c r="K83" i="48"/>
  <c r="J79" i="48"/>
  <c r="S40" i="48"/>
  <c r="O40" i="48"/>
  <c r="J49" i="48"/>
  <c r="J25" i="48"/>
  <c r="J31" i="48"/>
  <c r="J39" i="48"/>
  <c r="S52" i="48"/>
  <c r="O52" i="48"/>
  <c r="S84" i="48"/>
  <c r="O84" i="48"/>
  <c r="S71" i="48"/>
  <c r="O71" i="48"/>
  <c r="S75" i="48"/>
  <c r="O75" i="48"/>
  <c r="O32" i="48"/>
  <c r="S32" i="48"/>
  <c r="S100" i="48"/>
  <c r="O100" i="48"/>
  <c r="K89" i="48"/>
  <c r="J97" i="48"/>
  <c r="J67" i="48"/>
  <c r="S91" i="48"/>
  <c r="O91" i="48"/>
  <c r="K35" i="48"/>
  <c r="S85" i="48"/>
  <c r="O85" i="48"/>
  <c r="S48" i="48"/>
  <c r="O48" i="48"/>
  <c r="K40" i="48"/>
  <c r="S67" i="48"/>
  <c r="O67" i="48"/>
  <c r="S62" i="48"/>
  <c r="O62" i="48"/>
  <c r="S83" i="48"/>
  <c r="O83" i="48"/>
  <c r="S29" i="48"/>
  <c r="O29" i="48"/>
  <c r="S28" i="48"/>
  <c r="O28" i="48"/>
  <c r="S39" i="48"/>
  <c r="O39" i="48"/>
  <c r="S25" i="48"/>
  <c r="O25" i="48"/>
  <c r="J55" i="48"/>
  <c r="J100" i="48"/>
  <c r="S89" i="48"/>
  <c r="O89" i="48"/>
  <c r="S86" i="48"/>
  <c r="O86" i="48"/>
  <c r="S97" i="48"/>
  <c r="O97" i="48"/>
  <c r="S47" i="48"/>
  <c r="O47" i="48"/>
  <c r="K64" i="48"/>
  <c r="K81" i="48"/>
  <c r="J57" i="48"/>
  <c r="S41" i="48"/>
  <c r="O41" i="48"/>
  <c r="O94" i="48"/>
  <c r="S94" i="48"/>
  <c r="S61" i="48"/>
  <c r="O61" i="48"/>
  <c r="O93" i="48"/>
  <c r="S93" i="48"/>
  <c r="S65" i="48"/>
  <c r="O65" i="48"/>
  <c r="S78" i="48"/>
  <c r="O78" i="48"/>
  <c r="S31" i="48"/>
  <c r="O31" i="48"/>
  <c r="S54" i="48"/>
  <c r="O54" i="48"/>
  <c r="S66" i="48"/>
  <c r="O66" i="48"/>
  <c r="S95" i="48"/>
  <c r="O95" i="48"/>
  <c r="O82" i="48"/>
  <c r="S82" i="48"/>
  <c r="O56" i="48"/>
  <c r="S56" i="48"/>
  <c r="S49" i="48"/>
  <c r="O49" i="48"/>
  <c r="K77" i="48"/>
  <c r="O70" i="48"/>
  <c r="S70" i="48"/>
  <c r="S88" i="48"/>
  <c r="O88" i="48"/>
  <c r="O45" i="48"/>
  <c r="S45" i="48"/>
  <c r="S24" i="48"/>
  <c r="O24" i="48"/>
  <c r="J69" i="48"/>
  <c r="S55" i="48"/>
  <c r="O55" i="48"/>
  <c r="O68" i="48"/>
  <c r="S68" i="48"/>
  <c r="S98" i="48"/>
  <c r="O98" i="48"/>
  <c r="J96" i="48"/>
  <c r="K88" i="48"/>
  <c r="O46" i="48"/>
  <c r="S46" i="48"/>
  <c r="S50" i="48"/>
  <c r="O50" i="48"/>
  <c r="S26" i="48"/>
  <c r="O26" i="48"/>
  <c r="S77" i="48"/>
  <c r="O77" i="48"/>
  <c r="S38" i="48"/>
  <c r="O38" i="48"/>
  <c r="O69" i="48"/>
  <c r="S69" i="48"/>
  <c r="S99" i="48"/>
  <c r="O99" i="48"/>
  <c r="K45" i="48"/>
  <c r="K58" i="48"/>
  <c r="K33" i="48"/>
  <c r="S51" i="48"/>
  <c r="O51" i="48"/>
  <c r="J26" i="48"/>
  <c r="K63" i="48"/>
  <c r="O80" i="48"/>
  <c r="S80" i="48"/>
  <c r="S74" i="48"/>
  <c r="O74" i="48"/>
  <c r="S64" i="48"/>
  <c r="O64" i="48"/>
  <c r="K92" i="48"/>
  <c r="O58" i="48"/>
  <c r="S58" i="48"/>
  <c r="S35" i="48"/>
  <c r="O35" i="48"/>
  <c r="S36" i="48"/>
  <c r="O36" i="48"/>
  <c r="S73" i="48"/>
  <c r="O73" i="48"/>
  <c r="S60" i="48"/>
  <c r="O60" i="48"/>
  <c r="S87" i="48"/>
  <c r="O87" i="48"/>
  <c r="K28" i="48"/>
  <c r="K98" i="48"/>
  <c r="S53" i="48"/>
  <c r="O53" i="48"/>
  <c r="S76" i="48"/>
  <c r="O76" i="48"/>
  <c r="S27" i="48"/>
  <c r="O27" i="48"/>
  <c r="S43" i="48"/>
  <c r="O43" i="48"/>
  <c r="S42" i="48"/>
  <c r="O42" i="48"/>
  <c r="O33" i="48"/>
  <c r="S33" i="48"/>
  <c r="S63" i="48"/>
  <c r="O63" i="48"/>
  <c r="S96" i="48"/>
  <c r="O96" i="48"/>
  <c r="O92" i="48"/>
  <c r="S92" i="48"/>
  <c r="J27" i="48"/>
  <c r="O57" i="48"/>
  <c r="S57" i="48"/>
  <c r="O81" i="48"/>
  <c r="S81" i="48"/>
  <c r="S59" i="48"/>
  <c r="O59" i="48"/>
  <c r="K71" i="48"/>
  <c r="S37" i="48"/>
  <c r="O37" i="48"/>
  <c r="O34" i="48"/>
  <c r="S34" i="48"/>
  <c r="S90" i="48"/>
  <c r="O90" i="48"/>
  <c r="J43" i="48"/>
  <c r="O44" i="48"/>
  <c r="S44" i="48"/>
  <c r="S79" i="48"/>
  <c r="O79" i="48"/>
  <c r="J60" i="48"/>
  <c r="J91" i="48"/>
  <c r="K59" i="48"/>
  <c r="J99" i="48"/>
  <c r="J86" i="48"/>
  <c r="K68" i="48"/>
  <c r="J42" i="48"/>
  <c r="J78" i="48"/>
  <c r="J53" i="48"/>
  <c r="K75" i="48"/>
  <c r="K62" i="48"/>
  <c r="K47" i="48"/>
  <c r="K93" i="48"/>
  <c r="J33" i="17" l="1"/>
  <c r="L2" i="17"/>
  <c r="L33" i="17" s="1"/>
  <c r="C2" i="17"/>
  <c r="C33" i="17" s="1"/>
  <c r="B2" i="17"/>
  <c r="G2" i="17"/>
  <c r="G33" i="17" s="1"/>
  <c r="F2" i="17"/>
  <c r="F33" i="17" s="1"/>
  <c r="E2" i="17"/>
  <c r="E33" i="17" s="1"/>
  <c r="D2" i="17"/>
  <c r="D33" i="17" s="1"/>
  <c r="I2" i="17" l="1"/>
  <c r="I33" i="17" s="1"/>
  <c r="B33" i="17"/>
</calcChain>
</file>

<file path=xl/sharedStrings.xml><?xml version="1.0" encoding="utf-8"?>
<sst xmlns="http://schemas.openxmlformats.org/spreadsheetml/2006/main" count="31337" uniqueCount="9091">
  <si>
    <t xml:space="preserve">MONTH: </t>
  </si>
  <si>
    <t>MASUAS</t>
  </si>
  <si>
    <t>LUAS</t>
  </si>
  <si>
    <t>AEF</t>
  </si>
  <si>
    <t>O/S MASUAS</t>
  </si>
  <si>
    <t>O/S LUAS</t>
  </si>
  <si>
    <t>O/S AEF</t>
  </si>
  <si>
    <t>VIS MIL</t>
  </si>
  <si>
    <t>TOTAL MIL</t>
  </si>
  <si>
    <t>VIS CIV F/W</t>
  </si>
  <si>
    <t>OW F/W</t>
  </si>
  <si>
    <t>TOTAL CIV F/W</t>
  </si>
  <si>
    <t>NVY HEL</t>
  </si>
  <si>
    <t>CIV HEL</t>
  </si>
  <si>
    <t>MIL HEL</t>
  </si>
  <si>
    <t>MIL FIS</t>
  </si>
  <si>
    <t>CIV FIS</t>
  </si>
  <si>
    <t>HOURS</t>
  </si>
  <si>
    <t>TOTAL</t>
  </si>
  <si>
    <t>REGISTRATION</t>
  </si>
  <si>
    <t>CALLSIGN</t>
  </si>
  <si>
    <t>ACFT TYPE</t>
  </si>
  <si>
    <t>FLIGHT TYPE</t>
  </si>
  <si>
    <t>FLIGHT RULES</t>
  </si>
  <si>
    <t>DEP POINT</t>
  </si>
  <si>
    <t>DEP TIME</t>
  </si>
  <si>
    <t>ARR POINT</t>
  </si>
  <si>
    <t>ARR TIME</t>
  </si>
  <si>
    <t>WTC D</t>
  </si>
  <si>
    <t>WTC A</t>
  </si>
  <si>
    <t>T&amp;G</t>
  </si>
  <si>
    <t>O/S</t>
  </si>
  <si>
    <t>CAPTAIN</t>
  </si>
  <si>
    <t>POB</t>
  </si>
  <si>
    <t>REMARKS</t>
  </si>
  <si>
    <t>EGOW Code</t>
  </si>
  <si>
    <t>Movement Number</t>
  </si>
  <si>
    <t>T&amp;G Dupliction</t>
  </si>
  <si>
    <t>G-BYUL</t>
  </si>
  <si>
    <t>UAM05</t>
  </si>
  <si>
    <t>G-BYVP</t>
  </si>
  <si>
    <t>UAM38</t>
  </si>
  <si>
    <t>UAM32</t>
  </si>
  <si>
    <t>UAM27</t>
  </si>
  <si>
    <t>UAM23</t>
  </si>
  <si>
    <t>G-BYVO</t>
  </si>
  <si>
    <t>UAM04</t>
  </si>
  <si>
    <t>UAM02</t>
  </si>
  <si>
    <t>UAM09</t>
  </si>
  <si>
    <t>UAM06</t>
  </si>
  <si>
    <t>UAM33</t>
  </si>
  <si>
    <t>UAM44</t>
  </si>
  <si>
    <t>V</t>
  </si>
  <si>
    <t>G-BYVI</t>
  </si>
  <si>
    <t>G-AYEF</t>
  </si>
  <si>
    <t>G-FKNH</t>
  </si>
  <si>
    <t>G-BTFO</t>
  </si>
  <si>
    <t>G-HJDP</t>
  </si>
  <si>
    <t>ZZZZ</t>
  </si>
  <si>
    <t>G-YNWA</t>
  </si>
  <si>
    <t>VINEN</t>
  </si>
  <si>
    <t>G-TSAC</t>
  </si>
  <si>
    <t>G-JUDE</t>
  </si>
  <si>
    <t>UAM21</t>
  </si>
  <si>
    <t>G-CCVM</t>
  </si>
  <si>
    <t>G-GORV</t>
  </si>
  <si>
    <t>G-BCVJ</t>
  </si>
  <si>
    <t>WHITE</t>
  </si>
  <si>
    <t>G-CYPM</t>
  </si>
  <si>
    <t>PAUL YEOMAN</t>
  </si>
  <si>
    <t>UAM41</t>
  </si>
  <si>
    <t>UAM46</t>
  </si>
  <si>
    <t>UAM03</t>
  </si>
  <si>
    <t>G-BGPJ</t>
  </si>
  <si>
    <t>UAM47</t>
  </si>
  <si>
    <t>G-BYYB</t>
  </si>
  <si>
    <t>UAM10</t>
  </si>
  <si>
    <t>UC</t>
  </si>
  <si>
    <t>UAM31</t>
  </si>
  <si>
    <t>Callsign</t>
  </si>
  <si>
    <t>Unit</t>
  </si>
  <si>
    <t>Name</t>
  </si>
  <si>
    <t>Position</t>
  </si>
  <si>
    <t>UAM01</t>
  </si>
  <si>
    <t>UAS STAFF</t>
  </si>
  <si>
    <t>L</t>
  </si>
  <si>
    <t>STATION COMMANDER</t>
  </si>
  <si>
    <t>MANCHESTER AND SALFORD UNIVERSITY AIR SQUADRON</t>
  </si>
  <si>
    <t>M</t>
  </si>
  <si>
    <t>ROLFE</t>
  </si>
  <si>
    <t>OC MASUAS</t>
  </si>
  <si>
    <t>LIVERPOOL UNIVERSITY AIR SQUADRON</t>
  </si>
  <si>
    <t>JENKINS</t>
  </si>
  <si>
    <t>OC LUAS</t>
  </si>
  <si>
    <t>DEP OC MASUAS</t>
  </si>
  <si>
    <t>JEFFERY</t>
  </si>
  <si>
    <t>DEP OC LUAS</t>
  </si>
  <si>
    <t>MASUAS QFI</t>
  </si>
  <si>
    <t>UAM07</t>
  </si>
  <si>
    <t>LUAS QFI</t>
  </si>
  <si>
    <t>UAM08</t>
  </si>
  <si>
    <t>10 AIR EXPERIENCE FLIGHT</t>
  </si>
  <si>
    <t>A</t>
  </si>
  <si>
    <t>WILSON</t>
  </si>
  <si>
    <t>OC AEF</t>
  </si>
  <si>
    <t>UAM11</t>
  </si>
  <si>
    <t>QFI AEF</t>
  </si>
  <si>
    <t>UAM12</t>
  </si>
  <si>
    <t>UAM13</t>
  </si>
  <si>
    <t>UAM14</t>
  </si>
  <si>
    <t>UAM15</t>
  </si>
  <si>
    <t>UAM16</t>
  </si>
  <si>
    <t>UAM17</t>
  </si>
  <si>
    <t>UAM18</t>
  </si>
  <si>
    <t>UAM19</t>
  </si>
  <si>
    <t>UAM20</t>
  </si>
  <si>
    <t>AEF INSTRUCTOR PILOT</t>
  </si>
  <si>
    <t>CULLEN</t>
  </si>
  <si>
    <t>UAM22</t>
  </si>
  <si>
    <t>MOBBS</t>
  </si>
  <si>
    <t>UAM24</t>
  </si>
  <si>
    <t>EDWARDS</t>
  </si>
  <si>
    <t>UAM25</t>
  </si>
  <si>
    <t>MACKAY</t>
  </si>
  <si>
    <t>UAM26</t>
  </si>
  <si>
    <t>UAM28</t>
  </si>
  <si>
    <t>UAM29</t>
  </si>
  <si>
    <t>UAM30</t>
  </si>
  <si>
    <t>HAIGH</t>
  </si>
  <si>
    <t>UAM34</t>
  </si>
  <si>
    <t>HARVEY</t>
  </si>
  <si>
    <t>UAM35</t>
  </si>
  <si>
    <t>SWEETMORE</t>
  </si>
  <si>
    <t>UAM36</t>
  </si>
  <si>
    <t>UAM37</t>
  </si>
  <si>
    <t>RIDING</t>
  </si>
  <si>
    <t>GREAVES</t>
  </si>
  <si>
    <t>UAM39</t>
  </si>
  <si>
    <t>UAM40</t>
  </si>
  <si>
    <t>ADAM</t>
  </si>
  <si>
    <t>UAM42</t>
  </si>
  <si>
    <t>UAM43</t>
  </si>
  <si>
    <t>EVANS</t>
  </si>
  <si>
    <t>UAM45</t>
  </si>
  <si>
    <t>BEESTON</t>
  </si>
  <si>
    <t>UAM48</t>
  </si>
  <si>
    <t>UAM49</t>
  </si>
  <si>
    <t>UAM50</t>
  </si>
  <si>
    <t>WOODVALE VISITOR</t>
  </si>
  <si>
    <t>COMDT 6FTS</t>
  </si>
  <si>
    <t>UAM51</t>
  </si>
  <si>
    <t>UAM52</t>
  </si>
  <si>
    <t>UAM53</t>
  </si>
  <si>
    <t>UAM54</t>
  </si>
  <si>
    <t>UAM55</t>
  </si>
  <si>
    <t>UAM56</t>
  </si>
  <si>
    <t>UAM57</t>
  </si>
  <si>
    <t>UAM58</t>
  </si>
  <si>
    <t>UAM59</t>
  </si>
  <si>
    <t>VITAL</t>
  </si>
  <si>
    <t>MASUAS FORMATION</t>
  </si>
  <si>
    <t>VAUXHALL</t>
  </si>
  <si>
    <t>MERSEY</t>
  </si>
  <si>
    <t>LUAS FORMATION</t>
  </si>
  <si>
    <t>GCKSR</t>
  </si>
  <si>
    <t>WOODVALE AIRCRAFT OWNERS LTD</t>
  </si>
  <si>
    <t>MAHER</t>
  </si>
  <si>
    <t>GTSAC</t>
  </si>
  <si>
    <t>GBTFO</t>
  </si>
  <si>
    <t>GBCVJ</t>
  </si>
  <si>
    <t>GCCVM</t>
  </si>
  <si>
    <t>MOTHERSHAW</t>
  </si>
  <si>
    <t>GJUDE</t>
  </si>
  <si>
    <t>TINDSLEY</t>
  </si>
  <si>
    <t>GCLBT</t>
  </si>
  <si>
    <t>THOMPSON</t>
  </si>
  <si>
    <t>GFKNH</t>
  </si>
  <si>
    <t>GBGPJ</t>
  </si>
  <si>
    <t>MANLEY</t>
  </si>
  <si>
    <t>GCFTJ</t>
  </si>
  <si>
    <t>FLOOD</t>
  </si>
  <si>
    <t>GBWHI</t>
  </si>
  <si>
    <t>CLARE</t>
  </si>
  <si>
    <t>GBVUN</t>
  </si>
  <si>
    <t>PETTIT</t>
  </si>
  <si>
    <t>GDAWG</t>
  </si>
  <si>
    <t>GGORV</t>
  </si>
  <si>
    <t>ZMYSLOWSKI</t>
  </si>
  <si>
    <t>GBGCO</t>
  </si>
  <si>
    <t>HLE08</t>
  </si>
  <si>
    <t>NORTH WEST AIR AMBULANCE</t>
  </si>
  <si>
    <t>HLE72</t>
  </si>
  <si>
    <t>HLE75</t>
  </si>
  <si>
    <t>HLE58</t>
  </si>
  <si>
    <t>GREAT NORTH AIR AMBULANCE</t>
  </si>
  <si>
    <t>HLE63</t>
  </si>
  <si>
    <t>HLE80</t>
  </si>
  <si>
    <t>CHILDRENS AIR AMBULANCE</t>
  </si>
  <si>
    <t>HLE81</t>
  </si>
  <si>
    <t>Registration</t>
  </si>
  <si>
    <t>Operator</t>
  </si>
  <si>
    <t>Type</t>
  </si>
  <si>
    <t>Popular Name</t>
  </si>
  <si>
    <t>OPERATION TYPE</t>
  </si>
  <si>
    <t>EGOW Flight Type</t>
  </si>
  <si>
    <t>CAA Flight Type</t>
  </si>
  <si>
    <t>Jet/Prop</t>
  </si>
  <si>
    <t>CAA Opr</t>
  </si>
  <si>
    <t>CAA Opr Pfx</t>
  </si>
  <si>
    <t>CAA LESSOR PREFIX</t>
  </si>
  <si>
    <t>CAA Flight</t>
  </si>
  <si>
    <t>Fixed C/S</t>
  </si>
  <si>
    <t>Seats</t>
  </si>
  <si>
    <t>Notes</t>
  </si>
  <si>
    <t>RAF BBMF</t>
  </si>
  <si>
    <t>SPIT</t>
  </si>
  <si>
    <t>SPITFIRE</t>
  </si>
  <si>
    <t>VM</t>
  </si>
  <si>
    <t>C-FARA</t>
  </si>
  <si>
    <t>SUMMIT AIR</t>
  </si>
  <si>
    <t>SC7</t>
  </si>
  <si>
    <t>SKYVAN</t>
  </si>
  <si>
    <t>VC</t>
  </si>
  <si>
    <t>SUT</t>
  </si>
  <si>
    <t>C-GKOA</t>
  </si>
  <si>
    <t>D-ECXA</t>
  </si>
  <si>
    <t>BRUTON</t>
  </si>
  <si>
    <t>XA42</t>
  </si>
  <si>
    <t>SBACH 342</t>
  </si>
  <si>
    <t>P</t>
  </si>
  <si>
    <t>DECXA</t>
  </si>
  <si>
    <t>FZ692</t>
  </si>
  <si>
    <t>DC3</t>
  </si>
  <si>
    <t>DAKOTA</t>
  </si>
  <si>
    <t>G-AHLT</t>
  </si>
  <si>
    <t>MARTIN WARING</t>
  </si>
  <si>
    <t>DH82</t>
  </si>
  <si>
    <t>TIGERMOTH</t>
  </si>
  <si>
    <t>GAHLT</t>
  </si>
  <si>
    <t>G-AVMD</t>
  </si>
  <si>
    <t>LAC FLYING SCHOOL</t>
  </si>
  <si>
    <t>C150</t>
  </si>
  <si>
    <t>GAVMD</t>
  </si>
  <si>
    <t>G-AXNZ</t>
  </si>
  <si>
    <t>DAVID HARVEY</t>
  </si>
  <si>
    <t>PTS1</t>
  </si>
  <si>
    <t>PITTS SPECIAL</t>
  </si>
  <si>
    <t>GAXNZ</t>
  </si>
  <si>
    <t>CHRISTOPHER HARRIS</t>
  </si>
  <si>
    <t>P28A</t>
  </si>
  <si>
    <t>CHEROKEE</t>
  </si>
  <si>
    <t>GAYEF</t>
  </si>
  <si>
    <t>G-BCGO</t>
  </si>
  <si>
    <t>HIGH G PROPS LTD</t>
  </si>
  <si>
    <t>PA44</t>
  </si>
  <si>
    <t>SEMINOLE</t>
  </si>
  <si>
    <t>BC</t>
  </si>
  <si>
    <t>G-BCUJ</t>
  </si>
  <si>
    <t>CALLUM DODDS</t>
  </si>
  <si>
    <t>GBCUJ</t>
  </si>
  <si>
    <t>ROTHLAND LTD</t>
  </si>
  <si>
    <t>C172</t>
  </si>
  <si>
    <t>SKYHAWK</t>
  </si>
  <si>
    <t>G-BELT</t>
  </si>
  <si>
    <t>AIR NAVIGATION AND TRADING COMPANY LTD</t>
  </si>
  <si>
    <t>GBELT</t>
  </si>
  <si>
    <t>WEST LANCS WARRIOR CO. LTD</t>
  </si>
  <si>
    <t>G-BMAO</t>
  </si>
  <si>
    <t>BENJAMIN GILMORE</t>
  </si>
  <si>
    <t>TAYLOR MONOPLANE</t>
  </si>
  <si>
    <t>GBMAO</t>
  </si>
  <si>
    <t>G-BNFI</t>
  </si>
  <si>
    <t>PVT</t>
  </si>
  <si>
    <t>GBNFI</t>
  </si>
  <si>
    <t>G-BNSR</t>
  </si>
  <si>
    <t>ERIC WHITEHEAD</t>
  </si>
  <si>
    <t>FIREFLY</t>
  </si>
  <si>
    <t>GBNSR</t>
  </si>
  <si>
    <t>G-BOIY</t>
  </si>
  <si>
    <t>FLY LLANBEDR</t>
  </si>
  <si>
    <t>GBOIY</t>
  </si>
  <si>
    <t>G-BOLE</t>
  </si>
  <si>
    <t>MERSEYFLIGHT LTD</t>
  </si>
  <si>
    <t>PA38</t>
  </si>
  <si>
    <t>TOMAHAWK</t>
  </si>
  <si>
    <t>GBOLE</t>
  </si>
  <si>
    <t>G-BONW</t>
  </si>
  <si>
    <t>MCCLEAN</t>
  </si>
  <si>
    <t>C152</t>
  </si>
  <si>
    <t>GBONW</t>
  </si>
  <si>
    <t>G-BPGZ</t>
  </si>
  <si>
    <t>JOHN SCOTT</t>
  </si>
  <si>
    <t>GBPGZ</t>
  </si>
  <si>
    <t>G-BRBW</t>
  </si>
  <si>
    <t>GBRBW</t>
  </si>
  <si>
    <t>G-BTAM</t>
  </si>
  <si>
    <t>ASHLEY GARDNER</t>
  </si>
  <si>
    <t>GBTAM</t>
  </si>
  <si>
    <t>FLYFAR LTD</t>
  </si>
  <si>
    <t>G-BVUN</t>
  </si>
  <si>
    <t>MATTHEW PETTIT</t>
  </si>
  <si>
    <t>RV4</t>
  </si>
  <si>
    <t>G-BWHI</t>
  </si>
  <si>
    <t>EDWARD CLARE</t>
  </si>
  <si>
    <t>DHC1</t>
  </si>
  <si>
    <t>CHIPMUNK</t>
  </si>
  <si>
    <t>G-BXIA</t>
  </si>
  <si>
    <t>CHRISTOPHER LIGHTFOOT</t>
  </si>
  <si>
    <t>GBXIA</t>
  </si>
  <si>
    <t>G-BYUB</t>
  </si>
  <si>
    <t>BABCOCK AEROSPACE LTD</t>
  </si>
  <si>
    <t>G115</t>
  </si>
  <si>
    <t>TUTOR</t>
  </si>
  <si>
    <t>G-BYUC</t>
  </si>
  <si>
    <t>G-BYUD</t>
  </si>
  <si>
    <t>G-BYUE</t>
  </si>
  <si>
    <t>G-BYUF</t>
  </si>
  <si>
    <t>G-BYUH</t>
  </si>
  <si>
    <t>G-BYUI</t>
  </si>
  <si>
    <t>BM</t>
  </si>
  <si>
    <t>UAM</t>
  </si>
  <si>
    <t>G-BYUJ</t>
  </si>
  <si>
    <t>G-BYUK</t>
  </si>
  <si>
    <t>G-BYUM</t>
  </si>
  <si>
    <t>G-BYUN</t>
  </si>
  <si>
    <t>G-BYUO</t>
  </si>
  <si>
    <t>G-BYUR</t>
  </si>
  <si>
    <t>G-BYUS</t>
  </si>
  <si>
    <t>G-BYUU</t>
  </si>
  <si>
    <t>G-BYUV</t>
  </si>
  <si>
    <t>G-BYUW</t>
  </si>
  <si>
    <t>G-BYUX</t>
  </si>
  <si>
    <t>G-BYUY</t>
  </si>
  <si>
    <t>G-BYUZ</t>
  </si>
  <si>
    <t>G-BYVA</t>
  </si>
  <si>
    <t>G-BYVB</t>
  </si>
  <si>
    <t>G-BYVC</t>
  </si>
  <si>
    <t>G-BYVD</t>
  </si>
  <si>
    <t>G-BYVE</t>
  </si>
  <si>
    <t>G-BYVF</t>
  </si>
  <si>
    <t>G-BYVG</t>
  </si>
  <si>
    <t>WIT</t>
  </si>
  <si>
    <t>G-BYVH</t>
  </si>
  <si>
    <t>G-BYVK</t>
  </si>
  <si>
    <t>G-BYVL</t>
  </si>
  <si>
    <t>UAY</t>
  </si>
  <si>
    <t>G-BYVM</t>
  </si>
  <si>
    <t>UAT</t>
  </si>
  <si>
    <t>G-BYVR</t>
  </si>
  <si>
    <t>UAJ</t>
  </si>
  <si>
    <t>G-BYVU</t>
  </si>
  <si>
    <t>G-BYVW</t>
  </si>
  <si>
    <t>G-BYVY</t>
  </si>
  <si>
    <t>G-BYVZ</t>
  </si>
  <si>
    <t>G-BYWA</t>
  </si>
  <si>
    <t>G-BYWB</t>
  </si>
  <si>
    <t>G-BYWD</t>
  </si>
  <si>
    <t>G-BYWF</t>
  </si>
  <si>
    <t>G-BYWG</t>
  </si>
  <si>
    <t>G-BYWH</t>
  </si>
  <si>
    <t>G-BYWI</t>
  </si>
  <si>
    <t>G-BYWK</t>
  </si>
  <si>
    <t>G-BYWL</t>
  </si>
  <si>
    <t>G-BYWM</t>
  </si>
  <si>
    <t>G-BYWO</t>
  </si>
  <si>
    <t>G-BYWR</t>
  </si>
  <si>
    <t>G-BYWS</t>
  </si>
  <si>
    <t>G-BYWU</t>
  </si>
  <si>
    <t>G-BYWV</t>
  </si>
  <si>
    <t>G-BYWW</t>
  </si>
  <si>
    <t>G-BYWX</t>
  </si>
  <si>
    <t>G-BYWY</t>
  </si>
  <si>
    <t>G-BYWZ</t>
  </si>
  <si>
    <t>G-BYXC</t>
  </si>
  <si>
    <t>G-BYXD</t>
  </si>
  <si>
    <t>G-BYXE</t>
  </si>
  <si>
    <t>G-BYXF</t>
  </si>
  <si>
    <t>G-BYXG</t>
  </si>
  <si>
    <t>G-BYXH</t>
  </si>
  <si>
    <t>G-BYXI</t>
  </si>
  <si>
    <t>G-BYXJ</t>
  </si>
  <si>
    <t>G-BYXK</t>
  </si>
  <si>
    <t>G-BYXL</t>
  </si>
  <si>
    <t>G-BYXM</t>
  </si>
  <si>
    <t>G-BYXO</t>
  </si>
  <si>
    <t>G-BYXP</t>
  </si>
  <si>
    <t>G-BYXS</t>
  </si>
  <si>
    <t>G-BYXT</t>
  </si>
  <si>
    <t>G-BYXX</t>
  </si>
  <si>
    <t>G-BYXZ</t>
  </si>
  <si>
    <t>CWL</t>
  </si>
  <si>
    <t>G-BYYA</t>
  </si>
  <si>
    <t>G-CBXC</t>
  </si>
  <si>
    <t>MARK EARDLEY</t>
  </si>
  <si>
    <t>C42</t>
  </si>
  <si>
    <t>IKARUS</t>
  </si>
  <si>
    <t>VCH</t>
  </si>
  <si>
    <t>GCBXC</t>
  </si>
  <si>
    <t>G-CCDX</t>
  </si>
  <si>
    <t>STEVEN MIDDLETON</t>
  </si>
  <si>
    <t>EV97</t>
  </si>
  <si>
    <t>EUROSTAR</t>
  </si>
  <si>
    <t>GCCDX</t>
  </si>
  <si>
    <t>MICHAEL MOTHERSHAW</t>
  </si>
  <si>
    <t>RV7</t>
  </si>
  <si>
    <t>G-CCYG</t>
  </si>
  <si>
    <t>HENRY WILD</t>
  </si>
  <si>
    <t>R44</t>
  </si>
  <si>
    <t>RAVEN 2</t>
  </si>
  <si>
    <t>GCCYG</t>
  </si>
  <si>
    <t>G-CFTJ</t>
  </si>
  <si>
    <t>CEDRIC FLOOD</t>
  </si>
  <si>
    <t>G-CGFG</t>
  </si>
  <si>
    <t>LAC FLYING SCHOOLO</t>
  </si>
  <si>
    <t>GCGFG</t>
  </si>
  <si>
    <t>G-CGKD</t>
  </si>
  <si>
    <t>G-CGKE</t>
  </si>
  <si>
    <t>G-CGKG</t>
  </si>
  <si>
    <t>G-CGKH</t>
  </si>
  <si>
    <t>G-CGKK</t>
  </si>
  <si>
    <t>G-CGKL</t>
  </si>
  <si>
    <t>G-CGKN</t>
  </si>
  <si>
    <t>G-CGKP</t>
  </si>
  <si>
    <t>G-CGKR</t>
  </si>
  <si>
    <t>G-CGKS</t>
  </si>
  <si>
    <t>G-CGKU</t>
  </si>
  <si>
    <t>G-CGKW</t>
  </si>
  <si>
    <t>G-CGSO</t>
  </si>
  <si>
    <t>LIGHT VENDING LTD</t>
  </si>
  <si>
    <t>ULAC</t>
  </si>
  <si>
    <t>QUIK</t>
  </si>
  <si>
    <t>GCGSO</t>
  </si>
  <si>
    <t>G-CGTC</t>
  </si>
  <si>
    <t>POLICE SERVICE OF NORTHERN IRELAND</t>
  </si>
  <si>
    <t>BN2T</t>
  </si>
  <si>
    <t>TURBO ISLANDER</t>
  </si>
  <si>
    <t>UKP</t>
  </si>
  <si>
    <t>G-CGYW</t>
  </si>
  <si>
    <t>BRISTOW HELICOPTERS LTD</t>
  </si>
  <si>
    <t>S92</t>
  </si>
  <si>
    <t>CYCLONE</t>
  </si>
  <si>
    <t>BHL</t>
  </si>
  <si>
    <t>A139</t>
  </si>
  <si>
    <t>G-CHFD</t>
  </si>
  <si>
    <t>APOLLO AIR SERVICES</t>
  </si>
  <si>
    <t>A109</t>
  </si>
  <si>
    <t>AD</t>
  </si>
  <si>
    <t>EDY</t>
  </si>
  <si>
    <t>EDY06</t>
  </si>
  <si>
    <t>G-CICH</t>
  </si>
  <si>
    <t>G-CIFE</t>
  </si>
  <si>
    <t>2 EXCEL AVIATION LTD</t>
  </si>
  <si>
    <t>BE20</t>
  </si>
  <si>
    <t>KING AIR 200</t>
  </si>
  <si>
    <t>BRO</t>
  </si>
  <si>
    <t>G-CIGZ</t>
  </si>
  <si>
    <t>G-CIJW</t>
  </si>
  <si>
    <t>BRISTOW HELICOPTERS GROUP LTD</t>
  </si>
  <si>
    <t>G-CIJX</t>
  </si>
  <si>
    <t>G-CIKO</t>
  </si>
  <si>
    <t>G-CILN</t>
  </si>
  <si>
    <t>BABCOCK MISSION CRITICAL SERVICES</t>
  </si>
  <si>
    <t>GCILN</t>
  </si>
  <si>
    <t>G-CIMU</t>
  </si>
  <si>
    <t>G-CIOS</t>
  </si>
  <si>
    <t>SPECIALIST AVIATION SERVICES</t>
  </si>
  <si>
    <t>EXPL</t>
  </si>
  <si>
    <t>EXPLORER</t>
  </si>
  <si>
    <t>PLC</t>
  </si>
  <si>
    <t>G-CIPW</t>
  </si>
  <si>
    <t>G-CIRM</t>
  </si>
  <si>
    <t>ROBERT STALKER</t>
  </si>
  <si>
    <t>RV12</t>
  </si>
  <si>
    <t>GCIRM</t>
  </si>
  <si>
    <t>G-CIRW</t>
  </si>
  <si>
    <t>GCIRW</t>
  </si>
  <si>
    <t>G-CIWF</t>
  </si>
  <si>
    <t>EC25</t>
  </si>
  <si>
    <t>RHD</t>
  </si>
  <si>
    <t>G-CJLL</t>
  </si>
  <si>
    <t>G-CKBY</t>
  </si>
  <si>
    <t>AS65</t>
  </si>
  <si>
    <t>DAUPHIN</t>
  </si>
  <si>
    <t>GCKBY</t>
  </si>
  <si>
    <t>G-CKIH</t>
  </si>
  <si>
    <t>ATLAS HELICOPTERS LTD</t>
  </si>
  <si>
    <t>TDT</t>
  </si>
  <si>
    <t>TDT04</t>
  </si>
  <si>
    <t>G-CKPS</t>
  </si>
  <si>
    <t>COTSWOLD HELICOPTERS</t>
  </si>
  <si>
    <t>AS50</t>
  </si>
  <si>
    <t>SQUIRREL</t>
  </si>
  <si>
    <t>HHH</t>
  </si>
  <si>
    <t>G-CKSR</t>
  </si>
  <si>
    <t>CHRISTOPHER MAHER</t>
  </si>
  <si>
    <t>ST75</t>
  </si>
  <si>
    <t>STEARMAN</t>
  </si>
  <si>
    <t>G-CKXL</t>
  </si>
  <si>
    <t>G-CKYP</t>
  </si>
  <si>
    <t>G-CLBT</t>
  </si>
  <si>
    <t>CHRISTOPHER THOMPSON</t>
  </si>
  <si>
    <t>NG5</t>
  </si>
  <si>
    <t>EMERGENCY BALLISTIC DEVICE</t>
  </si>
  <si>
    <t>G-CLCN</t>
  </si>
  <si>
    <t>G-CLGF</t>
  </si>
  <si>
    <t>G-CLGH</t>
  </si>
  <si>
    <t>G-CMBS</t>
  </si>
  <si>
    <t>G-CMRA</t>
  </si>
  <si>
    <t>GB HELICOPTERS</t>
  </si>
  <si>
    <t>AS55</t>
  </si>
  <si>
    <t>TWIN SQUIRREL</t>
  </si>
  <si>
    <t>KNM</t>
  </si>
  <si>
    <t>G-CNCN</t>
  </si>
  <si>
    <t>112 GROUP LTD</t>
  </si>
  <si>
    <t>AC11</t>
  </si>
  <si>
    <t>COMMANDER</t>
  </si>
  <si>
    <t>GCNCN</t>
  </si>
  <si>
    <t>G-CNWL</t>
  </si>
  <si>
    <t>G-CPAO</t>
  </si>
  <si>
    <t>NATIONAL POLICE AIR SERVICE</t>
  </si>
  <si>
    <t>EC35</t>
  </si>
  <si>
    <t>G-CPAS</t>
  </si>
  <si>
    <t>G-CPSH</t>
  </si>
  <si>
    <t>G-CPX</t>
  </si>
  <si>
    <t>G-CRWL</t>
  </si>
  <si>
    <t>CORNWALL AIR AMBULANCE</t>
  </si>
  <si>
    <t>A169</t>
  </si>
  <si>
    <t>HLE</t>
  </si>
  <si>
    <t>HLE01</t>
  </si>
  <si>
    <t>G-CTAB</t>
  </si>
  <si>
    <t>NORTH WEST AEROBATICS</t>
  </si>
  <si>
    <t>CH7B</t>
  </si>
  <si>
    <t>CITABRIA</t>
  </si>
  <si>
    <t>GCTAB</t>
  </si>
  <si>
    <t>G-CVXN</t>
  </si>
  <si>
    <t>DIRECT FLIGHT LTD</t>
  </si>
  <si>
    <t>F406</t>
  </si>
  <si>
    <t>DCT</t>
  </si>
  <si>
    <t>G-CWCD</t>
  </si>
  <si>
    <t>IAS MEDICAL LTD</t>
  </si>
  <si>
    <t>MDI</t>
  </si>
  <si>
    <t>SR22</t>
  </si>
  <si>
    <t>GCYPM</t>
  </si>
  <si>
    <t>G-DAAN</t>
  </si>
  <si>
    <t>DEVON AIR AMBULANCE TRADING COMPANY LTD</t>
  </si>
  <si>
    <t>HLE70</t>
  </si>
  <si>
    <t>G-DATR</t>
  </si>
  <si>
    <t>B06</t>
  </si>
  <si>
    <t>JETRANGER</t>
  </si>
  <si>
    <t>G-DAWG</t>
  </si>
  <si>
    <t>HIGH G BULLDOG</t>
  </si>
  <si>
    <t>BDOG</t>
  </si>
  <si>
    <t>BULLDOG</t>
  </si>
  <si>
    <t>G-DAYD</t>
  </si>
  <si>
    <t>EDY03</t>
  </si>
  <si>
    <t>G-DAYF</t>
  </si>
  <si>
    <t>EDY04</t>
  </si>
  <si>
    <t>G-DCAM</t>
  </si>
  <si>
    <t>G-DCPB</t>
  </si>
  <si>
    <t>EC45</t>
  </si>
  <si>
    <t>G-DGUN</t>
  </si>
  <si>
    <t>CASTLE AIR LTD</t>
  </si>
  <si>
    <t>CST</t>
  </si>
  <si>
    <t>G-DORS</t>
  </si>
  <si>
    <t>G-DSAA</t>
  </si>
  <si>
    <t>DORSET AND SOMERSET AIR AMBULANCE</t>
  </si>
  <si>
    <t>HLE10</t>
  </si>
  <si>
    <t>G-DVAA</t>
  </si>
  <si>
    <t>HLE71</t>
  </si>
  <si>
    <t>G-DVIP</t>
  </si>
  <si>
    <t>G-DVOR</t>
  </si>
  <si>
    <t>FLIGHT CALIBRATION SERVICES LTD</t>
  </si>
  <si>
    <t>DA62</t>
  </si>
  <si>
    <t>VOR</t>
  </si>
  <si>
    <t>G-EBLV</t>
  </si>
  <si>
    <t>BAE SYSTEMS (OPERATIONS) LTD</t>
  </si>
  <si>
    <t>DH60</t>
  </si>
  <si>
    <t>MOTH</t>
  </si>
  <si>
    <t>GEBLV</t>
  </si>
  <si>
    <t>G-EFCM</t>
  </si>
  <si>
    <t>G-EGBS</t>
  </si>
  <si>
    <t>DAVID JOHNSTONE</t>
  </si>
  <si>
    <t>RV9</t>
  </si>
  <si>
    <t>GEGBS</t>
  </si>
  <si>
    <t>G-EGLT</t>
  </si>
  <si>
    <t>RVL AVIATION LTD</t>
  </si>
  <si>
    <t>C310</t>
  </si>
  <si>
    <t>REV</t>
  </si>
  <si>
    <t>G-EHAA</t>
  </si>
  <si>
    <t>ESSEX &amp; HERTS AIR AMBULANCE TRUST</t>
  </si>
  <si>
    <t>G-EHMS</t>
  </si>
  <si>
    <t>LONDON'S AIR AMBULANCE LTD</t>
  </si>
  <si>
    <t>HLE27</t>
  </si>
  <si>
    <t>G-EMAA</t>
  </si>
  <si>
    <t>SCOTLAND'S CHARITY AIR AMBULANCE</t>
  </si>
  <si>
    <t>G-EMEA</t>
  </si>
  <si>
    <t>CHC SCOTIA LTD</t>
  </si>
  <si>
    <t>EC75</t>
  </si>
  <si>
    <t>HKS</t>
  </si>
  <si>
    <t>G-EMEB</t>
  </si>
  <si>
    <t>G-EMEC</t>
  </si>
  <si>
    <t>G-EMED</t>
  </si>
  <si>
    <t>G-EMID</t>
  </si>
  <si>
    <t>G-EMSS</t>
  </si>
  <si>
    <t>G-ERBA</t>
  </si>
  <si>
    <t>A189</t>
  </si>
  <si>
    <t>G-FCSL</t>
  </si>
  <si>
    <t>PA31</t>
  </si>
  <si>
    <t>NAVAJO</t>
  </si>
  <si>
    <t>G-FDHS</t>
  </si>
  <si>
    <t>EDY07</t>
  </si>
  <si>
    <t>G-FIFA</t>
  </si>
  <si>
    <t>C404</t>
  </si>
  <si>
    <t>TITAN</t>
  </si>
  <si>
    <t>REV4FA</t>
  </si>
  <si>
    <t>G-FIND</t>
  </si>
  <si>
    <t>CARAVAN 2</t>
  </si>
  <si>
    <t>REV6ND</t>
  </si>
  <si>
    <t>PA15</t>
  </si>
  <si>
    <t>VAGABOND</t>
  </si>
  <si>
    <t>G-FSAR</t>
  </si>
  <si>
    <t>BRITISH INTERNATIONAL HELICOPTER SERVICES LTD</t>
  </si>
  <si>
    <t>VRT</t>
  </si>
  <si>
    <t>G-FSEU</t>
  </si>
  <si>
    <t>G-GALI</t>
  </si>
  <si>
    <t>G-GAME</t>
  </si>
  <si>
    <t>PHILIP WADSLEY</t>
  </si>
  <si>
    <t>C303</t>
  </si>
  <si>
    <t>CRUSADER</t>
  </si>
  <si>
    <t>GGAME</t>
  </si>
  <si>
    <t>G-GBAS</t>
  </si>
  <si>
    <t>G-GBMM</t>
  </si>
  <si>
    <t>CST09</t>
  </si>
  <si>
    <t>G-GBTV</t>
  </si>
  <si>
    <t>G-GFIB</t>
  </si>
  <si>
    <t>WESTAIR FLYING SERVICES LTD</t>
  </si>
  <si>
    <t>GGFIB</t>
  </si>
  <si>
    <t>G-GFRA</t>
  </si>
  <si>
    <t>RAVENAIR AIRCRAFT LTD</t>
  </si>
  <si>
    <t>P28U</t>
  </si>
  <si>
    <t>TURBO ARROW</t>
  </si>
  <si>
    <t>GGFRA</t>
  </si>
  <si>
    <t>G-GLAA</t>
  </si>
  <si>
    <t>PDG HELICOPTERS</t>
  </si>
  <si>
    <t>PDG</t>
  </si>
  <si>
    <t>G-GLAB</t>
  </si>
  <si>
    <t>G-GMPX</t>
  </si>
  <si>
    <t>G-GNSS</t>
  </si>
  <si>
    <t>G-GORV GROUP</t>
  </si>
  <si>
    <t>RV8</t>
  </si>
  <si>
    <t>G-GRND</t>
  </si>
  <si>
    <t>G-GWAC</t>
  </si>
  <si>
    <t>GREAT WESTERN AIR AMBULANCE</t>
  </si>
  <si>
    <t>HLE56</t>
  </si>
  <si>
    <t>G-HAAT</t>
  </si>
  <si>
    <t>G-HANY</t>
  </si>
  <si>
    <t>G-HAWC</t>
  </si>
  <si>
    <t>L39-AVIATION</t>
  </si>
  <si>
    <t>HAWK</t>
  </si>
  <si>
    <t>GHAWC</t>
  </si>
  <si>
    <t>G-HCTV</t>
  </si>
  <si>
    <t>EC55</t>
  </si>
  <si>
    <t>G-HDTV</t>
  </si>
  <si>
    <t>G-HEBO</t>
  </si>
  <si>
    <t>BN2P</t>
  </si>
  <si>
    <t>ISLANDER</t>
  </si>
  <si>
    <t>G-HEBS</t>
  </si>
  <si>
    <t>G-HEMC</t>
  </si>
  <si>
    <t>EAST ANGLIAN AIR AMBULANCE</t>
  </si>
  <si>
    <t>HLE88</t>
  </si>
  <si>
    <t>G-HEMN</t>
  </si>
  <si>
    <t>G-HEMZ</t>
  </si>
  <si>
    <t>NORTHERN IRELAND AIR AMBULANCE</t>
  </si>
  <si>
    <t>HLE23</t>
  </si>
  <si>
    <t>G-HEOI</t>
  </si>
  <si>
    <t>G-HHEM</t>
  </si>
  <si>
    <t>HLE55</t>
  </si>
  <si>
    <t>G-HIGA</t>
  </si>
  <si>
    <t>HIGH-G FLIGHT TRAINING</t>
  </si>
  <si>
    <t>GHIGA</t>
  </si>
  <si>
    <t>G-HIOW</t>
  </si>
  <si>
    <t>HAMPSHIRE AND ISLE OF WIGHT AIR AMBULANCE</t>
  </si>
  <si>
    <t>DEREK PIERCE</t>
  </si>
  <si>
    <t>B505</t>
  </si>
  <si>
    <t>JET RANGER X</t>
  </si>
  <si>
    <t>GHJDP</t>
  </si>
  <si>
    <t>G-HLCM</t>
  </si>
  <si>
    <t>EDY02</t>
  </si>
  <si>
    <t>G-HMDX</t>
  </si>
  <si>
    <t>SPECIALIST AVIATION SERVICES LTD</t>
  </si>
  <si>
    <t>G-HOLM</t>
  </si>
  <si>
    <t>CAPITAL AIR SERVICES LTD</t>
  </si>
  <si>
    <t>WTK</t>
  </si>
  <si>
    <t>G-HOTB</t>
  </si>
  <si>
    <t>MULTIFLIGHT LTD</t>
  </si>
  <si>
    <t>MFT</t>
  </si>
  <si>
    <t>G-HPDM</t>
  </si>
  <si>
    <t>G-HPIN</t>
  </si>
  <si>
    <t>B429</t>
  </si>
  <si>
    <t>GLOBALRANGER</t>
  </si>
  <si>
    <t>G-HRDB</t>
  </si>
  <si>
    <t>HELICOPTER SERVICES</t>
  </si>
  <si>
    <t>TOA</t>
  </si>
  <si>
    <t>G-HUBB</t>
  </si>
  <si>
    <t>RAVENAIR</t>
  </si>
  <si>
    <t>P68</t>
  </si>
  <si>
    <t>OBSERVER</t>
  </si>
  <si>
    <t>RVR</t>
  </si>
  <si>
    <t>G-HWAA</t>
  </si>
  <si>
    <t>MIDLANDS AIR AMBULANCE</t>
  </si>
  <si>
    <t>HLE09</t>
  </si>
  <si>
    <t>G-IACA</t>
  </si>
  <si>
    <t>G-IACB</t>
  </si>
  <si>
    <t>G-IACC</t>
  </si>
  <si>
    <t>G-IACD</t>
  </si>
  <si>
    <t>G-IACE</t>
  </si>
  <si>
    <t>G-IACF</t>
  </si>
  <si>
    <t>G-IASA</t>
  </si>
  <si>
    <t>MDI01</t>
  </si>
  <si>
    <t>G-IASB</t>
  </si>
  <si>
    <t>MDI09</t>
  </si>
  <si>
    <t>G-IASM</t>
  </si>
  <si>
    <t>G-IMEA</t>
  </si>
  <si>
    <t>G-INTV</t>
  </si>
  <si>
    <t>ARENA AVIATION LTD (GB 2144)</t>
  </si>
  <si>
    <t>REN</t>
  </si>
  <si>
    <t>G-IOOZ</t>
  </si>
  <si>
    <t>G-IVIP</t>
  </si>
  <si>
    <t>G-IWFC</t>
  </si>
  <si>
    <t>G-IWPI</t>
  </si>
  <si>
    <t>G-JBCB</t>
  </si>
  <si>
    <t>G-JMBS</t>
  </si>
  <si>
    <t>G-JPIT</t>
  </si>
  <si>
    <t>RICHARD GOODWIN</t>
  </si>
  <si>
    <t>PTS2</t>
  </si>
  <si>
    <t>GJPIT</t>
  </si>
  <si>
    <t>G-JRER</t>
  </si>
  <si>
    <t>3GRCOMM LTD</t>
  </si>
  <si>
    <t>P06T</t>
  </si>
  <si>
    <t>GJRER</t>
  </si>
  <si>
    <t>BRAVO INDIA FLYING GROUP</t>
  </si>
  <si>
    <t>DR40</t>
  </si>
  <si>
    <t>REGENT</t>
  </si>
  <si>
    <t>G-KAAT</t>
  </si>
  <si>
    <t>G-KSSA</t>
  </si>
  <si>
    <t>AIR AMBULANCE KENT SURREY SUSSEX</t>
  </si>
  <si>
    <t>G-KSSC</t>
  </si>
  <si>
    <t>HLE21</t>
  </si>
  <si>
    <t>G-KSSH</t>
  </si>
  <si>
    <t>G-KSST</t>
  </si>
  <si>
    <t>HLE60</t>
  </si>
  <si>
    <t>G-KUBE</t>
  </si>
  <si>
    <t>G-KVIP</t>
  </si>
  <si>
    <t>CAPITAL AIR AMBULANCE</t>
  </si>
  <si>
    <t>EGL</t>
  </si>
  <si>
    <t>G-LAIR</t>
  </si>
  <si>
    <t>EDWARD HOWARD</t>
  </si>
  <si>
    <t>GLAS</t>
  </si>
  <si>
    <t>GLASAIR</t>
  </si>
  <si>
    <t>GLAIR</t>
  </si>
  <si>
    <t>G-LARR</t>
  </si>
  <si>
    <t>G-LASU</t>
  </si>
  <si>
    <t>G-LAWA</t>
  </si>
  <si>
    <t>G-LEAF</t>
  </si>
  <si>
    <t>REV6AF</t>
  </si>
  <si>
    <t>G-LFSN</t>
  </si>
  <si>
    <t>LIVERPOOL FLYING SCHOOL</t>
  </si>
  <si>
    <t>GLFSN</t>
  </si>
  <si>
    <t>G-LINE</t>
  </si>
  <si>
    <t>G-LITO</t>
  </si>
  <si>
    <t>G-LNAC</t>
  </si>
  <si>
    <t>G-LNCC</t>
  </si>
  <si>
    <t>LINCOLNSHIRE &amp; NOTTINGHAMSHIRE AIR AMBULANCE</t>
  </si>
  <si>
    <t>HLE29</t>
  </si>
  <si>
    <t>G-LNDN</t>
  </si>
  <si>
    <t>HLE28</t>
  </si>
  <si>
    <t>G-LUSO</t>
  </si>
  <si>
    <t>PC12</t>
  </si>
  <si>
    <t>G-LUXE</t>
  </si>
  <si>
    <t>B463</t>
  </si>
  <si>
    <t>AVRO RJ</t>
  </si>
  <si>
    <t>Charter</t>
  </si>
  <si>
    <t>G-MAFA</t>
  </si>
  <si>
    <t>G-MAFB</t>
  </si>
  <si>
    <t>G-MAKN</t>
  </si>
  <si>
    <t>G-MAOL</t>
  </si>
  <si>
    <t>SLOANE HELICOPTERS LTD</t>
  </si>
  <si>
    <t>SLN</t>
  </si>
  <si>
    <t>G-MCAN</t>
  </si>
  <si>
    <t>G-MCGB</t>
  </si>
  <si>
    <t>G-MCGC</t>
  </si>
  <si>
    <t>G-MCGD</t>
  </si>
  <si>
    <t>G-MCGE</t>
  </si>
  <si>
    <t>G-MCGF</t>
  </si>
  <si>
    <t>G-MCGG</t>
  </si>
  <si>
    <t>G-MCGH</t>
  </si>
  <si>
    <t>G-MCGI</t>
  </si>
  <si>
    <t>G-MCGJ</t>
  </si>
  <si>
    <t>G-MCGK</t>
  </si>
  <si>
    <t>SRG</t>
  </si>
  <si>
    <t>SRG936</t>
  </si>
  <si>
    <t>G-MCGL</t>
  </si>
  <si>
    <t>G-MCGM</t>
  </si>
  <si>
    <t>G-MCGN</t>
  </si>
  <si>
    <t>G-MCGO</t>
  </si>
  <si>
    <t>G-MCGP</t>
  </si>
  <si>
    <t>G-MCGR</t>
  </si>
  <si>
    <t>G-MCGS</t>
  </si>
  <si>
    <t>G-MCGT</t>
  </si>
  <si>
    <t>SRG948</t>
  </si>
  <si>
    <t>G-MCGU</t>
  </si>
  <si>
    <t>G-MCGV</t>
  </si>
  <si>
    <t>G-MCGW</t>
  </si>
  <si>
    <t>SRG18</t>
  </si>
  <si>
    <t>G-MCGX</t>
  </si>
  <si>
    <t>G-MCGY</t>
  </si>
  <si>
    <t>G-MCGZ</t>
  </si>
  <si>
    <t>G-MCSA</t>
  </si>
  <si>
    <t>BND</t>
  </si>
  <si>
    <t>G-MCSB</t>
  </si>
  <si>
    <t>G-MCSC</t>
  </si>
  <si>
    <t>GMCSC</t>
  </si>
  <si>
    <t>G-MCSD</t>
  </si>
  <si>
    <t>GMCSD</t>
  </si>
  <si>
    <t>G-MCSE</t>
  </si>
  <si>
    <t>G-MCSF</t>
  </si>
  <si>
    <t>G-MCSG</t>
  </si>
  <si>
    <t>G-MCSH</t>
  </si>
  <si>
    <t>G-MCSI</t>
  </si>
  <si>
    <t>G-MCSJ</t>
  </si>
  <si>
    <t>G-MCSK</t>
  </si>
  <si>
    <t>G-MCSL</t>
  </si>
  <si>
    <t>G-MCSM</t>
  </si>
  <si>
    <t>BABCOCK MISSION CRITICAL SERVICES OFFSHORE LTD</t>
  </si>
  <si>
    <t>G-MDPI</t>
  </si>
  <si>
    <t>G-MGPS</t>
  </si>
  <si>
    <t>MAGPAS AIR AMBULANCE</t>
  </si>
  <si>
    <t>HLE66</t>
  </si>
  <si>
    <t>G-MIND</t>
  </si>
  <si>
    <t>G-MKVB</t>
  </si>
  <si>
    <t>HISTORIC AIRCRAFT COLLECTION LTD</t>
  </si>
  <si>
    <t>GMKVB</t>
  </si>
  <si>
    <t>G-MOAL</t>
  </si>
  <si>
    <t>G-MPSA</t>
  </si>
  <si>
    <t>G-MPSB</t>
  </si>
  <si>
    <t>G-MPSC</t>
  </si>
  <si>
    <t>G-MRLI</t>
  </si>
  <si>
    <t>G-NEAU</t>
  </si>
  <si>
    <t>G-NETR</t>
  </si>
  <si>
    <t>G-NHAA</t>
  </si>
  <si>
    <t>G-NHAB</t>
  </si>
  <si>
    <t>G-NHAC</t>
  </si>
  <si>
    <t>G-NHEM</t>
  </si>
  <si>
    <t>G-NHVE</t>
  </si>
  <si>
    <t>NHV HELICOPTERS LTD</t>
  </si>
  <si>
    <t>NHX</t>
  </si>
  <si>
    <t>G-NHVF</t>
  </si>
  <si>
    <t>G-NHVI</t>
  </si>
  <si>
    <t>G-NHVN</t>
  </si>
  <si>
    <t>G-NHVP</t>
  </si>
  <si>
    <t>G-NHVR</t>
  </si>
  <si>
    <t>G-NHVU</t>
  </si>
  <si>
    <t>G-NHVV</t>
  </si>
  <si>
    <t>G-NIHM</t>
  </si>
  <si>
    <t>G-NLDR</t>
  </si>
  <si>
    <t>G-NLSE</t>
  </si>
  <si>
    <t>PDG66</t>
  </si>
  <si>
    <t>G-NOSE</t>
  </si>
  <si>
    <t>C402</t>
  </si>
  <si>
    <t>G-NPTV</t>
  </si>
  <si>
    <t>G-NSYS</t>
  </si>
  <si>
    <t>G-NTWK</t>
  </si>
  <si>
    <t>PDG63</t>
  </si>
  <si>
    <t>G-NWAA</t>
  </si>
  <si>
    <t>NORTH WEST  AIR AMBULANCE</t>
  </si>
  <si>
    <t>G-NWAE</t>
  </si>
  <si>
    <t>G-NWEM</t>
  </si>
  <si>
    <t>G-NWOI</t>
  </si>
  <si>
    <t>G-OAGI</t>
  </si>
  <si>
    <t>AMY BRECKELL</t>
  </si>
  <si>
    <t>SAH1</t>
  </si>
  <si>
    <t>GOAGI</t>
  </si>
  <si>
    <t>G-OALI</t>
  </si>
  <si>
    <t>G-OASP</t>
  </si>
  <si>
    <t>G-OBSR</t>
  </si>
  <si>
    <t>G-OCMM</t>
  </si>
  <si>
    <t>G-OENC</t>
  </si>
  <si>
    <t>G-OFFO</t>
  </si>
  <si>
    <t>E300</t>
  </si>
  <si>
    <t>G-OFZY</t>
  </si>
  <si>
    <t>G-OHAM</t>
  </si>
  <si>
    <t>G-OLCP</t>
  </si>
  <si>
    <t>G-OMAA</t>
  </si>
  <si>
    <t>MIDLANDS AIR AMBLUANCE</t>
  </si>
  <si>
    <t>HLE06</t>
  </si>
  <si>
    <t>G-OMDR</t>
  </si>
  <si>
    <t>G-OMCM</t>
  </si>
  <si>
    <t>TJ MORRIS LTD</t>
  </si>
  <si>
    <t>GOMCM</t>
  </si>
  <si>
    <t>G-OONA</t>
  </si>
  <si>
    <t>G-OOTT</t>
  </si>
  <si>
    <t>LIBERTAS (UK) LTD</t>
  </si>
  <si>
    <t>GOOTT</t>
  </si>
  <si>
    <t>G-OPOT</t>
  </si>
  <si>
    <t>G-ORCD</t>
  </si>
  <si>
    <t>G-ORDH</t>
  </si>
  <si>
    <t>G-ORKY</t>
  </si>
  <si>
    <t>PDG53</t>
  </si>
  <si>
    <t>G-ORST</t>
  </si>
  <si>
    <t>G-ORVR</t>
  </si>
  <si>
    <t>G-OSEM</t>
  </si>
  <si>
    <t>G-OSFL</t>
  </si>
  <si>
    <t>G-OSRA</t>
  </si>
  <si>
    <t>R722</t>
  </si>
  <si>
    <t>SUPER 27</t>
  </si>
  <si>
    <t>G-OSRB</t>
  </si>
  <si>
    <t>G-OUCP</t>
  </si>
  <si>
    <t>G-OWST</t>
  </si>
  <si>
    <t>WESTAIR FLYING SERVICES</t>
  </si>
  <si>
    <t>GOWST</t>
  </si>
  <si>
    <t>G-PASH</t>
  </si>
  <si>
    <t>EXCEL CHARTER LTD</t>
  </si>
  <si>
    <t>XEL</t>
  </si>
  <si>
    <t>G-PDGF</t>
  </si>
  <si>
    <t>PDG55</t>
  </si>
  <si>
    <t>G-PDGI</t>
  </si>
  <si>
    <t>PDG54</t>
  </si>
  <si>
    <t>G-PDGK</t>
  </si>
  <si>
    <t>PDG67</t>
  </si>
  <si>
    <t>G-PDGN</t>
  </si>
  <si>
    <t>PDG68</t>
  </si>
  <si>
    <t>G-PDGO</t>
  </si>
  <si>
    <t>G-PDGP</t>
  </si>
  <si>
    <t>G-PDGR</t>
  </si>
  <si>
    <t>PDG56</t>
  </si>
  <si>
    <t>G-PDGT</t>
  </si>
  <si>
    <t>PDG64</t>
  </si>
  <si>
    <t>G-PERD</t>
  </si>
  <si>
    <t>GPERD</t>
  </si>
  <si>
    <t>G-PICU</t>
  </si>
  <si>
    <t>G-PLMH</t>
  </si>
  <si>
    <t>PDG58</t>
  </si>
  <si>
    <t>G-PLMI</t>
  </si>
  <si>
    <t>PDG69</t>
  </si>
  <si>
    <t>G-POLA</t>
  </si>
  <si>
    <t>UKP151</t>
  </si>
  <si>
    <t>G-POLB</t>
  </si>
  <si>
    <t>G-POLC</t>
  </si>
  <si>
    <t>UKP131</t>
  </si>
  <si>
    <t>G-POLD</t>
  </si>
  <si>
    <t>G-POLF</t>
  </si>
  <si>
    <t>G-POLG</t>
  </si>
  <si>
    <t>G-POLH</t>
  </si>
  <si>
    <t>G-POLS</t>
  </si>
  <si>
    <t>G-POLX</t>
  </si>
  <si>
    <t>G-POLZ</t>
  </si>
  <si>
    <t>G-POTR</t>
  </si>
  <si>
    <t>G-PRDH</t>
  </si>
  <si>
    <t>G-PSHU</t>
  </si>
  <si>
    <t>G-PSNI</t>
  </si>
  <si>
    <t>G-PSNO</t>
  </si>
  <si>
    <t>G-PSNR</t>
  </si>
  <si>
    <t>G-RAFK</t>
  </si>
  <si>
    <t>G-RAFL</t>
  </si>
  <si>
    <t>G-REDF</t>
  </si>
  <si>
    <t>GREDF</t>
  </si>
  <si>
    <t>G-REDJ</t>
  </si>
  <si>
    <t>GREDJ</t>
  </si>
  <si>
    <t>G-REDN</t>
  </si>
  <si>
    <t>AS3B</t>
  </si>
  <si>
    <t>COUGAR</t>
  </si>
  <si>
    <t>GREDN</t>
  </si>
  <si>
    <t>G-REDO</t>
  </si>
  <si>
    <t>GREDO</t>
  </si>
  <si>
    <t>G-REDP</t>
  </si>
  <si>
    <t>GREDP</t>
  </si>
  <si>
    <t>G-REDR</t>
  </si>
  <si>
    <t>G-REDT</t>
  </si>
  <si>
    <t>G-RESU</t>
  </si>
  <si>
    <t>HLE85</t>
  </si>
  <si>
    <t>G-REXA</t>
  </si>
  <si>
    <t>G-REXC</t>
  </si>
  <si>
    <t>G-RHYM</t>
  </si>
  <si>
    <t>G-RIDA</t>
  </si>
  <si>
    <t>NATIONAL GRID ELECTRICITY TRANSMISSION PLC</t>
  </si>
  <si>
    <t>GRD</t>
  </si>
  <si>
    <t>G-RIDB</t>
  </si>
  <si>
    <t>G-RMAA</t>
  </si>
  <si>
    <t>HLE03</t>
  </si>
  <si>
    <t>G-RMBH</t>
  </si>
  <si>
    <t>EDY08</t>
  </si>
  <si>
    <t>G-RSCU</t>
  </si>
  <si>
    <t>G-RULE</t>
  </si>
  <si>
    <t>G-RVLG</t>
  </si>
  <si>
    <t>REV6LG</t>
  </si>
  <si>
    <t>G-RVLW</t>
  </si>
  <si>
    <t>REV6LW</t>
  </si>
  <si>
    <t>G-RVLX</t>
  </si>
  <si>
    <t>REV6LX</t>
  </si>
  <si>
    <t>G-RVLY</t>
  </si>
  <si>
    <t>REV6LY</t>
  </si>
  <si>
    <t>G-RVLZ</t>
  </si>
  <si>
    <t>G-RVNE</t>
  </si>
  <si>
    <t>G-RVNG</t>
  </si>
  <si>
    <t>RVN</t>
  </si>
  <si>
    <t>G-RVNJ</t>
  </si>
  <si>
    <t>G-RVNK</t>
  </si>
  <si>
    <t>G-RVNM</t>
  </si>
  <si>
    <t>G-RVNO</t>
  </si>
  <si>
    <t>PA34</t>
  </si>
  <si>
    <t>SENECA</t>
  </si>
  <si>
    <t>G-RVNP</t>
  </si>
  <si>
    <t>G-RVRB</t>
  </si>
  <si>
    <t>G-RVRE</t>
  </si>
  <si>
    <t>G-RVRJ</t>
  </si>
  <si>
    <t>PA23</t>
  </si>
  <si>
    <t>APACHE</t>
  </si>
  <si>
    <t>G-RVRU</t>
  </si>
  <si>
    <t>G-RVRW</t>
  </si>
  <si>
    <t>PA27</t>
  </si>
  <si>
    <t>AZTEC</t>
  </si>
  <si>
    <t>G-RVRX</t>
  </si>
  <si>
    <t>G-RVRZ</t>
  </si>
  <si>
    <t>G-RVTX</t>
  </si>
  <si>
    <t>MICHAEL TETLOW</t>
  </si>
  <si>
    <t>GRVTX</t>
  </si>
  <si>
    <t>G-RXTV</t>
  </si>
  <si>
    <t>G-RYFF</t>
  </si>
  <si>
    <t>G-SASN</t>
  </si>
  <si>
    <t>G-SASR</t>
  </si>
  <si>
    <t>G-SASS</t>
  </si>
  <si>
    <t>G-SASX</t>
  </si>
  <si>
    <t>G-SCAA</t>
  </si>
  <si>
    <t>HLE76</t>
  </si>
  <si>
    <t>G-SCAP</t>
  </si>
  <si>
    <t>EDY05</t>
  </si>
  <si>
    <t>G-SCHZ</t>
  </si>
  <si>
    <t>G-SCIR</t>
  </si>
  <si>
    <t>G-SCMR</t>
  </si>
  <si>
    <t>G-SCTR</t>
  </si>
  <si>
    <t>G-SENS</t>
  </si>
  <si>
    <t>WTK25</t>
  </si>
  <si>
    <t>G-SGRP</t>
  </si>
  <si>
    <t>EDY01</t>
  </si>
  <si>
    <t>G-SHLE</t>
  </si>
  <si>
    <t>G-SHLS</t>
  </si>
  <si>
    <t>G-SHMB</t>
  </si>
  <si>
    <t>L39</t>
  </si>
  <si>
    <t>ALBATROSS</t>
  </si>
  <si>
    <t>ALBATROS</t>
  </si>
  <si>
    <t>G-SICA</t>
  </si>
  <si>
    <t>G-SICB</t>
  </si>
  <si>
    <t>G-SIJJ</t>
  </si>
  <si>
    <t>PETER TEICHMAN</t>
  </si>
  <si>
    <t>P51</t>
  </si>
  <si>
    <t>MUSTANG</t>
  </si>
  <si>
    <t>GSIJJ</t>
  </si>
  <si>
    <t>G-SLAR</t>
  </si>
  <si>
    <t>G-SMMA</t>
  </si>
  <si>
    <t>G-SMMB</t>
  </si>
  <si>
    <t>G-SMTH</t>
  </si>
  <si>
    <t>FLIGHT AND MEDIA ENTERPRISES LTD</t>
  </si>
  <si>
    <t>GSMTH</t>
  </si>
  <si>
    <t>G-SNSA</t>
  </si>
  <si>
    <t>G-SNSE</t>
  </si>
  <si>
    <t>G-SNSI</t>
  </si>
  <si>
    <t>G-SNSK</t>
  </si>
  <si>
    <t>G-SPEY</t>
  </si>
  <si>
    <t>G-SPHU</t>
  </si>
  <si>
    <t>G-SPVK</t>
  </si>
  <si>
    <t>G-SUFK</t>
  </si>
  <si>
    <t>G-TAAS</t>
  </si>
  <si>
    <t>DERBYSHIRE, LEICESTERSHIRE AND RUTLAND AIR AMBULANCE</t>
  </si>
  <si>
    <t>HLE54</t>
  </si>
  <si>
    <t>G-TACN</t>
  </si>
  <si>
    <t>G-TATS</t>
  </si>
  <si>
    <t>G-TCAA</t>
  </si>
  <si>
    <t>G-TDOG</t>
  </si>
  <si>
    <t>RICHARD JONES</t>
  </si>
  <si>
    <t>GTDOG</t>
  </si>
  <si>
    <t>G-TELY</t>
  </si>
  <si>
    <t>G-TIJL</t>
  </si>
  <si>
    <t>G-TOYZ</t>
  </si>
  <si>
    <t>G-TREE</t>
  </si>
  <si>
    <t>G-TRNG</t>
  </si>
  <si>
    <t>PETER RIDING</t>
  </si>
  <si>
    <t>SIRA</t>
  </si>
  <si>
    <t>SIERRA</t>
  </si>
  <si>
    <t>G-TSBY</t>
  </si>
  <si>
    <t>G-TTEA</t>
  </si>
  <si>
    <t>WILLIAMS</t>
  </si>
  <si>
    <t>SR20</t>
  </si>
  <si>
    <t>GTTEA</t>
  </si>
  <si>
    <t>G-TVAL</t>
  </si>
  <si>
    <t>G-TVGB</t>
  </si>
  <si>
    <t>G-TVHB</t>
  </si>
  <si>
    <t>G-TVHD</t>
  </si>
  <si>
    <t>G-TWOO</t>
  </si>
  <si>
    <t>E200</t>
  </si>
  <si>
    <t>GTWOO</t>
  </si>
  <si>
    <t>G-TXTV</t>
  </si>
  <si>
    <t>G-UANT</t>
  </si>
  <si>
    <t>GUANT</t>
  </si>
  <si>
    <t>G-UFLY</t>
  </si>
  <si>
    <t>GUFLY</t>
  </si>
  <si>
    <t>G-UKCS</t>
  </si>
  <si>
    <t>G-UKTV</t>
  </si>
  <si>
    <t>G-UMMI</t>
  </si>
  <si>
    <t>G-VGMC</t>
  </si>
  <si>
    <t>G-VIND</t>
  </si>
  <si>
    <t>G-VINF</t>
  </si>
  <si>
    <t>G-VING</t>
  </si>
  <si>
    <t>G-VINK</t>
  </si>
  <si>
    <t>G-VINL</t>
  </si>
  <si>
    <t>G-VINM</t>
  </si>
  <si>
    <t>G-VINP</t>
  </si>
  <si>
    <t>G-VINT</t>
  </si>
  <si>
    <t>G-VIPE</t>
  </si>
  <si>
    <t>G-VIPG</t>
  </si>
  <si>
    <t>G-VIPP</t>
  </si>
  <si>
    <t>G-VIPV</t>
  </si>
  <si>
    <t>G-VIPW</t>
  </si>
  <si>
    <t>G-VIPX</t>
  </si>
  <si>
    <t>CAPITAL AIR CHARTER LTD</t>
  </si>
  <si>
    <t>GVIPX</t>
  </si>
  <si>
    <t>G-VNAV</t>
  </si>
  <si>
    <t>GVNAV</t>
  </si>
  <si>
    <t>G-WASC</t>
  </si>
  <si>
    <t>G-WASS</t>
  </si>
  <si>
    <t>G-WCAO</t>
  </si>
  <si>
    <t>G-WCCP</t>
  </si>
  <si>
    <t>G-WDKR</t>
  </si>
  <si>
    <t>G-WENU</t>
  </si>
  <si>
    <t>G-WLTS</t>
  </si>
  <si>
    <t>HLE22</t>
  </si>
  <si>
    <t>G-WNAS</t>
  </si>
  <si>
    <t>WARWICKSHIRE &amp; NORTHAMPTONSHIRE AIR AMBULANCE</t>
  </si>
  <si>
    <t>HLE53</t>
  </si>
  <si>
    <t>G-WNSD</t>
  </si>
  <si>
    <t>G-WNSE</t>
  </si>
  <si>
    <t>G-WNSF</t>
  </si>
  <si>
    <t>G-WNSG</t>
  </si>
  <si>
    <t>G-WNSL</t>
  </si>
  <si>
    <t>G-WNSM</t>
  </si>
  <si>
    <t>G-WNST</t>
  </si>
  <si>
    <t>G-WNSU</t>
  </si>
  <si>
    <t>G-WNSV</t>
  </si>
  <si>
    <t>G-WNSW</t>
  </si>
  <si>
    <t>G-WOBR</t>
  </si>
  <si>
    <t>G-WPAS</t>
  </si>
  <si>
    <t>G-WROL</t>
  </si>
  <si>
    <t>G-WVIP</t>
  </si>
  <si>
    <t>G-XBOX</t>
  </si>
  <si>
    <t>G-XVIP</t>
  </si>
  <si>
    <t>G-YAAC</t>
  </si>
  <si>
    <t>YORKSHIRE AIR AMBULANCE</t>
  </si>
  <si>
    <t>DA50</t>
  </si>
  <si>
    <t>GYNWA</t>
  </si>
  <si>
    <t>G-YOAA</t>
  </si>
  <si>
    <t>G-YPOL</t>
  </si>
  <si>
    <t>G-YVIP</t>
  </si>
  <si>
    <t>CAPITAL AIR AMBULANCE LTD</t>
  </si>
  <si>
    <t>GZ100</t>
  </si>
  <si>
    <t>32 (THE ROYAL) SQUADRON, RAF</t>
  </si>
  <si>
    <t>X</t>
  </si>
  <si>
    <t>NOH</t>
  </si>
  <si>
    <t>G-ZEXL</t>
  </si>
  <si>
    <t>G-ZGZG</t>
  </si>
  <si>
    <t>JEREMY NOBLE</t>
  </si>
  <si>
    <t>C182</t>
  </si>
  <si>
    <t>SKYLANE</t>
  </si>
  <si>
    <t>GZGZG</t>
  </si>
  <si>
    <t>G-ZIPE</t>
  </si>
  <si>
    <t>G-ZVIP</t>
  </si>
  <si>
    <t>G-ZXCL</t>
  </si>
  <si>
    <t>G-ZXEL</t>
  </si>
  <si>
    <t>G-ZXLL</t>
  </si>
  <si>
    <t>M-CDMS</t>
  </si>
  <si>
    <t>BAE SYSTEMS (MARINE)</t>
  </si>
  <si>
    <t>SUPER KING AIR 200</t>
  </si>
  <si>
    <t>VSB</t>
  </si>
  <si>
    <t>M-LENR</t>
  </si>
  <si>
    <t>N208AJ</t>
  </si>
  <si>
    <t>BLACK KNIGHTS PARACHUTE CENTRE</t>
  </si>
  <si>
    <t>C208</t>
  </si>
  <si>
    <t>GRAND CARAVAN</t>
  </si>
  <si>
    <t>N344M</t>
  </si>
  <si>
    <t>DWAYNE AXFORD</t>
  </si>
  <si>
    <t>MITE</t>
  </si>
  <si>
    <t>N3544M</t>
  </si>
  <si>
    <t>N53SB</t>
  </si>
  <si>
    <t>WYNNE</t>
  </si>
  <si>
    <t>N600MW</t>
  </si>
  <si>
    <t>2WINGS AIRCRAFT</t>
  </si>
  <si>
    <t>MD50</t>
  </si>
  <si>
    <t>N750AY</t>
  </si>
  <si>
    <t>SKYDIVE NORTHWEST</t>
  </si>
  <si>
    <t>P750</t>
  </si>
  <si>
    <t>PAC 750</t>
  </si>
  <si>
    <t>N899JH</t>
  </si>
  <si>
    <t>PM631</t>
  </si>
  <si>
    <t>PS915</t>
  </si>
  <si>
    <t>PZ865</t>
  </si>
  <si>
    <t>HURI</t>
  </si>
  <si>
    <t>HURRICANE</t>
  </si>
  <si>
    <t>QQ100</t>
  </si>
  <si>
    <t>EMPIRE TEST PILOT SCHOOL</t>
  </si>
  <si>
    <t>ETP</t>
  </si>
  <si>
    <t>QQ101</t>
  </si>
  <si>
    <t>RJ1H</t>
  </si>
  <si>
    <t>AVROLINER</t>
  </si>
  <si>
    <t>QQ103</t>
  </si>
  <si>
    <t>DA42</t>
  </si>
  <si>
    <t>TWIN STAR</t>
  </si>
  <si>
    <t>WG486</t>
  </si>
  <si>
    <t>WK518</t>
  </si>
  <si>
    <t>XV666</t>
  </si>
  <si>
    <t>HELIOPERATIONS</t>
  </si>
  <si>
    <t>S61</t>
  </si>
  <si>
    <t>SEA KING</t>
  </si>
  <si>
    <t>B1</t>
  </si>
  <si>
    <t>HELIOP</t>
  </si>
  <si>
    <t>XW204</t>
  </si>
  <si>
    <t>33 SQUADRON, RAF</t>
  </si>
  <si>
    <t>PUMA</t>
  </si>
  <si>
    <t>VMH</t>
  </si>
  <si>
    <t>SHF</t>
  </si>
  <si>
    <t>Government Charter</t>
  </si>
  <si>
    <t>XW219</t>
  </si>
  <si>
    <t>PUMA FORCE</t>
  </si>
  <si>
    <t>XW220</t>
  </si>
  <si>
    <t>XX203</t>
  </si>
  <si>
    <t>736 NAVAL AIR SQUADRON</t>
  </si>
  <si>
    <t>NVY</t>
  </si>
  <si>
    <t>XX261</t>
  </si>
  <si>
    <t>ROYAL NAVY</t>
  </si>
  <si>
    <t>XX317</t>
  </si>
  <si>
    <t>XX329</t>
  </si>
  <si>
    <t>XX339</t>
  </si>
  <si>
    <t>100 SQUADRON, RAF</t>
  </si>
  <si>
    <t>LEE</t>
  </si>
  <si>
    <t>ZA166</t>
  </si>
  <si>
    <t>ZA683</t>
  </si>
  <si>
    <t>NO. 27 SQUADRON, RAF</t>
  </si>
  <si>
    <t>H47</t>
  </si>
  <si>
    <t>CHINOOK</t>
  </si>
  <si>
    <t>ZA766</t>
  </si>
  <si>
    <t>667 SQUADRON, AAC</t>
  </si>
  <si>
    <t>GAZL</t>
  </si>
  <si>
    <t>GAZELLE</t>
  </si>
  <si>
    <t>AAC</t>
  </si>
  <si>
    <t>ZA936</t>
  </si>
  <si>
    <t>ARMY AIR CORPS</t>
  </si>
  <si>
    <t>ZA940</t>
  </si>
  <si>
    <t>ZA947</t>
  </si>
  <si>
    <t>ZE010</t>
  </si>
  <si>
    <t>VALLEY FTU</t>
  </si>
  <si>
    <t>VYT</t>
  </si>
  <si>
    <t>ZE700</t>
  </si>
  <si>
    <t>B461</t>
  </si>
  <si>
    <t>STATESMAN</t>
  </si>
  <si>
    <t>RRR</t>
  </si>
  <si>
    <t>ZE701</t>
  </si>
  <si>
    <t>ZF171</t>
  </si>
  <si>
    <t>LINTON-ON-OUSE FTU</t>
  </si>
  <si>
    <t>TUCA</t>
  </si>
  <si>
    <t>TUCANO</t>
  </si>
  <si>
    <t>LOP</t>
  </si>
  <si>
    <t>ZF239</t>
  </si>
  <si>
    <t>ZF317</t>
  </si>
  <si>
    <t>ZF374</t>
  </si>
  <si>
    <t>ZF407</t>
  </si>
  <si>
    <t>ZF417</t>
  </si>
  <si>
    <t>72 SQUADRON, RAF</t>
  </si>
  <si>
    <t>ZG845</t>
  </si>
  <si>
    <t>TURBO DEFENDER</t>
  </si>
  <si>
    <t>ZH536</t>
  </si>
  <si>
    <t>ROYAL AIR FORCE</t>
  </si>
  <si>
    <t>ZH537</t>
  </si>
  <si>
    <t>ZH865</t>
  </si>
  <si>
    <t>24/30/47 SQUADRONS, RAF</t>
  </si>
  <si>
    <t>C30J</t>
  </si>
  <si>
    <t>SUPER HERCULES</t>
  </si>
  <si>
    <t>ZH868</t>
  </si>
  <si>
    <t>ZH870</t>
  </si>
  <si>
    <t>ZH875</t>
  </si>
  <si>
    <t>ZH888</t>
  </si>
  <si>
    <t>ZH889</t>
  </si>
  <si>
    <t>ZH891</t>
  </si>
  <si>
    <t>ZH894</t>
  </si>
  <si>
    <t>ZH902</t>
  </si>
  <si>
    <t>ZH904</t>
  </si>
  <si>
    <t>NO. 18 SQUADRON, RAF</t>
  </si>
  <si>
    <t>ZJ122</t>
  </si>
  <si>
    <t>COMMANDO HELICOPTER FORCE, ROYAL NAVY</t>
  </si>
  <si>
    <t>EH10</t>
  </si>
  <si>
    <t>MERLIN</t>
  </si>
  <si>
    <t>ZJ130</t>
  </si>
  <si>
    <t>846 NAVAL AIR SQUADRON</t>
  </si>
  <si>
    <t>ZJ131</t>
  </si>
  <si>
    <t>ZJ185</t>
  </si>
  <si>
    <t>673 (AS TRAINING) SQUADRON, AAC</t>
  </si>
  <si>
    <t>H64</t>
  </si>
  <si>
    <t>ZJ186</t>
  </si>
  <si>
    <t>ZJ187</t>
  </si>
  <si>
    <t>ZJ225</t>
  </si>
  <si>
    <t>3/4 REGIMENT, AAC</t>
  </si>
  <si>
    <t>ZJ230</t>
  </si>
  <si>
    <t>4 REGIMENT, AAC</t>
  </si>
  <si>
    <t>ZJ780</t>
  </si>
  <si>
    <t>658 SQUADRON, AAC</t>
  </si>
  <si>
    <t>ZJ787</t>
  </si>
  <si>
    <t>ZK012</t>
  </si>
  <si>
    <t>ZK016</t>
  </si>
  <si>
    <t>ZK020</t>
  </si>
  <si>
    <t>ZK031</t>
  </si>
  <si>
    <t>ZK035</t>
  </si>
  <si>
    <t>ZK036</t>
  </si>
  <si>
    <t>25 SQUADRON, RAF</t>
  </si>
  <si>
    <t>RFR</t>
  </si>
  <si>
    <t>ZK352</t>
  </si>
  <si>
    <t>29 SQUADRON, RAF</t>
  </si>
  <si>
    <t>EUFI</t>
  </si>
  <si>
    <t>EUROFIGHTER</t>
  </si>
  <si>
    <t>XXX</t>
  </si>
  <si>
    <t>ZM302</t>
  </si>
  <si>
    <t>CRANWELL FTU</t>
  </si>
  <si>
    <t>G12T</t>
  </si>
  <si>
    <t>PREFECT</t>
  </si>
  <si>
    <t>ZM303</t>
  </si>
  <si>
    <t>ZM304</t>
  </si>
  <si>
    <t>ZM306</t>
  </si>
  <si>
    <t>ZM308</t>
  </si>
  <si>
    <t>ZM310</t>
  </si>
  <si>
    <t>ZM311</t>
  </si>
  <si>
    <t>ZM314</t>
  </si>
  <si>
    <t>BKH</t>
  </si>
  <si>
    <t>ZM315</t>
  </si>
  <si>
    <t>ZM316</t>
  </si>
  <si>
    <t>G120</t>
  </si>
  <si>
    <t>ZM318</t>
  </si>
  <si>
    <t>ZM319</t>
  </si>
  <si>
    <t>ZM322</t>
  </si>
  <si>
    <t>ZM331</t>
  </si>
  <si>
    <t>TEX2</t>
  </si>
  <si>
    <t>TEXAN 2</t>
  </si>
  <si>
    <t>ZM332</t>
  </si>
  <si>
    <t>ZM406</t>
  </si>
  <si>
    <t>24 / 30 / 70 SQUADRON</t>
  </si>
  <si>
    <t>A400</t>
  </si>
  <si>
    <t>ATLAS</t>
  </si>
  <si>
    <t>ZM415</t>
  </si>
  <si>
    <t>ZM416</t>
  </si>
  <si>
    <t>ZM418</t>
  </si>
  <si>
    <t>ZM501</t>
  </si>
  <si>
    <t>DEFENSE HELICOPTER FLYING SCHOOL</t>
  </si>
  <si>
    <t>SYS</t>
  </si>
  <si>
    <t>ZM502</t>
  </si>
  <si>
    <t>ZM504</t>
  </si>
  <si>
    <t>ZM505</t>
  </si>
  <si>
    <t>ZM507</t>
  </si>
  <si>
    <t>ZM508</t>
  </si>
  <si>
    <t>ZM509</t>
  </si>
  <si>
    <t>ZM510</t>
  </si>
  <si>
    <t>ZM512</t>
  </si>
  <si>
    <t>ZM514</t>
  </si>
  <si>
    <t>ZM515</t>
  </si>
  <si>
    <t>ZM516</t>
  </si>
  <si>
    <t>ZM518</t>
  </si>
  <si>
    <t>ZM519</t>
  </si>
  <si>
    <t>ZM520</t>
  </si>
  <si>
    <t>ZM522</t>
  </si>
  <si>
    <t>ZM523</t>
  </si>
  <si>
    <t>ZM524</t>
  </si>
  <si>
    <t>ZM525</t>
  </si>
  <si>
    <t>ZM526</t>
  </si>
  <si>
    <t>ZM527</t>
  </si>
  <si>
    <t>DEFENCE HELICOPTER FLIGHT SCHOOL, RAF</t>
  </si>
  <si>
    <t>ZM530</t>
  </si>
  <si>
    <t>ZM532</t>
  </si>
  <si>
    <t>ZZ103</t>
  </si>
  <si>
    <t>WESTLAND HELICOPTERS</t>
  </si>
  <si>
    <t>WHE</t>
  </si>
  <si>
    <t>ZZ377</t>
  </si>
  <si>
    <t>825 NAVAL AIR SQUADRON</t>
  </si>
  <si>
    <t>LYNX</t>
  </si>
  <si>
    <t>WILDCAT</t>
  </si>
  <si>
    <t>ZZ387</t>
  </si>
  <si>
    <t>652 SQUADRON, AAC</t>
  </si>
  <si>
    <t>ZZ388</t>
  </si>
  <si>
    <t>ZZ405</t>
  </si>
  <si>
    <t>ZZ406</t>
  </si>
  <si>
    <t>ZZ408</t>
  </si>
  <si>
    <t>ZZ416</t>
  </si>
  <si>
    <t>14 SQUADRON</t>
  </si>
  <si>
    <t>B350</t>
  </si>
  <si>
    <t>SUPER KING AIR 350</t>
  </si>
  <si>
    <t>WAD</t>
  </si>
  <si>
    <t>ZZ418</t>
  </si>
  <si>
    <t>14 / 54 SQUADRON, RAF</t>
  </si>
  <si>
    <t>ZZ514</t>
  </si>
  <si>
    <t>ZZ517</t>
  </si>
  <si>
    <t>815 NAVAL AIR SQUADRON</t>
  </si>
  <si>
    <t>Manufacturer</t>
  </si>
  <si>
    <t>Model</t>
  </si>
  <si>
    <t>ICAO Type Designator</t>
  </si>
  <si>
    <t>ICAO WTC</t>
  </si>
  <si>
    <t>MCTOM (Kg)</t>
  </si>
  <si>
    <t>UK Departure WTC</t>
  </si>
  <si>
    <t>UK Arrival WTC</t>
  </si>
  <si>
    <t>DOUGLAS</t>
  </si>
  <si>
    <t>AD Skyraider</t>
  </si>
  <si>
    <t>A1</t>
  </si>
  <si>
    <t>A-10 Thunderbolt 2</t>
  </si>
  <si>
    <t>A10</t>
  </si>
  <si>
    <t>S</t>
  </si>
  <si>
    <t>AGUSTA</t>
  </si>
  <si>
    <t>A-109</t>
  </si>
  <si>
    <t>A-109 Grand</t>
  </si>
  <si>
    <t>A-109 Nexus</t>
  </si>
  <si>
    <t>A-109 Power</t>
  </si>
  <si>
    <t>AW-109</t>
  </si>
  <si>
    <t>AW-109 Da Vinci</t>
  </si>
  <si>
    <t>AW-109 Grand</t>
  </si>
  <si>
    <t>AW-109 GrandNew</t>
  </si>
  <si>
    <t>AW-109 Nexus</t>
  </si>
  <si>
    <t>AW-109 Power</t>
  </si>
  <si>
    <t>AW-109 Trekker</t>
  </si>
  <si>
    <t>Da Vinci</t>
  </si>
  <si>
    <t>ESC-2</t>
  </si>
  <si>
    <t>Grand</t>
  </si>
  <si>
    <t>GrandNew</t>
  </si>
  <si>
    <t>Hkp15</t>
  </si>
  <si>
    <t>MH-68 Stingray</t>
  </si>
  <si>
    <t>Nexus</t>
  </si>
  <si>
    <t>Power</t>
  </si>
  <si>
    <t>Stingray</t>
  </si>
  <si>
    <t>Trekker</t>
  </si>
  <si>
    <t>AGUSTAWESTLAND</t>
  </si>
  <si>
    <t>DENEL</t>
  </si>
  <si>
    <t>FINMECCANICA</t>
  </si>
  <si>
    <t>JIANGXI CHANGHE-AGUSTA</t>
  </si>
  <si>
    <t>CA-109 Power</t>
  </si>
  <si>
    <t>LEONARDO</t>
  </si>
  <si>
    <t>SABCA</t>
  </si>
  <si>
    <t>A-119 Koala</t>
  </si>
  <si>
    <t>A119</t>
  </si>
  <si>
    <t>AW-119 Koala</t>
  </si>
  <si>
    <t>Koala</t>
  </si>
  <si>
    <t>AEROTEC (1)</t>
  </si>
  <si>
    <t>A-122 Uirapuru</t>
  </si>
  <si>
    <t>A122</t>
  </si>
  <si>
    <t>ANTONOV</t>
  </si>
  <si>
    <t>An-124 Ruslan</t>
  </si>
  <si>
    <t>A124</t>
  </si>
  <si>
    <t>H</t>
  </si>
  <si>
    <t>J</t>
  </si>
  <si>
    <t>A-129 Mangusta</t>
  </si>
  <si>
    <t>A129</t>
  </si>
  <si>
    <t>AW-129</t>
  </si>
  <si>
    <t>Mangusta</t>
  </si>
  <si>
    <t>T-129</t>
  </si>
  <si>
    <t>TAI</t>
  </si>
  <si>
    <t>AW-139</t>
  </si>
  <si>
    <t>UH-139</t>
  </si>
  <si>
    <t>HH-139</t>
  </si>
  <si>
    <t>VH-139</t>
  </si>
  <si>
    <t>BELL-AGUSTA</t>
  </si>
  <si>
    <t>AB-139</t>
  </si>
  <si>
    <t>HELIVERT</t>
  </si>
  <si>
    <t>HESA</t>
  </si>
  <si>
    <t>IRAN-140 Faraz</t>
  </si>
  <si>
    <t>A140</t>
  </si>
  <si>
    <t>An-148</t>
  </si>
  <si>
    <t>A148</t>
  </si>
  <si>
    <t>LM</t>
  </si>
  <si>
    <t>AW-149</t>
  </si>
  <si>
    <t>A149</t>
  </si>
  <si>
    <t>An-158</t>
  </si>
  <si>
    <t>A158</t>
  </si>
  <si>
    <t>AVIADESIGN</t>
  </si>
  <si>
    <t>A-16 Sport Falcon</t>
  </si>
  <si>
    <t>A16</t>
  </si>
  <si>
    <t>AW-169</t>
  </si>
  <si>
    <t>An-178</t>
  </si>
  <si>
    <t>A178</t>
  </si>
  <si>
    <t>AW-189</t>
  </si>
  <si>
    <t>AEROPRACT</t>
  </si>
  <si>
    <t>A-19</t>
  </si>
  <si>
    <t>A19</t>
  </si>
  <si>
    <t>AIRBUS</t>
  </si>
  <si>
    <t>A319NEO</t>
  </si>
  <si>
    <t>A19N</t>
  </si>
  <si>
    <t>A-20 Havoc</t>
  </si>
  <si>
    <t>A20</t>
  </si>
  <si>
    <t>SCHLEICHER</t>
  </si>
  <si>
    <t>ASW-20J</t>
  </si>
  <si>
    <t>A20J</t>
  </si>
  <si>
    <t>A320NEO</t>
  </si>
  <si>
    <t>A20N</t>
  </si>
  <si>
    <t>A-21 Solo</t>
  </si>
  <si>
    <t>A21</t>
  </si>
  <si>
    <t>AQUILA</t>
  </si>
  <si>
    <t>A-210</t>
  </si>
  <si>
    <t>A210</t>
  </si>
  <si>
    <t>ALFA-M</t>
  </si>
  <si>
    <t>A-211</t>
  </si>
  <si>
    <t>A211</t>
  </si>
  <si>
    <t>A321NEO</t>
  </si>
  <si>
    <t>A21N</t>
  </si>
  <si>
    <t>SADLER</t>
  </si>
  <si>
    <t>Piranha</t>
  </si>
  <si>
    <t>A22</t>
  </si>
  <si>
    <t>OSKBES-MAI</t>
  </si>
  <si>
    <t>Kityonok</t>
  </si>
  <si>
    <t>A223</t>
  </si>
  <si>
    <t>A-23 Dragon</t>
  </si>
  <si>
    <t>A23</t>
  </si>
  <si>
    <t>AVANTAGE</t>
  </si>
  <si>
    <t>A-27</t>
  </si>
  <si>
    <t>A27</t>
  </si>
  <si>
    <t>IBIS (1)</t>
  </si>
  <si>
    <t>Ae-270 Ibis</t>
  </si>
  <si>
    <t>A270</t>
  </si>
  <si>
    <t>A-29</t>
  </si>
  <si>
    <t>A29</t>
  </si>
  <si>
    <t>KAZAN</t>
  </si>
  <si>
    <t>Ansat 2RT</t>
  </si>
  <si>
    <t>A2RT</t>
  </si>
  <si>
    <t>A-3 Skywarrior</t>
  </si>
  <si>
    <t>A3</t>
  </si>
  <si>
    <t>A-300B4-600</t>
  </si>
  <si>
    <t>A306</t>
  </si>
  <si>
    <t>A-300B2-1</t>
  </si>
  <si>
    <t>A30B</t>
  </si>
  <si>
    <t>Spectrum</t>
  </si>
  <si>
    <t>A31</t>
  </si>
  <si>
    <t>A-310</t>
  </si>
  <si>
    <t>A310</t>
  </si>
  <si>
    <t>A-318</t>
  </si>
  <si>
    <t>A318</t>
  </si>
  <si>
    <t>A-319</t>
  </si>
  <si>
    <t>A319</t>
  </si>
  <si>
    <t>A-320</t>
  </si>
  <si>
    <t>A320</t>
  </si>
  <si>
    <t>A-321</t>
  </si>
  <si>
    <t>A321</t>
  </si>
  <si>
    <t>ASG-32EL</t>
  </si>
  <si>
    <t>A32E</t>
  </si>
  <si>
    <t>ASG-32Mi</t>
  </si>
  <si>
    <t>A-33</t>
  </si>
  <si>
    <t>A33</t>
  </si>
  <si>
    <t>A-330-200</t>
  </si>
  <si>
    <t>A332</t>
  </si>
  <si>
    <t>A-330-300</t>
  </si>
  <si>
    <t>A333</t>
  </si>
  <si>
    <t>A330-700 Beluga XL</t>
  </si>
  <si>
    <t>A337</t>
  </si>
  <si>
    <t>A-330-800</t>
  </si>
  <si>
    <t>A338</t>
  </si>
  <si>
    <t>A-330-900</t>
  </si>
  <si>
    <t>A339</t>
  </si>
  <si>
    <t>A-340-200</t>
  </si>
  <si>
    <t>A342</t>
  </si>
  <si>
    <t>A-340-300</t>
  </si>
  <si>
    <t>A343</t>
  </si>
  <si>
    <t>A-340-500</t>
  </si>
  <si>
    <t>A345</t>
  </si>
  <si>
    <t>A-340-600</t>
  </si>
  <si>
    <t>A346</t>
  </si>
  <si>
    <t>Scanner</t>
  </si>
  <si>
    <t>A35</t>
  </si>
  <si>
    <t>A-350-900 XWB</t>
  </si>
  <si>
    <t>A359</t>
  </si>
  <si>
    <t>A-350-1000 XWB</t>
  </si>
  <si>
    <t>A35K</t>
  </si>
  <si>
    <t>CESSNA</t>
  </si>
  <si>
    <t>A-37 Dragonfly</t>
  </si>
  <si>
    <t>A37</t>
  </si>
  <si>
    <t>A-380-800</t>
  </si>
  <si>
    <t>A388</t>
  </si>
  <si>
    <t>A-300ST Beluga</t>
  </si>
  <si>
    <t>A3ST</t>
  </si>
  <si>
    <t>SINGAPORE</t>
  </si>
  <si>
    <t>A-4 Super Skyhawk</t>
  </si>
  <si>
    <t>A4</t>
  </si>
  <si>
    <t>A-400M Grizzly</t>
  </si>
  <si>
    <t>ILYUSHIN</t>
  </si>
  <si>
    <t>Be-976</t>
  </si>
  <si>
    <t>A50</t>
  </si>
  <si>
    <t>ADAM (2)</t>
  </si>
  <si>
    <t>CarbonAero</t>
  </si>
  <si>
    <t>A500</t>
  </si>
  <si>
    <t>AVRO</t>
  </si>
  <si>
    <t>A504</t>
  </si>
  <si>
    <t>GRUMMAN</t>
  </si>
  <si>
    <t>A-6 Intruder</t>
  </si>
  <si>
    <t>A6</t>
  </si>
  <si>
    <t>ROTORWAY</t>
  </si>
  <si>
    <t>A-600 Talon</t>
  </si>
  <si>
    <t>A600</t>
  </si>
  <si>
    <t>THRUSH</t>
  </si>
  <si>
    <t>Turbo Thrush 660</t>
  </si>
  <si>
    <t>A660</t>
  </si>
  <si>
    <t>AdamJet</t>
  </si>
  <si>
    <t>A700</t>
  </si>
  <si>
    <t>An-74-300</t>
  </si>
  <si>
    <t>A743</t>
  </si>
  <si>
    <t>BRITISH AEROSPACE</t>
  </si>
  <si>
    <t>Bae-748</t>
  </si>
  <si>
    <t>A748</t>
  </si>
  <si>
    <t>MAI-890</t>
  </si>
  <si>
    <t>A890</t>
  </si>
  <si>
    <t>NORTH AMERICAN ROCKWELL</t>
  </si>
  <si>
    <t>A-9 Sparrow Commander</t>
  </si>
  <si>
    <t>A9</t>
  </si>
  <si>
    <t>Acrobat</t>
  </si>
  <si>
    <t>A900</t>
  </si>
  <si>
    <t>MAI-960 Interfly</t>
  </si>
  <si>
    <t>A910</t>
  </si>
  <si>
    <t>GULFSTREAM AMERICAN</t>
  </si>
  <si>
    <t>AA-1 T-Cat</t>
  </si>
  <si>
    <t>AA1</t>
  </si>
  <si>
    <t>A-37</t>
  </si>
  <si>
    <t>AA37</t>
  </si>
  <si>
    <t>TIGER</t>
  </si>
  <si>
    <t>AG-5 Tiger</t>
  </si>
  <si>
    <t>AA5</t>
  </si>
  <si>
    <t>AERO (3)</t>
  </si>
  <si>
    <t>AT-3</t>
  </si>
  <si>
    <t>AAT3</t>
  </si>
  <si>
    <t>GOBOSH</t>
  </si>
  <si>
    <t>G-700</t>
  </si>
  <si>
    <t>AAT4</t>
  </si>
  <si>
    <t>AERO BOERO</t>
  </si>
  <si>
    <t>AB-115</t>
  </si>
  <si>
    <t>AB11</t>
  </si>
  <si>
    <t>AB-150</t>
  </si>
  <si>
    <t>AB15</t>
  </si>
  <si>
    <t>AB-180</t>
  </si>
  <si>
    <t>AB18</t>
  </si>
  <si>
    <t>AB-95</t>
  </si>
  <si>
    <t>AB95</t>
  </si>
  <si>
    <t>ROCKWELL</t>
  </si>
  <si>
    <t>112 Alpine Commander</t>
  </si>
  <si>
    <t>AVICOPTER</t>
  </si>
  <si>
    <t>AC-311</t>
  </si>
  <si>
    <t>AC31</t>
  </si>
  <si>
    <t>AC-313</t>
  </si>
  <si>
    <t>AC33</t>
  </si>
  <si>
    <t>LIGHT WING</t>
  </si>
  <si>
    <t>AC-4</t>
  </si>
  <si>
    <t>AC4</t>
  </si>
  <si>
    <t>500 Shrike Commander</t>
  </si>
  <si>
    <t>AC50</t>
  </si>
  <si>
    <t>AERO (1)</t>
  </si>
  <si>
    <t>Commander 520</t>
  </si>
  <si>
    <t>AC52</t>
  </si>
  <si>
    <t>AERO COMMANDER</t>
  </si>
  <si>
    <t>Commander 560</t>
  </si>
  <si>
    <t>AC56</t>
  </si>
  <si>
    <t>NANJING</t>
  </si>
  <si>
    <t>Aircar</t>
  </si>
  <si>
    <t>AC5A</t>
  </si>
  <si>
    <t>AVIASTROITEL</t>
  </si>
  <si>
    <t>AC-5M</t>
  </si>
  <si>
    <t>AC5M</t>
  </si>
  <si>
    <t>Commander 680FP</t>
  </si>
  <si>
    <t>AC68</t>
  </si>
  <si>
    <t>Commander 685</t>
  </si>
  <si>
    <t>AC6L</t>
  </si>
  <si>
    <t>Alti Cruiser</t>
  </si>
  <si>
    <t>AC72</t>
  </si>
  <si>
    <t>680W Turbo 2 Commander</t>
  </si>
  <si>
    <t>AC80</t>
  </si>
  <si>
    <t>Jetprop Commander 840</t>
  </si>
  <si>
    <t>AC90</t>
  </si>
  <si>
    <t>Jetprop Commander 980</t>
  </si>
  <si>
    <t>AC95</t>
  </si>
  <si>
    <t>LOCKWOOD</t>
  </si>
  <si>
    <t>Air Cam</t>
  </si>
  <si>
    <t>ACAM</t>
  </si>
  <si>
    <t>AUSTER</t>
  </si>
  <si>
    <t>Autocar</t>
  </si>
  <si>
    <t>ACAR</t>
  </si>
  <si>
    <t>POWELL</t>
  </si>
  <si>
    <t>P-70 Acey Deucy</t>
  </si>
  <si>
    <t>ACED</t>
  </si>
  <si>
    <t>OPTION AIR</t>
  </si>
  <si>
    <t>Acapella</t>
  </si>
  <si>
    <t>ACPL</t>
  </si>
  <si>
    <t>EAA</t>
  </si>
  <si>
    <t>Acro-Sport 2</t>
  </si>
  <si>
    <t>ACR2</t>
  </si>
  <si>
    <t>AVIA (3)</t>
  </si>
  <si>
    <t>Accord</t>
  </si>
  <si>
    <t>ACRD</t>
  </si>
  <si>
    <t>Super Acro-Sport</t>
  </si>
  <si>
    <t>ACRO</t>
  </si>
  <si>
    <t>VICTA</t>
  </si>
  <si>
    <t>Aircruiser</t>
  </si>
  <si>
    <t>ACSR</t>
  </si>
  <si>
    <t>NANJING UNIVERSITY</t>
  </si>
  <si>
    <t>AD-200</t>
  </si>
  <si>
    <t>AD20</t>
  </si>
  <si>
    <t>Adventurer</t>
  </si>
  <si>
    <t>ADVE</t>
  </si>
  <si>
    <t>LET</t>
  </si>
  <si>
    <t>Aero 45</t>
  </si>
  <si>
    <t>AE45</t>
  </si>
  <si>
    <t>AMERICAN EAGLE</t>
  </si>
  <si>
    <t>A-1</t>
  </si>
  <si>
    <t>AEA1</t>
  </si>
  <si>
    <t>AERONCA</t>
  </si>
  <si>
    <t>CF Scout</t>
  </si>
  <si>
    <t>AERK</t>
  </si>
  <si>
    <t>TED SMITH</t>
  </si>
  <si>
    <t>Aerostar</t>
  </si>
  <si>
    <t>AEST</t>
  </si>
  <si>
    <t>HALLEY</t>
  </si>
  <si>
    <t>Apollo Fox</t>
  </si>
  <si>
    <t>AFOX</t>
  </si>
  <si>
    <t>GATARD</t>
  </si>
  <si>
    <t>AG-02 Poussin</t>
  </si>
  <si>
    <t>AG02</t>
  </si>
  <si>
    <t>IKAR</t>
  </si>
  <si>
    <t>Ai-10 Ikar</t>
  </si>
  <si>
    <t>AI10</t>
  </si>
  <si>
    <t>Aiglet Trainer</t>
  </si>
  <si>
    <t>AIGT</t>
  </si>
  <si>
    <t>BEAGLE-AUSTER</t>
  </si>
  <si>
    <t>Airedale</t>
  </si>
  <si>
    <t>AIRD</t>
  </si>
  <si>
    <t>AERONIX</t>
  </si>
  <si>
    <t>Airelle</t>
  </si>
  <si>
    <t>AIRL</t>
  </si>
  <si>
    <t>COMAC</t>
  </si>
  <si>
    <t>ARJ-21-700 Xiangfeng</t>
  </si>
  <si>
    <t>AJ27</t>
  </si>
  <si>
    <t>DORNIER</t>
  </si>
  <si>
    <t>Alpha Jet</t>
  </si>
  <si>
    <t>AJET</t>
  </si>
  <si>
    <t>AKAFLIEG KARLSRUHE</t>
  </si>
  <si>
    <t>AK-1</t>
  </si>
  <si>
    <t>AK1</t>
  </si>
  <si>
    <t>STEPHENS</t>
  </si>
  <si>
    <t>Akro</t>
  </si>
  <si>
    <t>AKRO</t>
  </si>
  <si>
    <t>AVIATION DEVELOPMENT</t>
  </si>
  <si>
    <t>Alaskan Bushmaster</t>
  </si>
  <si>
    <t>ALBU</t>
  </si>
  <si>
    <t>ALTAIR COELHO</t>
  </si>
  <si>
    <t>AC-11</t>
  </si>
  <si>
    <t>ALC1</t>
  </si>
  <si>
    <t>FANTASY AIR</t>
  </si>
  <si>
    <t>Allegro</t>
  </si>
  <si>
    <t>ALGR</t>
  </si>
  <si>
    <t>HINDUSTAN</t>
  </si>
  <si>
    <t>ALH Dhruv</t>
  </si>
  <si>
    <t>ALH</t>
  </si>
  <si>
    <t>Dhruv</t>
  </si>
  <si>
    <t>ARION</t>
  </si>
  <si>
    <t>Lightning</t>
  </si>
  <si>
    <t>ALIG</t>
  </si>
  <si>
    <t>BREGUET</t>
  </si>
  <si>
    <t>1050 Alizé</t>
  </si>
  <si>
    <t>ALIZ</t>
  </si>
  <si>
    <t>REPUBLIC</t>
  </si>
  <si>
    <t>SE-3130 Alouette 2</t>
  </si>
  <si>
    <t>ALO2</t>
  </si>
  <si>
    <t>SUD</t>
  </si>
  <si>
    <t>SA-3180 Alouette 2</t>
  </si>
  <si>
    <t>SUD-EST</t>
  </si>
  <si>
    <t>SE-313 Alouette 2</t>
  </si>
  <si>
    <t>AEROSPATIALE</t>
  </si>
  <si>
    <t>Alouette 2</t>
  </si>
  <si>
    <t>SA-318 Alouette 2</t>
  </si>
  <si>
    <t>F+W EMMEN</t>
  </si>
  <si>
    <t>SE-3160 Alouette 3</t>
  </si>
  <si>
    <t>ALO3</t>
  </si>
  <si>
    <t>SE-3160 Chetak</t>
  </si>
  <si>
    <t>LICHTWERK</t>
  </si>
  <si>
    <t>SA-316 Alouette 3</t>
  </si>
  <si>
    <t>SA-319 Alouette 3</t>
  </si>
  <si>
    <t>SA-316 Chetak</t>
  </si>
  <si>
    <t>SA-316 Chetan</t>
  </si>
  <si>
    <t>ICA</t>
  </si>
  <si>
    <t>IAR-316 Alouette 3</t>
  </si>
  <si>
    <t>Alouette 3</t>
  </si>
  <si>
    <t>Chetak</t>
  </si>
  <si>
    <t>Chetan</t>
  </si>
  <si>
    <t>Alpine</t>
  </si>
  <si>
    <t>ALPI</t>
  </si>
  <si>
    <t>AIRLONY</t>
  </si>
  <si>
    <t>Skylane</t>
  </si>
  <si>
    <t>ALSL</t>
  </si>
  <si>
    <t>DIRECT FLY</t>
  </si>
  <si>
    <t>Alto</t>
  </si>
  <si>
    <t>ALTO</t>
  </si>
  <si>
    <t>AM-3 Bosbok</t>
  </si>
  <si>
    <t>AM3</t>
  </si>
  <si>
    <t>EMBRAER</t>
  </si>
  <si>
    <t>AMX</t>
  </si>
  <si>
    <t xml:space="preserve">An-12 </t>
  </si>
  <si>
    <t>AN12</t>
  </si>
  <si>
    <t>An-2</t>
  </si>
  <si>
    <t>AN2</t>
  </si>
  <si>
    <t>An-22 Antheus</t>
  </si>
  <si>
    <t>AN22</t>
  </si>
  <si>
    <t>An-24</t>
  </si>
  <si>
    <t>AN24</t>
  </si>
  <si>
    <t>An-26</t>
  </si>
  <si>
    <t>AN26</t>
  </si>
  <si>
    <t>PZL-MIELEC</t>
  </si>
  <si>
    <t>An-28</t>
  </si>
  <si>
    <t>AN28</t>
  </si>
  <si>
    <t>An-3</t>
  </si>
  <si>
    <t>AN3</t>
  </si>
  <si>
    <t>An-30</t>
  </si>
  <si>
    <t>AN30</t>
  </si>
  <si>
    <t xml:space="preserve">An-32 </t>
  </si>
  <si>
    <t>AN32</t>
  </si>
  <si>
    <t>An-38</t>
  </si>
  <si>
    <t>AN38</t>
  </si>
  <si>
    <t>An-70</t>
  </si>
  <si>
    <t>AN70</t>
  </si>
  <si>
    <t>UM</t>
  </si>
  <si>
    <t>An-72</t>
  </si>
  <si>
    <t>AN72</t>
  </si>
  <si>
    <t>An-8</t>
  </si>
  <si>
    <t>AN8</t>
  </si>
  <si>
    <t>KING'S</t>
  </si>
  <si>
    <t>44 Angel</t>
  </si>
  <si>
    <t>ANGL</t>
  </si>
  <si>
    <t>Anka</t>
  </si>
  <si>
    <t>ANKA</t>
  </si>
  <si>
    <t>652 Anson</t>
  </si>
  <si>
    <t>ANSN</t>
  </si>
  <si>
    <t>Ansat</t>
  </si>
  <si>
    <t>ANST</t>
  </si>
  <si>
    <t>AEROPRAKT</t>
  </si>
  <si>
    <t>SA-20 Vista</t>
  </si>
  <si>
    <t>AP20</t>
  </si>
  <si>
    <t>Vision</t>
  </si>
  <si>
    <t>AP22</t>
  </si>
  <si>
    <t>Twin Vista</t>
  </si>
  <si>
    <t>AP26</t>
  </si>
  <si>
    <t>Victor</t>
  </si>
  <si>
    <t>AP28</t>
  </si>
  <si>
    <t>A-32 Vixxen</t>
  </si>
  <si>
    <t>AP32</t>
  </si>
  <si>
    <t>A-36 Vulcan</t>
  </si>
  <si>
    <t>AP36</t>
  </si>
  <si>
    <t>MONIOT</t>
  </si>
  <si>
    <t>APM-20 Lionceau</t>
  </si>
  <si>
    <t>APM2</t>
  </si>
  <si>
    <t>ISSOIRE</t>
  </si>
  <si>
    <t>Lion (APM-30)</t>
  </si>
  <si>
    <t>APM3</t>
  </si>
  <si>
    <t>Simba</t>
  </si>
  <si>
    <t>APM4</t>
  </si>
  <si>
    <t>SUPAPUP</t>
  </si>
  <si>
    <t>Aeropup</t>
  </si>
  <si>
    <t>APUP</t>
  </si>
  <si>
    <t>Pushpak</t>
  </si>
  <si>
    <t>AR11</t>
  </si>
  <si>
    <t>15 Sedan</t>
  </si>
  <si>
    <t>AR15</t>
  </si>
  <si>
    <t>50 Chief</t>
  </si>
  <si>
    <t>AR50</t>
  </si>
  <si>
    <t>Tandem (50)</t>
  </si>
  <si>
    <t>AR5T</t>
  </si>
  <si>
    <t>65 Super Chief</t>
  </si>
  <si>
    <t>AR65</t>
  </si>
  <si>
    <t>L-3 Grasshopper</t>
  </si>
  <si>
    <t>AR6T</t>
  </si>
  <si>
    <t>ARADO</t>
  </si>
  <si>
    <t>Ar-79</t>
  </si>
  <si>
    <t>AR79</t>
  </si>
  <si>
    <t>SCHEMPP-HIRTH</t>
  </si>
  <si>
    <t>Arcus E</t>
  </si>
  <si>
    <t>ARCE</t>
  </si>
  <si>
    <t>Arcus T</t>
  </si>
  <si>
    <t>ARCP</t>
  </si>
  <si>
    <t>SCALED</t>
  </si>
  <si>
    <t>151 Ares</t>
  </si>
  <si>
    <t>ARES</t>
  </si>
  <si>
    <t>ACEAIR</t>
  </si>
  <si>
    <t>A-200 Aeris 200</t>
  </si>
  <si>
    <t>ARKS</t>
  </si>
  <si>
    <t>GENERAL AVIA</t>
  </si>
  <si>
    <t>Airone</t>
  </si>
  <si>
    <t>ARON</t>
  </si>
  <si>
    <t>SKYCRAFT</t>
  </si>
  <si>
    <t>Super 2</t>
  </si>
  <si>
    <t>ARV1</t>
  </si>
  <si>
    <t>IAI</t>
  </si>
  <si>
    <t>102 Arava</t>
  </si>
  <si>
    <t>ARVA</t>
  </si>
  <si>
    <t>ARROW (1)</t>
  </si>
  <si>
    <t>Sport</t>
  </si>
  <si>
    <t>ARWF</t>
  </si>
  <si>
    <t>FFA</t>
  </si>
  <si>
    <t>AS-202-18 Bravo</t>
  </si>
  <si>
    <t>AS02</t>
  </si>
  <si>
    <t>ASK-14</t>
  </si>
  <si>
    <t>AS14</t>
  </si>
  <si>
    <t>ASK-16</t>
  </si>
  <si>
    <t>AS16</t>
  </si>
  <si>
    <t>ASW-20TOP</t>
  </si>
  <si>
    <t>AS20</t>
  </si>
  <si>
    <t>ASK-21Mi</t>
  </si>
  <si>
    <t>AS21</t>
  </si>
  <si>
    <t>ASW-22BLE</t>
  </si>
  <si>
    <t>AS22</t>
  </si>
  <si>
    <t>ASW-24TOP</t>
  </si>
  <si>
    <t>AS24</t>
  </si>
  <si>
    <t>ASH-25E</t>
  </si>
  <si>
    <t>AS25</t>
  </si>
  <si>
    <t>ASH-26E</t>
  </si>
  <si>
    <t>AS26</t>
  </si>
  <si>
    <t>ASW-28E</t>
  </si>
  <si>
    <t>AS28</t>
  </si>
  <si>
    <t>ASW-27-18E</t>
  </si>
  <si>
    <t>AS29</t>
  </si>
  <si>
    <t>AS-202-32TP Turbine Bravo</t>
  </si>
  <si>
    <t>AS2T</t>
  </si>
  <si>
    <t>ASH-30Mi</t>
  </si>
  <si>
    <t>AS30</t>
  </si>
  <si>
    <t>ASH-31Mi</t>
  </si>
  <si>
    <t>AS31</t>
  </si>
  <si>
    <t>SA-330 Oryx</t>
  </si>
  <si>
    <t>AS32</t>
  </si>
  <si>
    <t>AS-332C Super Puma</t>
  </si>
  <si>
    <t>AS-332L Super Puma</t>
  </si>
  <si>
    <t>AS-332L Tiger</t>
  </si>
  <si>
    <t>AS-332L1 Super Puma</t>
  </si>
  <si>
    <t>AS-532SC Cougar</t>
  </si>
  <si>
    <t>AS-532UC Cougar</t>
  </si>
  <si>
    <t>AS-532UL Cougar</t>
  </si>
  <si>
    <t>AIRBUS HELICOPTERS</t>
  </si>
  <si>
    <t>AS-532AL Cougar</t>
  </si>
  <si>
    <t>Cougar</t>
  </si>
  <si>
    <t>Super Puma</t>
  </si>
  <si>
    <t>Oryx</t>
  </si>
  <si>
    <t>CASA</t>
  </si>
  <si>
    <t>AS-332 Super Puma</t>
  </si>
  <si>
    <t>DIRGANTARA</t>
  </si>
  <si>
    <t>NAS-332 Super Puma</t>
  </si>
  <si>
    <t>EUROCOPTER</t>
  </si>
  <si>
    <t>AS-332B Super Puma</t>
  </si>
  <si>
    <t>AS-332B1 Super Puma</t>
  </si>
  <si>
    <t>AS-332F1 Super Puma</t>
  </si>
  <si>
    <t>AS-332M Super Puma</t>
  </si>
  <si>
    <t>AS-332M1 Super Puma</t>
  </si>
  <si>
    <t>Hkp10 Super Puma</t>
  </si>
  <si>
    <t>Tiger</t>
  </si>
  <si>
    <t>NURTANIO</t>
  </si>
  <si>
    <t>NUSANTARA</t>
  </si>
  <si>
    <t>RUAG</t>
  </si>
  <si>
    <t>AS-532 Cougar</t>
  </si>
  <si>
    <t>SF</t>
  </si>
  <si>
    <t>AS 33ES</t>
  </si>
  <si>
    <t>AS33</t>
  </si>
  <si>
    <t>AS-332L2 Super Puma Mk2</t>
  </si>
  <si>
    <t>AS-532A2 Cougar Mk2</t>
  </si>
  <si>
    <t>AS-532U2 Cougar Mk2</t>
  </si>
  <si>
    <t>Cougar Mk2</t>
  </si>
  <si>
    <t>Super Puma Mk2</t>
  </si>
  <si>
    <t>AS-350 AStar</t>
  </si>
  <si>
    <t>AS-350 Ecureuil</t>
  </si>
  <si>
    <t>AS-350 SuperStar</t>
  </si>
  <si>
    <t>AS-550 Fennec</t>
  </si>
  <si>
    <t>AStar</t>
  </si>
  <si>
    <t>Ecureuil</t>
  </si>
  <si>
    <t>Fennec (AS-550)</t>
  </si>
  <si>
    <t>SuperStar</t>
  </si>
  <si>
    <t>Fennec</t>
  </si>
  <si>
    <t>H-125 Ecureuil</t>
  </si>
  <si>
    <t>H-125 Fennec</t>
  </si>
  <si>
    <t>H-125 SuperStar</t>
  </si>
  <si>
    <t>AC-301</t>
  </si>
  <si>
    <t>CHANGHE</t>
  </si>
  <si>
    <t>Z-11</t>
  </si>
  <si>
    <t>AS-350 Stylence</t>
  </si>
  <si>
    <t>Squirrel</t>
  </si>
  <si>
    <t>Stylence (AS-350)</t>
  </si>
  <si>
    <t>HELIBRAS</t>
  </si>
  <si>
    <t>Esquilo (HB-350)</t>
  </si>
  <si>
    <t>H-50 Esquilo</t>
  </si>
  <si>
    <t>HA-1 Esquilo</t>
  </si>
  <si>
    <t>HB-350 Esquilo</t>
  </si>
  <si>
    <t>UH-12 Esquilo</t>
  </si>
  <si>
    <t>LOT</t>
  </si>
  <si>
    <t>AS-355 Ecureuil 2</t>
  </si>
  <si>
    <t>AS-355 TwinStar</t>
  </si>
  <si>
    <t>AS-555 Fennec</t>
  </si>
  <si>
    <t>Ecureuil 2</t>
  </si>
  <si>
    <t>Fennec (AS-555)</t>
  </si>
  <si>
    <t>TwinStar</t>
  </si>
  <si>
    <t>AS-355 Stylence</t>
  </si>
  <si>
    <t>Stylence (AS-355)</t>
  </si>
  <si>
    <t>Twin Squirrel</t>
  </si>
  <si>
    <t>CH-55 Esquilo</t>
  </si>
  <si>
    <t>Esquilo (HB-355)</t>
  </si>
  <si>
    <t>HB-355 Esquilo</t>
  </si>
  <si>
    <t>UH-13 Esquilo</t>
  </si>
  <si>
    <t>VH-55 Esquilo</t>
  </si>
  <si>
    <t>AS-366 Dolphin</t>
  </si>
  <si>
    <t>SA-366 Dolphin</t>
  </si>
  <si>
    <t>VOUGHT</t>
  </si>
  <si>
    <t>SA-366 Panther 800</t>
  </si>
  <si>
    <t>AS-365 Dauphin 2</t>
  </si>
  <si>
    <t>AS-565 Panther</t>
  </si>
  <si>
    <t>Dauphin 2 (AS-365, SA-365F/N)</t>
  </si>
  <si>
    <t>Dolphin</t>
  </si>
  <si>
    <t>HH-65 Dolphin</t>
  </si>
  <si>
    <t>Panther</t>
  </si>
  <si>
    <t>SA-365F Dauphin 2</t>
  </si>
  <si>
    <t>SA-365K Panther</t>
  </si>
  <si>
    <t>SA-365M Panther</t>
  </si>
  <si>
    <t>SA-365N Dauphin 2</t>
  </si>
  <si>
    <t>Dauphin 2</t>
  </si>
  <si>
    <t>AS-565 Atalef</t>
  </si>
  <si>
    <t>Atalef</t>
  </si>
  <si>
    <t>HM-1 Panther</t>
  </si>
  <si>
    <t>HARBIN</t>
  </si>
  <si>
    <t>H-410 Haitun</t>
  </si>
  <si>
    <t>H-425 Haitun</t>
  </si>
  <si>
    <t>Haitun</t>
  </si>
  <si>
    <t>WZ-9 Haitun</t>
  </si>
  <si>
    <t>Z-9 Haitun</t>
  </si>
  <si>
    <t>Panther 800</t>
  </si>
  <si>
    <t>STARCK</t>
  </si>
  <si>
    <t>Holiday</t>
  </si>
  <si>
    <t>AS80</t>
  </si>
  <si>
    <t>VIDOR</t>
  </si>
  <si>
    <t>Asso 4 Whisky</t>
  </si>
  <si>
    <t>ASO4</t>
  </si>
  <si>
    <t>TECNAM</t>
  </si>
  <si>
    <t>Astore</t>
  </si>
  <si>
    <t>ASTO</t>
  </si>
  <si>
    <t>Gulfstream G100</t>
  </si>
  <si>
    <t>ASTR</t>
  </si>
  <si>
    <t>AIR TRACTOR</t>
  </si>
  <si>
    <t>AT-250</t>
  </si>
  <si>
    <t>AT2P</t>
  </si>
  <si>
    <t>AIDC</t>
  </si>
  <si>
    <t>Tzu-Chung</t>
  </si>
  <si>
    <t>AT3</t>
  </si>
  <si>
    <t>AT-301</t>
  </si>
  <si>
    <t>AT3P</t>
  </si>
  <si>
    <t>AT-302</t>
  </si>
  <si>
    <t>AT3T</t>
  </si>
  <si>
    <t>ATR</t>
  </si>
  <si>
    <t>ATR-42-300</t>
  </si>
  <si>
    <t>AT43</t>
  </si>
  <si>
    <t>ATR-42-400</t>
  </si>
  <si>
    <t>AT44</t>
  </si>
  <si>
    <t>ATR-42-500</t>
  </si>
  <si>
    <t>AT45</t>
  </si>
  <si>
    <t>ATR-42-600</t>
  </si>
  <si>
    <t>AT46</t>
  </si>
  <si>
    <t>AT-501</t>
  </si>
  <si>
    <t>AT5P</t>
  </si>
  <si>
    <t>AT-503</t>
  </si>
  <si>
    <t>AT5T</t>
  </si>
  <si>
    <t>AT-602</t>
  </si>
  <si>
    <t>AT6T</t>
  </si>
  <si>
    <t>ATR-72-201</t>
  </si>
  <si>
    <t>AT72</t>
  </si>
  <si>
    <t>ATR-72-211</t>
  </si>
  <si>
    <t>AT73</t>
  </si>
  <si>
    <t>ATR-72-500</t>
  </si>
  <si>
    <t>AT75</t>
  </si>
  <si>
    <t>ATR-72-600</t>
  </si>
  <si>
    <t>AT76</t>
  </si>
  <si>
    <t>AT-802</t>
  </si>
  <si>
    <t>AT8T</t>
  </si>
  <si>
    <t>L/M</t>
  </si>
  <si>
    <t>AIRCRAFT TECHNOLOGIES</t>
  </si>
  <si>
    <t>Acro 1</t>
  </si>
  <si>
    <t>ATAC</t>
  </si>
  <si>
    <t>ATG</t>
  </si>
  <si>
    <t>ATG-1 Javelin</t>
  </si>
  <si>
    <t>ATG1</t>
  </si>
  <si>
    <t>Atlantis</t>
  </si>
  <si>
    <t>ATIS</t>
  </si>
  <si>
    <t>ROBIN</t>
  </si>
  <si>
    <t>ATL</t>
  </si>
  <si>
    <t>DASSAULT</t>
  </si>
  <si>
    <t>1150 Atlantic</t>
  </si>
  <si>
    <t>ATLA</t>
  </si>
  <si>
    <t>ATP</t>
  </si>
  <si>
    <t>EURONEF</t>
  </si>
  <si>
    <t>ATTL-1</t>
  </si>
  <si>
    <t>ATTL</t>
  </si>
  <si>
    <t>Auster AOP11</t>
  </si>
  <si>
    <t>AU11</t>
  </si>
  <si>
    <t>Arrow</t>
  </si>
  <si>
    <t>AUJ2</t>
  </si>
  <si>
    <t>Archer</t>
  </si>
  <si>
    <t>AUJ4</t>
  </si>
  <si>
    <t>TAYLORCRAFT (2)</t>
  </si>
  <si>
    <t>E</t>
  </si>
  <si>
    <t>AUS3</t>
  </si>
  <si>
    <t>Auster 4</t>
  </si>
  <si>
    <t>AUS4</t>
  </si>
  <si>
    <t>Auster 5 Alpha</t>
  </si>
  <si>
    <t>AUS5</t>
  </si>
  <si>
    <t>Auster AOP6</t>
  </si>
  <si>
    <t>AUS6</t>
  </si>
  <si>
    <t>Q</t>
  </si>
  <si>
    <t>AUS7</t>
  </si>
  <si>
    <t>B5</t>
  </si>
  <si>
    <t>AUS9</t>
  </si>
  <si>
    <t>NITSCHE</t>
  </si>
  <si>
    <t>AVO-68 Samburo</t>
  </si>
  <si>
    <t>AV68</t>
  </si>
  <si>
    <t>YALO</t>
  </si>
  <si>
    <t>Avid Flyer</t>
  </si>
  <si>
    <t>AVID</t>
  </si>
  <si>
    <t>616 Avian</t>
  </si>
  <si>
    <t>AVIN</t>
  </si>
  <si>
    <t>AVTEK</t>
  </si>
  <si>
    <t>AVK4</t>
  </si>
  <si>
    <t>AB-206 JetRanger</t>
  </si>
  <si>
    <t>AB-206 LongRanger</t>
  </si>
  <si>
    <t>Hkp6 JetRanger</t>
  </si>
  <si>
    <t>JetRanger</t>
  </si>
  <si>
    <t>LongRanger</t>
  </si>
  <si>
    <t>BELL</t>
  </si>
  <si>
    <t>206A JetRanger</t>
  </si>
  <si>
    <t>206B JetRanger</t>
  </si>
  <si>
    <t>206L LongRanger</t>
  </si>
  <si>
    <t>406 Combat Scout</t>
  </si>
  <si>
    <t>CH-136</t>
  </si>
  <si>
    <t>CH-139</t>
  </si>
  <si>
    <t>COH-58</t>
  </si>
  <si>
    <t>Combat Scout</t>
  </si>
  <si>
    <t>Creek</t>
  </si>
  <si>
    <t>Kiowa</t>
  </si>
  <si>
    <t>Kiowa Warrior</t>
  </si>
  <si>
    <t>OH-58 Kiowa</t>
  </si>
  <si>
    <t>OH-58 Kiowa Warrior</t>
  </si>
  <si>
    <t>SeaRanger</t>
  </si>
  <si>
    <t>TH-206</t>
  </si>
  <si>
    <t>TH-57 SeaRanger</t>
  </si>
  <si>
    <t>TH-67 Creek</t>
  </si>
  <si>
    <t>VH-4 JetRanger</t>
  </si>
  <si>
    <t>COMMONWEALTH (1)</t>
  </si>
  <si>
    <t>BA-206 Kiowa</t>
  </si>
  <si>
    <t>CA-32 Kiowa</t>
  </si>
  <si>
    <t>PANHA</t>
  </si>
  <si>
    <t>206LT TwinRanger</t>
  </si>
  <si>
    <t>B06T</t>
  </si>
  <si>
    <t>TwinRanger</t>
  </si>
  <si>
    <t>TRIDAIR</t>
  </si>
  <si>
    <t>206L-ST Gemini ST</t>
  </si>
  <si>
    <t>Gemini ST</t>
  </si>
  <si>
    <t>Lancer</t>
  </si>
  <si>
    <t>BERIEV</t>
  </si>
  <si>
    <t>Be-103 Bekas</t>
  </si>
  <si>
    <t>B103</t>
  </si>
  <si>
    <t>BOLKOW</t>
  </si>
  <si>
    <t>BO-105</t>
  </si>
  <si>
    <t>B105</t>
  </si>
  <si>
    <t>HR-15</t>
  </si>
  <si>
    <t>NBO-105</t>
  </si>
  <si>
    <t>BO-105 Super Five</t>
  </si>
  <si>
    <t>Super Five</t>
  </si>
  <si>
    <t>KOREA AEROSPACE</t>
  </si>
  <si>
    <t>MBB</t>
  </si>
  <si>
    <t>BO-105 Twin Jet</t>
  </si>
  <si>
    <t>Hkp9</t>
  </si>
  <si>
    <t>Twin Jet</t>
  </si>
  <si>
    <t>MESSERSCHMITT-BOLKOW</t>
  </si>
  <si>
    <t>PADC</t>
  </si>
  <si>
    <t>AKAFLIEG BERLIN</t>
  </si>
  <si>
    <t>B-13</t>
  </si>
  <si>
    <t>B13</t>
  </si>
  <si>
    <t>NORTHERN</t>
  </si>
  <si>
    <t>14 Cruisemaster</t>
  </si>
  <si>
    <t>B14A</t>
  </si>
  <si>
    <t>DOWNER</t>
  </si>
  <si>
    <t>Bellanca 260</t>
  </si>
  <si>
    <t>B14B</t>
  </si>
  <si>
    <t>INTER-AIR</t>
  </si>
  <si>
    <t>14 Bellanca 260B</t>
  </si>
  <si>
    <t>B14C</t>
  </si>
  <si>
    <t>WINNER</t>
  </si>
  <si>
    <t>B-150</t>
  </si>
  <si>
    <t>B150</t>
  </si>
  <si>
    <t>BOEING</t>
  </si>
  <si>
    <t>B-17 Flying Fortress</t>
  </si>
  <si>
    <t>B17</t>
  </si>
  <si>
    <t>VOLPAR</t>
  </si>
  <si>
    <t>Turboliner</t>
  </si>
  <si>
    <t>B18T</t>
  </si>
  <si>
    <t>BEECH</t>
  </si>
  <si>
    <t>B190</t>
  </si>
  <si>
    <t>NORTHROP GRUMMAN</t>
  </si>
  <si>
    <t>Spirit</t>
  </si>
  <si>
    <t>B2</t>
  </si>
  <si>
    <t>Monsun</t>
  </si>
  <si>
    <t>B209</t>
  </si>
  <si>
    <t>AB-212</t>
  </si>
  <si>
    <t>B212</t>
  </si>
  <si>
    <t>212 Twin Two-Twelve</t>
  </si>
  <si>
    <t>Twin Two-Twelve</t>
  </si>
  <si>
    <t>UH-1N</t>
  </si>
  <si>
    <t>VH-1</t>
  </si>
  <si>
    <t>214A Isfahan</t>
  </si>
  <si>
    <t>B214</t>
  </si>
  <si>
    <t>214B</t>
  </si>
  <si>
    <t>214C BigLifter</t>
  </si>
  <si>
    <t>BigLifter</t>
  </si>
  <si>
    <t>Isfahan</t>
  </si>
  <si>
    <t>B222</t>
  </si>
  <si>
    <t>B-23 Dragon</t>
  </si>
  <si>
    <t>B23</t>
  </si>
  <si>
    <t>B230</t>
  </si>
  <si>
    <t>CONVAIR</t>
  </si>
  <si>
    <t>Liberator</t>
  </si>
  <si>
    <t>B24</t>
  </si>
  <si>
    <t>NORTH AMERICAN</t>
  </si>
  <si>
    <t>Mitchell</t>
  </si>
  <si>
    <t>B25</t>
  </si>
  <si>
    <t>ON MARK</t>
  </si>
  <si>
    <t>Marketeer</t>
  </si>
  <si>
    <t>B26</t>
  </si>
  <si>
    <t>MARTIN</t>
  </si>
  <si>
    <t>179 Marauder</t>
  </si>
  <si>
    <t>B26M</t>
  </si>
  <si>
    <t>B-29 Superfortress</t>
  </si>
  <si>
    <t>B29</t>
  </si>
  <si>
    <t>BRANTLY</t>
  </si>
  <si>
    <t>B305</t>
  </si>
  <si>
    <t>RAYTHEON</t>
  </si>
  <si>
    <t>300 (B300) Super King Air 350</t>
  </si>
  <si>
    <t>YAKOVLEV AIRCRAFT</t>
  </si>
  <si>
    <t>Bear 360</t>
  </si>
  <si>
    <t>B360</t>
  </si>
  <si>
    <t>TRADEWIND TURBINES</t>
  </si>
  <si>
    <t>Prop-Jet Bonanza</t>
  </si>
  <si>
    <t>B36T</t>
  </si>
  <si>
    <t>737 MAX -7</t>
  </si>
  <si>
    <t>B37M</t>
  </si>
  <si>
    <t>737 MAX -8</t>
  </si>
  <si>
    <t>B38M</t>
  </si>
  <si>
    <t>737 MAX -9</t>
  </si>
  <si>
    <t>B39M</t>
  </si>
  <si>
    <t>737 MAX 10</t>
  </si>
  <si>
    <t>B3XM</t>
  </si>
  <si>
    <t>B407</t>
  </si>
  <si>
    <t>Arapaho (RH-70)</t>
  </si>
  <si>
    <t>ARH-70 Arapaho</t>
  </si>
  <si>
    <t>YRH-70 Arapaho</t>
  </si>
  <si>
    <t>NBell-407</t>
  </si>
  <si>
    <t>AB-412</t>
  </si>
  <si>
    <t>B412</t>
  </si>
  <si>
    <t>AB-412 Griffon</t>
  </si>
  <si>
    <t>Griffon</t>
  </si>
  <si>
    <t>Hkp11</t>
  </si>
  <si>
    <t>412 Arapaho</t>
  </si>
  <si>
    <t>412 Griffin</t>
  </si>
  <si>
    <t>412 Sentinel</t>
  </si>
  <si>
    <t>Arapaho (412)</t>
  </si>
  <si>
    <t>CH-146 Griffon</t>
  </si>
  <si>
    <t>Griffin</t>
  </si>
  <si>
    <t>Sentinel</t>
  </si>
  <si>
    <t>NBell-412</t>
  </si>
  <si>
    <t>B427</t>
  </si>
  <si>
    <t>SB-427</t>
  </si>
  <si>
    <t>429 GlobalRanger</t>
  </si>
  <si>
    <t>GlobalRanger</t>
  </si>
  <si>
    <t>B430</t>
  </si>
  <si>
    <t xml:space="preserve">BAe-146-100 </t>
  </si>
  <si>
    <t xml:space="preserve">BAe-146-200 </t>
  </si>
  <si>
    <t>B462</t>
  </si>
  <si>
    <t>BAe-146-300</t>
  </si>
  <si>
    <t>AB-47G</t>
  </si>
  <si>
    <t>B47G</t>
  </si>
  <si>
    <t>47D</t>
  </si>
  <si>
    <t>47G</t>
  </si>
  <si>
    <t>47G Trooper</t>
  </si>
  <si>
    <t>47H</t>
  </si>
  <si>
    <t>OH-13 Sioux</t>
  </si>
  <si>
    <t>Sioux</t>
  </si>
  <si>
    <t>TH-13T</t>
  </si>
  <si>
    <t>Trooper</t>
  </si>
  <si>
    <t>UH-13H</t>
  </si>
  <si>
    <t>KAWASAKI</t>
  </si>
  <si>
    <t>WESTLAND</t>
  </si>
  <si>
    <t>AB-47J</t>
  </si>
  <si>
    <t>B47J</t>
  </si>
  <si>
    <t>47J Ranger</t>
  </si>
  <si>
    <t>HH-13</t>
  </si>
  <si>
    <t>Ranger</t>
  </si>
  <si>
    <t>TH-13N</t>
  </si>
  <si>
    <t>UH-13J</t>
  </si>
  <si>
    <t>UH-13P</t>
  </si>
  <si>
    <t>UH-13R</t>
  </si>
  <si>
    <t>SOLOY</t>
  </si>
  <si>
    <t>Bell 47</t>
  </si>
  <si>
    <t>B47T</t>
  </si>
  <si>
    <t>505 Jet Ranger X</t>
  </si>
  <si>
    <t>Jet Ranger X</t>
  </si>
  <si>
    <t>B-52 Stratofortress</t>
  </si>
  <si>
    <t>B52</t>
  </si>
  <si>
    <t>525 Relentless</t>
  </si>
  <si>
    <t>B525</t>
  </si>
  <si>
    <t>Relentless</t>
  </si>
  <si>
    <t>Baron (58TC)</t>
  </si>
  <si>
    <t>B58T</t>
  </si>
  <si>
    <t>BOISAVIA</t>
  </si>
  <si>
    <t>B-604 Mercurey</t>
  </si>
  <si>
    <t>B60</t>
  </si>
  <si>
    <t>NORTHWEST TURBINE</t>
  </si>
  <si>
    <t>Royal Turbine Duke</t>
  </si>
  <si>
    <t>B60T</t>
  </si>
  <si>
    <t>707-100</t>
  </si>
  <si>
    <t>B701</t>
  </si>
  <si>
    <t>707-300</t>
  </si>
  <si>
    <t>B703</t>
  </si>
  <si>
    <t>717-200</t>
  </si>
  <si>
    <t>B712</t>
  </si>
  <si>
    <t>B720</t>
  </si>
  <si>
    <t>727-100</t>
  </si>
  <si>
    <t>B721</t>
  </si>
  <si>
    <t>727-200</t>
  </si>
  <si>
    <t>B722</t>
  </si>
  <si>
    <t>737-200</t>
  </si>
  <si>
    <t>B732</t>
  </si>
  <si>
    <t>737-300</t>
  </si>
  <si>
    <t>B733</t>
  </si>
  <si>
    <t>737-400</t>
  </si>
  <si>
    <t>B734</t>
  </si>
  <si>
    <t>737-500</t>
  </si>
  <si>
    <t>B735</t>
  </si>
  <si>
    <t>737-600</t>
  </si>
  <si>
    <t>B736</t>
  </si>
  <si>
    <t>B737</t>
  </si>
  <si>
    <t>B738</t>
  </si>
  <si>
    <t>737-900</t>
  </si>
  <si>
    <t>B739</t>
  </si>
  <si>
    <t>747-100</t>
  </si>
  <si>
    <t>B741</t>
  </si>
  <si>
    <t>747-200</t>
  </si>
  <si>
    <t>B742</t>
  </si>
  <si>
    <t>747-300</t>
  </si>
  <si>
    <t>B743</t>
  </si>
  <si>
    <t>747-400 (international, winglets)</t>
  </si>
  <si>
    <t>B744</t>
  </si>
  <si>
    <t>747-8</t>
  </si>
  <si>
    <t>B748</t>
  </si>
  <si>
    <t>747SR</t>
  </si>
  <si>
    <t>B74R</t>
  </si>
  <si>
    <t>747SP</t>
  </si>
  <si>
    <t>B74S</t>
  </si>
  <si>
    <t>757-200</t>
  </si>
  <si>
    <t>B752</t>
  </si>
  <si>
    <t>757-300</t>
  </si>
  <si>
    <t>B753</t>
  </si>
  <si>
    <t>767-200</t>
  </si>
  <si>
    <t>B762</t>
  </si>
  <si>
    <t>767-300</t>
  </si>
  <si>
    <t>B763</t>
  </si>
  <si>
    <t>767-400</t>
  </si>
  <si>
    <t>B764</t>
  </si>
  <si>
    <t>777-200ER</t>
  </si>
  <si>
    <t>B772</t>
  </si>
  <si>
    <t>777-300</t>
  </si>
  <si>
    <t>B773</t>
  </si>
  <si>
    <t>777-8</t>
  </si>
  <si>
    <t>B778</t>
  </si>
  <si>
    <t>777-9</t>
  </si>
  <si>
    <t>B779</t>
  </si>
  <si>
    <t>777-200LR</t>
  </si>
  <si>
    <t>B77L</t>
  </si>
  <si>
    <t>777-300ER</t>
  </si>
  <si>
    <t>B77W</t>
  </si>
  <si>
    <t>787-8 Dreamliner</t>
  </si>
  <si>
    <t>B788</t>
  </si>
  <si>
    <t>787-9 Dreamliner</t>
  </si>
  <si>
    <t>B789</t>
  </si>
  <si>
    <t>787-10 Dreamliner</t>
  </si>
  <si>
    <t>B78X</t>
  </si>
  <si>
    <t>One-Eleven</t>
  </si>
  <si>
    <t>BA11</t>
  </si>
  <si>
    <t>CANADIAN HOME ROTORS</t>
  </si>
  <si>
    <t>Baby Belle</t>
  </si>
  <si>
    <t>BABY</t>
  </si>
  <si>
    <t>Safari</t>
  </si>
  <si>
    <t>BARR</t>
  </si>
  <si>
    <t>BarrSix</t>
  </si>
  <si>
    <t>BAR6</t>
  </si>
  <si>
    <t>JEFFAIR</t>
  </si>
  <si>
    <t>Barracuda</t>
  </si>
  <si>
    <t>BARC</t>
  </si>
  <si>
    <t>B-206</t>
  </si>
  <si>
    <t>BASS</t>
  </si>
  <si>
    <t>BRADLEY</t>
  </si>
  <si>
    <t>BA-100 Aerobat</t>
  </si>
  <si>
    <t>BBAT</t>
  </si>
  <si>
    <t>HOVEY</t>
  </si>
  <si>
    <t>Beta Bird</t>
  </si>
  <si>
    <t>BBIR</t>
  </si>
  <si>
    <t>BUHL</t>
  </si>
  <si>
    <t>Sport Airsedan</t>
  </si>
  <si>
    <t>BCA3</t>
  </si>
  <si>
    <t>Bearcat</t>
  </si>
  <si>
    <t>BCAT</t>
  </si>
  <si>
    <t>A-220-100</t>
  </si>
  <si>
    <t>BCS1</t>
  </si>
  <si>
    <t>A-220-300</t>
  </si>
  <si>
    <t>BCS3</t>
  </si>
  <si>
    <t>PEREGRINE</t>
  </si>
  <si>
    <t>PJ-3 Falcon</t>
  </si>
  <si>
    <t>BD10</t>
  </si>
  <si>
    <t>BEDE</t>
  </si>
  <si>
    <t>BD-12</t>
  </si>
  <si>
    <t>BD12</t>
  </si>
  <si>
    <t>BD-17 Nuggett</t>
  </si>
  <si>
    <t>BD17</t>
  </si>
  <si>
    <t>TENNESSEE VALLEY</t>
  </si>
  <si>
    <t>BD-4</t>
  </si>
  <si>
    <t>BD4</t>
  </si>
  <si>
    <t>BD-5B Micro</t>
  </si>
  <si>
    <t>BD5</t>
  </si>
  <si>
    <t>Micro (BD-5J)</t>
  </si>
  <si>
    <t>BD5J</t>
  </si>
  <si>
    <t>Micro (BD-5TP)</t>
  </si>
  <si>
    <t>BD5T</t>
  </si>
  <si>
    <t>SCOTTISH AVIATION</t>
  </si>
  <si>
    <t>Bulldog</t>
  </si>
  <si>
    <t>100 King Air</t>
  </si>
  <si>
    <t>BE10</t>
  </si>
  <si>
    <t>17 Staggerwing</t>
  </si>
  <si>
    <t>BE17</t>
  </si>
  <si>
    <t>BE18</t>
  </si>
  <si>
    <t>19 Musketeer Sport</t>
  </si>
  <si>
    <t>BE19</t>
  </si>
  <si>
    <t>200 Super King Air</t>
  </si>
  <si>
    <t>23 Sundowner</t>
  </si>
  <si>
    <t>BE23</t>
  </si>
  <si>
    <t>24 Musketeer Super</t>
  </si>
  <si>
    <t>BE24</t>
  </si>
  <si>
    <t>300 Super King Air</t>
  </si>
  <si>
    <t>BE30</t>
  </si>
  <si>
    <t>Be-30</t>
  </si>
  <si>
    <t>BE32</t>
  </si>
  <si>
    <t>Bonanza (33)</t>
  </si>
  <si>
    <t>BE33</t>
  </si>
  <si>
    <t>COLEMILL</t>
  </si>
  <si>
    <t>Starfire Bonanza 35</t>
  </si>
  <si>
    <t>BE35</t>
  </si>
  <si>
    <t>Bonanza 36</t>
  </si>
  <si>
    <t>BE36</t>
  </si>
  <si>
    <t>400 Beechjet</t>
  </si>
  <si>
    <t>BE40</t>
  </si>
  <si>
    <t>400XPR</t>
  </si>
  <si>
    <t>BE4W</t>
  </si>
  <si>
    <t>50 Twin Bonanza</t>
  </si>
  <si>
    <t>BE50</t>
  </si>
  <si>
    <t>55 Baron</t>
  </si>
  <si>
    <t>BE55</t>
  </si>
  <si>
    <t>56 Turbo Baron</t>
  </si>
  <si>
    <t>BE56</t>
  </si>
  <si>
    <t>58 Baron</t>
  </si>
  <si>
    <t>BE58</t>
  </si>
  <si>
    <t>60 Duke</t>
  </si>
  <si>
    <t>BE60</t>
  </si>
  <si>
    <t>65 Queen Air</t>
  </si>
  <si>
    <t>BE65</t>
  </si>
  <si>
    <t>70 Queen Air</t>
  </si>
  <si>
    <t>BE70</t>
  </si>
  <si>
    <t>76 Duchess</t>
  </si>
  <si>
    <t>BE76</t>
  </si>
  <si>
    <t>77 Skipper</t>
  </si>
  <si>
    <t>BE77</t>
  </si>
  <si>
    <t>80 Queen Air</t>
  </si>
  <si>
    <t>BE80</t>
  </si>
  <si>
    <t>88 Queen Air</t>
  </si>
  <si>
    <t>BE88</t>
  </si>
  <si>
    <t>95 Travel Air</t>
  </si>
  <si>
    <t>BE95</t>
  </si>
  <si>
    <t>99 Airliner</t>
  </si>
  <si>
    <t>BE99</t>
  </si>
  <si>
    <t>90 King Air</t>
  </si>
  <si>
    <t>BE9L</t>
  </si>
  <si>
    <t>90 (F90) King Air</t>
  </si>
  <si>
    <t>BE9T</t>
  </si>
  <si>
    <t>R &amp; B</t>
  </si>
  <si>
    <t>Bearhawk</t>
  </si>
  <si>
    <t>BEAR</t>
  </si>
  <si>
    <t>SHORT</t>
  </si>
  <si>
    <t>SC-5 Belfast</t>
  </si>
  <si>
    <t>BELF</t>
  </si>
  <si>
    <t>Be-200 Altair</t>
  </si>
  <si>
    <t>BER2</t>
  </si>
  <si>
    <t>ROLLASON</t>
  </si>
  <si>
    <t>Beta</t>
  </si>
  <si>
    <t>BETA</t>
  </si>
  <si>
    <t>ASAP</t>
  </si>
  <si>
    <t>Beaver</t>
  </si>
  <si>
    <t>BEVR</t>
  </si>
  <si>
    <t>PODESVA</t>
  </si>
  <si>
    <t>Bf-109G-2</t>
  </si>
  <si>
    <t>BF19</t>
  </si>
  <si>
    <t>BRISTOL</t>
  </si>
  <si>
    <t>Fighter</t>
  </si>
  <si>
    <t>BFIT</t>
  </si>
  <si>
    <t>PENA</t>
  </si>
  <si>
    <t>Bilouis</t>
  </si>
  <si>
    <t>BILO</t>
  </si>
  <si>
    <t>Biplane</t>
  </si>
  <si>
    <t>BIPL</t>
  </si>
  <si>
    <t>TAYLOR (3)</t>
  </si>
  <si>
    <t>TA-3 Bird</t>
  </si>
  <si>
    <t>BIRD</t>
  </si>
  <si>
    <t>BOT AIRCRAFT</t>
  </si>
  <si>
    <t>SC-07 Speed Cruiser</t>
  </si>
  <si>
    <t>BISC</t>
  </si>
  <si>
    <t>EUROCOPTER-KAWASAKI</t>
  </si>
  <si>
    <t>BK-117B</t>
  </si>
  <si>
    <t>BK17</t>
  </si>
  <si>
    <t>BK-117C-1</t>
  </si>
  <si>
    <t>BK-117</t>
  </si>
  <si>
    <t>HYUNDAI</t>
  </si>
  <si>
    <t>MBB-KAWASAKI</t>
  </si>
  <si>
    <t>NBK-117</t>
  </si>
  <si>
    <t>RENAISSANCE (1)</t>
  </si>
  <si>
    <t>Berkut</t>
  </si>
  <si>
    <t>BKUT</t>
  </si>
  <si>
    <t>BLERIOT</t>
  </si>
  <si>
    <t>BL11</t>
  </si>
  <si>
    <t>BELLANCA</t>
  </si>
  <si>
    <t>17 Viking</t>
  </si>
  <si>
    <t>BL17</t>
  </si>
  <si>
    <t>19 Skyrocket</t>
  </si>
  <si>
    <t>BL19</t>
  </si>
  <si>
    <t>CHAMPION</t>
  </si>
  <si>
    <t>8 Decathlon</t>
  </si>
  <si>
    <t>BL8</t>
  </si>
  <si>
    <t>AMEUR</t>
  </si>
  <si>
    <t>Altania</t>
  </si>
  <si>
    <t>BLBU</t>
  </si>
  <si>
    <t>747-400LCF Dreamlifter</t>
  </si>
  <si>
    <t>BLCF</t>
  </si>
  <si>
    <t>149 Blenheim</t>
  </si>
  <si>
    <t>BLEN</t>
  </si>
  <si>
    <t>OLDFIELD</t>
  </si>
  <si>
    <t>Baby Lakes</t>
  </si>
  <si>
    <t>BLKS</t>
  </si>
  <si>
    <t>MARANDA</t>
  </si>
  <si>
    <t>BM-6 Lark</t>
  </si>
  <si>
    <t>BM6</t>
  </si>
  <si>
    <t>AAK</t>
  </si>
  <si>
    <t>Bushman</t>
  </si>
  <si>
    <t>BMAN</t>
  </si>
  <si>
    <t>BRITTEN NORMAN</t>
  </si>
  <si>
    <t>BN-2B Islander</t>
  </si>
  <si>
    <t>BN-2T Turbo Islander</t>
  </si>
  <si>
    <t>Boeing</t>
  </si>
  <si>
    <t>BO40</t>
  </si>
  <si>
    <t>STEEN</t>
  </si>
  <si>
    <t>Skybolt</t>
  </si>
  <si>
    <t>BOLT</t>
  </si>
  <si>
    <t>RUTAN</t>
  </si>
  <si>
    <t>Boomerang</t>
  </si>
  <si>
    <t>BOOM</t>
  </si>
  <si>
    <t>Bearhawk Patrol</t>
  </si>
  <si>
    <t>BPAT</t>
  </si>
  <si>
    <t>367 BiPod</t>
  </si>
  <si>
    <t>BPOD</t>
  </si>
  <si>
    <t>14 Replica</t>
  </si>
  <si>
    <t>BR14</t>
  </si>
  <si>
    <t>BRUMBY</t>
  </si>
  <si>
    <t>BR60</t>
  </si>
  <si>
    <t>610 Evolution</t>
  </si>
  <si>
    <t>BR61</t>
  </si>
  <si>
    <t>Bravo</t>
  </si>
  <si>
    <t>BRAV</t>
  </si>
  <si>
    <t>B-2</t>
  </si>
  <si>
    <t>BRB2</t>
  </si>
  <si>
    <t>BRANTLY-HYNES</t>
  </si>
  <si>
    <t>HYNES</t>
  </si>
  <si>
    <t>H-2</t>
  </si>
  <si>
    <t>QINGDAO</t>
  </si>
  <si>
    <t>BREEZER</t>
  </si>
  <si>
    <t>Breezer</t>
  </si>
  <si>
    <t>BREZ</t>
  </si>
  <si>
    <t>MAX HOLSTE</t>
  </si>
  <si>
    <t>MH-1521 Broussard</t>
  </si>
  <si>
    <t>BROU</t>
  </si>
  <si>
    <t>BEECH-SFERMA</t>
  </si>
  <si>
    <t>Marquis</t>
  </si>
  <si>
    <t>BS60</t>
  </si>
  <si>
    <t>214ST SuperTransport</t>
  </si>
  <si>
    <t>BSTP</t>
  </si>
  <si>
    <t>SuperTransport</t>
  </si>
  <si>
    <t>CUSTOM FLIGHT</t>
  </si>
  <si>
    <t>Bright Star</t>
  </si>
  <si>
    <t>BSTR</t>
  </si>
  <si>
    <t>Bonanza (B36TC)</t>
  </si>
  <si>
    <t>BT36</t>
  </si>
  <si>
    <t>BTX-1 / T7A</t>
  </si>
  <si>
    <t>BT7</t>
  </si>
  <si>
    <t>N/A</t>
  </si>
  <si>
    <t>KIMBREL</t>
  </si>
  <si>
    <t>Dormoy Bathtub</t>
  </si>
  <si>
    <t>BTUB</t>
  </si>
  <si>
    <t>AIRCRAFT HYDRO-FORMING</t>
  </si>
  <si>
    <t>Bushmaster 2000</t>
  </si>
  <si>
    <t>BU20</t>
  </si>
  <si>
    <t>SSH</t>
  </si>
  <si>
    <t>T-131 Jungmann</t>
  </si>
  <si>
    <t>BU31</t>
  </si>
  <si>
    <t>Jungmeister</t>
  </si>
  <si>
    <t>BU33</t>
  </si>
  <si>
    <t>ZLIN</t>
  </si>
  <si>
    <t>C-206</t>
  </si>
  <si>
    <t>BU81</t>
  </si>
  <si>
    <t>HAWKER SIDDELEY</t>
  </si>
  <si>
    <t>Buccaneer</t>
  </si>
  <si>
    <t>BUC</t>
  </si>
  <si>
    <t>BROKAW</t>
  </si>
  <si>
    <t>Bullet</t>
  </si>
  <si>
    <t>BULT</t>
  </si>
  <si>
    <t>RAINBOW SKYREACH</t>
  </si>
  <si>
    <t>BushCat</t>
  </si>
  <si>
    <t>BUSH</t>
  </si>
  <si>
    <t>BRANDLI</t>
  </si>
  <si>
    <t>Cherry</t>
  </si>
  <si>
    <t>BX2</t>
  </si>
  <si>
    <t>402 (TURBINE)</t>
  </si>
  <si>
    <t>C02T</t>
  </si>
  <si>
    <t>404 Turbo Titan</t>
  </si>
  <si>
    <t>C04T</t>
  </si>
  <si>
    <t>206 (TURBINE)</t>
  </si>
  <si>
    <t>C06T</t>
  </si>
  <si>
    <t>207 (TURBINE)</t>
  </si>
  <si>
    <t>C07T</t>
  </si>
  <si>
    <t>208 Dual-Pac Caravan</t>
  </si>
  <si>
    <t>C08T</t>
  </si>
  <si>
    <t>C-1</t>
  </si>
  <si>
    <t>C1</t>
  </si>
  <si>
    <t>INDAER CHILE</t>
  </si>
  <si>
    <t>Aviojet</t>
  </si>
  <si>
    <t>C101</t>
  </si>
  <si>
    <t>P210 (turbine)</t>
  </si>
  <si>
    <t>C10T</t>
  </si>
  <si>
    <t>FAIRCHILD (1)</t>
  </si>
  <si>
    <t>C-119 Flying Boxcar</t>
  </si>
  <si>
    <t>C119</t>
  </si>
  <si>
    <t>C120</t>
  </si>
  <si>
    <t>C-123 Provider</t>
  </si>
  <si>
    <t>C123</t>
  </si>
  <si>
    <t>NORTHROP</t>
  </si>
  <si>
    <t>C-125 Raider</t>
  </si>
  <si>
    <t>C125</t>
  </si>
  <si>
    <t>LOCKHEED</t>
  </si>
  <si>
    <t>C-130 Hercules</t>
  </si>
  <si>
    <t>C130</t>
  </si>
  <si>
    <t>C-135 Stratolifter</t>
  </si>
  <si>
    <t>C135</t>
  </si>
  <si>
    <t>C140</t>
  </si>
  <si>
    <t>C-141 Starlifter</t>
  </si>
  <si>
    <t>C141</t>
  </si>
  <si>
    <t>414 (Turbine)</t>
  </si>
  <si>
    <t>C14T</t>
  </si>
  <si>
    <t>MCDONNELL DOUGLAS</t>
  </si>
  <si>
    <t>YC-15</t>
  </si>
  <si>
    <t>C15</t>
  </si>
  <si>
    <t>TRANSALL</t>
  </si>
  <si>
    <t>C-160</t>
  </si>
  <si>
    <t>C160</t>
  </si>
  <si>
    <t>162 Skycatcher</t>
  </si>
  <si>
    <t>C162</t>
  </si>
  <si>
    <t>Globemaster 3</t>
  </si>
  <si>
    <t>C17</t>
  </si>
  <si>
    <t>C170</t>
  </si>
  <si>
    <t>175 Skylark</t>
  </si>
  <si>
    <t>C175</t>
  </si>
  <si>
    <t>177 Cardinal</t>
  </si>
  <si>
    <t>C177</t>
  </si>
  <si>
    <t>180 Skywagon 180</t>
  </si>
  <si>
    <t>C180</t>
  </si>
  <si>
    <t>185 Skywagon</t>
  </si>
  <si>
    <t>C185</t>
  </si>
  <si>
    <t>188 AgPickup</t>
  </si>
  <si>
    <t>C188</t>
  </si>
  <si>
    <t>C190</t>
  </si>
  <si>
    <t>C195</t>
  </si>
  <si>
    <t>C-2 Greyhound</t>
  </si>
  <si>
    <t>C2</t>
  </si>
  <si>
    <t>C205</t>
  </si>
  <si>
    <t>206 Super Skywagon</t>
  </si>
  <si>
    <t>C206</t>
  </si>
  <si>
    <t>207 Stationair</t>
  </si>
  <si>
    <t>C207</t>
  </si>
  <si>
    <t>208 Caravan 1</t>
  </si>
  <si>
    <t>210 Centurion</t>
  </si>
  <si>
    <t>C210</t>
  </si>
  <si>
    <t>C-212 Aviocar</t>
  </si>
  <si>
    <t>C212</t>
  </si>
  <si>
    <t>421 (Turbine)</t>
  </si>
  <si>
    <t>C21T</t>
  </si>
  <si>
    <t>CAPRONI VIZZOLA</t>
  </si>
  <si>
    <t>Ventura</t>
  </si>
  <si>
    <t>C22J</t>
  </si>
  <si>
    <t>T240 Corvalis TTx</t>
  </si>
  <si>
    <t>C240</t>
  </si>
  <si>
    <t>525A Citation CJ2</t>
  </si>
  <si>
    <t>C25A</t>
  </si>
  <si>
    <t>525B Citation CJ3</t>
  </si>
  <si>
    <t>C25B</t>
  </si>
  <si>
    <t>525C Citation CJ4</t>
  </si>
  <si>
    <t>C25C</t>
  </si>
  <si>
    <t>525 Citation M2</t>
  </si>
  <si>
    <t>C25M</t>
  </si>
  <si>
    <t>CAUDRON</t>
  </si>
  <si>
    <t>C-272 Luciole</t>
  </si>
  <si>
    <t>C270</t>
  </si>
  <si>
    <t>ALENIA AERMACCHI</t>
  </si>
  <si>
    <t>C-27J Spartan</t>
  </si>
  <si>
    <t>C27J</t>
  </si>
  <si>
    <t>C-295</t>
  </si>
  <si>
    <t>C295</t>
  </si>
  <si>
    <t>T303 Crusader</t>
  </si>
  <si>
    <t>CEA</t>
  </si>
  <si>
    <t>CEA-309 Mehari</t>
  </si>
  <si>
    <t>C309</t>
  </si>
  <si>
    <t>LOCKHEED MARTIN</t>
  </si>
  <si>
    <t>C-130J Hercules</t>
  </si>
  <si>
    <t>Super 310</t>
  </si>
  <si>
    <t>CEA-311 Anequim</t>
  </si>
  <si>
    <t>C311</t>
  </si>
  <si>
    <t>320 Executive Skyknight</t>
  </si>
  <si>
    <t>C320</t>
  </si>
  <si>
    <t>C335</t>
  </si>
  <si>
    <t>336 Skymaster</t>
  </si>
  <si>
    <t>C336</t>
  </si>
  <si>
    <t>337 Super Skymaster</t>
  </si>
  <si>
    <t>C337</t>
  </si>
  <si>
    <t>C340</t>
  </si>
  <si>
    <t>EKW</t>
  </si>
  <si>
    <t>C-3605</t>
  </si>
  <si>
    <t>C365</t>
  </si>
  <si>
    <t>404 Titan</t>
  </si>
  <si>
    <t>408 SkyCourier</t>
  </si>
  <si>
    <t>C408</t>
  </si>
  <si>
    <t>C411</t>
  </si>
  <si>
    <t>C414</t>
  </si>
  <si>
    <t>C-42 Bison</t>
  </si>
  <si>
    <t>421 Golden Eagle</t>
  </si>
  <si>
    <t>C421</t>
  </si>
  <si>
    <t>425 Corsair</t>
  </si>
  <si>
    <t>C425</t>
  </si>
  <si>
    <t>441 Conquest 2</t>
  </si>
  <si>
    <t>C441</t>
  </si>
  <si>
    <t>CURTISS</t>
  </si>
  <si>
    <t>C-46 Commando</t>
  </si>
  <si>
    <t>C46</t>
  </si>
  <si>
    <t>Citation</t>
  </si>
  <si>
    <t>C500</t>
  </si>
  <si>
    <t>Citation 1SP</t>
  </si>
  <si>
    <t>C501</t>
  </si>
  <si>
    <t>510 Citation Mustang</t>
  </si>
  <si>
    <t>C510</t>
  </si>
  <si>
    <t>525 CitationJet</t>
  </si>
  <si>
    <t>C525</t>
  </si>
  <si>
    <t>526 CitationJet</t>
  </si>
  <si>
    <t>C526</t>
  </si>
  <si>
    <t>Citation 2</t>
  </si>
  <si>
    <t>C550</t>
  </si>
  <si>
    <t>Citation 2SP</t>
  </si>
  <si>
    <t>C551</t>
  </si>
  <si>
    <t>550B Citation Bravo</t>
  </si>
  <si>
    <t>C55B</t>
  </si>
  <si>
    <t>560 Citation 5</t>
  </si>
  <si>
    <t>C560</t>
  </si>
  <si>
    <t>560XL Citation Excel</t>
  </si>
  <si>
    <t>C56X</t>
  </si>
  <si>
    <t>C-5M Super Galaxy</t>
  </si>
  <si>
    <t>C5M</t>
  </si>
  <si>
    <t>650 Citation 6</t>
  </si>
  <si>
    <t>C650</t>
  </si>
  <si>
    <t>680 Citation Sovereign</t>
  </si>
  <si>
    <t>C680</t>
  </si>
  <si>
    <t>680A Citation Latitude</t>
  </si>
  <si>
    <t>C68A</t>
  </si>
  <si>
    <t>700 Citation Longitude</t>
  </si>
  <si>
    <t>C700</t>
  </si>
  <si>
    <t>172RG Cutlass RG</t>
  </si>
  <si>
    <t>C72R</t>
  </si>
  <si>
    <t>750 Citation 10</t>
  </si>
  <si>
    <t>C750</t>
  </si>
  <si>
    <t>177 Cardinal RG</t>
  </si>
  <si>
    <t>C77R</t>
  </si>
  <si>
    <t>C-82 Packet</t>
  </si>
  <si>
    <t>C82</t>
  </si>
  <si>
    <t>182 Skylane RG</t>
  </si>
  <si>
    <t>C82R</t>
  </si>
  <si>
    <t>Turbo Skylane</t>
  </si>
  <si>
    <t>C82S</t>
  </si>
  <si>
    <t>TR182 Turbo Skylane RG</t>
  </si>
  <si>
    <t>C82T</t>
  </si>
  <si>
    <t>C-919</t>
  </si>
  <si>
    <t>C919</t>
  </si>
  <si>
    <t>C-97 Stratofreighter</t>
  </si>
  <si>
    <t>C97</t>
  </si>
  <si>
    <t>COMP AIR</t>
  </si>
  <si>
    <t>CA-12 Comp Air 12</t>
  </si>
  <si>
    <t>CA12</t>
  </si>
  <si>
    <t>CA19</t>
  </si>
  <si>
    <t>AEROCOMP</t>
  </si>
  <si>
    <t>CA-10 Comp Air 10</t>
  </si>
  <si>
    <t>CA1P</t>
  </si>
  <si>
    <t>CA-10XLT Comp Air 10XLT</t>
  </si>
  <si>
    <t>CA1T</t>
  </si>
  <si>
    <t>Winjeel</t>
  </si>
  <si>
    <t>CA25</t>
  </si>
  <si>
    <t>CA-3 Comp Air 3</t>
  </si>
  <si>
    <t>CA3</t>
  </si>
  <si>
    <t>CA-4 Comp Monster</t>
  </si>
  <si>
    <t>CA4</t>
  </si>
  <si>
    <t>CORVUS</t>
  </si>
  <si>
    <t>CA-41 Racer</t>
  </si>
  <si>
    <t>CA41</t>
  </si>
  <si>
    <t>CA-6 Comp Air 6</t>
  </si>
  <si>
    <t>CA6</t>
  </si>
  <si>
    <t>CVJETKOVIC</t>
  </si>
  <si>
    <t>Mini Ace</t>
  </si>
  <si>
    <t>CA61</t>
  </si>
  <si>
    <t>CA-65 Skyfly</t>
  </si>
  <si>
    <t>CA65</t>
  </si>
  <si>
    <t>Comp Air 7P</t>
  </si>
  <si>
    <t>CA7P</t>
  </si>
  <si>
    <t>Comp Air 7SLX</t>
  </si>
  <si>
    <t>CA7T</t>
  </si>
  <si>
    <t>CA-8 Comp Air 8</t>
  </si>
  <si>
    <t>CA8</t>
  </si>
  <si>
    <t>CA-9 Comp Air 9</t>
  </si>
  <si>
    <t>CA9</t>
  </si>
  <si>
    <t>UNIVERSAL COMPOSITE</t>
  </si>
  <si>
    <t>Carbon Bird</t>
  </si>
  <si>
    <t>CABI</t>
  </si>
  <si>
    <t>PARAMOUNT</t>
  </si>
  <si>
    <t>Cabinaire</t>
  </si>
  <si>
    <t>CABN</t>
  </si>
  <si>
    <t>DELISLE</t>
  </si>
  <si>
    <t>Cadi</t>
  </si>
  <si>
    <t>CAD2</t>
  </si>
  <si>
    <t>CLASS</t>
  </si>
  <si>
    <t>Bush Caddy L-162</t>
  </si>
  <si>
    <t>CAD4</t>
  </si>
  <si>
    <t>CA-J Comp Air Jet</t>
  </si>
  <si>
    <t>CAJ</t>
  </si>
  <si>
    <t>SOPWITH</t>
  </si>
  <si>
    <t>Camel Replica</t>
  </si>
  <si>
    <t>CAML</t>
  </si>
  <si>
    <t>ST. CROIX</t>
  </si>
  <si>
    <t>Pietenpol Aircamper</t>
  </si>
  <si>
    <t>CAMP</t>
  </si>
  <si>
    <t>CAMPANA</t>
  </si>
  <si>
    <t>AN-4</t>
  </si>
  <si>
    <t>CAN4</t>
  </si>
  <si>
    <t>FLIGHTWORKS</t>
  </si>
  <si>
    <t>Capella</t>
  </si>
  <si>
    <t>CAPL</t>
  </si>
  <si>
    <t>AEROCAR</t>
  </si>
  <si>
    <t>Aerocar</t>
  </si>
  <si>
    <t>CAR</t>
  </si>
  <si>
    <t>AVIATION TRADERS</t>
  </si>
  <si>
    <t>ATL-98 Carvair</t>
  </si>
  <si>
    <t>CARV</t>
  </si>
  <si>
    <t>NATIONAL AERONAUTICS</t>
  </si>
  <si>
    <t>Cassutt 3M</t>
  </si>
  <si>
    <t>CASS</t>
  </si>
  <si>
    <t>CREATIVE FLIGHT</t>
  </si>
  <si>
    <t>MPA Aerocat SR</t>
  </si>
  <si>
    <t>CAT1</t>
  </si>
  <si>
    <t>MPA Aerocat TR</t>
  </si>
  <si>
    <t>CAT2</t>
  </si>
  <si>
    <t>AW</t>
  </si>
  <si>
    <t>CAW</t>
  </si>
  <si>
    <t>MAKELAN</t>
  </si>
  <si>
    <t>Hatz Classic</t>
  </si>
  <si>
    <t>CB1</t>
  </si>
  <si>
    <t>CUB CRAFTERS</t>
  </si>
  <si>
    <t>CC-19 XCub</t>
  </si>
  <si>
    <t>CC19</t>
  </si>
  <si>
    <t>CLAUDIUS DORNIER</t>
  </si>
  <si>
    <t>CD-2 Seastar</t>
  </si>
  <si>
    <t>CD2</t>
  </si>
  <si>
    <t>DC-6</t>
  </si>
  <si>
    <t>CDC6</t>
  </si>
  <si>
    <t>CHILTON</t>
  </si>
  <si>
    <t>DW-1</t>
  </si>
  <si>
    <t>CDW1</t>
  </si>
  <si>
    <t>CERVA</t>
  </si>
  <si>
    <t>CE-43 Guepard</t>
  </si>
  <si>
    <t>CE43</t>
  </si>
  <si>
    <t>CELAIR</t>
  </si>
  <si>
    <t>Eagle 300</t>
  </si>
  <si>
    <t>CEGL</t>
  </si>
  <si>
    <t>MIRAGE</t>
  </si>
  <si>
    <t>Celerity</t>
  </si>
  <si>
    <t>CELR</t>
  </si>
  <si>
    <t>FOUND</t>
  </si>
  <si>
    <t>Centennial</t>
  </si>
  <si>
    <t>CENT</t>
  </si>
  <si>
    <t>G-3 Replica</t>
  </si>
  <si>
    <t>CG3</t>
  </si>
  <si>
    <t>Chung-Tsing</t>
  </si>
  <si>
    <t>CH1</t>
  </si>
  <si>
    <t>ZENAIR</t>
  </si>
  <si>
    <t>CH-100 Mono-Zénith</t>
  </si>
  <si>
    <t>CH10</t>
  </si>
  <si>
    <t>CICARE</t>
  </si>
  <si>
    <t>CH-12</t>
  </si>
  <si>
    <t>CH12</t>
  </si>
  <si>
    <t>Aguilucho</t>
  </si>
  <si>
    <t>CH14</t>
  </si>
  <si>
    <t>CH-14 Aguilucho</t>
  </si>
  <si>
    <t>CH-150 Acro-Zénith</t>
  </si>
  <si>
    <t>CH15</t>
  </si>
  <si>
    <t>CH-180 Super Acro-Z</t>
  </si>
  <si>
    <t>CH18</t>
  </si>
  <si>
    <t>CH-200 Zénith</t>
  </si>
  <si>
    <t>CH20</t>
  </si>
  <si>
    <t>CH-250 Zénith</t>
  </si>
  <si>
    <t>CH25</t>
  </si>
  <si>
    <t>CH-2000 Zénith</t>
  </si>
  <si>
    <t>CH2T</t>
  </si>
  <si>
    <t>CH-300 Tri-Z</t>
  </si>
  <si>
    <t>CH30</t>
  </si>
  <si>
    <t>CH40</t>
  </si>
  <si>
    <t>CH-50 Mini-Z</t>
  </si>
  <si>
    <t>CH50</t>
  </si>
  <si>
    <t>ZENITH</t>
  </si>
  <si>
    <t>CH-601 Super Zodiac</t>
  </si>
  <si>
    <t>CH60</t>
  </si>
  <si>
    <t>CH-620 Gemini</t>
  </si>
  <si>
    <t>CH62</t>
  </si>
  <si>
    <t>CH-640 Zodiac</t>
  </si>
  <si>
    <t>CH64</t>
  </si>
  <si>
    <t>AMD</t>
  </si>
  <si>
    <t>CH-650 Zodiac</t>
  </si>
  <si>
    <t>CH65</t>
  </si>
  <si>
    <t>HELI-SPORT</t>
  </si>
  <si>
    <t>CH-7 Kompress</t>
  </si>
  <si>
    <t>CH7</t>
  </si>
  <si>
    <t>Kompress</t>
  </si>
  <si>
    <t>Stol (CH-701)</t>
  </si>
  <si>
    <t>CH70</t>
  </si>
  <si>
    <t>CH-750 Stol</t>
  </si>
  <si>
    <t>CH75</t>
  </si>
  <si>
    <t>7ECA Citabria</t>
  </si>
  <si>
    <t>CH7A</t>
  </si>
  <si>
    <t>7KC Olympia</t>
  </si>
  <si>
    <t>CH-801 Stol</t>
  </si>
  <si>
    <t>CH80</t>
  </si>
  <si>
    <t>CADCOR</t>
  </si>
  <si>
    <t>Chanute</t>
  </si>
  <si>
    <t>CHAN</t>
  </si>
  <si>
    <t>NOIN</t>
  </si>
  <si>
    <t>Choucas</t>
  </si>
  <si>
    <t>CHCS</t>
  </si>
  <si>
    <t>KOREAN AIR</t>
  </si>
  <si>
    <t>Chang-Gong 91</t>
  </si>
  <si>
    <t>CHGO</t>
  </si>
  <si>
    <t>Chico</t>
  </si>
  <si>
    <t>CHIC</t>
  </si>
  <si>
    <t>PAWNEE</t>
  </si>
  <si>
    <t>Chief</t>
  </si>
  <si>
    <t>CHIF</t>
  </si>
  <si>
    <t>Chinook</t>
  </si>
  <si>
    <t>CHIN</t>
  </si>
  <si>
    <t>SUPER-CHIPMUNK</t>
  </si>
  <si>
    <t>Super-Chipmunk</t>
  </si>
  <si>
    <t>CHIP</t>
  </si>
  <si>
    <t>ELMWOOD</t>
  </si>
  <si>
    <t>CA-05 Christavia Mk1</t>
  </si>
  <si>
    <t>CHR1</t>
  </si>
  <si>
    <t>Christavia Mk4</t>
  </si>
  <si>
    <t>CHR4</t>
  </si>
  <si>
    <t>HYDROPLANE</t>
  </si>
  <si>
    <t>Cicada</t>
  </si>
  <si>
    <t>CICA</t>
  </si>
  <si>
    <t>CORBY</t>
  </si>
  <si>
    <t>Starlet</t>
  </si>
  <si>
    <t>CJ1</t>
  </si>
  <si>
    <t>NANCHANG</t>
  </si>
  <si>
    <t>CJ-6</t>
  </si>
  <si>
    <t>CJ6</t>
  </si>
  <si>
    <t>Ching-Kuo</t>
  </si>
  <si>
    <t>CKUO</t>
  </si>
  <si>
    <t>CANADAIR</t>
  </si>
  <si>
    <t>CL-215</t>
  </si>
  <si>
    <t>CL2P</t>
  </si>
  <si>
    <t>CL-215T</t>
  </si>
  <si>
    <t>CL2T</t>
  </si>
  <si>
    <t>BOMBARDIER</t>
  </si>
  <si>
    <t>Challenger 300</t>
  </si>
  <si>
    <t>CL30</t>
  </si>
  <si>
    <t>Challenger 350</t>
  </si>
  <si>
    <t>CL35</t>
  </si>
  <si>
    <t>CL-41 Tutor</t>
  </si>
  <si>
    <t>CL41</t>
  </si>
  <si>
    <t>CL-44-0 Guppy</t>
  </si>
  <si>
    <t>CL4G</t>
  </si>
  <si>
    <t>CL-600 Challenger 600</t>
  </si>
  <si>
    <t>CL60</t>
  </si>
  <si>
    <t>CARRIOU</t>
  </si>
  <si>
    <t>RSA Club</t>
  </si>
  <si>
    <t>CL8</t>
  </si>
  <si>
    <t>CALLAIR</t>
  </si>
  <si>
    <t>A-4</t>
  </si>
  <si>
    <t>CLA</t>
  </si>
  <si>
    <t>B-1 Snipe Commander</t>
  </si>
  <si>
    <t>CLB1</t>
  </si>
  <si>
    <t>FISHER AERO</t>
  </si>
  <si>
    <t>Celebrity</t>
  </si>
  <si>
    <t>CLBR</t>
  </si>
  <si>
    <t>REARWIN</t>
  </si>
  <si>
    <t>8090 Cloudster</t>
  </si>
  <si>
    <t>CLDS</t>
  </si>
  <si>
    <t>COLYAER</t>
  </si>
  <si>
    <t>Martin 3</t>
  </si>
  <si>
    <t>CMA3</t>
  </si>
  <si>
    <t>C-165 Airmaster</t>
  </si>
  <si>
    <t>CMAS</t>
  </si>
  <si>
    <t>CIRCA</t>
  </si>
  <si>
    <t>Nieuport 12-7/8</t>
  </si>
  <si>
    <t>CN12</t>
  </si>
  <si>
    <t>CN-235</t>
  </si>
  <si>
    <t>CN35</t>
  </si>
  <si>
    <t>Canberra</t>
  </si>
  <si>
    <t>CNBR</t>
  </si>
  <si>
    <t>Condor</t>
  </si>
  <si>
    <t>CNDR</t>
  </si>
  <si>
    <t>NGP</t>
  </si>
  <si>
    <t>CNGP</t>
  </si>
  <si>
    <t>LEAVENS</t>
  </si>
  <si>
    <t>Canuck</t>
  </si>
  <si>
    <t>CNUK</t>
  </si>
  <si>
    <t>COBALT</t>
  </si>
  <si>
    <t>Co-50 Valkyrie</t>
  </si>
  <si>
    <t>CO50</t>
  </si>
  <si>
    <t>COBRA</t>
  </si>
  <si>
    <t>COAR</t>
  </si>
  <si>
    <t>DEBORDE-ROLLAND</t>
  </si>
  <si>
    <t>Cobra</t>
  </si>
  <si>
    <t>COBR</t>
  </si>
  <si>
    <t>LANCAIR</t>
  </si>
  <si>
    <t>LC-42 Columbia 350</t>
  </si>
  <si>
    <t>COL3</t>
  </si>
  <si>
    <t>LC-41 Columbia 400</t>
  </si>
  <si>
    <t>COL4</t>
  </si>
  <si>
    <t>TEXAS AIRCRAFT</t>
  </si>
  <si>
    <t>Colt</t>
  </si>
  <si>
    <t>COLT</t>
  </si>
  <si>
    <t>HELICOM</t>
  </si>
  <si>
    <t>Commuter</t>
  </si>
  <si>
    <t>COMU</t>
  </si>
  <si>
    <t>H-1 Commuter</t>
  </si>
  <si>
    <t>INTERNATIONAL HELICOPTERS</t>
  </si>
  <si>
    <t>TAMARIND</t>
  </si>
  <si>
    <t>C-121 Constellation</t>
  </si>
  <si>
    <t>CONI</t>
  </si>
  <si>
    <t>T &amp; T AVIATION</t>
  </si>
  <si>
    <t>Falcon</t>
  </si>
  <si>
    <t>CORO</t>
  </si>
  <si>
    <t>SIVEL</t>
  </si>
  <si>
    <t>Corriedale</t>
  </si>
  <si>
    <t>CORR</t>
  </si>
  <si>
    <t>VOUGHT-SIKORSKY</t>
  </si>
  <si>
    <t>F4U Corsair</t>
  </si>
  <si>
    <t>CORS</t>
  </si>
  <si>
    <t>WOLFSBERG</t>
  </si>
  <si>
    <t>Corvus</t>
  </si>
  <si>
    <t>CORV</t>
  </si>
  <si>
    <t>NESMITH</t>
  </si>
  <si>
    <t>COUG</t>
  </si>
  <si>
    <t>HELIO</t>
  </si>
  <si>
    <t>H-395 Super Courier</t>
  </si>
  <si>
    <t>COUR</t>
  </si>
  <si>
    <t>RANS</t>
  </si>
  <si>
    <t>S-6 Coyote 2</t>
  </si>
  <si>
    <t>COY2</t>
  </si>
  <si>
    <t>CO-Z</t>
  </si>
  <si>
    <t>CozyJet</t>
  </si>
  <si>
    <t>COZJ</t>
  </si>
  <si>
    <t>Cozy</t>
  </si>
  <si>
    <t>COZY</t>
  </si>
  <si>
    <t>MUDRY</t>
  </si>
  <si>
    <t>CAP-10</t>
  </si>
  <si>
    <t>CP10</t>
  </si>
  <si>
    <t>SCINTEX</t>
  </si>
  <si>
    <t>CP-1310 Super Emeraude</t>
  </si>
  <si>
    <t>CP13</t>
  </si>
  <si>
    <t>CAP-20</t>
  </si>
  <si>
    <t>CP20</t>
  </si>
  <si>
    <t>CAP-21</t>
  </si>
  <si>
    <t>CP21</t>
  </si>
  <si>
    <t>GILES</t>
  </si>
  <si>
    <t>G-222</t>
  </si>
  <si>
    <t>CP22</t>
  </si>
  <si>
    <t>CAP-230</t>
  </si>
  <si>
    <t>CP23</t>
  </si>
  <si>
    <t>STARK</t>
  </si>
  <si>
    <t>Emeraude</t>
  </si>
  <si>
    <t>CP30</t>
  </si>
  <si>
    <t>PIEL</t>
  </si>
  <si>
    <t>CP-328 Super Emeraude</t>
  </si>
  <si>
    <t>CP32</t>
  </si>
  <si>
    <t>CP-601 Diamant</t>
  </si>
  <si>
    <t>CP60</t>
  </si>
  <si>
    <t>PORTERFIELD</t>
  </si>
  <si>
    <t>CP-65 Collegiate</t>
  </si>
  <si>
    <t>CP65</t>
  </si>
  <si>
    <t>Béryl</t>
  </si>
  <si>
    <t>CP75</t>
  </si>
  <si>
    <t>CP-80 Zéphir</t>
  </si>
  <si>
    <t>CP80</t>
  </si>
  <si>
    <t>CP-90 Pinocchio</t>
  </si>
  <si>
    <t>CP90</t>
  </si>
  <si>
    <t>Capena</t>
  </si>
  <si>
    <t>CPNA</t>
  </si>
  <si>
    <t>CULP</t>
  </si>
  <si>
    <t>Sopwith Pup</t>
  </si>
  <si>
    <t>CPUP</t>
  </si>
  <si>
    <t>DYN'AERO</t>
  </si>
  <si>
    <t>CR-100</t>
  </si>
  <si>
    <t>CR10</t>
  </si>
  <si>
    <t>CRANFIELD</t>
  </si>
  <si>
    <t>Eagle</t>
  </si>
  <si>
    <t>CRA1</t>
  </si>
  <si>
    <t>PLUMB</t>
  </si>
  <si>
    <t>Cracker Jack</t>
  </si>
  <si>
    <t>CRAC</t>
  </si>
  <si>
    <t>Robin</t>
  </si>
  <si>
    <t>CRBN</t>
  </si>
  <si>
    <t>S-7 Courier</t>
  </si>
  <si>
    <t>CRER</t>
  </si>
  <si>
    <t>PACIFIC AEROSPACE</t>
  </si>
  <si>
    <t>Cresco</t>
  </si>
  <si>
    <t>CRES</t>
  </si>
  <si>
    <t>Regional Jet CRJ-100</t>
  </si>
  <si>
    <t>CRJ1</t>
  </si>
  <si>
    <t>Regional Jet CRJ-200</t>
  </si>
  <si>
    <t>CRJ2</t>
  </si>
  <si>
    <t>Regional Jet CRJ-700</t>
  </si>
  <si>
    <t>CRJ7</t>
  </si>
  <si>
    <t>Regional Jet CRJ-900</t>
  </si>
  <si>
    <t>CRJ9</t>
  </si>
  <si>
    <t>Regional Jet CRJ-1000</t>
  </si>
  <si>
    <t>CRJX</t>
  </si>
  <si>
    <t>PIPER</t>
  </si>
  <si>
    <t>PiperSport</t>
  </si>
  <si>
    <t>CRUZ</t>
  </si>
  <si>
    <t>Airtrainer</t>
  </si>
  <si>
    <t>CT4</t>
  </si>
  <si>
    <t>RAINBOW</t>
  </si>
  <si>
    <t>Cheetah</t>
  </si>
  <si>
    <t>CTAH</t>
  </si>
  <si>
    <t>ACES HIGH</t>
  </si>
  <si>
    <t>Cuby 2</t>
  </si>
  <si>
    <t>CUB2</t>
  </si>
  <si>
    <t>LA FRANCE</t>
  </si>
  <si>
    <t>Cadet STF</t>
  </si>
  <si>
    <t>CUCA</t>
  </si>
  <si>
    <t>Special</t>
  </si>
  <si>
    <t>CULVER</t>
  </si>
  <si>
    <t>CULV</t>
  </si>
  <si>
    <t>Culex</t>
  </si>
  <si>
    <t>CULX</t>
  </si>
  <si>
    <t>VC-131G</t>
  </si>
  <si>
    <t>CVLP</t>
  </si>
  <si>
    <t>KELOWNA</t>
  </si>
  <si>
    <t>CV-5800</t>
  </si>
  <si>
    <t>CVLT</t>
  </si>
  <si>
    <t>THATCHER</t>
  </si>
  <si>
    <t>CX-5</t>
  </si>
  <si>
    <t>CX5</t>
  </si>
  <si>
    <t>CARLSON</t>
  </si>
  <si>
    <t>Skycycle</t>
  </si>
  <si>
    <t>CYCL</t>
  </si>
  <si>
    <t>HAWKER</t>
  </si>
  <si>
    <t>Cygnet Replica</t>
  </si>
  <si>
    <t>CYGT</t>
  </si>
  <si>
    <t>WING</t>
  </si>
  <si>
    <t>Derringer</t>
  </si>
  <si>
    <t>D1</t>
  </si>
  <si>
    <t>WASSMER</t>
  </si>
  <si>
    <t>D-112</t>
  </si>
  <si>
    <t>D11</t>
  </si>
  <si>
    <t>DORNA</t>
  </si>
  <si>
    <t>D-139 Blue Bird</t>
  </si>
  <si>
    <t>D139</t>
  </si>
  <si>
    <t>SAN</t>
  </si>
  <si>
    <t>D-140 Mousquetaire</t>
  </si>
  <si>
    <t>D140</t>
  </si>
  <si>
    <t>D-150 Mascaret</t>
  </si>
  <si>
    <t>D150</t>
  </si>
  <si>
    <t>JODEL</t>
  </si>
  <si>
    <t>D-19</t>
  </si>
  <si>
    <t>D18</t>
  </si>
  <si>
    <t>D'APUZZO</t>
  </si>
  <si>
    <t>D-201 Sportwing</t>
  </si>
  <si>
    <t>D201</t>
  </si>
  <si>
    <t>Dornier 228</t>
  </si>
  <si>
    <t>D228</t>
  </si>
  <si>
    <t>NEW STANDARD</t>
  </si>
  <si>
    <t>D-25</t>
  </si>
  <si>
    <t>D25</t>
  </si>
  <si>
    <t>CENTRE EST</t>
  </si>
  <si>
    <t>D250</t>
  </si>
  <si>
    <t>D253</t>
  </si>
  <si>
    <t>Do-28 Skyservant</t>
  </si>
  <si>
    <t>D28D</t>
  </si>
  <si>
    <t>Do-28D-6 Turbo Skyservant</t>
  </si>
  <si>
    <t>D28T</t>
  </si>
  <si>
    <t>Turbulent</t>
  </si>
  <si>
    <t>D31</t>
  </si>
  <si>
    <t>FAIRCHILD DORNIER</t>
  </si>
  <si>
    <t>D328</t>
  </si>
  <si>
    <t>AKAFLIEG DARMSTADT</t>
  </si>
  <si>
    <t>D-39</t>
  </si>
  <si>
    <t>D39</t>
  </si>
  <si>
    <t>D-4</t>
  </si>
  <si>
    <t>D4</t>
  </si>
  <si>
    <t>OGMA</t>
  </si>
  <si>
    <t>D-5</t>
  </si>
  <si>
    <t>D5</t>
  </si>
  <si>
    <t>DRUINE</t>
  </si>
  <si>
    <t>Turbi</t>
  </si>
  <si>
    <t>D5TU</t>
  </si>
  <si>
    <t>D-6</t>
  </si>
  <si>
    <t>D6</t>
  </si>
  <si>
    <t>D-62 Condor</t>
  </si>
  <si>
    <t>D6CR</t>
  </si>
  <si>
    <t>FOKKER</t>
  </si>
  <si>
    <t>D-7 Replica</t>
  </si>
  <si>
    <t>D7</t>
  </si>
  <si>
    <t>D-8 Replica</t>
  </si>
  <si>
    <t>D8</t>
  </si>
  <si>
    <t>DAVIS</t>
  </si>
  <si>
    <t>DA-2</t>
  </si>
  <si>
    <t>DA2</t>
  </si>
  <si>
    <t>DIAMOND</t>
  </si>
  <si>
    <t>DA-36 E-Star</t>
  </si>
  <si>
    <t>DA36</t>
  </si>
  <si>
    <t>Katana (DA-40)</t>
  </si>
  <si>
    <t>DA40</t>
  </si>
  <si>
    <t>Twin Star</t>
  </si>
  <si>
    <t>DA-5</t>
  </si>
  <si>
    <t>DA5</t>
  </si>
  <si>
    <t>DA-62</t>
  </si>
  <si>
    <t>Dahu</t>
  </si>
  <si>
    <t>DAHU</t>
  </si>
  <si>
    <t>FISHER</t>
  </si>
  <si>
    <t>Dakota Hawk</t>
  </si>
  <si>
    <t>DAKH</t>
  </si>
  <si>
    <t>SPEZIO</t>
  </si>
  <si>
    <t>Tuholer</t>
  </si>
  <si>
    <t>DAL1</t>
  </si>
  <si>
    <t>UL-JIH</t>
  </si>
  <si>
    <t>Fascination</t>
  </si>
  <si>
    <t>DAL4</t>
  </si>
  <si>
    <t>Evolution</t>
  </si>
  <si>
    <t>DAL5</t>
  </si>
  <si>
    <t>PARRISH</t>
  </si>
  <si>
    <t>Dart</t>
  </si>
  <si>
    <t>DART</t>
  </si>
  <si>
    <t>DC10</t>
  </si>
  <si>
    <t>DC-2</t>
  </si>
  <si>
    <t>DC2</t>
  </si>
  <si>
    <t>DC-3</t>
  </si>
  <si>
    <t>Super DC-3</t>
  </si>
  <si>
    <t>DC3S</t>
  </si>
  <si>
    <t>SCHAFER</t>
  </si>
  <si>
    <t>DC-3-65TP Turbodak</t>
  </si>
  <si>
    <t>DC3T</t>
  </si>
  <si>
    <t>DC-4</t>
  </si>
  <si>
    <t>DC4</t>
  </si>
  <si>
    <t>DC6</t>
  </si>
  <si>
    <t>DC-7</t>
  </si>
  <si>
    <t>DC7</t>
  </si>
  <si>
    <t>DC-8-50</t>
  </si>
  <si>
    <t>DC85</t>
  </si>
  <si>
    <t>DC-8-60</t>
  </si>
  <si>
    <t>DC86</t>
  </si>
  <si>
    <t>DC-8-70</t>
  </si>
  <si>
    <t>DC87</t>
  </si>
  <si>
    <t>DC-9-10</t>
  </si>
  <si>
    <t>DC91</t>
  </si>
  <si>
    <t>DC-9-20</t>
  </si>
  <si>
    <t>DC92</t>
  </si>
  <si>
    <t>DC-9-30</t>
  </si>
  <si>
    <t>DC93</t>
  </si>
  <si>
    <t>DC-9-40</t>
  </si>
  <si>
    <t>DC94</t>
  </si>
  <si>
    <t>DC-9-50</t>
  </si>
  <si>
    <t>DC95</t>
  </si>
  <si>
    <t>Defiant</t>
  </si>
  <si>
    <t>DEFI</t>
  </si>
  <si>
    <t>LYAVIN</t>
  </si>
  <si>
    <t>Delfin</t>
  </si>
  <si>
    <t>DELF</t>
  </si>
  <si>
    <t>DAMOURE-FABRE</t>
  </si>
  <si>
    <t>Saphir</t>
  </si>
  <si>
    <t>DFL6</t>
  </si>
  <si>
    <t>VIKING (1)</t>
  </si>
  <si>
    <t>Dragonfly</t>
  </si>
  <si>
    <t>DFLY</t>
  </si>
  <si>
    <t>HOWARD (1)</t>
  </si>
  <si>
    <t>DGA-15</t>
  </si>
  <si>
    <t>DG15</t>
  </si>
  <si>
    <t>DG-1000T</t>
  </si>
  <si>
    <t>DG1T</t>
  </si>
  <si>
    <t>DG-400</t>
  </si>
  <si>
    <t>DG40</t>
  </si>
  <si>
    <t>DG-500M</t>
  </si>
  <si>
    <t>DG50</t>
  </si>
  <si>
    <t>DG-600M</t>
  </si>
  <si>
    <t>DG60</t>
  </si>
  <si>
    <t>DG-800</t>
  </si>
  <si>
    <t>DG80</t>
  </si>
  <si>
    <t>DE HAVILLAND CANADA</t>
  </si>
  <si>
    <t>DHC-2 Mk3 Turbo Beaver</t>
  </si>
  <si>
    <t>DH2T</t>
  </si>
  <si>
    <t>DHC-3 Turbo Otter</t>
  </si>
  <si>
    <t>DH3T</t>
  </si>
  <si>
    <t>DHC-4 Turbo Caribou</t>
  </si>
  <si>
    <t>DH4T</t>
  </si>
  <si>
    <t xml:space="preserve">DE HAVILLAND </t>
  </si>
  <si>
    <t>Moth</t>
  </si>
  <si>
    <t>DE HAVILLAND</t>
  </si>
  <si>
    <t>Puss Moth</t>
  </si>
  <si>
    <t>DH80</t>
  </si>
  <si>
    <t>DH-82 Tiger Moth</t>
  </si>
  <si>
    <t>Fox Moth</t>
  </si>
  <si>
    <t>DH83</t>
  </si>
  <si>
    <t>DH-84 Dragon</t>
  </si>
  <si>
    <t>DH84</t>
  </si>
  <si>
    <t>Leopard Moth</t>
  </si>
  <si>
    <t>DH85</t>
  </si>
  <si>
    <t>Hornet Moth</t>
  </si>
  <si>
    <t>DH87</t>
  </si>
  <si>
    <t>Comet Replica</t>
  </si>
  <si>
    <t>DH88</t>
  </si>
  <si>
    <t>Dragon Rapide</t>
  </si>
  <si>
    <t>DH89</t>
  </si>
  <si>
    <t>DHC-8-100 Dash 8</t>
  </si>
  <si>
    <t>DH8A</t>
  </si>
  <si>
    <t>DHC-8-200 Dash 8</t>
  </si>
  <si>
    <t>DH8B</t>
  </si>
  <si>
    <t>DHC-8-300 Dash 8</t>
  </si>
  <si>
    <t>DH8C</t>
  </si>
  <si>
    <t>DHC-8-400 Dash 8</t>
  </si>
  <si>
    <t>DH8D</t>
  </si>
  <si>
    <t>DH90</t>
  </si>
  <si>
    <t>Moth Minor</t>
  </si>
  <si>
    <t>DH94</t>
  </si>
  <si>
    <t>DE HAVILLAND AUSTRALIA</t>
  </si>
  <si>
    <t>Drover</t>
  </si>
  <si>
    <t>DHA3</t>
  </si>
  <si>
    <t>Chipmunk</t>
  </si>
  <si>
    <t>DHC-2 Beaver</t>
  </si>
  <si>
    <t>DHC2</t>
  </si>
  <si>
    <t>DHC-3 Otter</t>
  </si>
  <si>
    <t>DHC3</t>
  </si>
  <si>
    <t>DHC-4 Caribou</t>
  </si>
  <si>
    <t>DHC4</t>
  </si>
  <si>
    <t>DHC-5 Buffalo</t>
  </si>
  <si>
    <t>DHC5</t>
  </si>
  <si>
    <t>VIKING (2)</t>
  </si>
  <si>
    <t>DHC-6 Twin Otter</t>
  </si>
  <si>
    <t>DHC6</t>
  </si>
  <si>
    <t>DHC-7 Dash 7</t>
  </si>
  <si>
    <t>DHC7</t>
  </si>
  <si>
    <t>PENNEC-LUCAS</t>
  </si>
  <si>
    <t>Dieselis</t>
  </si>
  <si>
    <t>DIES</t>
  </si>
  <si>
    <t>DIJKMAN-DULKES</t>
  </si>
  <si>
    <t>Dijkhastar 3</t>
  </si>
  <si>
    <t>DIJ3</t>
  </si>
  <si>
    <t>HK-36</t>
  </si>
  <si>
    <t>DIMO</t>
  </si>
  <si>
    <t>HOFFMANN</t>
  </si>
  <si>
    <t>H-36 Dimona</t>
  </si>
  <si>
    <t>GANZAVIA</t>
  </si>
  <si>
    <t>GAK-22 Dinó</t>
  </si>
  <si>
    <t>DINO</t>
  </si>
  <si>
    <t>Discus BT</t>
  </si>
  <si>
    <t>DISC</t>
  </si>
  <si>
    <t>D-Jet</t>
  </si>
  <si>
    <t>DJET</t>
  </si>
  <si>
    <t>Djinn</t>
  </si>
  <si>
    <t>DJIN</t>
  </si>
  <si>
    <t>SO-1221 Djinn</t>
  </si>
  <si>
    <t>SUD-OUEST</t>
  </si>
  <si>
    <t>LANGE</t>
  </si>
  <si>
    <t>E-1 Antares DLR-H2</t>
  </si>
  <si>
    <t>DLH2</t>
  </si>
  <si>
    <t>Fpl53</t>
  </si>
  <si>
    <t>DO27</t>
  </si>
  <si>
    <t>DO28</t>
  </si>
  <si>
    <t>KOVACH-ELMENDORF</t>
  </si>
  <si>
    <t>Doc's RX</t>
  </si>
  <si>
    <t>DOCX</t>
  </si>
  <si>
    <t>UNIKOMTRANSO</t>
  </si>
  <si>
    <t>Don</t>
  </si>
  <si>
    <t>DON</t>
  </si>
  <si>
    <t>DH-104 Dove</t>
  </si>
  <si>
    <t>DOVE</t>
  </si>
  <si>
    <t>Fokker Dr-1</t>
  </si>
  <si>
    <t>DR1</t>
  </si>
  <si>
    <t>Excellence</t>
  </si>
  <si>
    <t>DR10</t>
  </si>
  <si>
    <t>DR22</t>
  </si>
  <si>
    <t>DR30</t>
  </si>
  <si>
    <t>CRAE</t>
  </si>
  <si>
    <t>Dragon Fly</t>
  </si>
  <si>
    <t>DRAG</t>
  </si>
  <si>
    <t>DF HELICOPTERS</t>
  </si>
  <si>
    <t>Dragon</t>
  </si>
  <si>
    <t>DRAGON FLY</t>
  </si>
  <si>
    <t>AUSTFLIGHT</t>
  </si>
  <si>
    <t>Drifter</t>
  </si>
  <si>
    <t>DRIF</t>
  </si>
  <si>
    <t>G</t>
  </si>
  <si>
    <t>DRTG</t>
  </si>
  <si>
    <t>SMITH (1)</t>
  </si>
  <si>
    <t>Miniplane</t>
  </si>
  <si>
    <t>DSA1</t>
  </si>
  <si>
    <t>KILLINGSWORTH</t>
  </si>
  <si>
    <t>Golden Hawk</t>
  </si>
  <si>
    <t>DSK</t>
  </si>
  <si>
    <t>DRIGGS</t>
  </si>
  <si>
    <t>Skylark</t>
  </si>
  <si>
    <t>DSLK</t>
  </si>
  <si>
    <t>Dart-450</t>
  </si>
  <si>
    <t>DT45</t>
  </si>
  <si>
    <t>VERHEES</t>
  </si>
  <si>
    <t>D-1 Delta</t>
  </si>
  <si>
    <t>DTA1</t>
  </si>
  <si>
    <t>D-2 Delta</t>
  </si>
  <si>
    <t>DTA2</t>
  </si>
  <si>
    <t>TAIFUN</t>
  </si>
  <si>
    <t>DMZ-2 Osa</t>
  </si>
  <si>
    <t>DUB2</t>
  </si>
  <si>
    <t>BAKENG</t>
  </si>
  <si>
    <t>Duce</t>
  </si>
  <si>
    <t>DUCE</t>
  </si>
  <si>
    <t>Duo Discus T</t>
  </si>
  <si>
    <t>DUOD</t>
  </si>
  <si>
    <t>DURAND</t>
  </si>
  <si>
    <t>Mk5</t>
  </si>
  <si>
    <t>DUR5</t>
  </si>
  <si>
    <t>MARSDEN</t>
  </si>
  <si>
    <t>DV1</t>
  </si>
  <si>
    <t>DOVA</t>
  </si>
  <si>
    <t>DV-2 Infinity</t>
  </si>
  <si>
    <t>DV2</t>
  </si>
  <si>
    <t>HOAC</t>
  </si>
  <si>
    <t>Katana</t>
  </si>
  <si>
    <t>DV20</t>
  </si>
  <si>
    <t>EAGLE</t>
  </si>
  <si>
    <t>DW-1 Eagle</t>
  </si>
  <si>
    <t>DW1</t>
  </si>
  <si>
    <t>D-27</t>
  </si>
  <si>
    <t>DWD2</t>
  </si>
  <si>
    <t>DYNALI</t>
  </si>
  <si>
    <t>DYH2</t>
  </si>
  <si>
    <t>EMB-110 Bandeirante</t>
  </si>
  <si>
    <t>E110</t>
  </si>
  <si>
    <t>EMB-120 Brasilia</t>
  </si>
  <si>
    <t>E120</t>
  </si>
  <si>
    <t>EMB-121 Xingu</t>
  </si>
  <si>
    <t>E121</t>
  </si>
  <si>
    <t>EMB-135</t>
  </si>
  <si>
    <t>E135</t>
  </si>
  <si>
    <t>EMB-145</t>
  </si>
  <si>
    <t>E145</t>
  </si>
  <si>
    <t>EMB-170</t>
  </si>
  <si>
    <t>E170</t>
  </si>
  <si>
    <t>E190</t>
  </si>
  <si>
    <t>E195</t>
  </si>
  <si>
    <t>E-2 Hawkeye</t>
  </si>
  <si>
    <t>E2</t>
  </si>
  <si>
    <t>EXTRA</t>
  </si>
  <si>
    <t>EA-200</t>
  </si>
  <si>
    <t>EA-230</t>
  </si>
  <si>
    <t>E230</t>
  </si>
  <si>
    <t>E175-E2</t>
  </si>
  <si>
    <t>E275</t>
  </si>
  <si>
    <t>E290</t>
  </si>
  <si>
    <t>E295</t>
  </si>
  <si>
    <t>BINDER (2)</t>
  </si>
  <si>
    <t>EB-29DE</t>
  </si>
  <si>
    <t>E29E</t>
  </si>
  <si>
    <t>TAYLOR (1)</t>
  </si>
  <si>
    <t>Cub (E-2)</t>
  </si>
  <si>
    <t>E2CB</t>
  </si>
  <si>
    <t>EA-350</t>
  </si>
  <si>
    <t>AT-29</t>
  </si>
  <si>
    <t>E314</t>
  </si>
  <si>
    <t>E350</t>
  </si>
  <si>
    <t>Legacy 650</t>
  </si>
  <si>
    <t>E35L</t>
  </si>
  <si>
    <t>E-3A (CFM56) Sentry</t>
  </si>
  <si>
    <t>E3CF</t>
  </si>
  <si>
    <t>E-3B Sentry</t>
  </si>
  <si>
    <t>E3TF</t>
  </si>
  <si>
    <t>EA-400</t>
  </si>
  <si>
    <t>E400</t>
  </si>
  <si>
    <t>EMB-145XR</t>
  </si>
  <si>
    <t>E45X</t>
  </si>
  <si>
    <t>EA-500</t>
  </si>
  <si>
    <t>E500</t>
  </si>
  <si>
    <t>EMB 500 Phenom 100</t>
  </si>
  <si>
    <t>E50P</t>
  </si>
  <si>
    <t>E530 Scorpion</t>
  </si>
  <si>
    <t>E530</t>
  </si>
  <si>
    <t>EMB-545 Legacy 450</t>
  </si>
  <si>
    <t>E545</t>
  </si>
  <si>
    <t>EMB-550 Legacy 500</t>
  </si>
  <si>
    <t>E550</t>
  </si>
  <si>
    <t>EMB-505 Phenom 300</t>
  </si>
  <si>
    <t>E55P</t>
  </si>
  <si>
    <t>Mercury</t>
  </si>
  <si>
    <t>E6</t>
  </si>
  <si>
    <t>737-700 Wedgetail</t>
  </si>
  <si>
    <t>E737</t>
  </si>
  <si>
    <t>EMB-175 (long wing)</t>
  </si>
  <si>
    <t>E75L</t>
  </si>
  <si>
    <t>EMB-175 (short wing)</t>
  </si>
  <si>
    <t>E75S</t>
  </si>
  <si>
    <t>E-767</t>
  </si>
  <si>
    <t>E767</t>
  </si>
  <si>
    <t>E-7 GROUP</t>
  </si>
  <si>
    <t>E-7 Bush Hog</t>
  </si>
  <si>
    <t>E7BH</t>
  </si>
  <si>
    <t>ECLIPSE</t>
  </si>
  <si>
    <t>Eclipse 400</t>
  </si>
  <si>
    <t>EA40</t>
  </si>
  <si>
    <t>Eclipse 500</t>
  </si>
  <si>
    <t>EA50</t>
  </si>
  <si>
    <t>GROSSO</t>
  </si>
  <si>
    <t>Easy Eagle</t>
  </si>
  <si>
    <t>EAEA</t>
  </si>
  <si>
    <t>CHRISTEN</t>
  </si>
  <si>
    <t>EAGL</t>
  </si>
  <si>
    <t>AMEAGLE</t>
  </si>
  <si>
    <t>American Eaglet</t>
  </si>
  <si>
    <t>EAGT</t>
  </si>
  <si>
    <t>EAGLE AIRCRAFT</t>
  </si>
  <si>
    <t>Eagle 100</t>
  </si>
  <si>
    <t>EAGX</t>
  </si>
  <si>
    <t>EB-29</t>
  </si>
  <si>
    <t>EB29</t>
  </si>
  <si>
    <t>FMA</t>
  </si>
  <si>
    <t>20 El Boyero</t>
  </si>
  <si>
    <t>EBOY</t>
  </si>
  <si>
    <t>Colibri</t>
  </si>
  <si>
    <t>EC20</t>
  </si>
  <si>
    <t>EC-120 Colibri</t>
  </si>
  <si>
    <t>H-120 Colibri</t>
  </si>
  <si>
    <t>EC-120 Stylence</t>
  </si>
  <si>
    <t>Stylence (EC-120)</t>
  </si>
  <si>
    <t>HC-120</t>
  </si>
  <si>
    <t>Cougar Mk2+</t>
  </si>
  <si>
    <t>EC-225 Super Puma Mk2+</t>
  </si>
  <si>
    <t>EC-725 Cougar Mk2+</t>
  </si>
  <si>
    <t>H-225 Cougar Mk2+</t>
  </si>
  <si>
    <t>H-225 Super Puma Mk2+</t>
  </si>
  <si>
    <t>Super Puma Mk2+</t>
  </si>
  <si>
    <t>Caracal</t>
  </si>
  <si>
    <t>EC-725 Caracal</t>
  </si>
  <si>
    <t>EC-130</t>
  </si>
  <si>
    <t>EC30</t>
  </si>
  <si>
    <t>H-130</t>
  </si>
  <si>
    <t>EC-130 Stylence</t>
  </si>
  <si>
    <t>Stylence (EC-130)</t>
  </si>
  <si>
    <t>Bluecopter</t>
  </si>
  <si>
    <t>EC-135</t>
  </si>
  <si>
    <t>EC-135 Bluecopter</t>
  </si>
  <si>
    <t>EC-635</t>
  </si>
  <si>
    <t>H-135</t>
  </si>
  <si>
    <t>AIRBUS HELICOPTERS-KAWASAKI</t>
  </si>
  <si>
    <t>BK-117C-2</t>
  </si>
  <si>
    <t>BK-117A-1</t>
  </si>
  <si>
    <t>BK-117A-3</t>
  </si>
  <si>
    <t>BK-117A-4</t>
  </si>
  <si>
    <t>BK-117B-1</t>
  </si>
  <si>
    <t>BK-117B-2</t>
  </si>
  <si>
    <t>BK-117D-2</t>
  </si>
  <si>
    <t>BK-117D-3</t>
  </si>
  <si>
    <t>EC-145</t>
  </si>
  <si>
    <t>EC-645</t>
  </si>
  <si>
    <t>H-145</t>
  </si>
  <si>
    <t>Lakota</t>
  </si>
  <si>
    <t>UH-72 Lakota</t>
  </si>
  <si>
    <t>UH-145</t>
  </si>
  <si>
    <t>EC-145 Stylence</t>
  </si>
  <si>
    <t>H-72 Lakota</t>
  </si>
  <si>
    <t>Stylence (EC-145)</t>
  </si>
  <si>
    <t>EC-155</t>
  </si>
  <si>
    <t>H-155</t>
  </si>
  <si>
    <t>CROSES</t>
  </si>
  <si>
    <t>Tourisme</t>
  </si>
  <si>
    <t>EC6</t>
  </si>
  <si>
    <t>AIRBUS HELICOPTERS-HARBIN</t>
  </si>
  <si>
    <t>EC-175</t>
  </si>
  <si>
    <t>H-175</t>
  </si>
  <si>
    <t>Z-15</t>
  </si>
  <si>
    <t>EUROCOPTER-HARBIN</t>
  </si>
  <si>
    <t>Echo</t>
  </si>
  <si>
    <t>ECHO</t>
  </si>
  <si>
    <t>ZIVKO</t>
  </si>
  <si>
    <t>Edge 540</t>
  </si>
  <si>
    <t>EDGE</t>
  </si>
  <si>
    <t>Edge 540 T</t>
  </si>
  <si>
    <t>EDGT</t>
  </si>
  <si>
    <t>E-Fan</t>
  </si>
  <si>
    <t>EFAN</t>
  </si>
  <si>
    <t>AEROTREK</t>
  </si>
  <si>
    <t>A-220</t>
  </si>
  <si>
    <t>EFOX</t>
  </si>
  <si>
    <t>MAGNUS</t>
  </si>
  <si>
    <t>MG-11 eFusion</t>
  </si>
  <si>
    <t>EFUS</t>
  </si>
  <si>
    <t>Eagle 300T</t>
  </si>
  <si>
    <t>EGL3</t>
  </si>
  <si>
    <t>GROB</t>
  </si>
  <si>
    <t>Strato 1</t>
  </si>
  <si>
    <t>EGRT</t>
  </si>
  <si>
    <t>AW-101</t>
  </si>
  <si>
    <t>AW-101 Merlin Joint Supporter</t>
  </si>
  <si>
    <t>Caesar</t>
  </si>
  <si>
    <t>EH-101</t>
  </si>
  <si>
    <t>EH-101 Merlin</t>
  </si>
  <si>
    <t>EH-101 Merlin Joint Supporter</t>
  </si>
  <si>
    <t>HH-101 Caesar</t>
  </si>
  <si>
    <t>MCH-101</t>
  </si>
  <si>
    <t>Merlin</t>
  </si>
  <si>
    <t>Merlin Joint Supporter</t>
  </si>
  <si>
    <t>SH-101</t>
  </si>
  <si>
    <t>UH-101</t>
  </si>
  <si>
    <t>EHI</t>
  </si>
  <si>
    <t>CH-149 Cormorant</t>
  </si>
  <si>
    <t>Cormorant</t>
  </si>
  <si>
    <t>CH-101</t>
  </si>
  <si>
    <t>KHI-01</t>
  </si>
  <si>
    <t>ELITAR</t>
  </si>
  <si>
    <t>IE-202</t>
  </si>
  <si>
    <t>EL20</t>
  </si>
  <si>
    <t>PARNALL</t>
  </si>
  <si>
    <t>Elf</t>
  </si>
  <si>
    <t>ELF</t>
  </si>
  <si>
    <t>EPIC AIRCRAFT</t>
  </si>
  <si>
    <t>Epic Elite</t>
  </si>
  <si>
    <t>ELIT</t>
  </si>
  <si>
    <t>EXPLORER (1)</t>
  </si>
  <si>
    <t>Ellipse</t>
  </si>
  <si>
    <t>ELPS</t>
  </si>
  <si>
    <t>A2 CZ</t>
  </si>
  <si>
    <t>Ellipse Spirit</t>
  </si>
  <si>
    <t>ELSP</t>
  </si>
  <si>
    <t>PUTZER</t>
  </si>
  <si>
    <t>Elster</t>
  </si>
  <si>
    <t>ELST</t>
  </si>
  <si>
    <t>CONTINENTAL COPTERS</t>
  </si>
  <si>
    <t>El Tomcat</t>
  </si>
  <si>
    <t>ELTO</t>
  </si>
  <si>
    <t>IE-101 Elitar</t>
  </si>
  <si>
    <t>ELTR</t>
  </si>
  <si>
    <t>MARGANSKI</t>
  </si>
  <si>
    <t>EM-10 Bielik</t>
  </si>
  <si>
    <t>EM10</t>
  </si>
  <si>
    <t>Orka</t>
  </si>
  <si>
    <t>EM11</t>
  </si>
  <si>
    <t>ENSTROM</t>
  </si>
  <si>
    <t>EN28</t>
  </si>
  <si>
    <t>Shark</t>
  </si>
  <si>
    <t>EN48</t>
  </si>
  <si>
    <t>LANCASHIRE</t>
  </si>
  <si>
    <t>EP-9 Prospector</t>
  </si>
  <si>
    <t>EP9</t>
  </si>
  <si>
    <t>EPERVIER (1)</t>
  </si>
  <si>
    <t>Epervier</t>
  </si>
  <si>
    <t>EPER</t>
  </si>
  <si>
    <t>E-1000</t>
  </si>
  <si>
    <t>EPIC</t>
  </si>
  <si>
    <t>EPERVIER (2)</t>
  </si>
  <si>
    <t>X-1</t>
  </si>
  <si>
    <t>EPX1</t>
  </si>
  <si>
    <t>DICKEY</t>
  </si>
  <si>
    <t>E-Racer</t>
  </si>
  <si>
    <t>ERAC</t>
  </si>
  <si>
    <t>MOONEY</t>
  </si>
  <si>
    <t>A-2 Aircoupe</t>
  </si>
  <si>
    <t>ERCO</t>
  </si>
  <si>
    <t>AH-130 Syton</t>
  </si>
  <si>
    <t>ES11</t>
  </si>
  <si>
    <t>Syton</t>
  </si>
  <si>
    <t>AVIOTECNICA</t>
  </si>
  <si>
    <t>ES-101 Exec</t>
  </si>
  <si>
    <t>ES-101 Raven</t>
  </si>
  <si>
    <t>Exec</t>
  </si>
  <si>
    <t>Raven</t>
  </si>
  <si>
    <t>EARLY BIRD</t>
  </si>
  <si>
    <t>Spad 13 80%</t>
  </si>
  <si>
    <t>ES13</t>
  </si>
  <si>
    <t>Epic Escape</t>
  </si>
  <si>
    <t>ESCA</t>
  </si>
  <si>
    <t>REALITY</t>
  </si>
  <si>
    <t>Escapade</t>
  </si>
  <si>
    <t>ESCP</t>
  </si>
  <si>
    <t>MOURA</t>
  </si>
  <si>
    <t>Esqualo</t>
  </si>
  <si>
    <t>ESQL</t>
  </si>
  <si>
    <t>Eta</t>
  </si>
  <si>
    <t>ETA</t>
  </si>
  <si>
    <t>Etendard 4</t>
  </si>
  <si>
    <t>ETAR</t>
  </si>
  <si>
    <t>Typhoon</t>
  </si>
  <si>
    <t>EUROPA</t>
  </si>
  <si>
    <t>Europa</t>
  </si>
  <si>
    <t>EUPA</t>
  </si>
  <si>
    <t>FFT</t>
  </si>
  <si>
    <t>Eurotrainer 2000</t>
  </si>
  <si>
    <t>EURT</t>
  </si>
  <si>
    <t>EVEKTOR</t>
  </si>
  <si>
    <t>EV-55 Outback</t>
  </si>
  <si>
    <t>EV55</t>
  </si>
  <si>
    <t>EV-97 EuroStar</t>
  </si>
  <si>
    <t>EVANGEL</t>
  </si>
  <si>
    <t>4500 Evangel</t>
  </si>
  <si>
    <t>EVAN</t>
  </si>
  <si>
    <t>Epic Victory</t>
  </si>
  <si>
    <t>EVIC</t>
  </si>
  <si>
    <t>Evolution Piston</t>
  </si>
  <si>
    <t>EVOP</t>
  </si>
  <si>
    <t>Evolution Turbine</t>
  </si>
  <si>
    <t>EVOT</t>
  </si>
  <si>
    <t>SportStar</t>
  </si>
  <si>
    <t>EVSS</t>
  </si>
  <si>
    <t>EXPLORER (2)</t>
  </si>
  <si>
    <t>Explorer 500T</t>
  </si>
  <si>
    <t>EX5T</t>
  </si>
  <si>
    <t>HUZHOU TAIXIANG</t>
  </si>
  <si>
    <t>EXEC</t>
  </si>
  <si>
    <t>JetExec</t>
  </si>
  <si>
    <t>EXEJ</t>
  </si>
  <si>
    <t>NG</t>
  </si>
  <si>
    <t>EXNG</t>
  </si>
  <si>
    <t>Explorer</t>
  </si>
  <si>
    <t>MD-902 Explorer</t>
  </si>
  <si>
    <t>Combat Explorer</t>
  </si>
  <si>
    <t>Enforcer</t>
  </si>
  <si>
    <t>MD-900 Combat Explorer</t>
  </si>
  <si>
    <t>MD-900 Explorer</t>
  </si>
  <si>
    <t>MH-90 Enforcer</t>
  </si>
  <si>
    <t>MD HELICOPTERS</t>
  </si>
  <si>
    <t>WHEELER</t>
  </si>
  <si>
    <t>Express</t>
  </si>
  <si>
    <t>EXPR</t>
  </si>
  <si>
    <t>E-Z Flyer</t>
  </si>
  <si>
    <t>EZFL</t>
  </si>
  <si>
    <t>BLUE YONDER</t>
  </si>
  <si>
    <t>Twin E-Z Flyer</t>
  </si>
  <si>
    <t>EZFT</t>
  </si>
  <si>
    <t>E-Z Harvard</t>
  </si>
  <si>
    <t>EZHV</t>
  </si>
  <si>
    <t>ISTRA</t>
  </si>
  <si>
    <t>Ezhik</t>
  </si>
  <si>
    <t>EZIK</t>
  </si>
  <si>
    <t>E-Z King Cobra</t>
  </si>
  <si>
    <t>EZKC</t>
  </si>
  <si>
    <t>MITSUBISHI</t>
  </si>
  <si>
    <t>F-1</t>
  </si>
  <si>
    <t>F1</t>
  </si>
  <si>
    <t>F100</t>
  </si>
  <si>
    <t>F-104 Starfighter</t>
  </si>
  <si>
    <t>F104</t>
  </si>
  <si>
    <t>QF-106 Delta Dart</t>
  </si>
  <si>
    <t>F106</t>
  </si>
  <si>
    <t>GENERAL DYNAMICS</t>
  </si>
  <si>
    <t>F-111 Raven</t>
  </si>
  <si>
    <t>F111</t>
  </si>
  <si>
    <t>F-117 Nighthawk</t>
  </si>
  <si>
    <t>F117</t>
  </si>
  <si>
    <t>RIMOWA</t>
  </si>
  <si>
    <t>F-13 Replica</t>
  </si>
  <si>
    <t>F13</t>
  </si>
  <si>
    <t>F-14 Tomcat</t>
  </si>
  <si>
    <t>F14</t>
  </si>
  <si>
    <t>F-15 Eagle</t>
  </si>
  <si>
    <t>F15</t>
  </si>
  <si>
    <t>MRAZ</t>
  </si>
  <si>
    <t>Cap</t>
  </si>
  <si>
    <t>F156</t>
  </si>
  <si>
    <t>F-16 Fighting Falcon</t>
  </si>
  <si>
    <t>F16</t>
  </si>
  <si>
    <t>FA-18 Hornet</t>
  </si>
  <si>
    <t>F18H</t>
  </si>
  <si>
    <t>FA-18F Super Hornet</t>
  </si>
  <si>
    <t>F18S</t>
  </si>
  <si>
    <t>AVION</t>
  </si>
  <si>
    <t>F-1 Favorit</t>
  </si>
  <si>
    <t>F1FV</t>
  </si>
  <si>
    <t>F-2</t>
  </si>
  <si>
    <t>F2</t>
  </si>
  <si>
    <t>F-22 Raptor</t>
  </si>
  <si>
    <t>F22</t>
  </si>
  <si>
    <t>SIAI-MARCHETTI</t>
  </si>
  <si>
    <t>SF-260</t>
  </si>
  <si>
    <t>F260</t>
  </si>
  <si>
    <t>SF-260T</t>
  </si>
  <si>
    <t>F26T</t>
  </si>
  <si>
    <t>F-27 Friendship</t>
  </si>
  <si>
    <t>F27</t>
  </si>
  <si>
    <t>F-28 Fellowship</t>
  </si>
  <si>
    <t>F28</t>
  </si>
  <si>
    <t>Falcon 2000</t>
  </si>
  <si>
    <t>F2TH</t>
  </si>
  <si>
    <t>GOLDEN CAR</t>
  </si>
  <si>
    <t>Brio</t>
  </si>
  <si>
    <t>F30</t>
  </si>
  <si>
    <t xml:space="preserve">LOCKHEED </t>
  </si>
  <si>
    <t>Lightning II (F-35A/C)</t>
  </si>
  <si>
    <t>F35</t>
  </si>
  <si>
    <t>TEXAS AIRPLANE</t>
  </si>
  <si>
    <t>F3F Replica</t>
  </si>
  <si>
    <t>F3F</t>
  </si>
  <si>
    <t>F-4 Phantom 2</t>
  </si>
  <si>
    <t>F4</t>
  </si>
  <si>
    <t>REIMS</t>
  </si>
  <si>
    <t>F406 Vigilant</t>
  </si>
  <si>
    <t>AEROSAMARA</t>
  </si>
  <si>
    <t>F-41 El'brus</t>
  </si>
  <si>
    <t>F41E</t>
  </si>
  <si>
    <t>F-5 Tiger 2</t>
  </si>
  <si>
    <t>F5</t>
  </si>
  <si>
    <t>Fokker 50</t>
  </si>
  <si>
    <t>F50</t>
  </si>
  <si>
    <t>IRIAF</t>
  </si>
  <si>
    <t>Saeghe</t>
  </si>
  <si>
    <t>F5SA</t>
  </si>
  <si>
    <t>F60</t>
  </si>
  <si>
    <t>VULCANAIR</t>
  </si>
  <si>
    <t>Canguro</t>
  </si>
  <si>
    <t>F600</t>
  </si>
  <si>
    <t>F70</t>
  </si>
  <si>
    <t>LTV</t>
  </si>
  <si>
    <t>F-8 Crusader</t>
  </si>
  <si>
    <t>F8</t>
  </si>
  <si>
    <t>F-86 Sabre</t>
  </si>
  <si>
    <t>F86</t>
  </si>
  <si>
    <t>SEQUOIA</t>
  </si>
  <si>
    <t>Falco</t>
  </si>
  <si>
    <t>F8L</t>
  </si>
  <si>
    <t>Falcon 900</t>
  </si>
  <si>
    <t>F900</t>
  </si>
  <si>
    <t>G-79 Panther</t>
  </si>
  <si>
    <t>F9F</t>
  </si>
  <si>
    <t>FLÄMING AIR</t>
  </si>
  <si>
    <t>Smaragd</t>
  </si>
  <si>
    <t>FA01</t>
  </si>
  <si>
    <t>FA-02 Smaragd VLA</t>
  </si>
  <si>
    <t>FA02</t>
  </si>
  <si>
    <t>Smaragd TMG</t>
  </si>
  <si>
    <t>FA03</t>
  </si>
  <si>
    <t>Peregrine</t>
  </si>
  <si>
    <t>FA04</t>
  </si>
  <si>
    <t>Falcon 10</t>
  </si>
  <si>
    <t>FA10</t>
  </si>
  <si>
    <t>FAIRCHILD (2)</t>
  </si>
  <si>
    <t>Husky</t>
  </si>
  <si>
    <t>FA11</t>
  </si>
  <si>
    <t>Falcon 20</t>
  </si>
  <si>
    <t>FA20</t>
  </si>
  <si>
    <t>F-24 Argus</t>
  </si>
  <si>
    <t>FA24</t>
  </si>
  <si>
    <t>Falcon 50</t>
  </si>
  <si>
    <t>FA50</t>
  </si>
  <si>
    <t>Falcon 5X</t>
  </si>
  <si>
    <t>FA5X</t>
  </si>
  <si>
    <t>FLEET</t>
  </si>
  <si>
    <t>Cornell</t>
  </si>
  <si>
    <t>FA62</t>
  </si>
  <si>
    <t>Falcon 7X</t>
  </si>
  <si>
    <t>FA7X</t>
  </si>
  <si>
    <t>Falcon 8X</t>
  </si>
  <si>
    <t>FA8X</t>
  </si>
  <si>
    <t>ATEC</t>
  </si>
  <si>
    <t>321 Faeta</t>
  </si>
  <si>
    <t>FAET</t>
  </si>
  <si>
    <t>AMERICAN AIRCRAFT</t>
  </si>
  <si>
    <t>Falcon XP</t>
  </si>
  <si>
    <t>FALC</t>
  </si>
  <si>
    <t>PHILLIPS &amp; POWIS</t>
  </si>
  <si>
    <t>M-3 Falcon Major</t>
  </si>
  <si>
    <t>FALM</t>
  </si>
  <si>
    <t>RHEIN</t>
  </si>
  <si>
    <t>Fanliner</t>
  </si>
  <si>
    <t>FANL</t>
  </si>
  <si>
    <t>RTAF</t>
  </si>
  <si>
    <t>Fantrainer</t>
  </si>
  <si>
    <t>FANT</t>
  </si>
  <si>
    <t>BOWERS</t>
  </si>
  <si>
    <t>Fly Baby 1A</t>
  </si>
  <si>
    <t>FB1A</t>
  </si>
  <si>
    <t>Fly Baby 1B</t>
  </si>
  <si>
    <t>FB1B</t>
  </si>
  <si>
    <t>EURO-FLY</t>
  </si>
  <si>
    <t>Star Light</t>
  </si>
  <si>
    <t>FB5</t>
  </si>
  <si>
    <t>FBA-2 Bush Hawk</t>
  </si>
  <si>
    <t>FBA2</t>
  </si>
  <si>
    <t>FREEWING</t>
  </si>
  <si>
    <t>Freebird Mk5</t>
  </si>
  <si>
    <t>FBIR</t>
  </si>
  <si>
    <t>PAKISTAN</t>
  </si>
  <si>
    <t>JF-17 Thunder</t>
  </si>
  <si>
    <t>FC1</t>
  </si>
  <si>
    <t>FLIGHT DESIGN</t>
  </si>
  <si>
    <t>CT</t>
  </si>
  <si>
    <t>FDCT</t>
  </si>
  <si>
    <t>FDF2</t>
  </si>
  <si>
    <t>MC</t>
  </si>
  <si>
    <t>FDMC</t>
  </si>
  <si>
    <t>FIGHTER ESCORT WINGS</t>
  </si>
  <si>
    <t>P-51</t>
  </si>
  <si>
    <t>FE51</t>
  </si>
  <si>
    <t>AEROSTAR (2)</t>
  </si>
  <si>
    <t>R40S Festival</t>
  </si>
  <si>
    <t>FEST</t>
  </si>
  <si>
    <t>FAIREY</t>
  </si>
  <si>
    <t>Firefly</t>
  </si>
  <si>
    <t>FFLY</t>
  </si>
  <si>
    <t>FARIGOUX</t>
  </si>
  <si>
    <t>Origan</t>
  </si>
  <si>
    <t>FG01</t>
  </si>
  <si>
    <t>MIDWEST AEROSPORT</t>
  </si>
  <si>
    <t>Formula GT</t>
  </si>
  <si>
    <t>FGT</t>
  </si>
  <si>
    <t>FH-1100</t>
  </si>
  <si>
    <t>FH11</t>
  </si>
  <si>
    <t>FAIRCHILD HILLER</t>
  </si>
  <si>
    <t>HILLER</t>
  </si>
  <si>
    <t>ROGERSON HILLER</t>
  </si>
  <si>
    <t>Hornet</t>
  </si>
  <si>
    <t>Pegasus</t>
  </si>
  <si>
    <t>RH-1100 Hornet</t>
  </si>
  <si>
    <t>RH-1100 Pegasus</t>
  </si>
  <si>
    <t>STARFIRE</t>
  </si>
  <si>
    <t>Firebolt Convertible</t>
  </si>
  <si>
    <t>FIBO</t>
  </si>
  <si>
    <t>FIKE</t>
  </si>
  <si>
    <t>D</t>
  </si>
  <si>
    <t>FIKD</t>
  </si>
  <si>
    <t>FINC</t>
  </si>
  <si>
    <t>AEROSTAR (1)</t>
  </si>
  <si>
    <t>FJ-100</t>
  </si>
  <si>
    <t>FJ10</t>
  </si>
  <si>
    <t>FAJR</t>
  </si>
  <si>
    <t>F-3</t>
  </si>
  <si>
    <t>FJR3</t>
  </si>
  <si>
    <t>B &amp; F TECHNIK</t>
  </si>
  <si>
    <t>FK-12 Comet</t>
  </si>
  <si>
    <t>FK12</t>
  </si>
  <si>
    <t>FK-14 Polaris</t>
  </si>
  <si>
    <t>FK14</t>
  </si>
  <si>
    <t>FK-9</t>
  </si>
  <si>
    <t>FK9</t>
  </si>
  <si>
    <t>LOMBARDI</t>
  </si>
  <si>
    <t>Aviastarlet</t>
  </si>
  <si>
    <t>FL3</t>
  </si>
  <si>
    <t>METEOR</t>
  </si>
  <si>
    <t>FL-53</t>
  </si>
  <si>
    <t>FL53</t>
  </si>
  <si>
    <t>FL-54</t>
  </si>
  <si>
    <t>FL54</t>
  </si>
  <si>
    <t>FL-55</t>
  </si>
  <si>
    <t>FL55</t>
  </si>
  <si>
    <t>Flamant</t>
  </si>
  <si>
    <t>FLAM</t>
  </si>
  <si>
    <t>FLCO</t>
  </si>
  <si>
    <t>FLE2</t>
  </si>
  <si>
    <t>7 Fawn</t>
  </si>
  <si>
    <t>FLE7</t>
  </si>
  <si>
    <t>FLITZER</t>
  </si>
  <si>
    <t>Z-1 Flitzer</t>
  </si>
  <si>
    <t>FLIZ</t>
  </si>
  <si>
    <t>Flash</t>
  </si>
  <si>
    <t>FLSH</t>
  </si>
  <si>
    <t>KOLB</t>
  </si>
  <si>
    <t>Flyer SS</t>
  </si>
  <si>
    <t>FLSS</t>
  </si>
  <si>
    <t>FLYING MACHINES</t>
  </si>
  <si>
    <t>FM-250 Vampire</t>
  </si>
  <si>
    <t>FM25</t>
  </si>
  <si>
    <t>FUNK</t>
  </si>
  <si>
    <t>B</t>
  </si>
  <si>
    <t>FNKB</t>
  </si>
  <si>
    <t>STEWART (2)</t>
  </si>
  <si>
    <t>Foo Fighter</t>
  </si>
  <si>
    <t>FOOF</t>
  </si>
  <si>
    <t>Fort</t>
  </si>
  <si>
    <t>FORT</t>
  </si>
  <si>
    <t>VALMET</t>
  </si>
  <si>
    <t>Magister</t>
  </si>
  <si>
    <t>FOUG</t>
  </si>
  <si>
    <t>SKYFOX</t>
  </si>
  <si>
    <t>CA-25 Impala</t>
  </si>
  <si>
    <t>FOX</t>
  </si>
  <si>
    <t>SKYSTAR</t>
  </si>
  <si>
    <t>Kitfox</t>
  </si>
  <si>
    <t>TEAM TANGO</t>
  </si>
  <si>
    <t>Foxtrot-4</t>
  </si>
  <si>
    <t>FOXT</t>
  </si>
  <si>
    <t>FREE SPIRIT</t>
  </si>
  <si>
    <t>RC-412 Free Spirit</t>
  </si>
  <si>
    <t>FREE</t>
  </si>
  <si>
    <t>SA-321 Super Frelon</t>
  </si>
  <si>
    <t>FREL</t>
  </si>
  <si>
    <t>Super Frelon</t>
  </si>
  <si>
    <t>Z-8</t>
  </si>
  <si>
    <t>SKY RAIDER</t>
  </si>
  <si>
    <t>Frontier</t>
  </si>
  <si>
    <t>FRNT</t>
  </si>
  <si>
    <t>FRONTIER</t>
  </si>
  <si>
    <t>Frontier MD-2</t>
  </si>
  <si>
    <t>FRON</t>
  </si>
  <si>
    <t>FALCONAR</t>
  </si>
  <si>
    <t>Mustang</t>
  </si>
  <si>
    <t>FS51</t>
  </si>
  <si>
    <t>FT-300</t>
  </si>
  <si>
    <t>FT30</t>
  </si>
  <si>
    <t>SARGENT-FLETCHER</t>
  </si>
  <si>
    <t>FU-24</t>
  </si>
  <si>
    <t>FU24</t>
  </si>
  <si>
    <t>Sea Fury</t>
  </si>
  <si>
    <t>FURY</t>
  </si>
  <si>
    <t>MG-11 Fusion</t>
  </si>
  <si>
    <t>FUSI</t>
  </si>
  <si>
    <t>FOUR WINDS</t>
  </si>
  <si>
    <t>FW19</t>
  </si>
  <si>
    <t>FX-210</t>
  </si>
  <si>
    <t>FW21</t>
  </si>
  <si>
    <t>FOCKE-WULF</t>
  </si>
  <si>
    <t>Stieglitz</t>
  </si>
  <si>
    <t>FW44</t>
  </si>
  <si>
    <t>Fw-190 Replica</t>
  </si>
  <si>
    <t>FW90</t>
  </si>
  <si>
    <t>INNOVAVIATION</t>
  </si>
  <si>
    <t>FX-1</t>
  </si>
  <si>
    <t>FX1</t>
  </si>
  <si>
    <t>GUERIN</t>
  </si>
  <si>
    <t>G-1</t>
  </si>
  <si>
    <t>G1</t>
  </si>
  <si>
    <t>Twin 3SL</t>
  </si>
  <si>
    <t>G103</t>
  </si>
  <si>
    <t>Ranger/Vigilant (G-109)</t>
  </si>
  <si>
    <t>G109</t>
  </si>
  <si>
    <t>Bavarian</t>
  </si>
  <si>
    <t>G-120 Snunit</t>
  </si>
  <si>
    <t>G-120TP</t>
  </si>
  <si>
    <t>G-140TP</t>
  </si>
  <si>
    <t>G140</t>
  </si>
  <si>
    <t>Gulfstream G150</t>
  </si>
  <si>
    <t>G150</t>
  </si>
  <si>
    <t>TC-4 Academe</t>
  </si>
  <si>
    <t>G159</t>
  </si>
  <si>
    <t>Acro</t>
  </si>
  <si>
    <t>G15T</t>
  </si>
  <si>
    <t>Ranger (G-160)</t>
  </si>
  <si>
    <t>G160</t>
  </si>
  <si>
    <t>SERV-AERO</t>
  </si>
  <si>
    <t>Ag-Cat-Leo</t>
  </si>
  <si>
    <t>G164</t>
  </si>
  <si>
    <t>GENERAL AIRCRAFT</t>
  </si>
  <si>
    <t>Skyfarer</t>
  </si>
  <si>
    <t>G180</t>
  </si>
  <si>
    <t>G-200</t>
  </si>
  <si>
    <t>G200</t>
  </si>
  <si>
    <t>G-202</t>
  </si>
  <si>
    <t>G202</t>
  </si>
  <si>
    <t>ALENIA</t>
  </si>
  <si>
    <t>C-27A Spartan</t>
  </si>
  <si>
    <t>G222</t>
  </si>
  <si>
    <t>Gulfstream G250</t>
  </si>
  <si>
    <t>G250</t>
  </si>
  <si>
    <t>Gulfstream G280</t>
  </si>
  <si>
    <t>G280</t>
  </si>
  <si>
    <t>GUIMBAL</t>
  </si>
  <si>
    <t>Cabri</t>
  </si>
  <si>
    <t>G2CA</t>
  </si>
  <si>
    <t>G-2 Cabri</t>
  </si>
  <si>
    <t>SOKO</t>
  </si>
  <si>
    <t>G-2 Galeb</t>
  </si>
  <si>
    <t>G2GL</t>
  </si>
  <si>
    <t>WACO</t>
  </si>
  <si>
    <t>CLASSIC 2T-1</t>
  </si>
  <si>
    <t>G2T1</t>
  </si>
  <si>
    <t>REMOS</t>
  </si>
  <si>
    <t>Mirage</t>
  </si>
  <si>
    <t>G3</t>
  </si>
  <si>
    <t>G-300</t>
  </si>
  <si>
    <t>G300</t>
  </si>
  <si>
    <t>FIAT</t>
  </si>
  <si>
    <t>G-46</t>
  </si>
  <si>
    <t>G46</t>
  </si>
  <si>
    <t>G-4 Super Galeb</t>
  </si>
  <si>
    <t>G4SG</t>
  </si>
  <si>
    <t>G-59</t>
  </si>
  <si>
    <t>G59</t>
  </si>
  <si>
    <t>SCHWEIZER</t>
  </si>
  <si>
    <t>G-164 Turbo Ag-Cat</t>
  </si>
  <si>
    <t>G64T</t>
  </si>
  <si>
    <t>GROPPO</t>
  </si>
  <si>
    <t>SG-70 STOLGlass</t>
  </si>
  <si>
    <t>G70</t>
  </si>
  <si>
    <t>GRINVALDS</t>
  </si>
  <si>
    <t>Orion</t>
  </si>
  <si>
    <t>G800</t>
  </si>
  <si>
    <t>G-850 Strato 2C</t>
  </si>
  <si>
    <t>G850</t>
  </si>
  <si>
    <t>C-1 Trader</t>
  </si>
  <si>
    <t>G96</t>
  </si>
  <si>
    <t>SAI (2)</t>
  </si>
  <si>
    <t>G-97 Spotter</t>
  </si>
  <si>
    <t>G97</t>
  </si>
  <si>
    <t>GIPPSAERO</t>
  </si>
  <si>
    <t>GA-10</t>
  </si>
  <si>
    <t>GA10</t>
  </si>
  <si>
    <t>GIPPSLAND</t>
  </si>
  <si>
    <t>Fatman</t>
  </si>
  <si>
    <t>GA20</t>
  </si>
  <si>
    <t>GULFSTREAM AEROSPACE</t>
  </si>
  <si>
    <t>Gulfstream G500 (G-7)</t>
  </si>
  <si>
    <t>GA5C</t>
  </si>
  <si>
    <t>Gulfstream G600</t>
  </si>
  <si>
    <t>GA6C</t>
  </si>
  <si>
    <t>SOCATA</t>
  </si>
  <si>
    <t>TB-360 Tangara</t>
  </si>
  <si>
    <t>GA7</t>
  </si>
  <si>
    <t>Gulfstream G700</t>
  </si>
  <si>
    <t>GA7C</t>
  </si>
  <si>
    <t>Airvan</t>
  </si>
  <si>
    <t>GA8</t>
  </si>
  <si>
    <t>BLACKSHAPE</t>
  </si>
  <si>
    <t>Gabriel</t>
  </si>
  <si>
    <t>GABR</t>
  </si>
  <si>
    <t>Galaxy</t>
  </si>
  <si>
    <t>GALX</t>
  </si>
  <si>
    <t>Gannet</t>
  </si>
  <si>
    <t>GANT</t>
  </si>
  <si>
    <t>GLOSTER</t>
  </si>
  <si>
    <t>Gauntlet</t>
  </si>
  <si>
    <t>GAUN</t>
  </si>
  <si>
    <t>GAVILAN</t>
  </si>
  <si>
    <t>EL-1 Gavilan 358</t>
  </si>
  <si>
    <t>GAVI</t>
  </si>
  <si>
    <t>SA-341 Gazelle</t>
  </si>
  <si>
    <t>SA-341 Partizan</t>
  </si>
  <si>
    <t>ABHCO</t>
  </si>
  <si>
    <t>Gazelle</t>
  </si>
  <si>
    <t>SA-342 Gazelle</t>
  </si>
  <si>
    <t>H-45 Partizan</t>
  </si>
  <si>
    <t>HN-42 Partizan</t>
  </si>
  <si>
    <t>HN-45 Partizan</t>
  </si>
  <si>
    <t>HO-42 Partizan</t>
  </si>
  <si>
    <t>Partizan</t>
  </si>
  <si>
    <t>SA-342 Partizan</t>
  </si>
  <si>
    <t>GAME COMPOSITES</t>
  </si>
  <si>
    <t>GB-1 GameBird</t>
  </si>
  <si>
    <t>GB1</t>
  </si>
  <si>
    <t>BEETS</t>
  </si>
  <si>
    <t>GBSP</t>
  </si>
  <si>
    <t>TEMCO</t>
  </si>
  <si>
    <t>Swift</t>
  </si>
  <si>
    <t>GC1</t>
  </si>
  <si>
    <t>MILES</t>
  </si>
  <si>
    <t>M-65 Gemini</t>
  </si>
  <si>
    <t>GEMI</t>
  </si>
  <si>
    <t>IFB</t>
  </si>
  <si>
    <t>E-Genius</t>
  </si>
  <si>
    <t>GENI</t>
  </si>
  <si>
    <t>AERO SERVICES</t>
  </si>
  <si>
    <t>Guêpe</t>
  </si>
  <si>
    <t>GEPE</t>
  </si>
  <si>
    <t>GF-200</t>
  </si>
  <si>
    <t>GF20</t>
  </si>
  <si>
    <t>311 Global Flyer</t>
  </si>
  <si>
    <t>GFLY</t>
  </si>
  <si>
    <t>BD-700 Global 5000</t>
  </si>
  <si>
    <t>GL5T</t>
  </si>
  <si>
    <t>BD-700 Global 6000</t>
  </si>
  <si>
    <t>GL6T</t>
  </si>
  <si>
    <t>BD-700 Global 7000/7500/8000</t>
  </si>
  <si>
    <t>GL7T</t>
  </si>
  <si>
    <t>Gladiator</t>
  </si>
  <si>
    <t>GLAD</t>
  </si>
  <si>
    <t>STODDARD-HAMILTON</t>
  </si>
  <si>
    <t>Glasair</t>
  </si>
  <si>
    <t>GLEX</t>
  </si>
  <si>
    <t>G-1159 Gulfstream 2</t>
  </si>
  <si>
    <t>GLF2</t>
  </si>
  <si>
    <t>G-1159A Gulfstream 3</t>
  </si>
  <si>
    <t>GLF3</t>
  </si>
  <si>
    <t>Gulfstream G400/G450</t>
  </si>
  <si>
    <t>GLF4</t>
  </si>
  <si>
    <t>Gulfstream G500/G550</t>
  </si>
  <si>
    <t>GLF5</t>
  </si>
  <si>
    <t>Gulfstream G650</t>
  </si>
  <si>
    <t>GLF6</t>
  </si>
  <si>
    <t>NEW GLASTAR</t>
  </si>
  <si>
    <t>Sportsman 2+2</t>
  </si>
  <si>
    <t>GLSP</t>
  </si>
  <si>
    <t>SH-4 GlaStar</t>
  </si>
  <si>
    <t>GLST</t>
  </si>
  <si>
    <t>Turbine Glasair</t>
  </si>
  <si>
    <t>GLTU</t>
  </si>
  <si>
    <t>Gniady</t>
  </si>
  <si>
    <t>GM01</t>
  </si>
  <si>
    <t>INTRACOM</t>
  </si>
  <si>
    <t>Viper</t>
  </si>
  <si>
    <t>GM17</t>
  </si>
  <si>
    <t>IBIS (2)</t>
  </si>
  <si>
    <t>Grand Magic</t>
  </si>
  <si>
    <t>GMGC</t>
  </si>
  <si>
    <t>Gnat</t>
  </si>
  <si>
    <t>GNAT</t>
  </si>
  <si>
    <t>Golf</t>
  </si>
  <si>
    <t>GOLF</t>
  </si>
  <si>
    <t>GOAIR</t>
  </si>
  <si>
    <t>Trainer</t>
  </si>
  <si>
    <t>GOTR</t>
  </si>
  <si>
    <t>JIHLAVAN</t>
  </si>
  <si>
    <t>Skyleader GP One</t>
  </si>
  <si>
    <t>GP1</t>
  </si>
  <si>
    <t>PEREIRA</t>
  </si>
  <si>
    <t>GP-4</t>
  </si>
  <si>
    <t>GP4</t>
  </si>
  <si>
    <t>EXCLUSIVE</t>
  </si>
  <si>
    <t>Grand 51</t>
  </si>
  <si>
    <t>GR51</t>
  </si>
  <si>
    <t>LUNDY</t>
  </si>
  <si>
    <t>Graflite</t>
  </si>
  <si>
    <t>GRAF</t>
  </si>
  <si>
    <t>GRIFFON AERO</t>
  </si>
  <si>
    <t>GRFN</t>
  </si>
  <si>
    <t>CANADA AIR RV</t>
  </si>
  <si>
    <t>GRIF</t>
  </si>
  <si>
    <t>AEROTEK (3)</t>
  </si>
  <si>
    <t>Turbo Grizzly</t>
  </si>
  <si>
    <t>GRIZ</t>
  </si>
  <si>
    <t>SLIPSTREAM</t>
  </si>
  <si>
    <t>Revelation</t>
  </si>
  <si>
    <t>GSIS</t>
  </si>
  <si>
    <t>G-180 SPn Utility Jet</t>
  </si>
  <si>
    <t>GSPN</t>
  </si>
  <si>
    <t>Super Guepard</t>
  </si>
  <si>
    <t>GUEP</t>
  </si>
  <si>
    <t>AEROMOT</t>
  </si>
  <si>
    <t>AMT-600 Guri</t>
  </si>
  <si>
    <t>GURI</t>
  </si>
  <si>
    <t>GX</t>
  </si>
  <si>
    <t>GARDAN</t>
  </si>
  <si>
    <t>GY-100 Bagheera</t>
  </si>
  <si>
    <t>GY10</t>
  </si>
  <si>
    <t>BM-4</t>
  </si>
  <si>
    <t>GY20</t>
  </si>
  <si>
    <t>CAB</t>
  </si>
  <si>
    <t>GY-30 Supercab</t>
  </si>
  <si>
    <t>GY30</t>
  </si>
  <si>
    <t>GY-80 Horizon</t>
  </si>
  <si>
    <t>GY80</t>
  </si>
  <si>
    <t>HEINKEL</t>
  </si>
  <si>
    <t>He-111</t>
  </si>
  <si>
    <t>H111</t>
  </si>
  <si>
    <t>UH-12E3T</t>
  </si>
  <si>
    <t>H12T</t>
  </si>
  <si>
    <t>UH-12E4T</t>
  </si>
  <si>
    <t>UH-12ET</t>
  </si>
  <si>
    <t>Hiller UH-12</t>
  </si>
  <si>
    <t>H-160-B</t>
  </si>
  <si>
    <t>H160</t>
  </si>
  <si>
    <t>KAMAN</t>
  </si>
  <si>
    <t>K-20 Seaprite</t>
  </si>
  <si>
    <t>H2</t>
  </si>
  <si>
    <t>K-894 Super Seasprite</t>
  </si>
  <si>
    <t>Seaprite</t>
  </si>
  <si>
    <t>SH-2 Seasprite</t>
  </si>
  <si>
    <t>SH-2 Super Seasprite</t>
  </si>
  <si>
    <t>Super Seasprite</t>
  </si>
  <si>
    <t>HB-AIRCRAFT</t>
  </si>
  <si>
    <t>Fledger</t>
  </si>
  <si>
    <t>H202</t>
  </si>
  <si>
    <t>HB-FLUGTECHNIK</t>
  </si>
  <si>
    <t>Tornado</t>
  </si>
  <si>
    <t>H204</t>
  </si>
  <si>
    <t>HB-207 Alfa</t>
  </si>
  <si>
    <t>H207</t>
  </si>
  <si>
    <t>VERTOL</t>
  </si>
  <si>
    <t>42 Work Horse</t>
  </si>
  <si>
    <t>H21</t>
  </si>
  <si>
    <t>CH-21 Work horse</t>
  </si>
  <si>
    <t>Work Horse</t>
  </si>
  <si>
    <t>HS-125-1</t>
  </si>
  <si>
    <t>H25A</t>
  </si>
  <si>
    <t>Hawker 800</t>
  </si>
  <si>
    <t>H25B</t>
  </si>
  <si>
    <t>Hawker 1000</t>
  </si>
  <si>
    <t>H25C</t>
  </si>
  <si>
    <t>269A</t>
  </si>
  <si>
    <t>H269</t>
  </si>
  <si>
    <t>269B</t>
  </si>
  <si>
    <t>BREDANARDI</t>
  </si>
  <si>
    <t>NH-300</t>
  </si>
  <si>
    <t>NARDI</t>
  </si>
  <si>
    <t>269C</t>
  </si>
  <si>
    <t>269C Sky Knight</t>
  </si>
  <si>
    <t>HUGHES</t>
  </si>
  <si>
    <t>269 Sky Knight</t>
  </si>
  <si>
    <t>300 Sky Knight</t>
  </si>
  <si>
    <t>Hkp5</t>
  </si>
  <si>
    <t>Osage</t>
  </si>
  <si>
    <t>Sky Knight</t>
  </si>
  <si>
    <t>TH-300</t>
  </si>
  <si>
    <t>TH-55 Osage</t>
  </si>
  <si>
    <t>TH-55</t>
  </si>
  <si>
    <t>SHANGHAI SIKORSKY</t>
  </si>
  <si>
    <t>Shen 2</t>
  </si>
  <si>
    <t>Shen 3</t>
  </si>
  <si>
    <t>SIKORSKY</t>
  </si>
  <si>
    <t>S-300</t>
  </si>
  <si>
    <t>H-40</t>
  </si>
  <si>
    <t>H40</t>
  </si>
  <si>
    <t>H-43A</t>
  </si>
  <si>
    <t>H43A</t>
  </si>
  <si>
    <t>HH-43A</t>
  </si>
  <si>
    <t>HOK</t>
  </si>
  <si>
    <t>HUK</t>
  </si>
  <si>
    <t>K-600</t>
  </si>
  <si>
    <t>OH-43</t>
  </si>
  <si>
    <t>UH-43</t>
  </si>
  <si>
    <t>HH-43B Huskie</t>
  </si>
  <si>
    <t>H43B</t>
  </si>
  <si>
    <t>HH-43F Huskie</t>
  </si>
  <si>
    <t>Huskie</t>
  </si>
  <si>
    <t>K-600-3 Huskie</t>
  </si>
  <si>
    <t>K-600-5 Huskie</t>
  </si>
  <si>
    <t>BOEING VERTOL</t>
  </si>
  <si>
    <t>H46</t>
  </si>
  <si>
    <t>CH-113 Labrador</t>
  </si>
  <si>
    <t>CH-46 Sea Knight</t>
  </si>
  <si>
    <t>HH-46 Sea Knight</t>
  </si>
  <si>
    <t>Hkp4</t>
  </si>
  <si>
    <t>Labrador</t>
  </si>
  <si>
    <t>Sea Knight</t>
  </si>
  <si>
    <t>UH-46 Sea Knight</t>
  </si>
  <si>
    <t>KV-107</t>
  </si>
  <si>
    <t>ICH-47 Chinook</t>
  </si>
  <si>
    <t>CH-47 Chinook</t>
  </si>
  <si>
    <t>HH-47</t>
  </si>
  <si>
    <t>JCH-47 Chinook</t>
  </si>
  <si>
    <t>MH-47 Chinook</t>
  </si>
  <si>
    <t>MERIDIONALI</t>
  </si>
  <si>
    <t>NH-500</t>
  </si>
  <si>
    <t>H500</t>
  </si>
  <si>
    <t>Defender</t>
  </si>
  <si>
    <t>Lifter</t>
  </si>
  <si>
    <t>MD-500</t>
  </si>
  <si>
    <t>MD-500 Defender</t>
  </si>
  <si>
    <t>MD-500 Nightfox</t>
  </si>
  <si>
    <t>MD-530F Lifter</t>
  </si>
  <si>
    <t>MD-530MG Defender</t>
  </si>
  <si>
    <t>MD-530MG Nightfox</t>
  </si>
  <si>
    <t>Nightfox</t>
  </si>
  <si>
    <t>500 Defender</t>
  </si>
  <si>
    <t>530F</t>
  </si>
  <si>
    <t>AH-6C</t>
  </si>
  <si>
    <t>AH-6G</t>
  </si>
  <si>
    <t>Cayuse</t>
  </si>
  <si>
    <t>MH-6B</t>
  </si>
  <si>
    <t>MH-6C</t>
  </si>
  <si>
    <t>MH-6E</t>
  </si>
  <si>
    <t>MH-6H</t>
  </si>
  <si>
    <t>OH-6 Cayuse</t>
  </si>
  <si>
    <t>OH-6</t>
  </si>
  <si>
    <t>520MK Black Tiger</t>
  </si>
  <si>
    <t>Black Tiger</t>
  </si>
  <si>
    <t>AH-6I</t>
  </si>
  <si>
    <t>RACA</t>
  </si>
  <si>
    <t>CH-53A Sea Stallion</t>
  </si>
  <si>
    <t>H53</t>
  </si>
  <si>
    <t>CH-53A Yasur</t>
  </si>
  <si>
    <t>CH-53C</t>
  </si>
  <si>
    <t>CH-53D Sea Stallion</t>
  </si>
  <si>
    <t>CH-53G</t>
  </si>
  <si>
    <t>HH-53</t>
  </si>
  <si>
    <t>MH-53H</t>
  </si>
  <si>
    <t>MH-53J</t>
  </si>
  <si>
    <t>RH-53 Sea Stallion</t>
  </si>
  <si>
    <t>S-65</t>
  </si>
  <si>
    <t>S-65 Yasur</t>
  </si>
  <si>
    <t>Sea Stallion</t>
  </si>
  <si>
    <t>TH-53</t>
  </si>
  <si>
    <t>VH-53 Sea Stallion</t>
  </si>
  <si>
    <t>Yasur</t>
  </si>
  <si>
    <t>VFW</t>
  </si>
  <si>
    <t>CH-53E Super Stallion</t>
  </si>
  <si>
    <t>H53S</t>
  </si>
  <si>
    <t>CH-53K King Stallion</t>
  </si>
  <si>
    <t>King Stallion</t>
  </si>
  <si>
    <t>MH-53E Sea Dragon</t>
  </si>
  <si>
    <t>S-80</t>
  </si>
  <si>
    <t>Sea Dragon</t>
  </si>
  <si>
    <t>Super Stallion</t>
  </si>
  <si>
    <t>ASTA</t>
  </si>
  <si>
    <t>S-70 Seahawk</t>
  </si>
  <si>
    <t>H60</t>
  </si>
  <si>
    <t>Seahawk</t>
  </si>
  <si>
    <t>HAWKER DE HAVILLAND</t>
  </si>
  <si>
    <t>Black Hawk</t>
  </si>
  <si>
    <t>S-70 Black Hawk</t>
  </si>
  <si>
    <t>UH-60 Black Hawk</t>
  </si>
  <si>
    <t>SH-60 Seahawk</t>
  </si>
  <si>
    <t>UH-60</t>
  </si>
  <si>
    <t>USH-60 Seahawk</t>
  </si>
  <si>
    <t>AH-60 Black Hawk</t>
  </si>
  <si>
    <t>Desert Hawk</t>
  </si>
  <si>
    <t>EH-60 Black Hawk</t>
  </si>
  <si>
    <t>Firehawk</t>
  </si>
  <si>
    <t>HH-60 Black Hawk</t>
  </si>
  <si>
    <t>HH-60 Jayhawk</t>
  </si>
  <si>
    <t>HH-60 Pave Hawk</t>
  </si>
  <si>
    <t>HH-60 Rescue Hawk</t>
  </si>
  <si>
    <t>HM-2 Blackhawk</t>
  </si>
  <si>
    <t>Jayhawk</t>
  </si>
  <si>
    <t>JUH-60 Black Hawk</t>
  </si>
  <si>
    <t>Knighthawk</t>
  </si>
  <si>
    <t>MH-60 Black Hawk</t>
  </si>
  <si>
    <t>MH-60 Knighthawk</t>
  </si>
  <si>
    <t>MH-60 Strikehawk</t>
  </si>
  <si>
    <t>NSH-60 Seahawk</t>
  </si>
  <si>
    <t>Ocean Hawk</t>
  </si>
  <si>
    <t>Pave Hawk</t>
  </si>
  <si>
    <t>Rescue Hawk</t>
  </si>
  <si>
    <t>S-70</t>
  </si>
  <si>
    <t>S-70 Desert Hawk</t>
  </si>
  <si>
    <t>S-70 Firehawk</t>
  </si>
  <si>
    <t>S-70 Super Blue Hawk</t>
  </si>
  <si>
    <t>S-70 Thunderhawk</t>
  </si>
  <si>
    <t>SH-60 Ocean Hawk</t>
  </si>
  <si>
    <t>Strikehawk</t>
  </si>
  <si>
    <t>Super Blue Hawk</t>
  </si>
  <si>
    <t>Thunderhawk</t>
  </si>
  <si>
    <t>UH-60 Firehawk</t>
  </si>
  <si>
    <t>UH-60 Yanshuf</t>
  </si>
  <si>
    <t>VH-60 White Hawk</t>
  </si>
  <si>
    <t>White Hawk</t>
  </si>
  <si>
    <t>Yanshuf</t>
  </si>
  <si>
    <t>WS-70</t>
  </si>
  <si>
    <t>AH-64 Longbow Apache</t>
  </si>
  <si>
    <t>AH-64 Saraf</t>
  </si>
  <si>
    <t>Longbow Apache</t>
  </si>
  <si>
    <t>Saraf</t>
  </si>
  <si>
    <t>FUJI</t>
  </si>
  <si>
    <t>77 Apache</t>
  </si>
  <si>
    <t>AH-64 Apache</t>
  </si>
  <si>
    <t>Apache</t>
  </si>
  <si>
    <t>JAH-64 Apache</t>
  </si>
  <si>
    <t>AH-64 Pethen</t>
  </si>
  <si>
    <t>Pethen</t>
  </si>
  <si>
    <t>WAH-64 Apache</t>
  </si>
  <si>
    <t>Basant</t>
  </si>
  <si>
    <t>HA31</t>
  </si>
  <si>
    <t>HAWKER BEECHCRAFT</t>
  </si>
  <si>
    <t>4000 Hawker Horizon</t>
  </si>
  <si>
    <t>HA4T</t>
  </si>
  <si>
    <t>SINDLINGER</t>
  </si>
  <si>
    <t>HH-1 Hawker Hurricane</t>
  </si>
  <si>
    <t>HAHU</t>
  </si>
  <si>
    <t>EAV-8 Matador</t>
  </si>
  <si>
    <t>HAR</t>
  </si>
  <si>
    <t>Hawk</t>
  </si>
  <si>
    <t>BRDITSCHKA</t>
  </si>
  <si>
    <t>Hobbyliner (HB-21)</t>
  </si>
  <si>
    <t>HB21</t>
  </si>
  <si>
    <t>HB-23 Hobbyliner</t>
  </si>
  <si>
    <t>HB23</t>
  </si>
  <si>
    <t>HB-3</t>
  </si>
  <si>
    <t>HB3</t>
  </si>
  <si>
    <t>Hellcat</t>
  </si>
  <si>
    <t>HCAT</t>
  </si>
  <si>
    <t>HUREL-DUBOIS</t>
  </si>
  <si>
    <t>HD-34</t>
  </si>
  <si>
    <t>HD34</t>
  </si>
  <si>
    <t>HONDA</t>
  </si>
  <si>
    <t>HondaJet HA-420</t>
  </si>
  <si>
    <t>HDJT</t>
  </si>
  <si>
    <t>Headwind</t>
  </si>
  <si>
    <t>HEAD</t>
  </si>
  <si>
    <t>Heron</t>
  </si>
  <si>
    <t>HERN</t>
  </si>
  <si>
    <t>HFB-320 Hansa</t>
  </si>
  <si>
    <t>HF20</t>
  </si>
  <si>
    <t>HIRTH</t>
  </si>
  <si>
    <t>Hi-27 Acrostar</t>
  </si>
  <si>
    <t>HI27</t>
  </si>
  <si>
    <t>JUST</t>
  </si>
  <si>
    <t>Highlander</t>
  </si>
  <si>
    <t>HIGH</t>
  </si>
  <si>
    <t>Hind</t>
  </si>
  <si>
    <t>HIND</t>
  </si>
  <si>
    <t>LAMBACH</t>
  </si>
  <si>
    <t>HL-2 Replica</t>
  </si>
  <si>
    <t>HL2</t>
  </si>
  <si>
    <t>HALBERSTADT</t>
  </si>
  <si>
    <t>D-4 Replica</t>
  </si>
  <si>
    <t>HLD4</t>
  </si>
  <si>
    <t>MIGNET</t>
  </si>
  <si>
    <t>HM-380</t>
  </si>
  <si>
    <t>HM38</t>
  </si>
  <si>
    <t>NICOLLIER</t>
  </si>
  <si>
    <t>Menestrel 2</t>
  </si>
  <si>
    <t>HN70</t>
  </si>
  <si>
    <t>WALLERKOWSKI</t>
  </si>
  <si>
    <t>Hornisse</t>
  </si>
  <si>
    <t>HORN</t>
  </si>
  <si>
    <t>Horizon</t>
  </si>
  <si>
    <t>HORZ</t>
  </si>
  <si>
    <t>HISTORICAL AIRCRAFT</t>
  </si>
  <si>
    <t>PZL P-11C</t>
  </si>
  <si>
    <t>HPZL</t>
  </si>
  <si>
    <t>HR-100 President</t>
  </si>
  <si>
    <t>HR10</t>
  </si>
  <si>
    <t>Acrobin</t>
  </si>
  <si>
    <t>HR20</t>
  </si>
  <si>
    <t>HRNT</t>
  </si>
  <si>
    <t>HARMON (2)</t>
  </si>
  <si>
    <t>Rocket</t>
  </si>
  <si>
    <t>HROC</t>
  </si>
  <si>
    <t>Ryan Trainer</t>
  </si>
  <si>
    <t>HRYA</t>
  </si>
  <si>
    <t>ROTORSMART</t>
  </si>
  <si>
    <t>HeliSmart</t>
  </si>
  <si>
    <t>HSMT</t>
  </si>
  <si>
    <t>HJT-16 Kiran</t>
  </si>
  <si>
    <t>HT16</t>
  </si>
  <si>
    <t>HT-2</t>
  </si>
  <si>
    <t>HT2</t>
  </si>
  <si>
    <t>Deepak</t>
  </si>
  <si>
    <t>HT32</t>
  </si>
  <si>
    <t>HTT-34</t>
  </si>
  <si>
    <t>HT34</t>
  </si>
  <si>
    <t>HJT-36 Sitara</t>
  </si>
  <si>
    <t>HT36</t>
  </si>
  <si>
    <t>SHENYANG SAILPLANE</t>
  </si>
  <si>
    <t>HU-1 Seagull</t>
  </si>
  <si>
    <t>HU1</t>
  </si>
  <si>
    <t>HU-2 Petrel</t>
  </si>
  <si>
    <t>HU2</t>
  </si>
  <si>
    <t>209 HueyCobra</t>
  </si>
  <si>
    <t>HUCO</t>
  </si>
  <si>
    <t>AH-1E HueyCobra</t>
  </si>
  <si>
    <t>AH-1F HueyCobra</t>
  </si>
  <si>
    <t>AH-1P HueyCobra</t>
  </si>
  <si>
    <t>AH-1S HueyCobra</t>
  </si>
  <si>
    <t>HueyCobra</t>
  </si>
  <si>
    <t>TAH-1 HueyCobra</t>
  </si>
  <si>
    <t>TH-1S HueyCobra</t>
  </si>
  <si>
    <t>AH-1 HueyCobra</t>
  </si>
  <si>
    <t>HUMMEL</t>
  </si>
  <si>
    <t>Hummel Bird</t>
  </si>
  <si>
    <t>HUML</t>
  </si>
  <si>
    <t>AEROTEK (2)</t>
  </si>
  <si>
    <t>Hummingbird</t>
  </si>
  <si>
    <t>HUMM</t>
  </si>
  <si>
    <t>Hunter</t>
  </si>
  <si>
    <t>HUNT</t>
  </si>
  <si>
    <t>Sea Hurricane</t>
  </si>
  <si>
    <t>Hürkus</t>
  </si>
  <si>
    <t>HURK</t>
  </si>
  <si>
    <t>A-1 Husky</t>
  </si>
  <si>
    <t>HUSK</t>
  </si>
  <si>
    <t>HELOWERKS</t>
  </si>
  <si>
    <t>HX-2 Wasp</t>
  </si>
  <si>
    <t>HX2</t>
  </si>
  <si>
    <t>Wasp</t>
  </si>
  <si>
    <t>P&amp;M AVIATION</t>
  </si>
  <si>
    <t>HypR</t>
  </si>
  <si>
    <t>HYPR</t>
  </si>
  <si>
    <t>Il-103</t>
  </si>
  <si>
    <t>I103</t>
  </si>
  <si>
    <t>Il-114</t>
  </si>
  <si>
    <t>I114</t>
  </si>
  <si>
    <t>AISA</t>
  </si>
  <si>
    <t>I-115</t>
  </si>
  <si>
    <t>I115</t>
  </si>
  <si>
    <t>I-11B Peque</t>
  </si>
  <si>
    <t>I11B</t>
  </si>
  <si>
    <t>POLIKARPOV</t>
  </si>
  <si>
    <t>I-153</t>
  </si>
  <si>
    <t>I153</t>
  </si>
  <si>
    <t>I-15bis</t>
  </si>
  <si>
    <t>I15B</t>
  </si>
  <si>
    <t>I-16</t>
  </si>
  <si>
    <t>I16</t>
  </si>
  <si>
    <t>I-22 Iryda</t>
  </si>
  <si>
    <t>I22</t>
  </si>
  <si>
    <t>PZL-SWIDNIK</t>
  </si>
  <si>
    <t>I-23 Manager</t>
  </si>
  <si>
    <t>I23</t>
  </si>
  <si>
    <t>INTERAVIA</t>
  </si>
  <si>
    <t>I-3</t>
  </si>
  <si>
    <t>I3</t>
  </si>
  <si>
    <t>IANNOTTA</t>
  </si>
  <si>
    <t>I-66 San Francisco</t>
  </si>
  <si>
    <t>I66</t>
  </si>
  <si>
    <t>IAR-828</t>
  </si>
  <si>
    <t>I828</t>
  </si>
  <si>
    <t>DINFIA</t>
  </si>
  <si>
    <t>Ranquel</t>
  </si>
  <si>
    <t>IA46</t>
  </si>
  <si>
    <t>IA-50 Guarani 2</t>
  </si>
  <si>
    <t>IA50</t>
  </si>
  <si>
    <t>IA-51 Tehuelche</t>
  </si>
  <si>
    <t>IA51</t>
  </si>
  <si>
    <t>IA-58 Pucará</t>
  </si>
  <si>
    <t>IA58</t>
  </si>
  <si>
    <t>LMAASA</t>
  </si>
  <si>
    <t>AT-63 Pampa</t>
  </si>
  <si>
    <t>IA63</t>
  </si>
  <si>
    <t>ISAACS</t>
  </si>
  <si>
    <t>Fury</t>
  </si>
  <si>
    <t>IFUR</t>
  </si>
  <si>
    <t>Il-14</t>
  </si>
  <si>
    <t>IL14</t>
  </si>
  <si>
    <t>Il-20</t>
  </si>
  <si>
    <t>IL18</t>
  </si>
  <si>
    <t>Il-28</t>
  </si>
  <si>
    <t>IL28</t>
  </si>
  <si>
    <t>Il-38</t>
  </si>
  <si>
    <t>IL38</t>
  </si>
  <si>
    <t>Il-62</t>
  </si>
  <si>
    <t>IL62</t>
  </si>
  <si>
    <t>Il-76</t>
  </si>
  <si>
    <t>IL76</t>
  </si>
  <si>
    <t>Il-86</t>
  </si>
  <si>
    <t>IL86</t>
  </si>
  <si>
    <t>Il-96</t>
  </si>
  <si>
    <t>IL96</t>
  </si>
  <si>
    <t>IMPULSE</t>
  </si>
  <si>
    <t>Impulse</t>
  </si>
  <si>
    <t>IMPU</t>
  </si>
  <si>
    <t>INPAER</t>
  </si>
  <si>
    <t>Conquest</t>
  </si>
  <si>
    <t>INCQ</t>
  </si>
  <si>
    <t>Excel</t>
  </si>
  <si>
    <t>INEC</t>
  </si>
  <si>
    <t>INEX</t>
  </si>
  <si>
    <t>ION</t>
  </si>
  <si>
    <t>Ion</t>
  </si>
  <si>
    <t>IPE</t>
  </si>
  <si>
    <t>IPE-06 Curucaca</t>
  </si>
  <si>
    <t>IP06</t>
  </si>
  <si>
    <t>IPE-010</t>
  </si>
  <si>
    <t>IP10</t>
  </si>
  <si>
    <t>IPAI</t>
  </si>
  <si>
    <t>Tuca</t>
  </si>
  <si>
    <t>IP26</t>
  </si>
  <si>
    <t>IPE-06A</t>
  </si>
  <si>
    <t>IP6A</t>
  </si>
  <si>
    <t>NEIVA</t>
  </si>
  <si>
    <t>EMB-201 Ipanema</t>
  </si>
  <si>
    <t>IPAN</t>
  </si>
  <si>
    <t>IAR-821</t>
  </si>
  <si>
    <t>IR21</t>
  </si>
  <si>
    <t>IAR-826</t>
  </si>
  <si>
    <t>IR22</t>
  </si>
  <si>
    <t>IAR-823</t>
  </si>
  <si>
    <t>IR23</t>
  </si>
  <si>
    <t>IAR-824</t>
  </si>
  <si>
    <t>IR24</t>
  </si>
  <si>
    <t>Triumf</t>
  </si>
  <si>
    <t>IR25</t>
  </si>
  <si>
    <t>IAR-827 Dacic</t>
  </si>
  <si>
    <t>IR27</t>
  </si>
  <si>
    <t>IS-28MA</t>
  </si>
  <si>
    <t>IR28</t>
  </si>
  <si>
    <t>Pelican</t>
  </si>
  <si>
    <t>IR31</t>
  </si>
  <si>
    <t>IAR</t>
  </si>
  <si>
    <t>Katty</t>
  </si>
  <si>
    <t>IR46</t>
  </si>
  <si>
    <t>CRAIOVA</t>
  </si>
  <si>
    <t>Soim</t>
  </si>
  <si>
    <t>IR99</t>
  </si>
  <si>
    <t>INSTYTUT LOTNICTWA</t>
  </si>
  <si>
    <t>IS-2</t>
  </si>
  <si>
    <t>IS2</t>
  </si>
  <si>
    <t>IS-28M2</t>
  </si>
  <si>
    <t>IS28</t>
  </si>
  <si>
    <t>AEROJAMES</t>
  </si>
  <si>
    <t>Isatis</t>
  </si>
  <si>
    <t>ISAT</t>
  </si>
  <si>
    <t>Spitfire</t>
  </si>
  <si>
    <t>ISPT</t>
  </si>
  <si>
    <t>J-1 Autocrat</t>
  </si>
  <si>
    <t>J1</t>
  </si>
  <si>
    <t>CHENGDU</t>
  </si>
  <si>
    <t>F-10</t>
  </si>
  <si>
    <t>J10</t>
  </si>
  <si>
    <t>EURO PINGOUIN</t>
  </si>
  <si>
    <t>JA-177 Pingouin 152</t>
  </si>
  <si>
    <t>J177</t>
  </si>
  <si>
    <t>J-2 Cub</t>
  </si>
  <si>
    <t>J2</t>
  </si>
  <si>
    <t>J-20</t>
  </si>
  <si>
    <t>J20</t>
  </si>
  <si>
    <t>WAGAERO</t>
  </si>
  <si>
    <t>Cuby Acro Trainer</t>
  </si>
  <si>
    <t>J3</t>
  </si>
  <si>
    <t>SAUPER</t>
  </si>
  <si>
    <t>J-300 Joker</t>
  </si>
  <si>
    <t>J300</t>
  </si>
  <si>
    <t>Dornier 328 JET Envoy</t>
  </si>
  <si>
    <t>J328</t>
  </si>
  <si>
    <t>Cub Coupe</t>
  </si>
  <si>
    <t>J4</t>
  </si>
  <si>
    <t>AE Cub Cruiser</t>
  </si>
  <si>
    <t>J5</t>
  </si>
  <si>
    <t>SHENYANG</t>
  </si>
  <si>
    <t>J-8A</t>
  </si>
  <si>
    <t>J8A</t>
  </si>
  <si>
    <t>F-8T</t>
  </si>
  <si>
    <t>J8B</t>
  </si>
  <si>
    <t>JABIRU</t>
  </si>
  <si>
    <t>Jabiru J160</t>
  </si>
  <si>
    <t>JAB2</t>
  </si>
  <si>
    <t>SEABIRD</t>
  </si>
  <si>
    <t>Yamamah J430</t>
  </si>
  <si>
    <t>JAB4</t>
  </si>
  <si>
    <t>Jabiru SP-6</t>
  </si>
  <si>
    <t>JABI</t>
  </si>
  <si>
    <t>POBER</t>
  </si>
  <si>
    <t>Junior Ace</t>
  </si>
  <si>
    <t>JACE</t>
  </si>
  <si>
    <t>JAG HELICOPTER</t>
  </si>
  <si>
    <t>JAG</t>
  </si>
  <si>
    <t>JAG2</t>
  </si>
  <si>
    <t>SEPECAT</t>
  </si>
  <si>
    <t>Jaguar</t>
  </si>
  <si>
    <t>JAGR</t>
  </si>
  <si>
    <t>MARCO</t>
  </si>
  <si>
    <t>J-5 Marco</t>
  </si>
  <si>
    <t>JAJ5</t>
  </si>
  <si>
    <t>J &amp; AS</t>
  </si>
  <si>
    <t>J-6 Fregata</t>
  </si>
  <si>
    <t>JAJ6</t>
  </si>
  <si>
    <t>Janus CT</t>
  </si>
  <si>
    <t>JANU</t>
  </si>
  <si>
    <t>JACKAROO</t>
  </si>
  <si>
    <t>Thruxton Jackaroo</t>
  </si>
  <si>
    <t>JARO</t>
  </si>
  <si>
    <t>Jastreb</t>
  </si>
  <si>
    <t>JAST</t>
  </si>
  <si>
    <t>OBERLERCHNER</t>
  </si>
  <si>
    <t>JOB-15</t>
  </si>
  <si>
    <t>JB15</t>
  </si>
  <si>
    <t>COUPE</t>
  </si>
  <si>
    <t>JC-01</t>
  </si>
  <si>
    <t>JC01</t>
  </si>
  <si>
    <t>JC-02</t>
  </si>
  <si>
    <t>JC02</t>
  </si>
  <si>
    <t>Commodore Jet</t>
  </si>
  <si>
    <t>JCOM</t>
  </si>
  <si>
    <t>AASI</t>
  </si>
  <si>
    <t>Jetcruzer</t>
  </si>
  <si>
    <t>JCRU</t>
  </si>
  <si>
    <t>DYKE</t>
  </si>
  <si>
    <t>JD-2 Delta</t>
  </si>
  <si>
    <t>JD2</t>
  </si>
  <si>
    <t>AMERICAN HOMEBUILTS</t>
  </si>
  <si>
    <t>John Doe</t>
  </si>
  <si>
    <t>JDOE</t>
  </si>
  <si>
    <t>EUROALA</t>
  </si>
  <si>
    <t>Jet Fox</t>
  </si>
  <si>
    <t>JFOX</t>
  </si>
  <si>
    <t>XIAN</t>
  </si>
  <si>
    <t>JH-7</t>
  </si>
  <si>
    <t>JH7</t>
  </si>
  <si>
    <t>EKOLOT</t>
  </si>
  <si>
    <t>Beetle</t>
  </si>
  <si>
    <t>JK05</t>
  </si>
  <si>
    <t>GUIZHOU</t>
  </si>
  <si>
    <t>FTC-2000 Shanying</t>
  </si>
  <si>
    <t>JL9</t>
  </si>
  <si>
    <t>JN-760 Cyclone Replica</t>
  </si>
  <si>
    <t>JN76</t>
  </si>
  <si>
    <t>MARIE</t>
  </si>
  <si>
    <t>Medoc</t>
  </si>
  <si>
    <t>JPM1</t>
  </si>
  <si>
    <t>HUNTING PERCIVAL</t>
  </si>
  <si>
    <t>Jet Provost</t>
  </si>
  <si>
    <t>JPRO</t>
  </si>
  <si>
    <t>CHALARD</t>
  </si>
  <si>
    <t>Julcar</t>
  </si>
  <si>
    <t>JRC1</t>
  </si>
  <si>
    <t>JETSTREAM</t>
  </si>
  <si>
    <t>HP-137 Jetstream 1</t>
  </si>
  <si>
    <t>JS1</t>
  </si>
  <si>
    <t>Jetstream 200</t>
  </si>
  <si>
    <t>JS20</t>
  </si>
  <si>
    <t>Century Jetstream 3</t>
  </si>
  <si>
    <t>JS3</t>
  </si>
  <si>
    <t>BAe-3100 Jetstream 31</t>
  </si>
  <si>
    <t>JS31</t>
  </si>
  <si>
    <t>BAe-3200 Jetstream Super 31</t>
  </si>
  <si>
    <t>JS32</t>
  </si>
  <si>
    <t>Jetstream 41</t>
  </si>
  <si>
    <t>JS41</t>
  </si>
  <si>
    <t>PROMAVIA</t>
  </si>
  <si>
    <t>F-1300 Jet Squalus</t>
  </si>
  <si>
    <t>JSQA</t>
  </si>
  <si>
    <t>SONEX</t>
  </si>
  <si>
    <t>JSX SubSonex</t>
  </si>
  <si>
    <t>JSX</t>
  </si>
  <si>
    <t>TAYLOR (4)</t>
  </si>
  <si>
    <t>Titch</t>
  </si>
  <si>
    <t>JT2</t>
  </si>
  <si>
    <t>JUNKERS</t>
  </si>
  <si>
    <t>Ju-52/3m</t>
  </si>
  <si>
    <t>JU52</t>
  </si>
  <si>
    <t>KAMINSKAS</t>
  </si>
  <si>
    <t>RK-1 Jungster 1</t>
  </si>
  <si>
    <t>JUN1</t>
  </si>
  <si>
    <t>RK-2 Jungster 2</t>
  </si>
  <si>
    <t>JUN2</t>
  </si>
  <si>
    <t>MALMO</t>
  </si>
  <si>
    <t>Junior</t>
  </si>
  <si>
    <t>JUNR</t>
  </si>
  <si>
    <t>LAMMER GEYER</t>
  </si>
  <si>
    <t>Jupiter</t>
  </si>
  <si>
    <t>JUPI</t>
  </si>
  <si>
    <t>Ka-126</t>
  </si>
  <si>
    <t>K126</t>
  </si>
  <si>
    <t>KAMOV</t>
  </si>
  <si>
    <t>FAMA</t>
  </si>
  <si>
    <t>K-209 KISS</t>
  </si>
  <si>
    <t>K209</t>
  </si>
  <si>
    <t>KISS</t>
  </si>
  <si>
    <t>Ka-226 Sergei</t>
  </si>
  <si>
    <t>K226</t>
  </si>
  <si>
    <t>Sergei</t>
  </si>
  <si>
    <t>KESTREL (1)</t>
  </si>
  <si>
    <t>K-250</t>
  </si>
  <si>
    <t>K250</t>
  </si>
  <si>
    <t>Stratotanker (TF33 engines)</t>
  </si>
  <si>
    <t>K35E</t>
  </si>
  <si>
    <t>C-135FR Stratotanker</t>
  </si>
  <si>
    <t>K35R</t>
  </si>
  <si>
    <t>Golden Eagle</t>
  </si>
  <si>
    <t>K50</t>
  </si>
  <si>
    <t>KOVACS</t>
  </si>
  <si>
    <t>Peregrino</t>
  </si>
  <si>
    <t>K51</t>
  </si>
  <si>
    <t>JL-8 Karakorum</t>
  </si>
  <si>
    <t>K8</t>
  </si>
  <si>
    <t>Ka-25</t>
  </si>
  <si>
    <t>KA25</t>
  </si>
  <si>
    <t>Ka-26</t>
  </si>
  <si>
    <t>KA26</t>
  </si>
  <si>
    <t>HH-32</t>
  </si>
  <si>
    <t>KA27</t>
  </si>
  <si>
    <t>Ka-252</t>
  </si>
  <si>
    <t>Ka-27</t>
  </si>
  <si>
    <t>Ka-28</t>
  </si>
  <si>
    <t>Ka-29</t>
  </si>
  <si>
    <t>Ka-31</t>
  </si>
  <si>
    <t>Ka-32</t>
  </si>
  <si>
    <t>Black Shark</t>
  </si>
  <si>
    <t>KA50</t>
  </si>
  <si>
    <t>Chernaya Akula</t>
  </si>
  <si>
    <t>Ka-50 Black Shark</t>
  </si>
  <si>
    <t>Ka-50 Chernaya Akula</t>
  </si>
  <si>
    <t>Ka-50 Werewolf</t>
  </si>
  <si>
    <t>Werewolf</t>
  </si>
  <si>
    <t>Alligator</t>
  </si>
  <si>
    <t>KA52</t>
  </si>
  <si>
    <t>Ka-52 Alligator</t>
  </si>
  <si>
    <t>Ka-60 Kasatka</t>
  </si>
  <si>
    <t>KA62</t>
  </si>
  <si>
    <t>Ka-62</t>
  </si>
  <si>
    <t>Kasatka</t>
  </si>
  <si>
    <t>KARI</t>
  </si>
  <si>
    <t>KAFI</t>
  </si>
  <si>
    <t>KIEGER</t>
  </si>
  <si>
    <t>KAK1</t>
  </si>
  <si>
    <t>AK-3</t>
  </si>
  <si>
    <t>KAK3</t>
  </si>
  <si>
    <t>KHRUNICHEV</t>
  </si>
  <si>
    <t>KAT3</t>
  </si>
  <si>
    <t>Twinbee</t>
  </si>
  <si>
    <t>KATB</t>
  </si>
  <si>
    <t>Katran</t>
  </si>
  <si>
    <t>KATR</t>
  </si>
  <si>
    <t>XC-2</t>
  </si>
  <si>
    <t>KC2</t>
  </si>
  <si>
    <t>KC-390</t>
  </si>
  <si>
    <t>KC39</t>
  </si>
  <si>
    <t>KE-3</t>
  </si>
  <si>
    <t>KE3</t>
  </si>
  <si>
    <t>KESTREL (2)</t>
  </si>
  <si>
    <t>Sport Hawk</t>
  </si>
  <si>
    <t>KEHA</t>
  </si>
  <si>
    <t>KELEHER</t>
  </si>
  <si>
    <t>Lark</t>
  </si>
  <si>
    <t>KELA</t>
  </si>
  <si>
    <t>KELLY</t>
  </si>
  <si>
    <t>KELD</t>
  </si>
  <si>
    <t>2000 Ken-Royce</t>
  </si>
  <si>
    <t>KERO</t>
  </si>
  <si>
    <t>FARNBOROUGH</t>
  </si>
  <si>
    <t>F-1 Kestrel</t>
  </si>
  <si>
    <t>KEST</t>
  </si>
  <si>
    <t>KITPLANES FOR AFRICA</t>
  </si>
  <si>
    <t>Bushbaby</t>
  </si>
  <si>
    <t>KFAB</t>
  </si>
  <si>
    <t>KFAS</t>
  </si>
  <si>
    <t>Kfir</t>
  </si>
  <si>
    <t>KFIR</t>
  </si>
  <si>
    <t>KH-4</t>
  </si>
  <si>
    <t>KH4</t>
  </si>
  <si>
    <t>TRI-R</t>
  </si>
  <si>
    <t>KIS TD</t>
  </si>
  <si>
    <t>KIS2</t>
  </si>
  <si>
    <t>Cruiser</t>
  </si>
  <si>
    <t>KIS4</t>
  </si>
  <si>
    <t>MITCHELL-PROCTER</t>
  </si>
  <si>
    <t>Kittiwake</t>
  </si>
  <si>
    <t>KITI</t>
  </si>
  <si>
    <t>VALENTIN</t>
  </si>
  <si>
    <t>Kiwi</t>
  </si>
  <si>
    <t>KIWI</t>
  </si>
  <si>
    <t>KARI-KEEN</t>
  </si>
  <si>
    <t>Coupe</t>
  </si>
  <si>
    <t>KK60</t>
  </si>
  <si>
    <t>NABERN</t>
  </si>
  <si>
    <t>Kl-107</t>
  </si>
  <si>
    <t>KL07</t>
  </si>
  <si>
    <t>FLIGHT DESIGN-VESSEL</t>
  </si>
  <si>
    <t>KLA-100</t>
  </si>
  <si>
    <t>KL10</t>
  </si>
  <si>
    <t>KLEMM</t>
  </si>
  <si>
    <t>L-25</t>
  </si>
  <si>
    <t>KL25</t>
  </si>
  <si>
    <t>Kl-35</t>
  </si>
  <si>
    <t>KL35</t>
  </si>
  <si>
    <t>King Colbra</t>
  </si>
  <si>
    <t>KLBR</t>
  </si>
  <si>
    <t>TL-1</t>
  </si>
  <si>
    <t>KM2</t>
  </si>
  <si>
    <t>K-1200 K-Max</t>
  </si>
  <si>
    <t>KMAX</t>
  </si>
  <si>
    <t>K-Max</t>
  </si>
  <si>
    <t>PAYNE</t>
  </si>
  <si>
    <t>Knight Twister</t>
  </si>
  <si>
    <t>KNTW</t>
  </si>
  <si>
    <t>QUEST</t>
  </si>
  <si>
    <t>Kodiak</t>
  </si>
  <si>
    <t>KODI</t>
  </si>
  <si>
    <t>Laser</t>
  </si>
  <si>
    <t>KOLL</t>
  </si>
  <si>
    <t>KAPPA</t>
  </si>
  <si>
    <t>Sova</t>
  </si>
  <si>
    <t>KP2</t>
  </si>
  <si>
    <t>Rapid 500</t>
  </si>
  <si>
    <t>KP5</t>
  </si>
  <si>
    <t>RAND</t>
  </si>
  <si>
    <t>KR-1</t>
  </si>
  <si>
    <t>KR1</t>
  </si>
  <si>
    <t>KR-2</t>
  </si>
  <si>
    <t>KR2</t>
  </si>
  <si>
    <t>KREIDER-REISNER</t>
  </si>
  <si>
    <t>Challenger (C-6)</t>
  </si>
  <si>
    <t>KR21</t>
  </si>
  <si>
    <t>Topaz</t>
  </si>
  <si>
    <t>KR30</t>
  </si>
  <si>
    <t>C-2 Challenger</t>
  </si>
  <si>
    <t>KR31</t>
  </si>
  <si>
    <t>C-4 Challenger</t>
  </si>
  <si>
    <t>KR34</t>
  </si>
  <si>
    <t>Kraguj</t>
  </si>
  <si>
    <t>KRAG</t>
  </si>
  <si>
    <t>ROCK</t>
  </si>
  <si>
    <t>Krähe</t>
  </si>
  <si>
    <t>KRAH</t>
  </si>
  <si>
    <t>FLSZ</t>
  </si>
  <si>
    <t>DK-1 Der Kricket</t>
  </si>
  <si>
    <t>KRIC</t>
  </si>
  <si>
    <t>PHOENIX-AVIACOR</t>
  </si>
  <si>
    <t>Kasatik</t>
  </si>
  <si>
    <t>KSTK</t>
  </si>
  <si>
    <t>KO-1 Woong-Bee</t>
  </si>
  <si>
    <t>KT1</t>
  </si>
  <si>
    <t>NORMAN</t>
  </si>
  <si>
    <t>Karatoo</t>
  </si>
  <si>
    <t>KTOO</t>
  </si>
  <si>
    <t>SAI (1)</t>
  </si>
  <si>
    <t>KZ-2 Traener</t>
  </si>
  <si>
    <t>KZ2</t>
  </si>
  <si>
    <t>KZ-3</t>
  </si>
  <si>
    <t>KZ3</t>
  </si>
  <si>
    <t>KZ-4</t>
  </si>
  <si>
    <t>KZ4</t>
  </si>
  <si>
    <t>KZ-7 Laerke</t>
  </si>
  <si>
    <t>KZ7</t>
  </si>
  <si>
    <t>KZ-8</t>
  </si>
  <si>
    <t>KZ8</t>
  </si>
  <si>
    <t>L-10 Electra</t>
  </si>
  <si>
    <t>L10</t>
  </si>
  <si>
    <t>TriStar</t>
  </si>
  <si>
    <t>L101</t>
  </si>
  <si>
    <t>Sedan</t>
  </si>
  <si>
    <t>L11</t>
  </si>
  <si>
    <t>QUARTZ MOUNTAIN</t>
  </si>
  <si>
    <t>11E</t>
  </si>
  <si>
    <t>L11E</t>
  </si>
  <si>
    <t>L-12 Electra Junior</t>
  </si>
  <si>
    <t>L12</t>
  </si>
  <si>
    <t>LONGREN</t>
  </si>
  <si>
    <t>L-13 Centaur</t>
  </si>
  <si>
    <t>L13</t>
  </si>
  <si>
    <t>L-13 Blanik (single-engine conversions)</t>
  </si>
  <si>
    <t>L13M</t>
  </si>
  <si>
    <t>AEROTECHNIK</t>
  </si>
  <si>
    <t>Vivat</t>
  </si>
  <si>
    <t>L13S</t>
  </si>
  <si>
    <t>L-14 Hudson</t>
  </si>
  <si>
    <t>L14</t>
  </si>
  <si>
    <t>HONGDU</t>
  </si>
  <si>
    <t>L-15 Lieying</t>
  </si>
  <si>
    <t>L15</t>
  </si>
  <si>
    <t>AERO (2)</t>
  </si>
  <si>
    <t>L-159</t>
  </si>
  <si>
    <t>L159</t>
  </si>
  <si>
    <t>PACAERO</t>
  </si>
  <si>
    <t>Learstar</t>
  </si>
  <si>
    <t>L18</t>
  </si>
  <si>
    <t>ASSOCIATED AIR</t>
  </si>
  <si>
    <t>Liberty 181</t>
  </si>
  <si>
    <t>L181</t>
  </si>
  <si>
    <t>L-188 Electra</t>
  </si>
  <si>
    <t>L188</t>
  </si>
  <si>
    <t>Morava</t>
  </si>
  <si>
    <t>L200</t>
  </si>
  <si>
    <t>L29</t>
  </si>
  <si>
    <t>Jetstar 6</t>
  </si>
  <si>
    <t>L29A</t>
  </si>
  <si>
    <t>Jetstar 2</t>
  </si>
  <si>
    <t>L29B</t>
  </si>
  <si>
    <t>OAKLAND</t>
  </si>
  <si>
    <t>Centaurus</t>
  </si>
  <si>
    <t>L37</t>
  </si>
  <si>
    <t>LEDERLIN</t>
  </si>
  <si>
    <t>380 Ladybug</t>
  </si>
  <si>
    <t>L380</t>
  </si>
  <si>
    <t>Albatros</t>
  </si>
  <si>
    <t>ORLICAN</t>
  </si>
  <si>
    <t>Meta Sokol</t>
  </si>
  <si>
    <t>L40</t>
  </si>
  <si>
    <t>Turbolet</t>
  </si>
  <si>
    <t>L410</t>
  </si>
  <si>
    <t>STINSON</t>
  </si>
  <si>
    <t>OY Sentinel</t>
  </si>
  <si>
    <t>L5</t>
  </si>
  <si>
    <t>L-59</t>
  </si>
  <si>
    <t>L59</t>
  </si>
  <si>
    <t>L-60 Brigadyr</t>
  </si>
  <si>
    <t>L60</t>
  </si>
  <si>
    <t>L-610</t>
  </si>
  <si>
    <t>L610</t>
  </si>
  <si>
    <t>L-70 Miltrainer</t>
  </si>
  <si>
    <t>L70</t>
  </si>
  <si>
    <t>Silvaire</t>
  </si>
  <si>
    <t>L8</t>
  </si>
  <si>
    <t>L-90TP Redigo</t>
  </si>
  <si>
    <t>L90</t>
  </si>
  <si>
    <t>LAKE</t>
  </si>
  <si>
    <t>LA-250 Renegade</t>
  </si>
  <si>
    <t>LA25</t>
  </si>
  <si>
    <t>LA-4</t>
  </si>
  <si>
    <t>LA4</t>
  </si>
  <si>
    <t>MACCHI</t>
  </si>
  <si>
    <t>AL-60</t>
  </si>
  <si>
    <t>LA60</t>
  </si>
  <si>
    <t>AERMACCHI</t>
  </si>
  <si>
    <t>AL-60 Turbine Grizzly</t>
  </si>
  <si>
    <t>LA6T</t>
  </si>
  <si>
    <t>LAVEN</t>
  </si>
  <si>
    <t>LACO-125</t>
  </si>
  <si>
    <t>LACO</t>
  </si>
  <si>
    <t>E-1 Antares 20E</t>
  </si>
  <si>
    <t>LAE1</t>
  </si>
  <si>
    <t>LASER</t>
  </si>
  <si>
    <t>Akro Z</t>
  </si>
  <si>
    <t>LAKR</t>
  </si>
  <si>
    <t>AVIA BALTIKA</t>
  </si>
  <si>
    <t>LAK-X</t>
  </si>
  <si>
    <t>LAKX</t>
  </si>
  <si>
    <t>Lama</t>
  </si>
  <si>
    <t>LAMA</t>
  </si>
  <si>
    <t>SA-315 Lama</t>
  </si>
  <si>
    <t>Gaviao</t>
  </si>
  <si>
    <t>HB-315 Gaviao</t>
  </si>
  <si>
    <t>Cheetal</t>
  </si>
  <si>
    <t>SA-315 Cheetah</t>
  </si>
  <si>
    <t>SA-315 Cheetal</t>
  </si>
  <si>
    <t>SA-315 Lancer</t>
  </si>
  <si>
    <t>683 Lancaster</t>
  </si>
  <si>
    <t>LANC</t>
  </si>
  <si>
    <t>Lark Commander</t>
  </si>
  <si>
    <t>LARK</t>
  </si>
  <si>
    <t>UTVA</t>
  </si>
  <si>
    <t>Lasta</t>
  </si>
  <si>
    <t>LAST</t>
  </si>
  <si>
    <t>REFLEX</t>
  </si>
  <si>
    <t>Lightning Bug</t>
  </si>
  <si>
    <t>LBUG</t>
  </si>
  <si>
    <t>ADA</t>
  </si>
  <si>
    <t>LCA Tejas</t>
  </si>
  <si>
    <t>LCA</t>
  </si>
  <si>
    <t>LAIRD</t>
  </si>
  <si>
    <t>Commercial</t>
  </si>
  <si>
    <t>LCB</t>
  </si>
  <si>
    <t>LCH</t>
  </si>
  <si>
    <t>Speedwing</t>
  </si>
  <si>
    <t>LCR</t>
  </si>
  <si>
    <t>Legacy</t>
  </si>
  <si>
    <t>LEG2</t>
  </si>
  <si>
    <t>PERFORMANCE</t>
  </si>
  <si>
    <t>Legend</t>
  </si>
  <si>
    <t>LEGD</t>
  </si>
  <si>
    <t>CHICHESTER-MILES</t>
  </si>
  <si>
    <t>Leopard</t>
  </si>
  <si>
    <t>LEOP</t>
  </si>
  <si>
    <t>Lancair ES-P</t>
  </si>
  <si>
    <t>LESP</t>
  </si>
  <si>
    <t>TAPANEE</t>
  </si>
  <si>
    <t>Levitation 4</t>
  </si>
  <si>
    <t>LEVI</t>
  </si>
  <si>
    <t>61 Long-EZ</t>
  </si>
  <si>
    <t>LGEZ</t>
  </si>
  <si>
    <t>LH AVIATION</t>
  </si>
  <si>
    <t>LH-10 Ellipse</t>
  </si>
  <si>
    <t>LH10</t>
  </si>
  <si>
    <t>LIBERTY (1)</t>
  </si>
  <si>
    <t>Bellaire</t>
  </si>
  <si>
    <t>LIBE</t>
  </si>
  <si>
    <t>GRIFFON</t>
  </si>
  <si>
    <t>Lionheart</t>
  </si>
  <si>
    <t>LION</t>
  </si>
  <si>
    <t>LEAR JET</t>
  </si>
  <si>
    <t>LJ23</t>
  </si>
  <si>
    <t>LJ24</t>
  </si>
  <si>
    <t>LJ25</t>
  </si>
  <si>
    <t>LEARJET</t>
  </si>
  <si>
    <t>LJ28</t>
  </si>
  <si>
    <t>LJ31</t>
  </si>
  <si>
    <t>LJ35</t>
  </si>
  <si>
    <t>LJ40</t>
  </si>
  <si>
    <t>LJ45</t>
  </si>
  <si>
    <t>LJ55</t>
  </si>
  <si>
    <t>LJ60</t>
  </si>
  <si>
    <t>LJ70</t>
  </si>
  <si>
    <t>LJ75</t>
  </si>
  <si>
    <t>LJ85</t>
  </si>
  <si>
    <t>SPORTINE AVIACIJA</t>
  </si>
  <si>
    <t>LAK-17A</t>
  </si>
  <si>
    <t>LK17</t>
  </si>
  <si>
    <t>LAK-19T</t>
  </si>
  <si>
    <t>LK19</t>
  </si>
  <si>
    <t>LAK-20M</t>
  </si>
  <si>
    <t>LK20</t>
  </si>
  <si>
    <t>LM-5 Aviastar</t>
  </si>
  <si>
    <t>LM5</t>
  </si>
  <si>
    <t>LIGHT MINIATURE</t>
  </si>
  <si>
    <t>Super Cub</t>
  </si>
  <si>
    <t>LM5X</t>
  </si>
  <si>
    <t>LM-7</t>
  </si>
  <si>
    <t>LM7</t>
  </si>
  <si>
    <t>CATA</t>
  </si>
  <si>
    <t>LMK1</t>
  </si>
  <si>
    <t>FALCOMPOSITE</t>
  </si>
  <si>
    <t>LN-27 Furio</t>
  </si>
  <si>
    <t>LN27</t>
  </si>
  <si>
    <t>PAI</t>
  </si>
  <si>
    <t>Lancair 320</t>
  </si>
  <si>
    <t>LNC2</t>
  </si>
  <si>
    <t>Lancair 4</t>
  </si>
  <si>
    <t>LNC4</t>
  </si>
  <si>
    <t>Lancair ES</t>
  </si>
  <si>
    <t>LNCE</t>
  </si>
  <si>
    <t>Lancair PropJet 4</t>
  </si>
  <si>
    <t>LNP4</t>
  </si>
  <si>
    <t>Sentry 4T</t>
  </si>
  <si>
    <t>LNT4</t>
  </si>
  <si>
    <t>AEROLAB</t>
  </si>
  <si>
    <t>LoCamp</t>
  </si>
  <si>
    <t>LOCA</t>
  </si>
  <si>
    <t>LOVING-WAYNE</t>
  </si>
  <si>
    <t>Love</t>
  </si>
  <si>
    <t>LOVE</t>
  </si>
  <si>
    <t>LOPRESTI</t>
  </si>
  <si>
    <t>LP1</t>
  </si>
  <si>
    <t>LOAD RANGER</t>
  </si>
  <si>
    <t>LR2T</t>
  </si>
  <si>
    <t>LS-10ST</t>
  </si>
  <si>
    <t>LS10</t>
  </si>
  <si>
    <t>HAT</t>
  </si>
  <si>
    <t>LS-2</t>
  </si>
  <si>
    <t>LS2</t>
  </si>
  <si>
    <t>LS8</t>
  </si>
  <si>
    <t>LS-9</t>
  </si>
  <si>
    <t>LS9</t>
  </si>
  <si>
    <t>Lite Star</t>
  </si>
  <si>
    <t>LSTR</t>
  </si>
  <si>
    <t>ENGLISH ELECTRIC</t>
  </si>
  <si>
    <t>LTNG</t>
  </si>
  <si>
    <t>LUCAS</t>
  </si>
  <si>
    <t>L-5</t>
  </si>
  <si>
    <t>LUL5</t>
  </si>
  <si>
    <t>L-6</t>
  </si>
  <si>
    <t>LUL6</t>
  </si>
  <si>
    <t>L-7</t>
  </si>
  <si>
    <t>LUL7</t>
  </si>
  <si>
    <t>L-8</t>
  </si>
  <si>
    <t>LUL8</t>
  </si>
  <si>
    <t>LAVIASA</t>
  </si>
  <si>
    <t>Super Master</t>
  </si>
  <si>
    <t>LV51</t>
  </si>
  <si>
    <t>HOWARD HUGHES</t>
  </si>
  <si>
    <t>Australian LightWing Speed SP-2000</t>
  </si>
  <si>
    <t>LW20</t>
  </si>
  <si>
    <t>Australian LightWing Speed SP-4000</t>
  </si>
  <si>
    <t>LW40</t>
  </si>
  <si>
    <t>Australian LightWing GR-912</t>
  </si>
  <si>
    <t>LWIN</t>
  </si>
  <si>
    <t>LILIENTHAL</t>
  </si>
  <si>
    <t>Bekas (X-32)</t>
  </si>
  <si>
    <t>LX32</t>
  </si>
  <si>
    <t>X-34 Bekas</t>
  </si>
  <si>
    <t>LX34</t>
  </si>
  <si>
    <t>ELIXIR</t>
  </si>
  <si>
    <t>Elixir</t>
  </si>
  <si>
    <t>LXR</t>
  </si>
  <si>
    <t>AW-159 Lynx Wildcat</t>
  </si>
  <si>
    <t>AW-159 Wildcat</t>
  </si>
  <si>
    <t>Lynx Wildcat</t>
  </si>
  <si>
    <t>Super Lynx</t>
  </si>
  <si>
    <t>WG-13 Super Lynx</t>
  </si>
  <si>
    <t>Wildcat</t>
  </si>
  <si>
    <t>AH-11 Super Lynx</t>
  </si>
  <si>
    <t>Battlefield Lynx</t>
  </si>
  <si>
    <t>Lynx</t>
  </si>
  <si>
    <t>WG-13 Battlefield Lynx</t>
  </si>
  <si>
    <t>WG-13 Lynx</t>
  </si>
  <si>
    <t>Lysander</t>
  </si>
  <si>
    <t>LYSA</t>
  </si>
  <si>
    <t>M-10 Cadet</t>
  </si>
  <si>
    <t>M10</t>
  </si>
  <si>
    <t>MYASISHCHEV</t>
  </si>
  <si>
    <t>Expedition</t>
  </si>
  <si>
    <t>M101</t>
  </si>
  <si>
    <t>LAMBERT</t>
  </si>
  <si>
    <t>Mission (M-106)</t>
  </si>
  <si>
    <t>M106</t>
  </si>
  <si>
    <t>M-108 Mission</t>
  </si>
  <si>
    <t>M108</t>
  </si>
  <si>
    <t>M-10T</t>
  </si>
  <si>
    <t>M10F</t>
  </si>
  <si>
    <t>M-10J</t>
  </si>
  <si>
    <t>M10R</t>
  </si>
  <si>
    <t>MONOCOUPE</t>
  </si>
  <si>
    <t>110 Special</t>
  </si>
  <si>
    <t>M110</t>
  </si>
  <si>
    <t>Belphegor</t>
  </si>
  <si>
    <t>M15</t>
  </si>
  <si>
    <t>M-17 Stratosfera</t>
  </si>
  <si>
    <t>M17</t>
  </si>
  <si>
    <t>Dromader</t>
  </si>
  <si>
    <t>M18</t>
  </si>
  <si>
    <t>Turbine Dromader</t>
  </si>
  <si>
    <t>M18T</t>
  </si>
  <si>
    <t>HPA (2)</t>
  </si>
  <si>
    <t>M-1 SpeedCruiser</t>
  </si>
  <si>
    <t>M1SC</t>
  </si>
  <si>
    <t>KUBICEK</t>
  </si>
  <si>
    <t>Scout</t>
  </si>
  <si>
    <t>M2</t>
  </si>
  <si>
    <t>200 Commander 200</t>
  </si>
  <si>
    <t>M200</t>
  </si>
  <si>
    <t>Barsuk</t>
  </si>
  <si>
    <t>M203</t>
  </si>
  <si>
    <t>M20P</t>
  </si>
  <si>
    <t>M20T</t>
  </si>
  <si>
    <t>Dromader Mini</t>
  </si>
  <si>
    <t>M21</t>
  </si>
  <si>
    <t>M-212 Mission</t>
  </si>
  <si>
    <t>M212</t>
  </si>
  <si>
    <t>M22</t>
  </si>
  <si>
    <t>Dromader Super</t>
  </si>
  <si>
    <t>M24</t>
  </si>
  <si>
    <t>Iskierka</t>
  </si>
  <si>
    <t>M26</t>
  </si>
  <si>
    <t>M-28 Skytruck</t>
  </si>
  <si>
    <t>M28</t>
  </si>
  <si>
    <t>Hawk Speed Six</t>
  </si>
  <si>
    <t>M2HK</t>
  </si>
  <si>
    <t>MB-308</t>
  </si>
  <si>
    <t>M308</t>
  </si>
  <si>
    <t>MB-326</t>
  </si>
  <si>
    <t>M326</t>
  </si>
  <si>
    <t>MB-339</t>
  </si>
  <si>
    <t>M339</t>
  </si>
  <si>
    <t>M-345</t>
  </si>
  <si>
    <t>M345</t>
  </si>
  <si>
    <t>M-346 Master</t>
  </si>
  <si>
    <t>M346</t>
  </si>
  <si>
    <t>Meyer-360</t>
  </si>
  <si>
    <t>M360</t>
  </si>
  <si>
    <t>M4</t>
  </si>
  <si>
    <t>M404</t>
  </si>
  <si>
    <t>MAULE</t>
  </si>
  <si>
    <t>M5</t>
  </si>
  <si>
    <t>Geophysica</t>
  </si>
  <si>
    <t>M55</t>
  </si>
  <si>
    <t>M-6 Super Rocket</t>
  </si>
  <si>
    <t>M6</t>
  </si>
  <si>
    <t>PA-46-600TP M600</t>
  </si>
  <si>
    <t>M600</t>
  </si>
  <si>
    <t>MX-7-235 Star Rocket</t>
  </si>
  <si>
    <t>M7</t>
  </si>
  <si>
    <t>TEXAS HELICOPTER</t>
  </si>
  <si>
    <t>M-74 Wasp</t>
  </si>
  <si>
    <t>M74</t>
  </si>
  <si>
    <t>M7T</t>
  </si>
  <si>
    <t>M-8</t>
  </si>
  <si>
    <t>M8</t>
  </si>
  <si>
    <t>M-9</t>
  </si>
  <si>
    <t>M9</t>
  </si>
  <si>
    <t>MURRAYAIR</t>
  </si>
  <si>
    <t>MA-1 Paymaster</t>
  </si>
  <si>
    <t>MA1</t>
  </si>
  <si>
    <t>MARQUART</t>
  </si>
  <si>
    <t>MA-5 Charger</t>
  </si>
  <si>
    <t>MA5</t>
  </si>
  <si>
    <t>MA-60</t>
  </si>
  <si>
    <t>MA60</t>
  </si>
  <si>
    <t>MA-60H</t>
  </si>
  <si>
    <t>MA6H</t>
  </si>
  <si>
    <t>Magic</t>
  </si>
  <si>
    <t>MAGC</t>
  </si>
  <si>
    <t>MAGI</t>
  </si>
  <si>
    <t>Magnum</t>
  </si>
  <si>
    <t>MAGN</t>
  </si>
  <si>
    <t>PHOENIX (1)</t>
  </si>
  <si>
    <t>LA-5 Major</t>
  </si>
  <si>
    <t>MAJR</t>
  </si>
  <si>
    <t>Mako</t>
  </si>
  <si>
    <t>MAKO</t>
  </si>
  <si>
    <t>MELBOURNE</t>
  </si>
  <si>
    <t>MA-2 Mamba</t>
  </si>
  <si>
    <t>MAMB</t>
  </si>
  <si>
    <t>MAME</t>
  </si>
  <si>
    <t>AEA</t>
  </si>
  <si>
    <t>Maverick</t>
  </si>
  <si>
    <t>MAVR</t>
  </si>
  <si>
    <t>Cricri</t>
  </si>
  <si>
    <t>MC10</t>
  </si>
  <si>
    <t>IRKUT</t>
  </si>
  <si>
    <t>MC-21-300</t>
  </si>
  <si>
    <t>MC23</t>
  </si>
  <si>
    <t>MEYERS</t>
  </si>
  <si>
    <t>MAC-145</t>
  </si>
  <si>
    <t>MC45</t>
  </si>
  <si>
    <t>MC90</t>
  </si>
  <si>
    <t>CHRIS TENA</t>
  </si>
  <si>
    <t>Mini Coupe</t>
  </si>
  <si>
    <t>MCOU</t>
  </si>
  <si>
    <t>MONTANA</t>
  </si>
  <si>
    <t>Coyote</t>
  </si>
  <si>
    <t>MCOY</t>
  </si>
  <si>
    <t>Lafayette 1 Sportster</t>
  </si>
  <si>
    <t>MCR1</t>
  </si>
  <si>
    <t>MCR-4</t>
  </si>
  <si>
    <t>MCR4</t>
  </si>
  <si>
    <t>MCR-R180</t>
  </si>
  <si>
    <t>MCRR</t>
  </si>
  <si>
    <t>KIMBALL</t>
  </si>
  <si>
    <t>McCullocoupe</t>
  </si>
  <si>
    <t>MCUL</t>
  </si>
  <si>
    <t>MD-11</t>
  </si>
  <si>
    <t>MD11</t>
  </si>
  <si>
    <t>SME</t>
  </si>
  <si>
    <t>AeroTiga</t>
  </si>
  <si>
    <t>MD3</t>
  </si>
  <si>
    <t>GRYF</t>
  </si>
  <si>
    <t>MD-3 Rider</t>
  </si>
  <si>
    <t>MD3R</t>
  </si>
  <si>
    <t>MD-520N</t>
  </si>
  <si>
    <t>MD52</t>
  </si>
  <si>
    <t>AH-6J</t>
  </si>
  <si>
    <t>MD-530N</t>
  </si>
  <si>
    <t>MH-6J</t>
  </si>
  <si>
    <t>MD-600N</t>
  </si>
  <si>
    <t>MD60</t>
  </si>
  <si>
    <t>HONGDU MD HELICOPTERS</t>
  </si>
  <si>
    <t>MD-81</t>
  </si>
  <si>
    <t>MD81</t>
  </si>
  <si>
    <t>MD-82</t>
  </si>
  <si>
    <t>MD82</t>
  </si>
  <si>
    <t>MD-83</t>
  </si>
  <si>
    <t>MD83</t>
  </si>
  <si>
    <t>MD-87</t>
  </si>
  <si>
    <t>MD87</t>
  </si>
  <si>
    <t>MD-88</t>
  </si>
  <si>
    <t>MD88</t>
  </si>
  <si>
    <t>MD-90</t>
  </si>
  <si>
    <t>MD90</t>
  </si>
  <si>
    <t>NORD</t>
  </si>
  <si>
    <t>1002 Pingouin 2</t>
  </si>
  <si>
    <t>ME08</t>
  </si>
  <si>
    <t>MESSERSCHMITT</t>
  </si>
  <si>
    <t>Bf-109</t>
  </si>
  <si>
    <t>ME09</t>
  </si>
  <si>
    <t>Me-262 Replica</t>
  </si>
  <si>
    <t>ME62</t>
  </si>
  <si>
    <t>MEAD</t>
  </si>
  <si>
    <t>Adventure</t>
  </si>
  <si>
    <t>GARRISON</t>
  </si>
  <si>
    <t>Melmoth 2</t>
  </si>
  <si>
    <t>MEL2</t>
  </si>
  <si>
    <t>AVIATON</t>
  </si>
  <si>
    <t>Merkury</t>
  </si>
  <si>
    <t>MERK</t>
  </si>
  <si>
    <t>Messenger</t>
  </si>
  <si>
    <t>MESS</t>
  </si>
  <si>
    <t>Meteor</t>
  </si>
  <si>
    <t>METR</t>
  </si>
  <si>
    <t>MEXP</t>
  </si>
  <si>
    <t>Vipan</t>
  </si>
  <si>
    <t>MF10</t>
  </si>
  <si>
    <t>SAAB</t>
  </si>
  <si>
    <t>MFI-17 Supporter</t>
  </si>
  <si>
    <t>MF17</t>
  </si>
  <si>
    <t>LiM-1</t>
  </si>
  <si>
    <t>MG15</t>
  </si>
  <si>
    <t>J-5</t>
  </si>
  <si>
    <t>MG17</t>
  </si>
  <si>
    <t>JJ-6</t>
  </si>
  <si>
    <t>MG19</t>
  </si>
  <si>
    <t>MIKOYAN</t>
  </si>
  <si>
    <t>MiG-21</t>
  </si>
  <si>
    <t>MG21</t>
  </si>
  <si>
    <t>MiG-27</t>
  </si>
  <si>
    <t>MG23</t>
  </si>
  <si>
    <t>MiG-25</t>
  </si>
  <si>
    <t>MG25</t>
  </si>
  <si>
    <t>MiG-33</t>
  </si>
  <si>
    <t>MG29</t>
  </si>
  <si>
    <t>MiG-31</t>
  </si>
  <si>
    <t>MG31</t>
  </si>
  <si>
    <t>MiG 1-44</t>
  </si>
  <si>
    <t>MG44</t>
  </si>
  <si>
    <t>MiG-AT</t>
  </si>
  <si>
    <t>MGAT</t>
  </si>
  <si>
    <t>WZL 3</t>
  </si>
  <si>
    <t>DEKO-9</t>
  </si>
  <si>
    <t>MGIC</t>
  </si>
  <si>
    <t>AVIATION ENTERPRISES</t>
  </si>
  <si>
    <t>MGNM</t>
  </si>
  <si>
    <t>HONDA-MISSISSIPPI</t>
  </si>
  <si>
    <t>MH-02</t>
  </si>
  <si>
    <t>MH02</t>
  </si>
  <si>
    <t>MH-2000</t>
  </si>
  <si>
    <t>MH20</t>
  </si>
  <si>
    <t>AEROSETTE</t>
  </si>
  <si>
    <t>Eclipse</t>
  </si>
  <si>
    <t>MH46</t>
  </si>
  <si>
    <t>MIL</t>
  </si>
  <si>
    <t>Mi-10</t>
  </si>
  <si>
    <t>MI10</t>
  </si>
  <si>
    <t>Mi-14</t>
  </si>
  <si>
    <t>MI14</t>
  </si>
  <si>
    <t>Mi-2</t>
  </si>
  <si>
    <t>MI2</t>
  </si>
  <si>
    <t>Bazant</t>
  </si>
  <si>
    <t>Kania</t>
  </si>
  <si>
    <t>Kitty Hawk</t>
  </si>
  <si>
    <t>Mi-2 Bazant</t>
  </si>
  <si>
    <t>Mi-2 Kania</t>
  </si>
  <si>
    <t>Mi-2 Kitty Hawk</t>
  </si>
  <si>
    <t>AH-2 Sabre</t>
  </si>
  <si>
    <t>MI24</t>
  </si>
  <si>
    <t>Caribe</t>
  </si>
  <si>
    <t>Mi-24</t>
  </si>
  <si>
    <t>Mi-25</t>
  </si>
  <si>
    <t>Mi-35</t>
  </si>
  <si>
    <t>Mi-35 Caribe</t>
  </si>
  <si>
    <t>Sabre</t>
  </si>
  <si>
    <t>Mi-26</t>
  </si>
  <si>
    <t>MI26</t>
  </si>
  <si>
    <t>Mi-28</t>
  </si>
  <si>
    <t>MI28</t>
  </si>
  <si>
    <t>Mi-34</t>
  </si>
  <si>
    <t>MI34</t>
  </si>
  <si>
    <t>Mi-38</t>
  </si>
  <si>
    <t>MI38</t>
  </si>
  <si>
    <t>Mi-4</t>
  </si>
  <si>
    <t>MI4</t>
  </si>
  <si>
    <t>Xuanfeng</t>
  </si>
  <si>
    <t>Z-5</t>
  </si>
  <si>
    <t>Z-5 Xuanfeng</t>
  </si>
  <si>
    <t>Mi-22</t>
  </si>
  <si>
    <t>MI6</t>
  </si>
  <si>
    <t>Mi-6</t>
  </si>
  <si>
    <t>Mi-17</t>
  </si>
  <si>
    <t>MI8</t>
  </si>
  <si>
    <t>Mi-171</t>
  </si>
  <si>
    <t>Mi-172</t>
  </si>
  <si>
    <t>Mi-19</t>
  </si>
  <si>
    <t>Mi-8</t>
  </si>
  <si>
    <t>Mi-9</t>
  </si>
  <si>
    <t>SICHUAN LANTIAN</t>
  </si>
  <si>
    <t>ACBA</t>
  </si>
  <si>
    <t>Midour 2</t>
  </si>
  <si>
    <t>MIDR</t>
  </si>
  <si>
    <t>TAYLOR (2)</t>
  </si>
  <si>
    <t>Mini-Imp</t>
  </si>
  <si>
    <t>MIMP</t>
  </si>
  <si>
    <t>Midget Mustang</t>
  </si>
  <si>
    <t>MIMU</t>
  </si>
  <si>
    <t>Vajra</t>
  </si>
  <si>
    <t>MIR2</t>
  </si>
  <si>
    <t>Dagger</t>
  </si>
  <si>
    <t>MIRA</t>
  </si>
  <si>
    <t>M-18 Wee Scotsman</t>
  </si>
  <si>
    <t>JURCA</t>
  </si>
  <si>
    <t>Spit</t>
  </si>
  <si>
    <t>MJ10</t>
  </si>
  <si>
    <t>MJ-12 P-40</t>
  </si>
  <si>
    <t>MJ12</t>
  </si>
  <si>
    <t>MJ-100 Spitfire Replica</t>
  </si>
  <si>
    <t>MJ1H</t>
  </si>
  <si>
    <t>SIRAVIA</t>
  </si>
  <si>
    <t>MJ-22 Tempête</t>
  </si>
  <si>
    <t>MJ2</t>
  </si>
  <si>
    <t>MJ-3 Dart</t>
  </si>
  <si>
    <t>MJ3</t>
  </si>
  <si>
    <t>Shadow</t>
  </si>
  <si>
    <t>MJ4</t>
  </si>
  <si>
    <t>Sirocco</t>
  </si>
  <si>
    <t>MJ5</t>
  </si>
  <si>
    <t>MJ-53 Autan</t>
  </si>
  <si>
    <t>MJ53</t>
  </si>
  <si>
    <t>MJ-55 Biso</t>
  </si>
  <si>
    <t>MJ55</t>
  </si>
  <si>
    <t>MJ-7 Gnatsum</t>
  </si>
  <si>
    <t>MJ7</t>
  </si>
  <si>
    <t>MJ-77 Gnatsum</t>
  </si>
  <si>
    <t>MJ77</t>
  </si>
  <si>
    <t>MJ-8 1-Nine-0</t>
  </si>
  <si>
    <t>MJ8</t>
  </si>
  <si>
    <t>MJ-80 Focke-Wulf Fw-190 Replica</t>
  </si>
  <si>
    <t>MJ80</t>
  </si>
  <si>
    <t>MJ-9</t>
  </si>
  <si>
    <t>MJ9</t>
  </si>
  <si>
    <t>Messerschmitt Bf-109 Replica</t>
  </si>
  <si>
    <t>MJ90</t>
  </si>
  <si>
    <t>ALANNE</t>
  </si>
  <si>
    <t>Moottori-Lerche</t>
  </si>
  <si>
    <t>MLER</t>
  </si>
  <si>
    <t>MCCARLEY</t>
  </si>
  <si>
    <t>Mini-Mac</t>
  </si>
  <si>
    <t>MMAC</t>
  </si>
  <si>
    <t>MARA WING</t>
  </si>
  <si>
    <t>Malamut</t>
  </si>
  <si>
    <t>MMUT</t>
  </si>
  <si>
    <t>Nordic 8 Mini Explorer</t>
  </si>
  <si>
    <t>MNEX</t>
  </si>
  <si>
    <t>MonoCulp</t>
  </si>
  <si>
    <t>MOCU</t>
  </si>
  <si>
    <t>MONTAGNE</t>
  </si>
  <si>
    <t>Mountain Goat</t>
  </si>
  <si>
    <t>MOGO</t>
  </si>
  <si>
    <t>MOLNIYA</t>
  </si>
  <si>
    <t>MOL1</t>
  </si>
  <si>
    <t>Monarch</t>
  </si>
  <si>
    <t>MONA</t>
  </si>
  <si>
    <t>MONNETT</t>
  </si>
  <si>
    <t>Moni</t>
  </si>
  <si>
    <t>MONI</t>
  </si>
  <si>
    <t>VARGA</t>
  </si>
  <si>
    <t>2150 Kachina</t>
  </si>
  <si>
    <t>MOR2</t>
  </si>
  <si>
    <t>MONG</t>
  </si>
  <si>
    <t>MOSP</t>
  </si>
  <si>
    <t>Mosquito</t>
  </si>
  <si>
    <t>MOSQ</t>
  </si>
  <si>
    <t>HUMBERT</t>
  </si>
  <si>
    <t>Moto Du Ciel</t>
  </si>
  <si>
    <t>MOTO</t>
  </si>
  <si>
    <t>AERO-KROS</t>
  </si>
  <si>
    <t>MP-02 Czajka</t>
  </si>
  <si>
    <t>MP02</t>
  </si>
  <si>
    <t>PLAN</t>
  </si>
  <si>
    <t>MP-207 Busard</t>
  </si>
  <si>
    <t>MP20</t>
  </si>
  <si>
    <t>MURPHY</t>
  </si>
  <si>
    <t>Super Rebel (SR-2500)</t>
  </si>
  <si>
    <t>MR25</t>
  </si>
  <si>
    <t>SR-3500 Super Rebel</t>
  </si>
  <si>
    <t>MR35</t>
  </si>
  <si>
    <t>SR-3500 T-Moose</t>
  </si>
  <si>
    <t>MR3T</t>
  </si>
  <si>
    <t>Monerai P</t>
  </si>
  <si>
    <t>MRAI</t>
  </si>
  <si>
    <t>HARMON (1)</t>
  </si>
  <si>
    <t>1-2 Mister America</t>
  </si>
  <si>
    <t>MRAM</t>
  </si>
  <si>
    <t>Mirage F1</t>
  </si>
  <si>
    <t>MRF1</t>
  </si>
  <si>
    <t>MRJ-70</t>
  </si>
  <si>
    <t>MRJ7</t>
  </si>
  <si>
    <t>MRJ-90</t>
  </si>
  <si>
    <t>MRJ9</t>
  </si>
  <si>
    <t>Marathon</t>
  </si>
  <si>
    <t>MRTN</t>
  </si>
  <si>
    <t>MYSKY</t>
  </si>
  <si>
    <t>MS-1</t>
  </si>
  <si>
    <t>MS1</t>
  </si>
  <si>
    <t>MS-200FG Morane</t>
  </si>
  <si>
    <t>MS18</t>
  </si>
  <si>
    <t>MORANE-SAULNIER</t>
  </si>
  <si>
    <t>MS-230</t>
  </si>
  <si>
    <t>MS23</t>
  </si>
  <si>
    <t>MS-200RG Morane</t>
  </si>
  <si>
    <t>MS25</t>
  </si>
  <si>
    <t>Epsilon 2</t>
  </si>
  <si>
    <t>MS30</t>
  </si>
  <si>
    <t>MS-317</t>
  </si>
  <si>
    <t>MS31</t>
  </si>
  <si>
    <t>MS-733 Alcyon</t>
  </si>
  <si>
    <t>MS73</t>
  </si>
  <si>
    <t>MS-760 Paris</t>
  </si>
  <si>
    <t>MS76</t>
  </si>
  <si>
    <t>AI</t>
  </si>
  <si>
    <t>MSAI</t>
  </si>
  <si>
    <t>MACKEY</t>
  </si>
  <si>
    <t>SQ-2</t>
  </si>
  <si>
    <t>MSQ2</t>
  </si>
  <si>
    <t>T-2</t>
  </si>
  <si>
    <t>MT2</t>
  </si>
  <si>
    <t>MU-2 Solitaire</t>
  </si>
  <si>
    <t>MU2</t>
  </si>
  <si>
    <t>AKAFLIEG MUNCHEN</t>
  </si>
  <si>
    <t>Mü-23 Saurier</t>
  </si>
  <si>
    <t>MU23</t>
  </si>
  <si>
    <t>MU-300 Diamond</t>
  </si>
  <si>
    <t>MU30</t>
  </si>
  <si>
    <t>Mustang 2</t>
  </si>
  <si>
    <t>MUS2</t>
  </si>
  <si>
    <t>MVEN</t>
  </si>
  <si>
    <t>Fermer</t>
  </si>
  <si>
    <t>MVN1</t>
  </si>
  <si>
    <t>PHOENIX (2)</t>
  </si>
  <si>
    <t>MVRK</t>
  </si>
  <si>
    <t>AGRO-COPTEROS</t>
  </si>
  <si>
    <t>Aventura</t>
  </si>
  <si>
    <t>MX10</t>
  </si>
  <si>
    <t>Patriot</t>
  </si>
  <si>
    <t>MX1T</t>
  </si>
  <si>
    <t>MXR</t>
  </si>
  <si>
    <t>MX-2</t>
  </si>
  <si>
    <t>MX2</t>
  </si>
  <si>
    <t>AEROANDINA</t>
  </si>
  <si>
    <t>MXP-158 Embera</t>
  </si>
  <si>
    <t>MX58</t>
  </si>
  <si>
    <t>Amigo</t>
  </si>
  <si>
    <t>MX65</t>
  </si>
  <si>
    <t>AEROTEC (2)</t>
  </si>
  <si>
    <t>Fantasy</t>
  </si>
  <si>
    <t>MX80</t>
  </si>
  <si>
    <t>MXS</t>
  </si>
  <si>
    <t>MYLIUS</t>
  </si>
  <si>
    <t>MY-102 Tornado</t>
  </si>
  <si>
    <t>MY12</t>
  </si>
  <si>
    <t>Mistral</t>
  </si>
  <si>
    <t>MY13</t>
  </si>
  <si>
    <t>3M</t>
  </si>
  <si>
    <t>MYA4</t>
  </si>
  <si>
    <t>Mystère 4A</t>
  </si>
  <si>
    <t>MYS4</t>
  </si>
  <si>
    <t>1102 Ramier 2</t>
  </si>
  <si>
    <t>N110</t>
  </si>
  <si>
    <t>1200 Norecrin</t>
  </si>
  <si>
    <t>N120</t>
  </si>
  <si>
    <t>N-250</t>
  </si>
  <si>
    <t>N250</t>
  </si>
  <si>
    <t>260 Super Broussard</t>
  </si>
  <si>
    <t>N260</t>
  </si>
  <si>
    <t>262 Frégate</t>
  </si>
  <si>
    <t>N262</t>
  </si>
  <si>
    <t>NOSTALGAIR</t>
  </si>
  <si>
    <t>N-3 Super Pup</t>
  </si>
  <si>
    <t>N3</t>
  </si>
  <si>
    <t>N320</t>
  </si>
  <si>
    <t>N340</t>
  </si>
  <si>
    <t>NAVAL AIRCRAFT FACTORY</t>
  </si>
  <si>
    <t>N3N</t>
  </si>
  <si>
    <t>N-5</t>
  </si>
  <si>
    <t>N5</t>
  </si>
  <si>
    <t>UNIS</t>
  </si>
  <si>
    <t>Bongo</t>
  </si>
  <si>
    <t>NA40</t>
  </si>
  <si>
    <t>NA-40 Bongo</t>
  </si>
  <si>
    <t>TANEJA</t>
  </si>
  <si>
    <t>Hansa</t>
  </si>
  <si>
    <t>NAL2</t>
  </si>
  <si>
    <t>TUSCO</t>
  </si>
  <si>
    <t>Navion</t>
  </si>
  <si>
    <t>NAVI</t>
  </si>
  <si>
    <t>NC-858</t>
  </si>
  <si>
    <t>NC85</t>
  </si>
  <si>
    <t>NDN</t>
  </si>
  <si>
    <t>NDN-1T Turbo Firecracker</t>
  </si>
  <si>
    <t>ND1T</t>
  </si>
  <si>
    <t>NORMAND DUBE</t>
  </si>
  <si>
    <t>Aerocruiser</t>
  </si>
  <si>
    <t>NDAC</t>
  </si>
  <si>
    <t>Aerocruiser Turbo 450</t>
  </si>
  <si>
    <t>NDAT</t>
  </si>
  <si>
    <t>Nordic 7</t>
  </si>
  <si>
    <t>NDIC</t>
  </si>
  <si>
    <t>ROKO AERO</t>
  </si>
  <si>
    <t>NG-4</t>
  </si>
  <si>
    <t>NG4</t>
  </si>
  <si>
    <t>BRM AERO</t>
  </si>
  <si>
    <t>NG-5 Bristell</t>
  </si>
  <si>
    <t>Bristell B23 Energic</t>
  </si>
  <si>
    <t>AUSTRALIAN AEROSPACE</t>
  </si>
  <si>
    <t>MRH-90</t>
  </si>
  <si>
    <t>NH90</t>
  </si>
  <si>
    <t>NHI</t>
  </si>
  <si>
    <t>Caiman</t>
  </si>
  <si>
    <t>Hkp 14</t>
  </si>
  <si>
    <t>NH-90</t>
  </si>
  <si>
    <t>NH-90 Caiman</t>
  </si>
  <si>
    <t>PATRIA</t>
  </si>
  <si>
    <t>NEW HORIZONS</t>
  </si>
  <si>
    <t>NHCO</t>
  </si>
  <si>
    <t>NIEUPORT</t>
  </si>
  <si>
    <t>28 Replica</t>
  </si>
  <si>
    <t>NI28</t>
  </si>
  <si>
    <t>AVIAMILANO</t>
  </si>
  <si>
    <t>F-14 Nibbio</t>
  </si>
  <si>
    <t>NIBB</t>
  </si>
  <si>
    <t>Nimbus 4T</t>
  </si>
  <si>
    <t>NIMB</t>
  </si>
  <si>
    <t>TIPSY</t>
  </si>
  <si>
    <t>Nipper</t>
  </si>
  <si>
    <t>NIPR</t>
  </si>
  <si>
    <t>NAL</t>
  </si>
  <si>
    <t>NM-5</t>
  </si>
  <si>
    <t>NM5</t>
  </si>
  <si>
    <t>EURO-ENAER</t>
  </si>
  <si>
    <t>Eaglet</t>
  </si>
  <si>
    <t>NMCU</t>
  </si>
  <si>
    <t>BEST OFF</t>
  </si>
  <si>
    <t>Nynja</t>
  </si>
  <si>
    <t>NNJA</t>
  </si>
  <si>
    <t>GAF</t>
  </si>
  <si>
    <t>N-22 Nomad</t>
  </si>
  <si>
    <t>NOMA</t>
  </si>
  <si>
    <t>NORDFLUG</t>
  </si>
  <si>
    <t>2501 Noratlas</t>
  </si>
  <si>
    <t>NORA</t>
  </si>
  <si>
    <t>NOORDUYN</t>
  </si>
  <si>
    <t>JA Norseman</t>
  </si>
  <si>
    <t>NORS</t>
  </si>
  <si>
    <t>REDFERN</t>
  </si>
  <si>
    <t>Nieuport 17</t>
  </si>
  <si>
    <t>NPOR</t>
  </si>
  <si>
    <t>North Star</t>
  </si>
  <si>
    <t>NSTR</t>
  </si>
  <si>
    <t>NUWACO</t>
  </si>
  <si>
    <t>T-10</t>
  </si>
  <si>
    <t>NT10</t>
  </si>
  <si>
    <t>NEMESIS</t>
  </si>
  <si>
    <t>NXT</t>
  </si>
  <si>
    <t>321 Bird Dog</t>
  </si>
  <si>
    <t>O1</t>
  </si>
  <si>
    <t>YO-3</t>
  </si>
  <si>
    <t>O3</t>
  </si>
  <si>
    <t>OH-1</t>
  </si>
  <si>
    <t>OH1</t>
  </si>
  <si>
    <t>MORRISEY</t>
  </si>
  <si>
    <t>OM-1 Bravo</t>
  </si>
  <si>
    <t>OM1</t>
  </si>
  <si>
    <t>O'NEILL</t>
  </si>
  <si>
    <t>OMAG</t>
  </si>
  <si>
    <t>ISAE</t>
  </si>
  <si>
    <t>Omega 2</t>
  </si>
  <si>
    <t>OMGA</t>
  </si>
  <si>
    <t>OMAC</t>
  </si>
  <si>
    <t>Laser 300</t>
  </si>
  <si>
    <t>OMLA</t>
  </si>
  <si>
    <t>C2P</t>
  </si>
  <si>
    <t>One</t>
  </si>
  <si>
    <t>ONE</t>
  </si>
  <si>
    <t>Onex</t>
  </si>
  <si>
    <t>ONEX</t>
  </si>
  <si>
    <t>OPTICA</t>
  </si>
  <si>
    <t>Optica</t>
  </si>
  <si>
    <t>OPCA</t>
  </si>
  <si>
    <t>PARTENAVIA</t>
  </si>
  <si>
    <t>P-66 Oscar</t>
  </si>
  <si>
    <t>OSCR</t>
  </si>
  <si>
    <t>OLYMPIC ULTRALIGHTS</t>
  </si>
  <si>
    <t>Desert Eagle 2</t>
  </si>
  <si>
    <t>OUDE</t>
  </si>
  <si>
    <t>VITEK</t>
  </si>
  <si>
    <t>Ovod</t>
  </si>
  <si>
    <t>OVOD</t>
  </si>
  <si>
    <t>BUCHANAN</t>
  </si>
  <si>
    <t>Ozzie Mozzie</t>
  </si>
  <si>
    <t>OZZI</t>
  </si>
  <si>
    <t>P-2006T</t>
  </si>
  <si>
    <t>XP-1</t>
  </si>
  <si>
    <t>P1</t>
  </si>
  <si>
    <t>POTTIER</t>
  </si>
  <si>
    <t>P-100</t>
  </si>
  <si>
    <t>P100</t>
  </si>
  <si>
    <t>Bleu Citron</t>
  </si>
  <si>
    <t>P130</t>
  </si>
  <si>
    <t>PIAGGIO</t>
  </si>
  <si>
    <t>P-148</t>
  </si>
  <si>
    <t>P148</t>
  </si>
  <si>
    <t>P-149</t>
  </si>
  <si>
    <t>P149</t>
  </si>
  <si>
    <t>Avanti</t>
  </si>
  <si>
    <t>P180</t>
  </si>
  <si>
    <t>SMITH AVIATION</t>
  </si>
  <si>
    <t>Super Cub (PA-18T)</t>
  </si>
  <si>
    <t>P18T</t>
  </si>
  <si>
    <t>P-19 Scricciolo</t>
  </si>
  <si>
    <t>P19</t>
  </si>
  <si>
    <t>P-1HH Hammerhead</t>
  </si>
  <si>
    <t>P1HH</t>
  </si>
  <si>
    <t>L-726 Neptune</t>
  </si>
  <si>
    <t>P2</t>
  </si>
  <si>
    <t>P-2008</t>
  </si>
  <si>
    <t>P208</t>
  </si>
  <si>
    <t>RILEY</t>
  </si>
  <si>
    <t>Rocket P210</t>
  </si>
  <si>
    <t>P210</t>
  </si>
  <si>
    <t>P-2012 Traveller</t>
  </si>
  <si>
    <t>P212</t>
  </si>
  <si>
    <t>P-220 Koala</t>
  </si>
  <si>
    <t>P220</t>
  </si>
  <si>
    <t>P-230 Panda</t>
  </si>
  <si>
    <t>P230</t>
  </si>
  <si>
    <t>P-27 Skyster</t>
  </si>
  <si>
    <t>P27</t>
  </si>
  <si>
    <t>Amster</t>
  </si>
  <si>
    <t>P270</t>
  </si>
  <si>
    <t>PA-28-181 Cherokee Archer 2</t>
  </si>
  <si>
    <t>PA-28-236 Dakota</t>
  </si>
  <si>
    <t>P28B</t>
  </si>
  <si>
    <t>PA-28R-201 Cherokee Arrow 3</t>
  </si>
  <si>
    <t>P28R</t>
  </si>
  <si>
    <t>Turbo Arrow 3</t>
  </si>
  <si>
    <t>P28S</t>
  </si>
  <si>
    <t>PA-28RT-201 Arrow 4</t>
  </si>
  <si>
    <t>P28T</t>
  </si>
  <si>
    <t>Turbo Arrow 4</t>
  </si>
  <si>
    <t>P-3 Orion</t>
  </si>
  <si>
    <t>P3</t>
  </si>
  <si>
    <t>PA-32R-300 Cherokee Lance</t>
  </si>
  <si>
    <t>P32R</t>
  </si>
  <si>
    <t>Turbo Lance 2</t>
  </si>
  <si>
    <t>P32T</t>
  </si>
  <si>
    <t>FP337 Pressurized Skymaster</t>
  </si>
  <si>
    <t>P337</t>
  </si>
  <si>
    <t>L-422 Lightning</t>
  </si>
  <si>
    <t>P38</t>
  </si>
  <si>
    <t>Airacobra</t>
  </si>
  <si>
    <t>P39</t>
  </si>
  <si>
    <t>Warhawk</t>
  </si>
  <si>
    <t>P40</t>
  </si>
  <si>
    <t>PA-46-500TP Malibu Meridian</t>
  </si>
  <si>
    <t>P46T</t>
  </si>
  <si>
    <t>Thunderbolt</t>
  </si>
  <si>
    <t>P47</t>
  </si>
  <si>
    <t>Privateer</t>
  </si>
  <si>
    <t>P4Y</t>
  </si>
  <si>
    <t>P-50 Bouvreuil</t>
  </si>
  <si>
    <t>P50</t>
  </si>
  <si>
    <t>P-57 Fachiro 2</t>
  </si>
  <si>
    <t>P57</t>
  </si>
  <si>
    <t>Minacro</t>
  </si>
  <si>
    <t>P60</t>
  </si>
  <si>
    <t>Black Widow</t>
  </si>
  <si>
    <t>P61</t>
  </si>
  <si>
    <t>Kingcobra</t>
  </si>
  <si>
    <t>P63</t>
  </si>
  <si>
    <t>TRECKER</t>
  </si>
  <si>
    <t>P66P</t>
  </si>
  <si>
    <t>P-166DP1</t>
  </si>
  <si>
    <t>P66T</t>
  </si>
  <si>
    <t>P-68</t>
  </si>
  <si>
    <t>AP-68TP-300 Spartacus</t>
  </si>
  <si>
    <t>P68T</t>
  </si>
  <si>
    <t>P-70</t>
  </si>
  <si>
    <t>P70</t>
  </si>
  <si>
    <t>750XL</t>
  </si>
  <si>
    <t>P-8 Poseidon</t>
  </si>
  <si>
    <t>P8</t>
  </si>
  <si>
    <t>P-80</t>
  </si>
  <si>
    <t>P80</t>
  </si>
  <si>
    <t>F-82 Twin Mustang</t>
  </si>
  <si>
    <t>P82</t>
  </si>
  <si>
    <t>TEXAS SPORT</t>
  </si>
  <si>
    <t>TX-11 Texas Sport</t>
  </si>
  <si>
    <t>PA11</t>
  </si>
  <si>
    <t>Super Cruiser</t>
  </si>
  <si>
    <t>PA12</t>
  </si>
  <si>
    <t>2+2 Sportsman</t>
  </si>
  <si>
    <t>PA14</t>
  </si>
  <si>
    <t>Wag-a-Bond</t>
  </si>
  <si>
    <t>PA-16 Clipper</t>
  </si>
  <si>
    <t>PA16</t>
  </si>
  <si>
    <t>PA-17 Vagabond Trainer</t>
  </si>
  <si>
    <t>PA17</t>
  </si>
  <si>
    <t>YAKIMA AEROSPORT</t>
  </si>
  <si>
    <t>Super 18 Turbo Cub</t>
  </si>
  <si>
    <t>PA18</t>
  </si>
  <si>
    <t>PA-20 Pacer</t>
  </si>
  <si>
    <t>PA20</t>
  </si>
  <si>
    <t>PA-22 Colt</t>
  </si>
  <si>
    <t>PA22</t>
  </si>
  <si>
    <t>SEGUIN</t>
  </si>
  <si>
    <t>Geronimo</t>
  </si>
  <si>
    <t>PA-24 Comanche</t>
  </si>
  <si>
    <t>PA24</t>
  </si>
  <si>
    <t>PA-25 Pawnee</t>
  </si>
  <si>
    <t>PA25</t>
  </si>
  <si>
    <t>PA-23-250 Turbo Aztec</t>
  </si>
  <si>
    <t>PA-30 Turbo Twin Comanche</t>
  </si>
  <si>
    <t>PA30</t>
  </si>
  <si>
    <t>PA-31-350 Navajo Chieftain</t>
  </si>
  <si>
    <t>PA-32 6X</t>
  </si>
  <si>
    <t>PA32</t>
  </si>
  <si>
    <t>PA-34 Seneca</t>
  </si>
  <si>
    <t>PA-36 Pawnee Brave</t>
  </si>
  <si>
    <t>PA36</t>
  </si>
  <si>
    <t>Tomahawk</t>
  </si>
  <si>
    <t>(Turbo) Seminole</t>
  </si>
  <si>
    <t>PA-46-310P Malibu</t>
  </si>
  <si>
    <t>PA46</t>
  </si>
  <si>
    <t>Piper Jet Altaire</t>
  </si>
  <si>
    <t>PA47</t>
  </si>
  <si>
    <t>CH-300 Pacemaker</t>
  </si>
  <si>
    <t>PACE</t>
  </si>
  <si>
    <t>ADV-01 Papango</t>
  </si>
  <si>
    <t>PAGO</t>
  </si>
  <si>
    <t>ROTEC</t>
  </si>
  <si>
    <t>Panther 2</t>
  </si>
  <si>
    <t>PANT</t>
  </si>
  <si>
    <t>PARADISE</t>
  </si>
  <si>
    <t>P-1</t>
  </si>
  <si>
    <t>PAR1</t>
  </si>
  <si>
    <t>P-4</t>
  </si>
  <si>
    <t>PAR4</t>
  </si>
  <si>
    <t>Pietenpol Aerial</t>
  </si>
  <si>
    <t>PARL</t>
  </si>
  <si>
    <t>Patriot 2</t>
  </si>
  <si>
    <t>PAT2</t>
  </si>
  <si>
    <t>Comanchero 500</t>
  </si>
  <si>
    <t>PAT4</t>
  </si>
  <si>
    <t>PAULISTA</t>
  </si>
  <si>
    <t>Paulistinha</t>
  </si>
  <si>
    <t>PAUL</t>
  </si>
  <si>
    <t>PA-31T1-500 Cheyenne 1</t>
  </si>
  <si>
    <t>PAY1</t>
  </si>
  <si>
    <t>PA-31T-620 Cheyenne 2</t>
  </si>
  <si>
    <t>PAY2</t>
  </si>
  <si>
    <t>PA-42-720 Cheyenne 3</t>
  </si>
  <si>
    <t>PAY3</t>
  </si>
  <si>
    <t>PA-42-1000 Cheyenne 400</t>
  </si>
  <si>
    <t>PAY4</t>
  </si>
  <si>
    <t>PILATUS</t>
  </si>
  <si>
    <t>PC-21</t>
  </si>
  <si>
    <t>PC21</t>
  </si>
  <si>
    <t>PC-24</t>
  </si>
  <si>
    <t>PC24</t>
  </si>
  <si>
    <t>PC-6 Porter</t>
  </si>
  <si>
    <t>PC6P</t>
  </si>
  <si>
    <t>PC-6C Turbo-Porter</t>
  </si>
  <si>
    <t>PC6T</t>
  </si>
  <si>
    <t>PC-7 Turbo Trainer</t>
  </si>
  <si>
    <t>PC7</t>
  </si>
  <si>
    <t>PC-9</t>
  </si>
  <si>
    <t>PC9</t>
  </si>
  <si>
    <t>VSTOL</t>
  </si>
  <si>
    <t>SST-2000 Pairadigm</t>
  </si>
  <si>
    <t>PDIG</t>
  </si>
  <si>
    <t>PRO-COMPOSITES</t>
  </si>
  <si>
    <t>Personal Cruiser</t>
  </si>
  <si>
    <t>PECR</t>
  </si>
  <si>
    <t>Pegaso</t>
  </si>
  <si>
    <t>PEGA</t>
  </si>
  <si>
    <t>Pegazair</t>
  </si>
  <si>
    <t>PEGZ</t>
  </si>
  <si>
    <t>ULTRAVIA</t>
  </si>
  <si>
    <t>PELI</t>
  </si>
  <si>
    <t>PERCIVAL</t>
  </si>
  <si>
    <t>Pembroke</t>
  </si>
  <si>
    <t>PEMB</t>
  </si>
  <si>
    <t>AERO ITBA</t>
  </si>
  <si>
    <t>Petrel</t>
  </si>
  <si>
    <t>PETL</t>
  </si>
  <si>
    <t>HOLCOMB</t>
  </si>
  <si>
    <t>Perigee</t>
  </si>
  <si>
    <t>PGEE</t>
  </si>
  <si>
    <t>WESTERN</t>
  </si>
  <si>
    <t>Hirondelle</t>
  </si>
  <si>
    <t>PGK1</t>
  </si>
  <si>
    <t>VTOL AIRCRAFT</t>
  </si>
  <si>
    <t>Phillicopter</t>
  </si>
  <si>
    <t>PHIL</t>
  </si>
  <si>
    <t>FREEDOM</t>
  </si>
  <si>
    <t>Phoenix</t>
  </si>
  <si>
    <t>PHNX</t>
  </si>
  <si>
    <t>PIPISTREL</t>
  </si>
  <si>
    <t>Alpha Electro</t>
  </si>
  <si>
    <t>PIAE</t>
  </si>
  <si>
    <t>Alpha Trainer</t>
  </si>
  <si>
    <t>PIAT</t>
  </si>
  <si>
    <t>PROCAER</t>
  </si>
  <si>
    <t>F-15 Picchio</t>
  </si>
  <si>
    <t>PICO</t>
  </si>
  <si>
    <t>PA-28R-300 Pillán</t>
  </si>
  <si>
    <t>PILL</t>
  </si>
  <si>
    <t>F-22 Pinguino</t>
  </si>
  <si>
    <t>PINO</t>
  </si>
  <si>
    <t>Panthera</t>
  </si>
  <si>
    <t>PIPA</t>
  </si>
  <si>
    <t>Sinus</t>
  </si>
  <si>
    <t>PISI</t>
  </si>
  <si>
    <t>Taurus Electro G4</t>
  </si>
  <si>
    <t>PIT4</t>
  </si>
  <si>
    <t>Taurus 503</t>
  </si>
  <si>
    <t>PITA</t>
  </si>
  <si>
    <t>Taurus Electro G2</t>
  </si>
  <si>
    <t>PITE</t>
  </si>
  <si>
    <t>Virus SW128 Velis Electro</t>
  </si>
  <si>
    <t>PIVE</t>
  </si>
  <si>
    <t>Virus SW 121</t>
  </si>
  <si>
    <t>PIVI</t>
  </si>
  <si>
    <t>Virus SW 121C Velis Club</t>
  </si>
  <si>
    <t>Virus SW 121A Explorer</t>
  </si>
  <si>
    <t>PIK</t>
  </si>
  <si>
    <t>PIK-11 Tumppu</t>
  </si>
  <si>
    <t>PK11</t>
  </si>
  <si>
    <t>PIK-15 Hinu</t>
  </si>
  <si>
    <t>PK15</t>
  </si>
  <si>
    <t>PIK-18 Sytky</t>
  </si>
  <si>
    <t>PK18</t>
  </si>
  <si>
    <t>PIK-19 Muhinu</t>
  </si>
  <si>
    <t>PK19</t>
  </si>
  <si>
    <t>PIK-20E</t>
  </si>
  <si>
    <t>PK20</t>
  </si>
  <si>
    <t>PIK-21 Super Sytky</t>
  </si>
  <si>
    <t>PK21</t>
  </si>
  <si>
    <t>PIK-23 Suhinu</t>
  </si>
  <si>
    <t>PK23</t>
  </si>
  <si>
    <t>Varttimarkka</t>
  </si>
  <si>
    <t>PK25</t>
  </si>
  <si>
    <t>UETZ</t>
  </si>
  <si>
    <t>U-3M Pelikan</t>
  </si>
  <si>
    <t>PKAN</t>
  </si>
  <si>
    <t>PAZMANY</t>
  </si>
  <si>
    <t>Laminar</t>
  </si>
  <si>
    <t>PL1</t>
  </si>
  <si>
    <t>TRANSAVIA</t>
  </si>
  <si>
    <t>Airtruk</t>
  </si>
  <si>
    <t>PL12</t>
  </si>
  <si>
    <t>PL-2</t>
  </si>
  <si>
    <t>PL2</t>
  </si>
  <si>
    <t>PL-4</t>
  </si>
  <si>
    <t>PL4</t>
  </si>
  <si>
    <t>Stork</t>
  </si>
  <si>
    <t>PL9</t>
  </si>
  <si>
    <t>Auster 1</t>
  </si>
  <si>
    <t>PLUS</t>
  </si>
  <si>
    <t>Pioneer 200</t>
  </si>
  <si>
    <t>PNR2</t>
  </si>
  <si>
    <t>Pioneer 300</t>
  </si>
  <si>
    <t>PNR3</t>
  </si>
  <si>
    <t>Pioneer 400</t>
  </si>
  <si>
    <t>PNR4</t>
  </si>
  <si>
    <t>PZL-OKECIE</t>
  </si>
  <si>
    <t>CSS-13</t>
  </si>
  <si>
    <t>PO2</t>
  </si>
  <si>
    <t>POTEZ</t>
  </si>
  <si>
    <t>Sauterelle</t>
  </si>
  <si>
    <t>PO60</t>
  </si>
  <si>
    <t>ALVAREZ</t>
  </si>
  <si>
    <t>Polliwagen</t>
  </si>
  <si>
    <t>POLI</t>
  </si>
  <si>
    <t>P-2</t>
  </si>
  <si>
    <t>PP2</t>
  </si>
  <si>
    <t>P-3</t>
  </si>
  <si>
    <t>PP3</t>
  </si>
  <si>
    <t>Provost</t>
  </si>
  <si>
    <t>PPRO</t>
  </si>
  <si>
    <t>Pocket Rocket PR-Bipe</t>
  </si>
  <si>
    <t>PRBP</t>
  </si>
  <si>
    <t>Pocket Rocket PR-Breeze</t>
  </si>
  <si>
    <t>PRBR</t>
  </si>
  <si>
    <t>P-57 Sea Prince</t>
  </si>
  <si>
    <t>PRCE</t>
  </si>
  <si>
    <t>P-40 Prentice</t>
  </si>
  <si>
    <t>PREN</t>
  </si>
  <si>
    <t>GM&amp;T</t>
  </si>
  <si>
    <t>GM&amp;T Pretty Flight</t>
  </si>
  <si>
    <t>PRET</t>
  </si>
  <si>
    <t>PRIVATE EXPLORER</t>
  </si>
  <si>
    <t>Private Explorer</t>
  </si>
  <si>
    <t>PREX</t>
  </si>
  <si>
    <t>Bk-100 Prime</t>
  </si>
  <si>
    <t>PRIM</t>
  </si>
  <si>
    <t>390 Premier 1</t>
  </si>
  <si>
    <t>PRM1</t>
  </si>
  <si>
    <t>P-28 Proctor</t>
  </si>
  <si>
    <t>PROC</t>
  </si>
  <si>
    <t>CZAW</t>
  </si>
  <si>
    <t>Parrot</t>
  </si>
  <si>
    <t>PROT</t>
  </si>
  <si>
    <t>PROWLER</t>
  </si>
  <si>
    <t>Prowler</t>
  </si>
  <si>
    <t>PROW</t>
  </si>
  <si>
    <t>Pocket Rocket PR-XP</t>
  </si>
  <si>
    <t>PRPR</t>
  </si>
  <si>
    <t>281 Proteus</t>
  </si>
  <si>
    <t>PRTS</t>
  </si>
  <si>
    <t>T-Explorer</t>
  </si>
  <si>
    <t>PRXT</t>
  </si>
  <si>
    <t>Stearman</t>
  </si>
  <si>
    <t>PSTM</t>
  </si>
  <si>
    <t>AW-009</t>
  </si>
  <si>
    <t>PSW4</t>
  </si>
  <si>
    <t>Maluch</t>
  </si>
  <si>
    <t>Puszczyk</t>
  </si>
  <si>
    <t>SW-4</t>
  </si>
  <si>
    <t>SW-4 Maluch</t>
  </si>
  <si>
    <t>SW-4 Puszczyk</t>
  </si>
  <si>
    <t>Coati</t>
  </si>
  <si>
    <t>PT21</t>
  </si>
  <si>
    <t>RYAN</t>
  </si>
  <si>
    <t>ST-3KR Recruit</t>
  </si>
  <si>
    <t>PT22</t>
  </si>
  <si>
    <t>P-170</t>
  </si>
  <si>
    <t>PT70</t>
  </si>
  <si>
    <t>P-180</t>
  </si>
  <si>
    <t>PT80</t>
  </si>
  <si>
    <t>PITTS</t>
  </si>
  <si>
    <t>Super Stinker (S-12)</t>
  </si>
  <si>
    <t>PTMS</t>
  </si>
  <si>
    <t>NASH</t>
  </si>
  <si>
    <t>PTRL</t>
  </si>
  <si>
    <t>S-1 Special</t>
  </si>
  <si>
    <t>S-2 Special</t>
  </si>
  <si>
    <t>S-1-11 Super Stinker</t>
  </si>
  <si>
    <t>PTSS</t>
  </si>
  <si>
    <t>PULSAR</t>
  </si>
  <si>
    <t>Super Pulsar 600</t>
  </si>
  <si>
    <t>PUL6</t>
  </si>
  <si>
    <t>Pulsar</t>
  </si>
  <si>
    <t>PULS</t>
  </si>
  <si>
    <t>SA-330 Puma</t>
  </si>
  <si>
    <t>IAR-330 Puma</t>
  </si>
  <si>
    <t>NSA-330 Puma</t>
  </si>
  <si>
    <t>CH-33 Puma</t>
  </si>
  <si>
    <t>Puma</t>
  </si>
  <si>
    <t>BEAGLE</t>
  </si>
  <si>
    <t>B-121 Pup</t>
  </si>
  <si>
    <t>PUP</t>
  </si>
  <si>
    <t>Pursuit</t>
  </si>
  <si>
    <t>PURS</t>
  </si>
  <si>
    <t>PRESCOTT</t>
  </si>
  <si>
    <t>Pusher</t>
  </si>
  <si>
    <t>PUSH</t>
  </si>
  <si>
    <t>POLITECHNIKA WARSZAWSKA</t>
  </si>
  <si>
    <t>PW-4</t>
  </si>
  <si>
    <t>PW4</t>
  </si>
  <si>
    <t>PZL-101 Gawron</t>
  </si>
  <si>
    <t>PZ01</t>
  </si>
  <si>
    <t>PZL-102 Kos</t>
  </si>
  <si>
    <t>PZ02</t>
  </si>
  <si>
    <t>PZL-104 Wilga 35</t>
  </si>
  <si>
    <t>PZ04</t>
  </si>
  <si>
    <t>PZL-105 Flaming</t>
  </si>
  <si>
    <t>PZ05</t>
  </si>
  <si>
    <t>PZL-106A Kruk</t>
  </si>
  <si>
    <t>PZ06</t>
  </si>
  <si>
    <t>Koliber Junior</t>
  </si>
  <si>
    <t>PZ12</t>
  </si>
  <si>
    <t>Mrówka</t>
  </si>
  <si>
    <t>PZ26</t>
  </si>
  <si>
    <t>Orlik</t>
  </si>
  <si>
    <t>PZ3T</t>
  </si>
  <si>
    <t>PZL-104M Wilga 2000</t>
  </si>
  <si>
    <t>PZ4M</t>
  </si>
  <si>
    <t>PZL-106AT Turbo Javelin</t>
  </si>
  <si>
    <t>PZ6T</t>
  </si>
  <si>
    <t>REINER STEMME</t>
  </si>
  <si>
    <t>Q-01</t>
  </si>
  <si>
    <t>Q01</t>
  </si>
  <si>
    <t>GENERAL ATOMICS</t>
  </si>
  <si>
    <t>MQ-1 Predator</t>
  </si>
  <si>
    <t>Q1</t>
  </si>
  <si>
    <t>Q25</t>
  </si>
  <si>
    <t>RQ-4 Global Hawk</t>
  </si>
  <si>
    <t>Q4</t>
  </si>
  <si>
    <t>A-5</t>
  </si>
  <si>
    <t>Q5</t>
  </si>
  <si>
    <t>MQ-9 Reaper</t>
  </si>
  <si>
    <t>Q9</t>
  </si>
  <si>
    <t>AEROSPORT</t>
  </si>
  <si>
    <t>Quail</t>
  </si>
  <si>
    <t>QAIL</t>
  </si>
  <si>
    <t>FMP</t>
  </si>
  <si>
    <t>Qualt</t>
  </si>
  <si>
    <t>QALT</t>
  </si>
  <si>
    <t>OMNI-WELD</t>
  </si>
  <si>
    <t>Questor</t>
  </si>
  <si>
    <t>QEST</t>
  </si>
  <si>
    <t>QUICKIE</t>
  </si>
  <si>
    <t>Quickie Q2</t>
  </si>
  <si>
    <t>QIC2</t>
  </si>
  <si>
    <t>QUERCY</t>
  </si>
  <si>
    <t>CQR-01</t>
  </si>
  <si>
    <t>QR01</t>
  </si>
  <si>
    <t>AEROALCOOL</t>
  </si>
  <si>
    <t>Quasar Lite</t>
  </si>
  <si>
    <t>QUAS</t>
  </si>
  <si>
    <t>Quickie</t>
  </si>
  <si>
    <t>QUIC</t>
  </si>
  <si>
    <t>Aiglon</t>
  </si>
  <si>
    <t>R100</t>
  </si>
  <si>
    <t>RIHN</t>
  </si>
  <si>
    <t>DR-109 Rhino</t>
  </si>
  <si>
    <t>R109</t>
  </si>
  <si>
    <t>RUPERT</t>
  </si>
  <si>
    <t>R-11</t>
  </si>
  <si>
    <t>R11</t>
  </si>
  <si>
    <t>TC-135</t>
  </si>
  <si>
    <t>R135</t>
  </si>
  <si>
    <t>ROCKET</t>
  </si>
  <si>
    <t>Rocket 185</t>
  </si>
  <si>
    <t>R185</t>
  </si>
  <si>
    <t>Alpha</t>
  </si>
  <si>
    <t>R200</t>
  </si>
  <si>
    <t>ROBINSON</t>
  </si>
  <si>
    <t>R-22</t>
  </si>
  <si>
    <t>R22</t>
  </si>
  <si>
    <t>R-22 Beta</t>
  </si>
  <si>
    <t>R-22 Mariner</t>
  </si>
  <si>
    <t>R-3100</t>
  </si>
  <si>
    <t>R300</t>
  </si>
  <si>
    <t>H-4 Hoverfly</t>
  </si>
  <si>
    <t>R4</t>
  </si>
  <si>
    <t>Hoverfly</t>
  </si>
  <si>
    <t>R-4 Hoverfly</t>
  </si>
  <si>
    <t>R-44 Astro</t>
  </si>
  <si>
    <t>R-44 Clipper</t>
  </si>
  <si>
    <t>R-44 Raven</t>
  </si>
  <si>
    <t>R-66</t>
  </si>
  <si>
    <t>R66</t>
  </si>
  <si>
    <t>727-100RE Super 27</t>
  </si>
  <si>
    <t>R721</t>
  </si>
  <si>
    <t>727-200RE Super 27</t>
  </si>
  <si>
    <t>RUSCHMEYER</t>
  </si>
  <si>
    <t>R-90-230FG</t>
  </si>
  <si>
    <t>R90F</t>
  </si>
  <si>
    <t>R-90-230RG</t>
  </si>
  <si>
    <t>R90R</t>
  </si>
  <si>
    <t>R-90-420AT</t>
  </si>
  <si>
    <t>R90T</t>
  </si>
  <si>
    <t>Loisirs</t>
  </si>
  <si>
    <t>RA14</t>
  </si>
  <si>
    <t>BM-3</t>
  </si>
  <si>
    <t>RA17</t>
  </si>
  <si>
    <t>Super Sky Raider</t>
  </si>
  <si>
    <t>RAID</t>
  </si>
  <si>
    <t>Rail</t>
  </si>
  <si>
    <t>RAIL</t>
  </si>
  <si>
    <t>DAHER AEROSPACE</t>
  </si>
  <si>
    <t>Rallye 235 A to F</t>
  </si>
  <si>
    <t>RALL</t>
  </si>
  <si>
    <t>MS-890 Rallye Commodore</t>
  </si>
  <si>
    <t>MS-880 Rallye Club</t>
  </si>
  <si>
    <t>NAVION</t>
  </si>
  <si>
    <t>Rangemaster</t>
  </si>
  <si>
    <t>RANG</t>
  </si>
  <si>
    <t>NEW CENTURY</t>
  </si>
  <si>
    <t>Radial Rocket</t>
  </si>
  <si>
    <t>RARO</t>
  </si>
  <si>
    <t>RAVIN</t>
  </si>
  <si>
    <t>Ravin 300</t>
  </si>
  <si>
    <t>RAV3</t>
  </si>
  <si>
    <t>Ravin 500</t>
  </si>
  <si>
    <t>RAV5</t>
  </si>
  <si>
    <t>SAINT GERMAIN</t>
  </si>
  <si>
    <t>Raz-Mut</t>
  </si>
  <si>
    <t>RAZM</t>
  </si>
  <si>
    <t>Rebel Elite</t>
  </si>
  <si>
    <t>RBEL</t>
  </si>
  <si>
    <t>Commander 710</t>
  </si>
  <si>
    <t>RC70</t>
  </si>
  <si>
    <t>DURUBLE</t>
  </si>
  <si>
    <t>RD-03 Edelweiss</t>
  </si>
  <si>
    <t>RD03</t>
  </si>
  <si>
    <t>DENIZE</t>
  </si>
  <si>
    <t>Raid Driver</t>
  </si>
  <si>
    <t>RD20</t>
  </si>
  <si>
    <t>DH-2</t>
  </si>
  <si>
    <t>RDH2</t>
  </si>
  <si>
    <t>Reliant</t>
  </si>
  <si>
    <t>RELI</t>
  </si>
  <si>
    <t>Renegade</t>
  </si>
  <si>
    <t>RENE</t>
  </si>
  <si>
    <t>FOURNIER</t>
  </si>
  <si>
    <t>RF-10</t>
  </si>
  <si>
    <t>RF10</t>
  </si>
  <si>
    <t>RF-3</t>
  </si>
  <si>
    <t>RF3</t>
  </si>
  <si>
    <t>SPORTAVIA-PUTZER</t>
  </si>
  <si>
    <t>RF-4</t>
  </si>
  <si>
    <t>RF4</t>
  </si>
  <si>
    <t>RF-47</t>
  </si>
  <si>
    <t>RF47</t>
  </si>
  <si>
    <t>Sperber</t>
  </si>
  <si>
    <t>RF5</t>
  </si>
  <si>
    <t>SLINGSBY</t>
  </si>
  <si>
    <t>RF6</t>
  </si>
  <si>
    <t>GOMOLZIG</t>
  </si>
  <si>
    <t>RF-9</t>
  </si>
  <si>
    <t>RF9</t>
  </si>
  <si>
    <t>Rafale</t>
  </si>
  <si>
    <t>RFAL</t>
  </si>
  <si>
    <t>C-42 Regente</t>
  </si>
  <si>
    <t>RGNT</t>
  </si>
  <si>
    <t>JUNQUA</t>
  </si>
  <si>
    <t>Ibis</t>
  </si>
  <si>
    <t>RJ03</t>
  </si>
  <si>
    <t>RJ-100</t>
  </si>
  <si>
    <t>RJ-70</t>
  </si>
  <si>
    <t>RJ70</t>
  </si>
  <si>
    <t>RJ-85</t>
  </si>
  <si>
    <t>RJ85</t>
  </si>
  <si>
    <t>KALINAUSKAS</t>
  </si>
  <si>
    <t>RK-5</t>
  </si>
  <si>
    <t>RK5</t>
  </si>
  <si>
    <t>Super Breezy</t>
  </si>
  <si>
    <t>RLU1</t>
  </si>
  <si>
    <t>HILLBERG</t>
  </si>
  <si>
    <t>EH1-01 Rotormouse</t>
  </si>
  <si>
    <t>RMOU</t>
  </si>
  <si>
    <t>Rotormouse</t>
  </si>
  <si>
    <t>DAC</t>
  </si>
  <si>
    <t>RangeR</t>
  </si>
  <si>
    <t>RNGR</t>
  </si>
  <si>
    <t>VELOCITY</t>
  </si>
  <si>
    <t>Rocket Racer</t>
  </si>
  <si>
    <t>ROAR</t>
  </si>
  <si>
    <t>One Design</t>
  </si>
  <si>
    <t>RODS</t>
  </si>
  <si>
    <t>PASOTTI</t>
  </si>
  <si>
    <t>F-7 Rondone 2</t>
  </si>
  <si>
    <t>ROND</t>
  </si>
  <si>
    <t>MAUPIN</t>
  </si>
  <si>
    <t>Windrose</t>
  </si>
  <si>
    <t>ROSE</t>
  </si>
  <si>
    <t>RP-1</t>
  </si>
  <si>
    <t>RP1</t>
  </si>
  <si>
    <t>S-12 Airaile</t>
  </si>
  <si>
    <t>RS12</t>
  </si>
  <si>
    <t>Sportsman</t>
  </si>
  <si>
    <t>RS18</t>
  </si>
  <si>
    <t>S-20 Raven</t>
  </si>
  <si>
    <t>RS20</t>
  </si>
  <si>
    <t>Chandra</t>
  </si>
  <si>
    <t>RTA4</t>
  </si>
  <si>
    <t>ML-250 Rubis</t>
  </si>
  <si>
    <t>RUBI</t>
  </si>
  <si>
    <t>VAN'S</t>
  </si>
  <si>
    <t>RV-10</t>
  </si>
  <si>
    <t>RV10</t>
  </si>
  <si>
    <t>RV-12</t>
  </si>
  <si>
    <t>RV-14</t>
  </si>
  <si>
    <t>RV14</t>
  </si>
  <si>
    <t>RV-3</t>
  </si>
  <si>
    <t>RV3</t>
  </si>
  <si>
    <t>RV-4</t>
  </si>
  <si>
    <t>RV-4T</t>
  </si>
  <si>
    <t>RV4T</t>
  </si>
  <si>
    <t>RV-6</t>
  </si>
  <si>
    <t>RV6</t>
  </si>
  <si>
    <t>RV-7</t>
  </si>
  <si>
    <t>RV-8</t>
  </si>
  <si>
    <t>RV-9</t>
  </si>
  <si>
    <t>CSH-2 Rooivalk</t>
  </si>
  <si>
    <t>RVAL</t>
  </si>
  <si>
    <t>Rooivalk</t>
  </si>
  <si>
    <t>AH-2 Rooivalk</t>
  </si>
  <si>
    <t>RAGWING</t>
  </si>
  <si>
    <t>Stork (RW-19)</t>
  </si>
  <si>
    <t>RW19</t>
  </si>
  <si>
    <t>Stork (RW-20)</t>
  </si>
  <si>
    <t>RW20</t>
  </si>
  <si>
    <t>Tiger Moth</t>
  </si>
  <si>
    <t>RW22</t>
  </si>
  <si>
    <t>Special 2</t>
  </si>
  <si>
    <t>RW26</t>
  </si>
  <si>
    <t>RHEIN-WEST-FLUG</t>
  </si>
  <si>
    <t>RW-3 Multoplane</t>
  </si>
  <si>
    <t>RW3</t>
  </si>
  <si>
    <t>TECHNOAVIA</t>
  </si>
  <si>
    <t>Rysachok</t>
  </si>
  <si>
    <t>RYSA</t>
  </si>
  <si>
    <t>ST-M</t>
  </si>
  <si>
    <t>RYST</t>
  </si>
  <si>
    <t>S-205-18F</t>
  </si>
  <si>
    <t>S05F</t>
  </si>
  <si>
    <t>S-205-22R</t>
  </si>
  <si>
    <t>S05R</t>
  </si>
  <si>
    <t>INTERSTATE</t>
  </si>
  <si>
    <t>Arctic Tern</t>
  </si>
  <si>
    <t>S1</t>
  </si>
  <si>
    <t>10 Voyager</t>
  </si>
  <si>
    <t>S10</t>
  </si>
  <si>
    <t>108 Voyager</t>
  </si>
  <si>
    <t>S108</t>
  </si>
  <si>
    <t>STEMME</t>
  </si>
  <si>
    <t>S10S</t>
  </si>
  <si>
    <t>Instructor</t>
  </si>
  <si>
    <t>S11</t>
  </si>
  <si>
    <t>SKYLINE</t>
  </si>
  <si>
    <t>SL-122 Pchelka</t>
  </si>
  <si>
    <t>S122</t>
  </si>
  <si>
    <t>S-12 Twin Voyager</t>
  </si>
  <si>
    <t>S12S</t>
  </si>
  <si>
    <t>S-15</t>
  </si>
  <si>
    <t>S15S</t>
  </si>
  <si>
    <t>S-15 Patroller</t>
  </si>
  <si>
    <t>S15U</t>
  </si>
  <si>
    <t>SIPA</t>
  </si>
  <si>
    <t>S-200 Minijet</t>
  </si>
  <si>
    <t>S200</t>
  </si>
  <si>
    <t>S-208</t>
  </si>
  <si>
    <t>S208</t>
  </si>
  <si>
    <t>MACDONALD</t>
  </si>
  <si>
    <t>S-21</t>
  </si>
  <si>
    <t>S21</t>
  </si>
  <si>
    <t>S-211</t>
  </si>
  <si>
    <t>S211</t>
  </si>
  <si>
    <t>SIAT</t>
  </si>
  <si>
    <t>223 Flamingo</t>
  </si>
  <si>
    <t>S223</t>
  </si>
  <si>
    <t>CIRRUS</t>
  </si>
  <si>
    <t>SR-22T</t>
  </si>
  <si>
    <t>S22T</t>
  </si>
  <si>
    <t>IRGC</t>
  </si>
  <si>
    <t>Shahed 274</t>
  </si>
  <si>
    <t>S274</t>
  </si>
  <si>
    <t>Shahed 278</t>
  </si>
  <si>
    <t>S278</t>
  </si>
  <si>
    <t>Shahed OH-78</t>
  </si>
  <si>
    <t>Shahed 285</t>
  </si>
  <si>
    <t>S285</t>
  </si>
  <si>
    <t>Shahed AH-85</t>
  </si>
  <si>
    <t>Tracker</t>
  </si>
  <si>
    <t>S2P</t>
  </si>
  <si>
    <t>MARSH</t>
  </si>
  <si>
    <t>Turbo Tracker</t>
  </si>
  <si>
    <t>S2T</t>
  </si>
  <si>
    <t>L-394 Viking</t>
  </si>
  <si>
    <t>S3</t>
  </si>
  <si>
    <t>S330</t>
  </si>
  <si>
    <t>269D 330</t>
  </si>
  <si>
    <t>269D 333</t>
  </si>
  <si>
    <t>Shen 4</t>
  </si>
  <si>
    <t>S-333</t>
  </si>
  <si>
    <t>Dauphin</t>
  </si>
  <si>
    <t>S360</t>
  </si>
  <si>
    <t>SA-360 Dauphin</t>
  </si>
  <si>
    <t>SA-361 Dauphin</t>
  </si>
  <si>
    <t>SUKHOI</t>
  </si>
  <si>
    <t>S-37 Berkut</t>
  </si>
  <si>
    <t>S37</t>
  </si>
  <si>
    <t>ARCTIC</t>
  </si>
  <si>
    <t>S-4 Privateer</t>
  </si>
  <si>
    <t>S4</t>
  </si>
  <si>
    <t>S-434</t>
  </si>
  <si>
    <t>S434</t>
  </si>
  <si>
    <t>PARTENAIR</t>
  </si>
  <si>
    <t>Mystere</t>
  </si>
  <si>
    <t>S45</t>
  </si>
  <si>
    <t>AERO-EAST-EUROPE</t>
  </si>
  <si>
    <t>SILA-450</t>
  </si>
  <si>
    <t>S450</t>
  </si>
  <si>
    <t>H-5</t>
  </si>
  <si>
    <t>S51</t>
  </si>
  <si>
    <t>HO3S</t>
  </si>
  <si>
    <t>R-5</t>
  </si>
  <si>
    <t>S-51</t>
  </si>
  <si>
    <t>STEWART (1)</t>
  </si>
  <si>
    <t>S-51D</t>
  </si>
  <si>
    <t>S51D</t>
  </si>
  <si>
    <t>HO5S</t>
  </si>
  <si>
    <t>S52</t>
  </si>
  <si>
    <t>S-52</t>
  </si>
  <si>
    <t>VAT</t>
  </si>
  <si>
    <t>CH-19</t>
  </si>
  <si>
    <t>S55P</t>
  </si>
  <si>
    <t>Chickasaw</t>
  </si>
  <si>
    <t>H-19</t>
  </si>
  <si>
    <t>H-19 Chickasaw</t>
  </si>
  <si>
    <t>HH-19</t>
  </si>
  <si>
    <t>HO4S</t>
  </si>
  <si>
    <t>HRS</t>
  </si>
  <si>
    <t>S-55</t>
  </si>
  <si>
    <t>S-55A</t>
  </si>
  <si>
    <t>S-55C</t>
  </si>
  <si>
    <t>UH-19</t>
  </si>
  <si>
    <t>UH-19 Chickasaw</t>
  </si>
  <si>
    <t>S-55T</t>
  </si>
  <si>
    <t>S55T</t>
  </si>
  <si>
    <t>Elite</t>
  </si>
  <si>
    <t>Whirlwind 3</t>
  </si>
  <si>
    <t>WS-55 Whirlwind 3</t>
  </si>
  <si>
    <t>CH-34 Chocktaw</t>
  </si>
  <si>
    <t>S58P</t>
  </si>
  <si>
    <t>Chocktaw</t>
  </si>
  <si>
    <t>HH-34 Seahorse</t>
  </si>
  <si>
    <t>HSS-1 Seabat</t>
  </si>
  <si>
    <t>HUS Seahorse</t>
  </si>
  <si>
    <t>S-58</t>
  </si>
  <si>
    <t>S-58B</t>
  </si>
  <si>
    <t>S-58C</t>
  </si>
  <si>
    <t>S-58D</t>
  </si>
  <si>
    <t>Seabat</t>
  </si>
  <si>
    <t>Seahorse</t>
  </si>
  <si>
    <t>SH-34 Seabat</t>
  </si>
  <si>
    <t>UH-34 Seahorse</t>
  </si>
  <si>
    <t>S-58DT</t>
  </si>
  <si>
    <t>S58T</t>
  </si>
  <si>
    <t>S-58ET</t>
  </si>
  <si>
    <t>S-58T</t>
  </si>
  <si>
    <t>S-6</t>
  </si>
  <si>
    <t>S6</t>
  </si>
  <si>
    <t>SN-601 Corvette</t>
  </si>
  <si>
    <t>S601</t>
  </si>
  <si>
    <t>HSS-2 Sea King</t>
  </si>
  <si>
    <t>Nuri</t>
  </si>
  <si>
    <t>S-61A</t>
  </si>
  <si>
    <t>S-61A Nuri</t>
  </si>
  <si>
    <t>S-61D</t>
  </si>
  <si>
    <t>SH-3 Sea King</t>
  </si>
  <si>
    <t>VH-3 Sea King</t>
  </si>
  <si>
    <t>AS-61A</t>
  </si>
  <si>
    <t>AS-61N</t>
  </si>
  <si>
    <t>ASH-61</t>
  </si>
  <si>
    <t>SH-3</t>
  </si>
  <si>
    <t>HELIPRO</t>
  </si>
  <si>
    <t>S-61 Shortsky</t>
  </si>
  <si>
    <t>Shortsky</t>
  </si>
  <si>
    <t>HSS-2</t>
  </si>
  <si>
    <t>S-61B</t>
  </si>
  <si>
    <t>CH-124 Sea King</t>
  </si>
  <si>
    <t>S-61L</t>
  </si>
  <si>
    <t>S-61N</t>
  </si>
  <si>
    <t>Sea King</t>
  </si>
  <si>
    <t>UH-3 Sea King</t>
  </si>
  <si>
    <t>UNITED CANADA</t>
  </si>
  <si>
    <t>Commando</t>
  </si>
  <si>
    <t>WS-61 Commando</t>
  </si>
  <si>
    <t>WS-61 Sea King</t>
  </si>
  <si>
    <t>AS-61R</t>
  </si>
  <si>
    <t>S61R</t>
  </si>
  <si>
    <t>HH-3</t>
  </si>
  <si>
    <t>CH-3</t>
  </si>
  <si>
    <t>HH-3 Pelican</t>
  </si>
  <si>
    <t>S-61R</t>
  </si>
  <si>
    <t>HH-52 Seaguard</t>
  </si>
  <si>
    <t>S62</t>
  </si>
  <si>
    <t>S-62</t>
  </si>
  <si>
    <t>Seaguard</t>
  </si>
  <si>
    <t>CH-54 Tarhe</t>
  </si>
  <si>
    <t>S64</t>
  </si>
  <si>
    <t>S-64 Skycrane</t>
  </si>
  <si>
    <t>Skycrane</t>
  </si>
  <si>
    <t>Tarhe</t>
  </si>
  <si>
    <t>Dauphin 2 (SA-365C)</t>
  </si>
  <si>
    <t>S65C</t>
  </si>
  <si>
    <t>SA-365C Dauphin 2</t>
  </si>
  <si>
    <t>KEYSTONE</t>
  </si>
  <si>
    <t>S-76</t>
  </si>
  <si>
    <t>S76</t>
  </si>
  <si>
    <t>AUH-76</t>
  </si>
  <si>
    <t>H-76 Eagle</t>
  </si>
  <si>
    <t>S-76 Spirit</t>
  </si>
  <si>
    <t>S-904</t>
  </si>
  <si>
    <t>S900</t>
  </si>
  <si>
    <t>CH-148 Cyclone</t>
  </si>
  <si>
    <t>Cyclone</t>
  </si>
  <si>
    <t>H-92 Superhawk</t>
  </si>
  <si>
    <t>Helibus</t>
  </si>
  <si>
    <t>S-92 Helibus</t>
  </si>
  <si>
    <t>Superhawk</t>
  </si>
  <si>
    <t>Raider</t>
  </si>
  <si>
    <t>S97</t>
  </si>
  <si>
    <t>S-97 Raider</t>
  </si>
  <si>
    <t>K &amp; S</t>
  </si>
  <si>
    <t>Cavalier (SA-102.5)</t>
  </si>
  <si>
    <t>SA02</t>
  </si>
  <si>
    <t>SA-103 Cavalier</t>
  </si>
  <si>
    <t>SA03</t>
  </si>
  <si>
    <t>SA-104 Cavalier</t>
  </si>
  <si>
    <t>SA04</t>
  </si>
  <si>
    <t>Super Cavalier</t>
  </si>
  <si>
    <t>SA05</t>
  </si>
  <si>
    <t>STOLP</t>
  </si>
  <si>
    <t>Starduster</t>
  </si>
  <si>
    <t>SA10</t>
  </si>
  <si>
    <t>STITS</t>
  </si>
  <si>
    <t>Playmate</t>
  </si>
  <si>
    <t>SA11</t>
  </si>
  <si>
    <t>ICP</t>
  </si>
  <si>
    <t>SA-2 Vimana</t>
  </si>
  <si>
    <t>SA2</t>
  </si>
  <si>
    <t>Playboy</t>
  </si>
  <si>
    <t>SA3</t>
  </si>
  <si>
    <t>SA-300 Starduster Too</t>
  </si>
  <si>
    <t>SA30</t>
  </si>
  <si>
    <t>SA37</t>
  </si>
  <si>
    <t>SA-2-38A Twin Condor</t>
  </si>
  <si>
    <t>SA38</t>
  </si>
  <si>
    <t>SA-500 Starlet</t>
  </si>
  <si>
    <t>SA50</t>
  </si>
  <si>
    <t>SA-6 Flut-R-Bug</t>
  </si>
  <si>
    <t>SA6</t>
  </si>
  <si>
    <t>SREYA</t>
  </si>
  <si>
    <t>SA-6 Envoy</t>
  </si>
  <si>
    <t>SA6E</t>
  </si>
  <si>
    <t>Sky-Coupe</t>
  </si>
  <si>
    <t>SA7</t>
  </si>
  <si>
    <t>Acroduster</t>
  </si>
  <si>
    <t>SA70</t>
  </si>
  <si>
    <t>Acroduster Too</t>
  </si>
  <si>
    <t>SA75</t>
  </si>
  <si>
    <t>SA-2-38B Twin Condor</t>
  </si>
  <si>
    <t>SA8T</t>
  </si>
  <si>
    <t>KEUTHAN</t>
  </si>
  <si>
    <t>Sabre 2</t>
  </si>
  <si>
    <t>SAB2</t>
  </si>
  <si>
    <t>PARAVAR PARS</t>
  </si>
  <si>
    <t>Saba</t>
  </si>
  <si>
    <t>SABA</t>
  </si>
  <si>
    <t>Super Ace</t>
  </si>
  <si>
    <t>SACE</t>
  </si>
  <si>
    <t>SMITH (3)</t>
  </si>
  <si>
    <t>Acro Advanced</t>
  </si>
  <si>
    <t>SACR</t>
  </si>
  <si>
    <t>HALSTED</t>
  </si>
  <si>
    <t>Saffire</t>
  </si>
  <si>
    <t>SAFF</t>
  </si>
  <si>
    <t>TRAGO MILLS</t>
  </si>
  <si>
    <t>SAH-1</t>
  </si>
  <si>
    <t>Sakota</t>
  </si>
  <si>
    <t>SAKO</t>
  </si>
  <si>
    <t>SKYGEAR</t>
  </si>
  <si>
    <t>Albatross</t>
  </si>
  <si>
    <t>SALB</t>
  </si>
  <si>
    <t>SAM AIRCRAFT</t>
  </si>
  <si>
    <t>Sam</t>
  </si>
  <si>
    <t>SAM</t>
  </si>
  <si>
    <t>SAPH</t>
  </si>
  <si>
    <t>SHARK AIRCRAFT</t>
  </si>
  <si>
    <t>SASH</t>
  </si>
  <si>
    <t>SUPERMARINE AIRCRAFT</t>
  </si>
  <si>
    <t>Spitfire Mk25</t>
  </si>
  <si>
    <t>SASP</t>
  </si>
  <si>
    <t>PROTECH</t>
  </si>
  <si>
    <t>Sassy</t>
  </si>
  <si>
    <t>SASY</t>
  </si>
  <si>
    <t>HISPANO</t>
  </si>
  <si>
    <t>HA-220 Super Saeta</t>
  </si>
  <si>
    <t>SATA</t>
  </si>
  <si>
    <t>Vampire</t>
  </si>
  <si>
    <t>SAVA</t>
  </si>
  <si>
    <t>ZLIN AVIATION</t>
  </si>
  <si>
    <t>Savage</t>
  </si>
  <si>
    <t>SAVG</t>
  </si>
  <si>
    <t>SB05</t>
  </si>
  <si>
    <t>SB20</t>
  </si>
  <si>
    <t>SB29</t>
  </si>
  <si>
    <t>Lansen</t>
  </si>
  <si>
    <t>SB32</t>
  </si>
  <si>
    <t>Draken</t>
  </si>
  <si>
    <t>SB35</t>
  </si>
  <si>
    <t>AJS37 Viggen</t>
  </si>
  <si>
    <t>SB37</t>
  </si>
  <si>
    <t>Gripen</t>
  </si>
  <si>
    <t>SB39</t>
  </si>
  <si>
    <t>SB-7 Seeker</t>
  </si>
  <si>
    <t>SB7</t>
  </si>
  <si>
    <t>91 Safir</t>
  </si>
  <si>
    <t>SB91</t>
  </si>
  <si>
    <t>A-24 Dauntless</t>
  </si>
  <si>
    <t>SBD</t>
  </si>
  <si>
    <t>SkyBlaster</t>
  </si>
  <si>
    <t>SBLS</t>
  </si>
  <si>
    <t>E &amp; K</t>
  </si>
  <si>
    <t>SBM-03 Kos</t>
  </si>
  <si>
    <t>SBM3</t>
  </si>
  <si>
    <t>INTERPLANE</t>
  </si>
  <si>
    <t>Skyboy</t>
  </si>
  <si>
    <t>SBOY</t>
  </si>
  <si>
    <t>Sabre 65</t>
  </si>
  <si>
    <t>SBR1</t>
  </si>
  <si>
    <t>Sabre 80</t>
  </si>
  <si>
    <t>SBR2</t>
  </si>
  <si>
    <t>GYROFLUG</t>
  </si>
  <si>
    <t>SC-01 Speed Canard</t>
  </si>
  <si>
    <t>SC01</t>
  </si>
  <si>
    <t>SC-7 Skyvan</t>
  </si>
  <si>
    <t>Scamp</t>
  </si>
  <si>
    <t>SCAM</t>
  </si>
  <si>
    <t>Scepter</t>
  </si>
  <si>
    <t>SCEP</t>
  </si>
  <si>
    <t>Comet</t>
  </si>
  <si>
    <t>SCOM</t>
  </si>
  <si>
    <t>Scorpion</t>
  </si>
  <si>
    <t>SCOR</t>
  </si>
  <si>
    <t>SCOU</t>
  </si>
  <si>
    <t>Schlacro</t>
  </si>
  <si>
    <t>SCRO</t>
  </si>
  <si>
    <t>FLAGLOR</t>
  </si>
  <si>
    <t>Scooter</t>
  </si>
  <si>
    <t>SCTR</t>
  </si>
  <si>
    <t>AERO KUHLMANN</t>
  </si>
  <si>
    <t>Scub</t>
  </si>
  <si>
    <t>SCUB</t>
  </si>
  <si>
    <t>SCWAL</t>
  </si>
  <si>
    <t>SCW1</t>
  </si>
  <si>
    <t>SKYDANCER</t>
  </si>
  <si>
    <t>SD-260</t>
  </si>
  <si>
    <t>SD26</t>
  </si>
  <si>
    <t>TOMARK</t>
  </si>
  <si>
    <t>SD4</t>
  </si>
  <si>
    <t>Super Starduster</t>
  </si>
  <si>
    <t>SDUS</t>
  </si>
  <si>
    <t>RAF</t>
  </si>
  <si>
    <t>SE-5A Replica</t>
  </si>
  <si>
    <t>SE5A</t>
  </si>
  <si>
    <t>REPLICA PLANS</t>
  </si>
  <si>
    <t>SE5R</t>
  </si>
  <si>
    <t>SERVOPLANT</t>
  </si>
  <si>
    <t>Aerocraft</t>
  </si>
  <si>
    <t>SERA</t>
  </si>
  <si>
    <t>SF-2 Cygnet</t>
  </si>
  <si>
    <t>SF2</t>
  </si>
  <si>
    <t>SCHEIBE</t>
  </si>
  <si>
    <t>Sperling</t>
  </si>
  <si>
    <t>SF23</t>
  </si>
  <si>
    <t>Motorspatz</t>
  </si>
  <si>
    <t>SF24</t>
  </si>
  <si>
    <t>VICKERS-SLINGSBY</t>
  </si>
  <si>
    <t>T-61 Venture</t>
  </si>
  <si>
    <t>SF25</t>
  </si>
  <si>
    <t>SF-27M</t>
  </si>
  <si>
    <t>SF27</t>
  </si>
  <si>
    <t>SF-28 Tandem Falke</t>
  </si>
  <si>
    <t>SF28</t>
  </si>
  <si>
    <t>SFS-31 Milan</t>
  </si>
  <si>
    <t>SF31</t>
  </si>
  <si>
    <t>SF-32</t>
  </si>
  <si>
    <t>SF32</t>
  </si>
  <si>
    <t>SAAB-FAIRCHILD</t>
  </si>
  <si>
    <t>SF-340</t>
  </si>
  <si>
    <t>SF34</t>
  </si>
  <si>
    <t>SF-35</t>
  </si>
  <si>
    <t>SF35</t>
  </si>
  <si>
    <t>SF-36</t>
  </si>
  <si>
    <t>SF36</t>
  </si>
  <si>
    <t>SJ-X Vision</t>
  </si>
  <si>
    <t>SF50</t>
  </si>
  <si>
    <t>TG-7</t>
  </si>
  <si>
    <t>SG37</t>
  </si>
  <si>
    <t>GLASS</t>
  </si>
  <si>
    <t>STOLGlass</t>
  </si>
  <si>
    <t>SG70</t>
  </si>
  <si>
    <t>SM-92T Turbo Finist</t>
  </si>
  <si>
    <t>SG92</t>
  </si>
  <si>
    <t>STORMAIRCRAFT</t>
  </si>
  <si>
    <t>Rally</t>
  </si>
  <si>
    <t>SGRA</t>
  </si>
  <si>
    <t>AERO SPACELINES</t>
  </si>
  <si>
    <t>377SGT Super Guppy</t>
  </si>
  <si>
    <t>SGUP</t>
  </si>
  <si>
    <t>C-23 Sherpa</t>
  </si>
  <si>
    <t>SH33</t>
  </si>
  <si>
    <t>SD3-60</t>
  </si>
  <si>
    <t>SH36</t>
  </si>
  <si>
    <t>SILVERCRAFT</t>
  </si>
  <si>
    <t>SH-4</t>
  </si>
  <si>
    <t>SH4</t>
  </si>
  <si>
    <t>696 Shackleton</t>
  </si>
  <si>
    <t>SHAC</t>
  </si>
  <si>
    <t>Sea Hawk</t>
  </si>
  <si>
    <t>SHAW</t>
  </si>
  <si>
    <t>S-16 Shekari</t>
  </si>
  <si>
    <t>SHEK</t>
  </si>
  <si>
    <t>SHERPA</t>
  </si>
  <si>
    <t>Sherpa</t>
  </si>
  <si>
    <t>SHER</t>
  </si>
  <si>
    <t>MERCURY</t>
  </si>
  <si>
    <t>Shoestring</t>
  </si>
  <si>
    <t>SHOE</t>
  </si>
  <si>
    <t>SALVAY-STARK</t>
  </si>
  <si>
    <t>Skyhopper</t>
  </si>
  <si>
    <t>SHOP</t>
  </si>
  <si>
    <t>HIGHER CLASS</t>
  </si>
  <si>
    <t>Super Hornet</t>
  </si>
  <si>
    <t>SHOR</t>
  </si>
  <si>
    <t>SHARK AERO</t>
  </si>
  <si>
    <t>SHRK</t>
  </si>
  <si>
    <t>Sherpa K-650T</t>
  </si>
  <si>
    <t>SHRT</t>
  </si>
  <si>
    <t>SMYTH</t>
  </si>
  <si>
    <t>S Sidewinder</t>
  </si>
  <si>
    <t>SIDE</t>
  </si>
  <si>
    <t>Sigma</t>
  </si>
  <si>
    <t>SIGM</t>
  </si>
  <si>
    <t>SILHOUETTE</t>
  </si>
  <si>
    <t>Silhouette</t>
  </si>
  <si>
    <t>SILH</t>
  </si>
  <si>
    <t>Sirius 2</t>
  </si>
  <si>
    <t>SIR2</t>
  </si>
  <si>
    <t>P-2002 Sierra</t>
  </si>
  <si>
    <t>SWEARINGEN</t>
  </si>
  <si>
    <t>SJ-30</t>
  </si>
  <si>
    <t>SJ30</t>
  </si>
  <si>
    <t>EXCEL-JET</t>
  </si>
  <si>
    <t>Sport-Jet 2</t>
  </si>
  <si>
    <t>SJET</t>
  </si>
  <si>
    <t>SKYETON</t>
  </si>
  <si>
    <t>SK10</t>
  </si>
  <si>
    <t>STARKRAFT</t>
  </si>
  <si>
    <t>SK-700</t>
  </si>
  <si>
    <t>SK70</t>
  </si>
  <si>
    <t>III</t>
  </si>
  <si>
    <t>Sky Arrow</t>
  </si>
  <si>
    <t>SKAR</t>
  </si>
  <si>
    <t>SYNAIRGIE</t>
  </si>
  <si>
    <t>Sky Ranger</t>
  </si>
  <si>
    <t>SKRA</t>
  </si>
  <si>
    <t>OMA SUD</t>
  </si>
  <si>
    <t>Skycar</t>
  </si>
  <si>
    <t>SKYC</t>
  </si>
  <si>
    <t>SKYOTE AEROMARINE</t>
  </si>
  <si>
    <t>Skyote</t>
  </si>
  <si>
    <t>SKYO</t>
  </si>
  <si>
    <t>Skyranger</t>
  </si>
  <si>
    <t>SKYR</t>
  </si>
  <si>
    <t>STAR-LITE</t>
  </si>
  <si>
    <t>Star-Lite</t>
  </si>
  <si>
    <t>SL1</t>
  </si>
  <si>
    <t>MAPO</t>
  </si>
  <si>
    <t>SL-39</t>
  </si>
  <si>
    <t>SL39</t>
  </si>
  <si>
    <t>I-1</t>
  </si>
  <si>
    <t>SL90</t>
  </si>
  <si>
    <t>351 Stratolaunch</t>
  </si>
  <si>
    <t>SLCH</t>
  </si>
  <si>
    <t>AIRPLANE FACTORY</t>
  </si>
  <si>
    <t>Sling 2</t>
  </si>
  <si>
    <t>SLG2</t>
  </si>
  <si>
    <t>Sling 4</t>
  </si>
  <si>
    <t>SLG4</t>
  </si>
  <si>
    <t>SLICK</t>
  </si>
  <si>
    <t>SLK3</t>
  </si>
  <si>
    <t>SLK5</t>
  </si>
  <si>
    <t>STERN-MALLICK</t>
  </si>
  <si>
    <t>Vega</t>
  </si>
  <si>
    <t>SM01</t>
  </si>
  <si>
    <t>SM-1019</t>
  </si>
  <si>
    <t>SM19</t>
  </si>
  <si>
    <t>SM-2000</t>
  </si>
  <si>
    <t>SM20</t>
  </si>
  <si>
    <t>T Tri-Motor</t>
  </si>
  <si>
    <t>SM60</t>
  </si>
  <si>
    <t>Rhino</t>
  </si>
  <si>
    <t>SM92</t>
  </si>
  <si>
    <t>Super Mystère B2</t>
  </si>
  <si>
    <t>SMB2</t>
  </si>
  <si>
    <t>FR-01 Snap</t>
  </si>
  <si>
    <t>SNAP</t>
  </si>
  <si>
    <t>Synergy</t>
  </si>
  <si>
    <t>SNGY</t>
  </si>
  <si>
    <t>VSR</t>
  </si>
  <si>
    <t>SR-1 Snoshoo</t>
  </si>
  <si>
    <t>SNOS</t>
  </si>
  <si>
    <t>SORRELL</t>
  </si>
  <si>
    <t>SNS-2 Guppy</t>
  </si>
  <si>
    <t>SNS2</t>
  </si>
  <si>
    <t>SNS-7 Hiperbipe</t>
  </si>
  <si>
    <t>SNS7</t>
  </si>
  <si>
    <t>EXP-2</t>
  </si>
  <si>
    <t>SNS9</t>
  </si>
  <si>
    <t>AIRSPORT</t>
  </si>
  <si>
    <t>Sonata</t>
  </si>
  <si>
    <t>SNTA</t>
  </si>
  <si>
    <t>SOK2</t>
  </si>
  <si>
    <t>M-1 Sokol</t>
  </si>
  <si>
    <t>SOKL</t>
  </si>
  <si>
    <t>SOLAR IMPULSE</t>
  </si>
  <si>
    <t>SOL1</t>
  </si>
  <si>
    <t>SOL2</t>
  </si>
  <si>
    <t>77 Solitaire</t>
  </si>
  <si>
    <t>SOLI</t>
  </si>
  <si>
    <t>Sonex</t>
  </si>
  <si>
    <t>SONX</t>
  </si>
  <si>
    <t>ACS</t>
  </si>
  <si>
    <t>Sora</t>
  </si>
  <si>
    <t>SORA</t>
  </si>
  <si>
    <t>NEW MEYERS</t>
  </si>
  <si>
    <t>SP-20</t>
  </si>
  <si>
    <t>SP20</t>
  </si>
  <si>
    <t>SPECTRUM</t>
  </si>
  <si>
    <t>S-33 Independence</t>
  </si>
  <si>
    <t>SP33</t>
  </si>
  <si>
    <t>SP-55</t>
  </si>
  <si>
    <t>SP55</t>
  </si>
  <si>
    <t>SAUSER</t>
  </si>
  <si>
    <t>P-6E Replica</t>
  </si>
  <si>
    <t>SP6E</t>
  </si>
  <si>
    <t>SPARTAN</t>
  </si>
  <si>
    <t>UC-71 Executive</t>
  </si>
  <si>
    <t>SP7</t>
  </si>
  <si>
    <t>SP-91 Slava</t>
  </si>
  <si>
    <t>SP91</t>
  </si>
  <si>
    <t>SP-95</t>
  </si>
  <si>
    <t>SP95</t>
  </si>
  <si>
    <t>STARK-TREFETHEN</t>
  </si>
  <si>
    <t>Sport-Aire 2</t>
  </si>
  <si>
    <t>SPA2</t>
  </si>
  <si>
    <t>Speed Arrow</t>
  </si>
  <si>
    <t>SPAR</t>
  </si>
  <si>
    <t>SPECTER</t>
  </si>
  <si>
    <t>Specter 2</t>
  </si>
  <si>
    <t>SPC2</t>
  </si>
  <si>
    <t>6000 Speedster</t>
  </si>
  <si>
    <t>SPDR</t>
  </si>
  <si>
    <t>LOEHLE</t>
  </si>
  <si>
    <t>Spitfire Elite</t>
  </si>
  <si>
    <t>SPEL</t>
  </si>
  <si>
    <t>QUESTAIR</t>
  </si>
  <si>
    <t>SPIR</t>
  </si>
  <si>
    <t>SUPERMARINE</t>
  </si>
  <si>
    <t>AMAX</t>
  </si>
  <si>
    <t>Sport 1700</t>
  </si>
  <si>
    <t>SPOR</t>
  </si>
  <si>
    <t>Sparrow-ette</t>
  </si>
  <si>
    <t>SPR2</t>
  </si>
  <si>
    <t>PRACTAVIA</t>
  </si>
  <si>
    <t>Sprite</t>
  </si>
  <si>
    <t>SPRT</t>
  </si>
  <si>
    <t>7000 Sportster</t>
  </si>
  <si>
    <t>SPST</t>
  </si>
  <si>
    <t>Pup Replica</t>
  </si>
  <si>
    <t>SPUP</t>
  </si>
  <si>
    <t>KLS COMPOSITES</t>
  </si>
  <si>
    <t>SQ-2000</t>
  </si>
  <si>
    <t>SQ2T</t>
  </si>
  <si>
    <t>SkyQuest</t>
  </si>
  <si>
    <t>SQES</t>
  </si>
  <si>
    <t>EURODISPLAY</t>
  </si>
  <si>
    <t>SR01</t>
  </si>
  <si>
    <t>SR-20 SRV</t>
  </si>
  <si>
    <t>SR-22</t>
  </si>
  <si>
    <t>Blackbird</t>
  </si>
  <si>
    <t>SR71</t>
  </si>
  <si>
    <t>SPORT RACER</t>
  </si>
  <si>
    <t>Sport Racer</t>
  </si>
  <si>
    <t>SRAC</t>
  </si>
  <si>
    <t>Sonerai</t>
  </si>
  <si>
    <t>SRAI</t>
  </si>
  <si>
    <t>Senior Aero Sport</t>
  </si>
  <si>
    <t>SRAS</t>
  </si>
  <si>
    <t>Space Ship Two</t>
  </si>
  <si>
    <t>SS2</t>
  </si>
  <si>
    <t>Thrush 400</t>
  </si>
  <si>
    <t>SS2P</t>
  </si>
  <si>
    <t>S-2RHG-T34 Turbo Thrush 510</t>
  </si>
  <si>
    <t>SS2T</t>
  </si>
  <si>
    <t>F-100 Super Sabre</t>
  </si>
  <si>
    <t>SSAB</t>
  </si>
  <si>
    <t>SPEEDTWIN</t>
  </si>
  <si>
    <t>E2E Speedtwin</t>
  </si>
  <si>
    <t>ST1</t>
  </si>
  <si>
    <t>Provence</t>
  </si>
  <si>
    <t>ST10</t>
  </si>
  <si>
    <t>C-3</t>
  </si>
  <si>
    <t>ST3</t>
  </si>
  <si>
    <t>WINGTIP TO WINGTIP</t>
  </si>
  <si>
    <t>S-330</t>
  </si>
  <si>
    <t>ST30</t>
  </si>
  <si>
    <t>4 Senior Speedmail</t>
  </si>
  <si>
    <t>ST4</t>
  </si>
  <si>
    <t>ISRAVIATION</t>
  </si>
  <si>
    <t>ST-50</t>
  </si>
  <si>
    <t>ST50</t>
  </si>
  <si>
    <t>6 Cloudboy</t>
  </si>
  <si>
    <t>ST6</t>
  </si>
  <si>
    <t>STAUDACHER</t>
  </si>
  <si>
    <t>S-600</t>
  </si>
  <si>
    <t>ST60</t>
  </si>
  <si>
    <t>PT-17 Kaydet</t>
  </si>
  <si>
    <t>STERN</t>
  </si>
  <si>
    <t>ST-87 Europlane</t>
  </si>
  <si>
    <t>ST87</t>
  </si>
  <si>
    <t>AIRCRAFT DESIGNS</t>
  </si>
  <si>
    <t>Stallion</t>
  </si>
  <si>
    <t>STAL</t>
  </si>
  <si>
    <t>2000 Starship</t>
  </si>
  <si>
    <t>STAR</t>
  </si>
  <si>
    <t>Turbine Stallion</t>
  </si>
  <si>
    <t>STAT</t>
  </si>
  <si>
    <t>FLY SYNTHESIS</t>
  </si>
  <si>
    <t>Storch</t>
  </si>
  <si>
    <t>STCH</t>
  </si>
  <si>
    <t>STATLER</t>
  </si>
  <si>
    <t>STFF</t>
  </si>
  <si>
    <t>TERZI</t>
  </si>
  <si>
    <t>Stiletto</t>
  </si>
  <si>
    <t>STIL</t>
  </si>
  <si>
    <t>STLN</t>
  </si>
  <si>
    <t>STORCH AVIATION</t>
  </si>
  <si>
    <t>SS-4 Super Storch</t>
  </si>
  <si>
    <t>STOR</t>
  </si>
  <si>
    <t>STROJNIK</t>
  </si>
  <si>
    <t>S-2</t>
  </si>
  <si>
    <t>STR2</t>
  </si>
  <si>
    <t>STRIPLIN</t>
  </si>
  <si>
    <t>STRA</t>
  </si>
  <si>
    <t>TL ULTRALIGHT</t>
  </si>
  <si>
    <t>Stream</t>
  </si>
  <si>
    <t>STRE</t>
  </si>
  <si>
    <t>Sopwith Triplane</t>
  </si>
  <si>
    <t>STRI</t>
  </si>
  <si>
    <t>Strikemaster</t>
  </si>
  <si>
    <t>STRK</t>
  </si>
  <si>
    <t>Storm</t>
  </si>
  <si>
    <t>STRM</t>
  </si>
  <si>
    <t>CFM</t>
  </si>
  <si>
    <t>Star Streak</t>
  </si>
  <si>
    <t>STST</t>
  </si>
  <si>
    <t>Su-15</t>
  </si>
  <si>
    <t>SU15</t>
  </si>
  <si>
    <t>Su-22</t>
  </si>
  <si>
    <t>SU17</t>
  </si>
  <si>
    <t>Su-24</t>
  </si>
  <si>
    <t>SU24</t>
  </si>
  <si>
    <t>Su-25 Scorpion</t>
  </si>
  <si>
    <t>SU25</t>
  </si>
  <si>
    <t>Su-26</t>
  </si>
  <si>
    <t>SU26</t>
  </si>
  <si>
    <t>JJ-11</t>
  </si>
  <si>
    <t>SU27</t>
  </si>
  <si>
    <t>Su-29</t>
  </si>
  <si>
    <t>SU29</t>
  </si>
  <si>
    <t>Su-31</t>
  </si>
  <si>
    <t>SU31</t>
  </si>
  <si>
    <t>Su-38</t>
  </si>
  <si>
    <t>SU38</t>
  </si>
  <si>
    <t>Su-7</t>
  </si>
  <si>
    <t>SU7</t>
  </si>
  <si>
    <t>Su-80</t>
  </si>
  <si>
    <t>SU80</t>
  </si>
  <si>
    <t>Superjet 100-95</t>
  </si>
  <si>
    <t>SU95</t>
  </si>
  <si>
    <t>Aero Subaru</t>
  </si>
  <si>
    <t>SUBA</t>
  </si>
  <si>
    <t>209 SuperCobra</t>
  </si>
  <si>
    <t>SUCO</t>
  </si>
  <si>
    <t>449 SuperCobra</t>
  </si>
  <si>
    <t>AH-1W SuperCobra</t>
  </si>
  <si>
    <t>AH-1Z SuperCobra</t>
  </si>
  <si>
    <t>SuperCobra</t>
  </si>
  <si>
    <t>VERILITE</t>
  </si>
  <si>
    <t>100 Sunbird</t>
  </si>
  <si>
    <t>SUNB</t>
  </si>
  <si>
    <t>Super Universal</t>
  </si>
  <si>
    <t>SUNV</t>
  </si>
  <si>
    <t>Surion</t>
  </si>
  <si>
    <t>SURN</t>
  </si>
  <si>
    <t>IPT</t>
  </si>
  <si>
    <t>IPT-16 Surubim</t>
  </si>
  <si>
    <t>SURU</t>
  </si>
  <si>
    <t>Super Solution</t>
  </si>
  <si>
    <t>SUSO</t>
  </si>
  <si>
    <t>STAMPE</t>
  </si>
  <si>
    <t>SV-4</t>
  </si>
  <si>
    <t>SV4</t>
  </si>
  <si>
    <t>MXP-740 Savannah</t>
  </si>
  <si>
    <t>SVNH</t>
  </si>
  <si>
    <t>SKYWOOD</t>
  </si>
  <si>
    <t>SW-18 Teddy</t>
  </si>
  <si>
    <t>SW18</t>
  </si>
  <si>
    <t>SA-26 Merlin 2</t>
  </si>
  <si>
    <t>SW2</t>
  </si>
  <si>
    <t>Merlin 3</t>
  </si>
  <si>
    <t>SW3</t>
  </si>
  <si>
    <t>SA-226AT Merlin 4</t>
  </si>
  <si>
    <t>SW4</t>
  </si>
  <si>
    <t>WARNER (2)</t>
  </si>
  <si>
    <t>Sportster</t>
  </si>
  <si>
    <t>SWAK</t>
  </si>
  <si>
    <t>BHARAT</t>
  </si>
  <si>
    <t>Swati</t>
  </si>
  <si>
    <t>SWAT</t>
  </si>
  <si>
    <t>SWIF</t>
  </si>
  <si>
    <t>S-WING</t>
  </si>
  <si>
    <t>S-Wing</t>
  </si>
  <si>
    <t>SWIN</t>
  </si>
  <si>
    <t>Swordfish</t>
  </si>
  <si>
    <t>SWOR</t>
  </si>
  <si>
    <t>SX-300</t>
  </si>
  <si>
    <t>SX30</t>
  </si>
  <si>
    <t>171 Sycamore</t>
  </si>
  <si>
    <t>SYCA</t>
  </si>
  <si>
    <t>Sycamore</t>
  </si>
  <si>
    <t>SYMPHONY</t>
  </si>
  <si>
    <t>Symphony</t>
  </si>
  <si>
    <t>SYMP</t>
  </si>
  <si>
    <t>Syncro</t>
  </si>
  <si>
    <t>SYNC</t>
  </si>
  <si>
    <t>SZD</t>
  </si>
  <si>
    <t>Ogar</t>
  </si>
  <si>
    <t>SZ45</t>
  </si>
  <si>
    <t>SZD-9bis Bocian M-2000</t>
  </si>
  <si>
    <t>SZ9M</t>
  </si>
  <si>
    <t>T-1</t>
  </si>
  <si>
    <t>T1</t>
  </si>
  <si>
    <t>TMM-AVIA</t>
  </si>
  <si>
    <t>T-10 Avia-Tor</t>
  </si>
  <si>
    <t>T10</t>
  </si>
  <si>
    <t>AEROPROGRESS</t>
  </si>
  <si>
    <t>T-101 Grach</t>
  </si>
  <si>
    <t>T101</t>
  </si>
  <si>
    <t>TUPOLEV</t>
  </si>
  <si>
    <t>Tu-134</t>
  </si>
  <si>
    <t>T134</t>
  </si>
  <si>
    <t>Tu-144</t>
  </si>
  <si>
    <t>T144</t>
  </si>
  <si>
    <t>Tu-154</t>
  </si>
  <si>
    <t>T154</t>
  </si>
  <si>
    <t>Tu-160</t>
  </si>
  <si>
    <t>T160</t>
  </si>
  <si>
    <t>THORP</t>
  </si>
  <si>
    <t>T-18 Tiger</t>
  </si>
  <si>
    <t>T18</t>
  </si>
  <si>
    <t>THK</t>
  </si>
  <si>
    <t>Speedfire</t>
  </si>
  <si>
    <t>T19</t>
  </si>
  <si>
    <t>Buckeye</t>
  </si>
  <si>
    <t>T2</t>
  </si>
  <si>
    <t>Tu-214</t>
  </si>
  <si>
    <t>T204</t>
  </si>
  <si>
    <t>T206 Turbo Stationair</t>
  </si>
  <si>
    <t>T206</t>
  </si>
  <si>
    <t>T210 Turbo Centurion</t>
  </si>
  <si>
    <t>T210</t>
  </si>
  <si>
    <t>VENTURE</t>
  </si>
  <si>
    <t>T-211</t>
  </si>
  <si>
    <t>T211</t>
  </si>
  <si>
    <t>Tu-22M</t>
  </si>
  <si>
    <t>T22M</t>
  </si>
  <si>
    <t>Aries</t>
  </si>
  <si>
    <t>T250</t>
  </si>
  <si>
    <t>T28</t>
  </si>
  <si>
    <t>T30</t>
  </si>
  <si>
    <t>L-580 T-Bird</t>
  </si>
  <si>
    <t>T33</t>
  </si>
  <si>
    <t>Tu-334</t>
  </si>
  <si>
    <t>T334</t>
  </si>
  <si>
    <t>Mentor</t>
  </si>
  <si>
    <t>T34P</t>
  </si>
  <si>
    <t>T-3Kai</t>
  </si>
  <si>
    <t>T34T</t>
  </si>
  <si>
    <t>T-35 Buckaroo</t>
  </si>
  <si>
    <t>T35</t>
  </si>
  <si>
    <t>318B</t>
  </si>
  <si>
    <t>T37</t>
  </si>
  <si>
    <t>AT-38 Talon</t>
  </si>
  <si>
    <t>T38</t>
  </si>
  <si>
    <t>T-4</t>
  </si>
  <si>
    <t>T4</t>
  </si>
  <si>
    <t>TURNER</t>
  </si>
  <si>
    <t>T-40</t>
  </si>
  <si>
    <t>T40</t>
  </si>
  <si>
    <t>T-411 Aist</t>
  </si>
  <si>
    <t>T411</t>
  </si>
  <si>
    <t>T-415 Snegir</t>
  </si>
  <si>
    <t>T415</t>
  </si>
  <si>
    <t>Strekoza</t>
  </si>
  <si>
    <t>T419</t>
  </si>
  <si>
    <t>KM-2D</t>
  </si>
  <si>
    <t>T5</t>
  </si>
  <si>
    <t>AT-8 Bobcat</t>
  </si>
  <si>
    <t>T50</t>
  </si>
  <si>
    <t>T-50</t>
  </si>
  <si>
    <t>T50S</t>
  </si>
  <si>
    <t>T51</t>
  </si>
  <si>
    <t>Harvard</t>
  </si>
  <si>
    <t>T6</t>
  </si>
  <si>
    <t>T-7</t>
  </si>
  <si>
    <t>T7</t>
  </si>
  <si>
    <t>TAYLORCRAFT (1)</t>
  </si>
  <si>
    <t>15 Foursome</t>
  </si>
  <si>
    <t>TA15</t>
  </si>
  <si>
    <t>20 Ranchwagon</t>
  </si>
  <si>
    <t>TA20</t>
  </si>
  <si>
    <t>TOYOTA</t>
  </si>
  <si>
    <t>TAA-1</t>
  </si>
  <si>
    <t>TAA1</t>
  </si>
  <si>
    <t>Tango-2</t>
  </si>
  <si>
    <t>TAGO</t>
  </si>
  <si>
    <t>WITTMAN</t>
  </si>
  <si>
    <t>W-8 Tailwind</t>
  </si>
  <si>
    <t>TAIL</t>
  </si>
  <si>
    <t>Tampico</t>
  </si>
  <si>
    <t>TAMP</t>
  </si>
  <si>
    <t>ANAHUAC</t>
  </si>
  <si>
    <t>Tauro</t>
  </si>
  <si>
    <t>TARO</t>
  </si>
  <si>
    <t>PELEGRIN</t>
  </si>
  <si>
    <t>Tarragon</t>
  </si>
  <si>
    <t>TARR</t>
  </si>
  <si>
    <t>TAYLOR-YOUNG</t>
  </si>
  <si>
    <t>TAYA</t>
  </si>
  <si>
    <t>TAYB</t>
  </si>
  <si>
    <t>DC</t>
  </si>
  <si>
    <t>TAYD</t>
  </si>
  <si>
    <t>AMC</t>
  </si>
  <si>
    <t>Texas Bullet 205</t>
  </si>
  <si>
    <t>TB05</t>
  </si>
  <si>
    <t>Trinidad</t>
  </si>
  <si>
    <t>TB20</t>
  </si>
  <si>
    <t>Trinidad TC</t>
  </si>
  <si>
    <t>TB21</t>
  </si>
  <si>
    <t>Epsilon</t>
  </si>
  <si>
    <t>TB30</t>
  </si>
  <si>
    <t>Omega</t>
  </si>
  <si>
    <t>TB31</t>
  </si>
  <si>
    <t>Avenger</t>
  </si>
  <si>
    <t>TBM</t>
  </si>
  <si>
    <t>TBM-700</t>
  </si>
  <si>
    <t>TBM7</t>
  </si>
  <si>
    <t>TBM-850</t>
  </si>
  <si>
    <t>TBM8</t>
  </si>
  <si>
    <t>TBM-900</t>
  </si>
  <si>
    <t>TBM9</t>
  </si>
  <si>
    <t>GOLDEN CIRCLE</t>
  </si>
  <si>
    <t>T-Bird 2 Cargo</t>
  </si>
  <si>
    <t>TBR3</t>
  </si>
  <si>
    <t>AERO MIRAGE</t>
  </si>
  <si>
    <t>TC-2</t>
  </si>
  <si>
    <t>TC2</t>
  </si>
  <si>
    <t>Tigercat</t>
  </si>
  <si>
    <t>TCAT</t>
  </si>
  <si>
    <t>U-5 Twin Courier</t>
  </si>
  <si>
    <t>TCOU</t>
  </si>
  <si>
    <t>TAIWAN DANCER</t>
  </si>
  <si>
    <t>TD-1</t>
  </si>
  <si>
    <t>TD1</t>
  </si>
  <si>
    <t>TURBINE DESIGN</t>
  </si>
  <si>
    <t>TD-2 Tempest</t>
  </si>
  <si>
    <t>TD2</t>
  </si>
  <si>
    <t>Alluvion Legend</t>
  </si>
  <si>
    <t>TD3</t>
  </si>
  <si>
    <t>THURSTON</t>
  </si>
  <si>
    <t>TSC-1 Teal</t>
  </si>
  <si>
    <t>TEAL</t>
  </si>
  <si>
    <t>SMITH (2)</t>
  </si>
  <si>
    <t>Termite</t>
  </si>
  <si>
    <t>TERM</t>
  </si>
  <si>
    <t>FOXCON</t>
  </si>
  <si>
    <t>Terrier</t>
  </si>
  <si>
    <t>TERR</t>
  </si>
  <si>
    <t>Harvard 2</t>
  </si>
  <si>
    <t>Texan</t>
  </si>
  <si>
    <t>TEXA</t>
  </si>
  <si>
    <t>F-19 Sportsman</t>
  </si>
  <si>
    <t>TF19</t>
  </si>
  <si>
    <t>F-21</t>
  </si>
  <si>
    <t>TF21</t>
  </si>
  <si>
    <t>Classic</t>
  </si>
  <si>
    <t>TF22</t>
  </si>
  <si>
    <t>TECHNOFLUG</t>
  </si>
  <si>
    <t>TFK-2 Carat</t>
  </si>
  <si>
    <t>TFK2</t>
  </si>
  <si>
    <t>THUNDER WINGS</t>
  </si>
  <si>
    <t>Focke-Wulf Fw-190</t>
  </si>
  <si>
    <t>TFOC</t>
  </si>
  <si>
    <t>Taifun</t>
  </si>
  <si>
    <t>TFUN</t>
  </si>
  <si>
    <t>Tigress</t>
  </si>
  <si>
    <t>TGRS</t>
  </si>
  <si>
    <t>EC-665 Tiger</t>
  </si>
  <si>
    <t>TIGR</t>
  </si>
  <si>
    <t>EC-665 Tigre</t>
  </si>
  <si>
    <t>Tigre</t>
  </si>
  <si>
    <t>TIJU</t>
  </si>
  <si>
    <t>TIPB</t>
  </si>
  <si>
    <t>TAM</t>
  </si>
  <si>
    <t>TAM-Jet</t>
  </si>
  <si>
    <t>TJET</t>
  </si>
  <si>
    <t>Sting</t>
  </si>
  <si>
    <t>TL20</t>
  </si>
  <si>
    <t>Sirius</t>
  </si>
  <si>
    <t>TL30</t>
  </si>
  <si>
    <t>Turbine Legend</t>
  </si>
  <si>
    <t>TLEG</t>
  </si>
  <si>
    <t>TM AIRCRAFT</t>
  </si>
  <si>
    <t>TM-5</t>
  </si>
  <si>
    <t>TM5</t>
  </si>
  <si>
    <t>R-80 Tiger Moth</t>
  </si>
  <si>
    <t>TMOT</t>
  </si>
  <si>
    <t>PAPA 51</t>
  </si>
  <si>
    <t>Thunder Mustang</t>
  </si>
  <si>
    <t>TMUS</t>
  </si>
  <si>
    <t>Twin Navion</t>
  </si>
  <si>
    <t>TNAV</t>
  </si>
  <si>
    <t>DREAM</t>
  </si>
  <si>
    <t>Tundra</t>
  </si>
  <si>
    <t>TNDR</t>
  </si>
  <si>
    <t>Tobago</t>
  </si>
  <si>
    <t>TOBA</t>
  </si>
  <si>
    <t>MEYER</t>
  </si>
  <si>
    <t>Little Toot</t>
  </si>
  <si>
    <t>TOOT</t>
  </si>
  <si>
    <t>PANAVIA</t>
  </si>
  <si>
    <t>TOR</t>
  </si>
  <si>
    <t>Airtourer</t>
  </si>
  <si>
    <t>TOUR</t>
  </si>
  <si>
    <t>CAG</t>
  </si>
  <si>
    <t>Toxo</t>
  </si>
  <si>
    <t>TOXO</t>
  </si>
  <si>
    <t>Curtiss P-40</t>
  </si>
  <si>
    <t>TP40</t>
  </si>
  <si>
    <t>ENAER</t>
  </si>
  <si>
    <t>T-35DT Turbo Pillán</t>
  </si>
  <si>
    <t>TPIL</t>
  </si>
  <si>
    <t>Twin Pioneer</t>
  </si>
  <si>
    <t>TPIN</t>
  </si>
  <si>
    <t>TECH'AERO</t>
  </si>
  <si>
    <t>TR-200</t>
  </si>
  <si>
    <t>TR20</t>
  </si>
  <si>
    <t>FEUGRAY</t>
  </si>
  <si>
    <t>TR26</t>
  </si>
  <si>
    <t>3XTRIM</t>
  </si>
  <si>
    <t>Navigator 600</t>
  </si>
  <si>
    <t>TR55</t>
  </si>
  <si>
    <t>Trial</t>
  </si>
  <si>
    <t>TRAL</t>
  </si>
  <si>
    <t>CAPELLA</t>
  </si>
  <si>
    <t>T-Raptor</t>
  </si>
  <si>
    <t>TRAP</t>
  </si>
  <si>
    <t>Trener Baby</t>
  </si>
  <si>
    <t>TRBA</t>
  </si>
  <si>
    <t>Tornado SS</t>
  </si>
  <si>
    <t>TRDO</t>
  </si>
  <si>
    <t>TEAM ROCKET</t>
  </si>
  <si>
    <t>TRF1</t>
  </si>
  <si>
    <t>FORD</t>
  </si>
  <si>
    <t>Tri-Motor</t>
  </si>
  <si>
    <t>TRIM</t>
  </si>
  <si>
    <t>PILATUS BRITTEN-NORMAN</t>
  </si>
  <si>
    <t>BN-2A Mk3 Trislander</t>
  </si>
  <si>
    <t>TRIS</t>
  </si>
  <si>
    <t>A Tri-Motor</t>
  </si>
  <si>
    <t>TRMA</t>
  </si>
  <si>
    <t>PACIFIC AIRMOTIVE</t>
  </si>
  <si>
    <t>Tradewind</t>
  </si>
  <si>
    <t>TRWN</t>
  </si>
  <si>
    <t>Iskra</t>
  </si>
  <si>
    <t>TS11</t>
  </si>
  <si>
    <t>TEST</t>
  </si>
  <si>
    <t>Bonus</t>
  </si>
  <si>
    <t>TS14</t>
  </si>
  <si>
    <t>M&amp;D Flugzeugbau</t>
  </si>
  <si>
    <t>JS-MD 1C Revelation</t>
  </si>
  <si>
    <t>TS1J</t>
  </si>
  <si>
    <t>Bies</t>
  </si>
  <si>
    <t>TS8</t>
  </si>
  <si>
    <t>Supermarine Spitfire</t>
  </si>
  <si>
    <t>TSPT</t>
  </si>
  <si>
    <t>TERRAFUGIA</t>
  </si>
  <si>
    <t>Transition</t>
  </si>
  <si>
    <t>TSTN</t>
  </si>
  <si>
    <t>HPA (1)</t>
  </si>
  <si>
    <t>Alekto</t>
  </si>
  <si>
    <t>TT62</t>
  </si>
  <si>
    <t>Tetras</t>
  </si>
  <si>
    <t>TTRS</t>
  </si>
  <si>
    <t>PARKER</t>
  </si>
  <si>
    <t>Teenie Two</t>
  </si>
  <si>
    <t>TTWO</t>
  </si>
  <si>
    <t>H-6</t>
  </si>
  <si>
    <t>TU16</t>
  </si>
  <si>
    <t>Tu-22</t>
  </si>
  <si>
    <t>TU22</t>
  </si>
  <si>
    <t>Tu-4</t>
  </si>
  <si>
    <t>TU4</t>
  </si>
  <si>
    <t>Tu-142</t>
  </si>
  <si>
    <t>TU95</t>
  </si>
  <si>
    <t>S-312 Tucano</t>
  </si>
  <si>
    <t>TUL3</t>
  </si>
  <si>
    <t>Tutor</t>
  </si>
  <si>
    <t>TUTR</t>
  </si>
  <si>
    <t>TRAVEL AIR</t>
  </si>
  <si>
    <t>TVL4</t>
  </si>
  <si>
    <t>TVLB</t>
  </si>
  <si>
    <t>P-2010 Twenty-Ten</t>
  </si>
  <si>
    <t>TWEN</t>
  </si>
  <si>
    <t>Twin-R</t>
  </si>
  <si>
    <t>TWIR</t>
  </si>
  <si>
    <t>TIME WARP</t>
  </si>
  <si>
    <t>TWSP</t>
  </si>
  <si>
    <t>JT-2-2 Tazarve</t>
  </si>
  <si>
    <t>TZRV</t>
  </si>
  <si>
    <t>PHOENIX AIR</t>
  </si>
  <si>
    <t>U-15 Phoenix</t>
  </si>
  <si>
    <t>U15</t>
  </si>
  <si>
    <t>ER-2</t>
  </si>
  <si>
    <t>U2</t>
  </si>
  <si>
    <t>U-21A Ute</t>
  </si>
  <si>
    <t>U21</t>
  </si>
  <si>
    <t>U22</t>
  </si>
  <si>
    <t>AUSTRALITE</t>
  </si>
  <si>
    <t>Ultrabat</t>
  </si>
  <si>
    <t>UBAT</t>
  </si>
  <si>
    <t>URBAN</t>
  </si>
  <si>
    <t>Samba</t>
  </si>
  <si>
    <t>UF10</t>
  </si>
  <si>
    <t>Lambada</t>
  </si>
  <si>
    <t>UF13</t>
  </si>
  <si>
    <t>AB-204</t>
  </si>
  <si>
    <t>UH1</t>
  </si>
  <si>
    <t>AB-205</t>
  </si>
  <si>
    <t>Hkp3</t>
  </si>
  <si>
    <t>UH-1</t>
  </si>
  <si>
    <t>CH-118</t>
  </si>
  <si>
    <t>CUH-1H</t>
  </si>
  <si>
    <t>EH-1 Iroquois</t>
  </si>
  <si>
    <t>HH-1 Iroquois</t>
  </si>
  <si>
    <t>Huey</t>
  </si>
  <si>
    <t>Iroquois</t>
  </si>
  <si>
    <t>SH-1 Iroquois</t>
  </si>
  <si>
    <t>TH-1E Iroquois</t>
  </si>
  <si>
    <t>TH-1F Iroquois</t>
  </si>
  <si>
    <t>TH-1H Iroquois</t>
  </si>
  <si>
    <t>TH-1L Iroquois</t>
  </si>
  <si>
    <t>UH-1A Iroquois</t>
  </si>
  <si>
    <t>UH-1B Iroquois</t>
  </si>
  <si>
    <t>UH-1C Iroquois</t>
  </si>
  <si>
    <t>UH-1D Iroquois</t>
  </si>
  <si>
    <t>UH-1E Iroquois</t>
  </si>
  <si>
    <t>UH-1F Iroquois</t>
  </si>
  <si>
    <t>UH-1H Iroquois</t>
  </si>
  <si>
    <t>UH-1L Iroquois</t>
  </si>
  <si>
    <t>UH-1M Iroquois</t>
  </si>
  <si>
    <t>UH-1V Iroquois</t>
  </si>
  <si>
    <t>GLOBAL</t>
  </si>
  <si>
    <t>Huey 800</t>
  </si>
  <si>
    <t>Shabaviz 2-75</t>
  </si>
  <si>
    <t>UNC</t>
  </si>
  <si>
    <t>Ultra Huey</t>
  </si>
  <si>
    <t>HTE Raven</t>
  </si>
  <si>
    <t>UH12</t>
  </si>
  <si>
    <t>UH-12B</t>
  </si>
  <si>
    <t>UH-12C</t>
  </si>
  <si>
    <t>OH-23 Raven</t>
  </si>
  <si>
    <t>H-23 Raven</t>
  </si>
  <si>
    <t>UH-12L3</t>
  </si>
  <si>
    <t>UH-12L4</t>
  </si>
  <si>
    <t>UH-12SL3</t>
  </si>
  <si>
    <t>UH-12SL4</t>
  </si>
  <si>
    <t>E4</t>
  </si>
  <si>
    <t>L3</t>
  </si>
  <si>
    <t>L4</t>
  </si>
  <si>
    <t>SL3</t>
  </si>
  <si>
    <t>SL4</t>
  </si>
  <si>
    <t>UH-12E</t>
  </si>
  <si>
    <t>UH-12E3</t>
  </si>
  <si>
    <t>UH-12E4</t>
  </si>
  <si>
    <t>UH-12E5</t>
  </si>
  <si>
    <t>Hauler</t>
  </si>
  <si>
    <t>UH-12E Hauler</t>
  </si>
  <si>
    <t>UH-1Y</t>
  </si>
  <si>
    <t>UH1Y</t>
  </si>
  <si>
    <t>ULTIMATE</t>
  </si>
  <si>
    <t>Albertan</t>
  </si>
  <si>
    <t>UL10</t>
  </si>
  <si>
    <t>UL20</t>
  </si>
  <si>
    <t>AEROS</t>
  </si>
  <si>
    <t>UL-2000 Flamingo</t>
  </si>
  <si>
    <t>UL2F</t>
  </si>
  <si>
    <t>450 Ultra</t>
  </si>
  <si>
    <t>UL45</t>
  </si>
  <si>
    <t>ULLMANN</t>
  </si>
  <si>
    <t>ULPA</t>
  </si>
  <si>
    <t>AMERICAN SPORTSCOPTER</t>
  </si>
  <si>
    <t>Ultrasport 496</t>
  </si>
  <si>
    <t>ULTS</t>
  </si>
  <si>
    <t>Universal</t>
  </si>
  <si>
    <t>UNIV</t>
  </si>
  <si>
    <t>URRA</t>
  </si>
  <si>
    <t>UT60</t>
  </si>
  <si>
    <t>Privrednik</t>
  </si>
  <si>
    <t>UT65</t>
  </si>
  <si>
    <t>UT66</t>
  </si>
  <si>
    <t>V-53</t>
  </si>
  <si>
    <t>UT75</t>
  </si>
  <si>
    <t>UDET</t>
  </si>
  <si>
    <t>Flamingo Replica</t>
  </si>
  <si>
    <t>UU12</t>
  </si>
  <si>
    <t>AO-1 Mohawk</t>
  </si>
  <si>
    <t>V1</t>
  </si>
  <si>
    <t>Bronco</t>
  </si>
  <si>
    <t>V10</t>
  </si>
  <si>
    <t>MSW</t>
  </si>
  <si>
    <t>Votec 252</t>
  </si>
  <si>
    <t>V252</t>
  </si>
  <si>
    <t>Votec 322</t>
  </si>
  <si>
    <t>V322</t>
  </si>
  <si>
    <t>Votec 351</t>
  </si>
  <si>
    <t>V351</t>
  </si>
  <si>
    <t>Votec 452</t>
  </si>
  <si>
    <t>V452</t>
  </si>
  <si>
    <t>REVOLUTION</t>
  </si>
  <si>
    <t>Voyager-500</t>
  </si>
  <si>
    <t>V500</t>
  </si>
  <si>
    <t>BEACHNER</t>
  </si>
  <si>
    <t>V-8 Special</t>
  </si>
  <si>
    <t>V8SP</t>
  </si>
  <si>
    <t>VAH-001 Vahana</t>
  </si>
  <si>
    <t>VAH1</t>
  </si>
  <si>
    <t>VULTEE</t>
  </si>
  <si>
    <t>BT-13 Valiant</t>
  </si>
  <si>
    <t>VALI</t>
  </si>
  <si>
    <t>VAMP</t>
  </si>
  <si>
    <t>VISIONAIRE</t>
  </si>
  <si>
    <t>VA-10 Vantage</t>
  </si>
  <si>
    <t>VANT</t>
  </si>
  <si>
    <t>SO-4050 Vautour</t>
  </si>
  <si>
    <t>VAUT</t>
  </si>
  <si>
    <t>Velocity</t>
  </si>
  <si>
    <t>VELO</t>
  </si>
  <si>
    <t>Velocity V-Twin</t>
  </si>
  <si>
    <t>VELT</t>
  </si>
  <si>
    <t>Ventus 2CM</t>
  </si>
  <si>
    <t>VENT</t>
  </si>
  <si>
    <t>Ventus 3</t>
  </si>
  <si>
    <t>33 VariEze</t>
  </si>
  <si>
    <t>VEZE</t>
  </si>
  <si>
    <t>VFW-614</t>
  </si>
  <si>
    <t>VF14</t>
  </si>
  <si>
    <t>FRY</t>
  </si>
  <si>
    <t>VF-2 Esprit</t>
  </si>
  <si>
    <t>VF2</t>
  </si>
  <si>
    <t>Lightning II (F-35B)</t>
  </si>
  <si>
    <t>VF35</t>
  </si>
  <si>
    <t>Mission</t>
  </si>
  <si>
    <t>VF60</t>
  </si>
  <si>
    <t>AVIAKIT</t>
  </si>
  <si>
    <t>Vega 3000</t>
  </si>
  <si>
    <t>VG3T</t>
  </si>
  <si>
    <t>K-1 Vega Gull</t>
  </si>
  <si>
    <t>VGUL</t>
  </si>
  <si>
    <t>VALTION</t>
  </si>
  <si>
    <t>Viima</t>
  </si>
  <si>
    <t>VIMA</t>
  </si>
  <si>
    <t>VICKERS</t>
  </si>
  <si>
    <t>FB-27 Vimy Replica</t>
  </si>
  <si>
    <t>VIMY</t>
  </si>
  <si>
    <t>VIPER</t>
  </si>
  <si>
    <t>ViperJet</t>
  </si>
  <si>
    <t>VIPJ</t>
  </si>
  <si>
    <t>PAXMAN'S</t>
  </si>
  <si>
    <t>VIPR</t>
  </si>
  <si>
    <t>VISI</t>
  </si>
  <si>
    <t>COMPOSIT AIRPLANES</t>
  </si>
  <si>
    <t>Viva</t>
  </si>
  <si>
    <t>VIVA</t>
  </si>
  <si>
    <t>Kitfox Vixen</t>
  </si>
  <si>
    <t>VIX</t>
  </si>
  <si>
    <t>Vixen</t>
  </si>
  <si>
    <t>VIXN</t>
  </si>
  <si>
    <t>VK-30 Cirrus</t>
  </si>
  <si>
    <t>VK3P</t>
  </si>
  <si>
    <t>VANESSA AIR</t>
  </si>
  <si>
    <t>VL-3</t>
  </si>
  <si>
    <t>VL3</t>
  </si>
  <si>
    <t>VOL MEDITERRANI</t>
  </si>
  <si>
    <t>Esqual</t>
  </si>
  <si>
    <t>VM1</t>
  </si>
  <si>
    <t>Atlant</t>
  </si>
  <si>
    <t>VMT</t>
  </si>
  <si>
    <t>Venom</t>
  </si>
  <si>
    <t>VNOM</t>
  </si>
  <si>
    <t>VNTR</t>
  </si>
  <si>
    <t>VOLAIRCRAFT</t>
  </si>
  <si>
    <t>Volaire 1050</t>
  </si>
  <si>
    <t>VO10</t>
  </si>
  <si>
    <t>VOLANTE</t>
  </si>
  <si>
    <t>Volante Two</t>
  </si>
  <si>
    <t>VOL2</t>
  </si>
  <si>
    <t>Volksplane</t>
  </si>
  <si>
    <t>VP2</t>
  </si>
  <si>
    <t>EGVOYAGER</t>
  </si>
  <si>
    <t>VR-202</t>
  </si>
  <si>
    <t>VR20</t>
  </si>
  <si>
    <t>VASHON</t>
  </si>
  <si>
    <t>Ranger R7</t>
  </si>
  <si>
    <t>VR7</t>
  </si>
  <si>
    <t>AMERICAN AFFORDABLE</t>
  </si>
  <si>
    <t>VSON</t>
  </si>
  <si>
    <t>AP-68TP-600 Viator</t>
  </si>
  <si>
    <t>VTOR</t>
  </si>
  <si>
    <t>Venterra</t>
  </si>
  <si>
    <t>VTRA</t>
  </si>
  <si>
    <t>M-20 Venture</t>
  </si>
  <si>
    <t>VTUR</t>
  </si>
  <si>
    <t>VUT-100 Cobra</t>
  </si>
  <si>
    <t>VUT1</t>
  </si>
  <si>
    <t>32 VariViggen</t>
  </si>
  <si>
    <t>VVIG</t>
  </si>
  <si>
    <t>WILDEN</t>
  </si>
  <si>
    <t>VoWi-10</t>
  </si>
  <si>
    <t>VW10</t>
  </si>
  <si>
    <t>V-Witt</t>
  </si>
  <si>
    <t>VWIT</t>
  </si>
  <si>
    <t>WOLF</t>
  </si>
  <si>
    <t>W-11 Boredom Fighter</t>
  </si>
  <si>
    <t>W11</t>
  </si>
  <si>
    <t>WEATHERLY</t>
  </si>
  <si>
    <t>W201</t>
  </si>
  <si>
    <t>Anakonda</t>
  </si>
  <si>
    <t>W3</t>
  </si>
  <si>
    <t>Erka</t>
  </si>
  <si>
    <t>Gipsowka</t>
  </si>
  <si>
    <t>Gluszec</t>
  </si>
  <si>
    <t>Huzar</t>
  </si>
  <si>
    <t>Procjon</t>
  </si>
  <si>
    <t>S-1 Procjon</t>
  </si>
  <si>
    <t>Sokól</t>
  </si>
  <si>
    <t>SRR-10 Procjon</t>
  </si>
  <si>
    <t>W-3 Anakonda</t>
  </si>
  <si>
    <t>W-3 Erka</t>
  </si>
  <si>
    <t>W-3 Gipsowka</t>
  </si>
  <si>
    <t>W-3 Gluszec</t>
  </si>
  <si>
    <t>W-3 Huzar</t>
  </si>
  <si>
    <t>W-3 Sokól</t>
  </si>
  <si>
    <t>620BTG</t>
  </si>
  <si>
    <t>W62T</t>
  </si>
  <si>
    <t>Super 4</t>
  </si>
  <si>
    <t>WA40</t>
  </si>
  <si>
    <t>Baladou</t>
  </si>
  <si>
    <t>WA41</t>
  </si>
  <si>
    <t>Prestige</t>
  </si>
  <si>
    <t>WA42</t>
  </si>
  <si>
    <t>Atlantic</t>
  </si>
  <si>
    <t>WA50</t>
  </si>
  <si>
    <t>WA-81 Piranha</t>
  </si>
  <si>
    <t>WA80</t>
  </si>
  <si>
    <t>WAC9</t>
  </si>
  <si>
    <t>IBA</t>
  </si>
  <si>
    <t>WACA</t>
  </si>
  <si>
    <t>EGC</t>
  </si>
  <si>
    <t>WACC</t>
  </si>
  <si>
    <t>WACD</t>
  </si>
  <si>
    <t>HRE Aristocrat</t>
  </si>
  <si>
    <t>WACE</t>
  </si>
  <si>
    <t>WACO OHIO</t>
  </si>
  <si>
    <t>UMF</t>
  </si>
  <si>
    <t>WACF</t>
  </si>
  <si>
    <t>WACG</t>
  </si>
  <si>
    <t>JWM</t>
  </si>
  <si>
    <t>WACM</t>
  </si>
  <si>
    <t>AVN</t>
  </si>
  <si>
    <t>WACN</t>
  </si>
  <si>
    <t>E (GXE)</t>
  </si>
  <si>
    <t>RPT</t>
  </si>
  <si>
    <t>WACT</t>
  </si>
  <si>
    <t>Waiex</t>
  </si>
  <si>
    <t>WAIX</t>
  </si>
  <si>
    <t>WASP</t>
  </si>
  <si>
    <t>WB57</t>
  </si>
  <si>
    <t>DEAN-WILSON</t>
  </si>
  <si>
    <t>Whitney Boomerang</t>
  </si>
  <si>
    <t>WBOO</t>
  </si>
  <si>
    <t>WCAT</t>
  </si>
  <si>
    <t>WINDEXAIR</t>
  </si>
  <si>
    <t>Windex</t>
  </si>
  <si>
    <t>WDEX</t>
  </si>
  <si>
    <t>Wessex</t>
  </si>
  <si>
    <t>WESX</t>
  </si>
  <si>
    <t>WS-58 Wessex</t>
  </si>
  <si>
    <t>WAR</t>
  </si>
  <si>
    <t>Vought F4U Corsair</t>
  </si>
  <si>
    <t>WF4U</t>
  </si>
  <si>
    <t>Focke-Wulf 190</t>
  </si>
  <si>
    <t>WFOC</t>
  </si>
  <si>
    <t>Hawker Sea Fury</t>
  </si>
  <si>
    <t>WFUR</t>
  </si>
  <si>
    <t>WG30</t>
  </si>
  <si>
    <t>WG-30</t>
  </si>
  <si>
    <t>WENDT</t>
  </si>
  <si>
    <t>WH-1 Traveler</t>
  </si>
  <si>
    <t>WH1</t>
  </si>
  <si>
    <t>HALL</t>
  </si>
  <si>
    <t>WH-4 HARPOON</t>
  </si>
  <si>
    <t>WH4</t>
  </si>
  <si>
    <t>WHATLEY</t>
  </si>
  <si>
    <t>WHAT</t>
  </si>
  <si>
    <t>WHITE LIGHTNING</t>
  </si>
  <si>
    <t>WLAC-1 White Lightning</t>
  </si>
  <si>
    <t>WHIL</t>
  </si>
  <si>
    <t>GROVE</t>
  </si>
  <si>
    <t>Whisper</t>
  </si>
  <si>
    <t>WHIS</t>
  </si>
  <si>
    <t>Whitney Straight</t>
  </si>
  <si>
    <t>WHIT</t>
  </si>
  <si>
    <t>White Knight Two</t>
  </si>
  <si>
    <t>WHK2</t>
  </si>
  <si>
    <t>318 White Knight</t>
  </si>
  <si>
    <t>WHKN</t>
  </si>
  <si>
    <t>JAVELIN</t>
  </si>
  <si>
    <t>Wichawk</t>
  </si>
  <si>
    <t>WICH</t>
  </si>
  <si>
    <t>ULTRALEICHTBAU</t>
  </si>
  <si>
    <t>WT-01 Wild Thing</t>
  </si>
  <si>
    <t>WILT</t>
  </si>
  <si>
    <t>WATSON</t>
  </si>
  <si>
    <t>Windwagon</t>
  </si>
  <si>
    <t>WIND</t>
  </si>
  <si>
    <t>WINDECKER</t>
  </si>
  <si>
    <t>WINE</t>
  </si>
  <si>
    <t>Wirraway</t>
  </si>
  <si>
    <t>WIRR</t>
  </si>
  <si>
    <t>WHISPER</t>
  </si>
  <si>
    <t>WISP</t>
  </si>
  <si>
    <t>MILLER (2)</t>
  </si>
  <si>
    <t>WM-2</t>
  </si>
  <si>
    <t>WM2</t>
  </si>
  <si>
    <t>WOODS</t>
  </si>
  <si>
    <t>Woody Pusher</t>
  </si>
  <si>
    <t>WOPU</t>
  </si>
  <si>
    <t>Curtiss P-40 Kittyhawk</t>
  </si>
  <si>
    <t>WP40</t>
  </si>
  <si>
    <t>Republic P-47 Thunderbolt</t>
  </si>
  <si>
    <t>WP47</t>
  </si>
  <si>
    <t>SPRING</t>
  </si>
  <si>
    <t>WS-202 Sprint</t>
  </si>
  <si>
    <t>WS22</t>
  </si>
  <si>
    <t>WSP</t>
  </si>
  <si>
    <t>AEROSPOOL</t>
  </si>
  <si>
    <t>Dynamic</t>
  </si>
  <si>
    <t>WT9</t>
  </si>
  <si>
    <t>WW-1 Der Jäger D-9</t>
  </si>
  <si>
    <t>WW1</t>
  </si>
  <si>
    <t>1123 Westwind</t>
  </si>
  <si>
    <t>WW23</t>
  </si>
  <si>
    <t>Westwind (1124)</t>
  </si>
  <si>
    <t>WW24</t>
  </si>
  <si>
    <t>WZ-10</t>
  </si>
  <si>
    <t>WZ10</t>
  </si>
  <si>
    <t>Mitsubishi Zero</t>
  </si>
  <si>
    <t>WZER</t>
  </si>
  <si>
    <t>X-2</t>
  </si>
  <si>
    <t>X2</t>
  </si>
  <si>
    <t>X-29</t>
  </si>
  <si>
    <t>X29</t>
  </si>
  <si>
    <t>X-3</t>
  </si>
  <si>
    <t>X3</t>
  </si>
  <si>
    <t>X-32</t>
  </si>
  <si>
    <t>X32</t>
  </si>
  <si>
    <t>X-4</t>
  </si>
  <si>
    <t>X4</t>
  </si>
  <si>
    <t>X-47B</t>
  </si>
  <si>
    <t>X47B</t>
  </si>
  <si>
    <t>PIASECKI</t>
  </si>
  <si>
    <t>SpeedHawk</t>
  </si>
  <si>
    <t>X49</t>
  </si>
  <si>
    <t>X-49 SpeedHawk</t>
  </si>
  <si>
    <t>X-55</t>
  </si>
  <si>
    <t>X55</t>
  </si>
  <si>
    <t>XTREMEAIR</t>
  </si>
  <si>
    <t>XA-41</t>
  </si>
  <si>
    <t>XA41</t>
  </si>
  <si>
    <t>XA-42</t>
  </si>
  <si>
    <t>RAJ HAMSA</t>
  </si>
  <si>
    <t>XA-85 X-Air LS</t>
  </si>
  <si>
    <t>XA85</t>
  </si>
  <si>
    <t>X-AIR F Gumnam</t>
  </si>
  <si>
    <t>XAIR</t>
  </si>
  <si>
    <t>LIBERTY (2)</t>
  </si>
  <si>
    <t>XL-2</t>
  </si>
  <si>
    <t>XL2</t>
  </si>
  <si>
    <t>Xenos</t>
  </si>
  <si>
    <t>XNOS</t>
  </si>
  <si>
    <t>Y-11</t>
  </si>
  <si>
    <t>Y11</t>
  </si>
  <si>
    <t>YAKOVLEV</t>
  </si>
  <si>
    <t>Yak-112</t>
  </si>
  <si>
    <t>Y112</t>
  </si>
  <si>
    <t>Harbinger</t>
  </si>
  <si>
    <t>Y12</t>
  </si>
  <si>
    <t>Y12F</t>
  </si>
  <si>
    <t>Yak-130</t>
  </si>
  <si>
    <t>Y130</t>
  </si>
  <si>
    <t>Yak-141</t>
  </si>
  <si>
    <t>Y141</t>
  </si>
  <si>
    <t>Yak-18T</t>
  </si>
  <si>
    <t>Y18T</t>
  </si>
  <si>
    <t>Yak-3</t>
  </si>
  <si>
    <t>YAK3</t>
  </si>
  <si>
    <t>Yak-9</t>
  </si>
  <si>
    <t>YAK9</t>
  </si>
  <si>
    <t>NJ Yale</t>
  </si>
  <si>
    <t>YALE</t>
  </si>
  <si>
    <t>ARROW (2)</t>
  </si>
  <si>
    <t>Yarrow Arrow</t>
  </si>
  <si>
    <t>YARR</t>
  </si>
  <si>
    <t>SGAU</t>
  </si>
  <si>
    <t>Yastreb</t>
  </si>
  <si>
    <t>YAST</t>
  </si>
  <si>
    <t>CHASLE</t>
  </si>
  <si>
    <t>YC-122 Tourbillon</t>
  </si>
  <si>
    <t>YC12</t>
  </si>
  <si>
    <t>Yak-11</t>
  </si>
  <si>
    <t>YK11</t>
  </si>
  <si>
    <t>Yak-12</t>
  </si>
  <si>
    <t>YK12</t>
  </si>
  <si>
    <t>Yak-18A</t>
  </si>
  <si>
    <t>YK18</t>
  </si>
  <si>
    <t>Yak-28</t>
  </si>
  <si>
    <t>YK28</t>
  </si>
  <si>
    <t>Yak-32</t>
  </si>
  <si>
    <t>YK30</t>
  </si>
  <si>
    <t>Yak-38</t>
  </si>
  <si>
    <t>YK38</t>
  </si>
  <si>
    <t>Yak-40</t>
  </si>
  <si>
    <t>YK40</t>
  </si>
  <si>
    <t>Yak-42</t>
  </si>
  <si>
    <t>YK42</t>
  </si>
  <si>
    <t>Yak-50</t>
  </si>
  <si>
    <t>YK50</t>
  </si>
  <si>
    <t>Yak-52</t>
  </si>
  <si>
    <t>YK52</t>
  </si>
  <si>
    <t>Yak-53</t>
  </si>
  <si>
    <t>YK53</t>
  </si>
  <si>
    <t>Yak-54</t>
  </si>
  <si>
    <t>YK54</t>
  </si>
  <si>
    <t>Yak-55</t>
  </si>
  <si>
    <t>YK55</t>
  </si>
  <si>
    <t>Yak-58</t>
  </si>
  <si>
    <t>YK58</t>
  </si>
  <si>
    <t>451 Scout</t>
  </si>
  <si>
    <t>YL15</t>
  </si>
  <si>
    <t>AVIAIMPEX</t>
  </si>
  <si>
    <t>KT-112 Yanhol</t>
  </si>
  <si>
    <t>YNHL</t>
  </si>
  <si>
    <t>Yanhol</t>
  </si>
  <si>
    <t>NAMC (1)</t>
  </si>
  <si>
    <t>YS-11</t>
  </si>
  <si>
    <t>YS11</t>
  </si>
  <si>
    <t>SHUYA</t>
  </si>
  <si>
    <t>Yunona</t>
  </si>
  <si>
    <t>YUNO</t>
  </si>
  <si>
    <t>SOKO-CNIAR</t>
  </si>
  <si>
    <t>NJ-22 Orao</t>
  </si>
  <si>
    <t>YURO</t>
  </si>
  <si>
    <t>Z-22 Junak</t>
  </si>
  <si>
    <t>Z22</t>
  </si>
  <si>
    <t>Z-26 Trener</t>
  </si>
  <si>
    <t>Z26</t>
  </si>
  <si>
    <t>MORAVAN</t>
  </si>
  <si>
    <t>Z37P</t>
  </si>
  <si>
    <t>Z-137 Agro Turbo</t>
  </si>
  <si>
    <t>Z37T</t>
  </si>
  <si>
    <t>Z-42</t>
  </si>
  <si>
    <t>Z42</t>
  </si>
  <si>
    <t>Safir 43</t>
  </si>
  <si>
    <t>Z43</t>
  </si>
  <si>
    <t>Z-50</t>
  </si>
  <si>
    <t>Z50</t>
  </si>
  <si>
    <t>AEROKOPTER</t>
  </si>
  <si>
    <t>ZA6</t>
  </si>
  <si>
    <t>Sanka</t>
  </si>
  <si>
    <t>ZA-6 Sanka</t>
  </si>
  <si>
    <t>SAFAT</t>
  </si>
  <si>
    <t>Zephyr 2</t>
  </si>
  <si>
    <t>ZEP2</t>
  </si>
  <si>
    <t>122 Zephyr</t>
  </si>
  <si>
    <t>ZEPH</t>
  </si>
  <si>
    <t>A6M Zero</t>
  </si>
  <si>
    <t>ZERO</t>
  </si>
  <si>
    <t>APPLEBAY</t>
  </si>
  <si>
    <t>Zia</t>
  </si>
  <si>
    <t>ZIA</t>
  </si>
  <si>
    <t>ZIU</t>
  </si>
  <si>
    <t>BUL</t>
  </si>
  <si>
    <t>Zùlù</t>
  </si>
  <si>
    <t>ZULU</t>
  </si>
  <si>
    <t>Flight Types under a Callsign</t>
  </si>
  <si>
    <r>
      <rPr>
        <b/>
        <sz val="10"/>
        <color theme="1"/>
        <rFont val="Arial"/>
        <family val="2"/>
      </rPr>
      <t>S1</t>
    </r>
    <r>
      <rPr>
        <sz val="10"/>
        <color theme="1"/>
        <rFont val="Arial"/>
        <family val="2"/>
      </rPr>
      <t xml:space="preserve"> – Passenger Air Transport (International) </t>
    </r>
  </si>
  <si>
    <r>
      <rPr>
        <b/>
        <sz val="10"/>
        <color theme="1"/>
        <rFont val="Arial"/>
        <family val="2"/>
      </rPr>
      <t>S2</t>
    </r>
    <r>
      <rPr>
        <sz val="10"/>
        <color theme="1"/>
        <rFont val="Arial"/>
        <family val="2"/>
      </rPr>
      <t xml:space="preserve"> – Freight Air transport (International) (Freight flight over 15 tonnes)</t>
    </r>
  </si>
  <si>
    <r>
      <rPr>
        <b/>
        <sz val="10"/>
        <color theme="1"/>
        <rFont val="Arial"/>
        <family val="2"/>
      </rPr>
      <t>SD1</t>
    </r>
    <r>
      <rPr>
        <sz val="10"/>
        <color theme="1"/>
        <rFont val="Arial"/>
        <family val="2"/>
      </rPr>
      <t xml:space="preserve"> – Passenger Air Transport (Domestic)</t>
    </r>
  </si>
  <si>
    <r>
      <rPr>
        <b/>
        <sz val="10"/>
        <color theme="1"/>
        <rFont val="Arial"/>
        <family val="2"/>
      </rPr>
      <t>SD2</t>
    </r>
    <r>
      <rPr>
        <sz val="10"/>
        <color theme="1"/>
        <rFont val="Arial"/>
        <family val="2"/>
      </rPr>
      <t xml:space="preserve"> – Freight Air Transport (Domestic) (Freight flight over 15 tonnes)</t>
    </r>
  </si>
  <si>
    <r>
      <rPr>
        <b/>
        <sz val="10"/>
        <color theme="1"/>
        <rFont val="Arial"/>
        <family val="2"/>
      </rPr>
      <t>AI</t>
    </r>
    <r>
      <rPr>
        <sz val="10"/>
        <color theme="1"/>
        <rFont val="Arial"/>
        <family val="2"/>
      </rPr>
      <t xml:space="preserve"> - Air Taxi International (Apollo, Medical Flights, Private Charter) - A commerical or charted flight under 15 tonnes operating under an AOC (With a callsign)</t>
    </r>
  </si>
  <si>
    <r>
      <rPr>
        <b/>
        <sz val="10"/>
        <color theme="1"/>
        <rFont val="Arial"/>
        <family val="2"/>
      </rPr>
      <t>AD</t>
    </r>
    <r>
      <rPr>
        <sz val="10"/>
        <color theme="1"/>
        <rFont val="Arial"/>
        <family val="2"/>
      </rPr>
      <t xml:space="preserve"> - Air Taxi Domestic (Apollo, Medical Flights, Private Charter) - A commerical or charted flight under 15 tonnes operating under an AOC (With a callsign)</t>
    </r>
  </si>
  <si>
    <r>
      <rPr>
        <b/>
        <sz val="10"/>
        <color theme="1"/>
        <rFont val="Arial"/>
        <family val="2"/>
      </rPr>
      <t>A</t>
    </r>
    <r>
      <rPr>
        <sz val="10"/>
        <color theme="1"/>
        <rFont val="Arial"/>
        <family val="2"/>
      </rPr>
      <t xml:space="preserve"> – Positioning (Logan/Nyx flights not on scheduled routes)</t>
    </r>
  </si>
  <si>
    <r>
      <rPr>
        <b/>
        <sz val="10"/>
        <color theme="1"/>
        <rFont val="Arial"/>
        <family val="2"/>
      </rPr>
      <t>L –</t>
    </r>
    <r>
      <rPr>
        <sz val="10"/>
        <color theme="1"/>
        <rFont val="Arial"/>
        <family val="2"/>
      </rPr>
      <t xml:space="preserve"> Local Commercial (Pipeline, UKP, HLE, PDG, Press etc.)</t>
    </r>
  </si>
  <si>
    <r>
      <rPr>
        <b/>
        <sz val="10"/>
        <color theme="1"/>
        <rFont val="Arial"/>
        <family val="2"/>
      </rPr>
      <t>T</t>
    </r>
    <r>
      <rPr>
        <sz val="10"/>
        <color theme="1"/>
        <rFont val="Arial"/>
        <family val="2"/>
      </rPr>
      <t xml:space="preserve"> – Training/Exam/Air test (STL, OXF, EXM etc.)</t>
    </r>
  </si>
  <si>
    <r>
      <rPr>
        <b/>
        <sz val="10"/>
        <color theme="1"/>
        <rFont val="Arial"/>
        <family val="2"/>
      </rPr>
      <t>N1</t>
    </r>
    <r>
      <rPr>
        <sz val="10"/>
        <color theme="1"/>
        <rFont val="Arial"/>
        <family val="2"/>
      </rPr>
      <t xml:space="preserve"> – Maintenance (visiting Northumberland Aircraft Maintenance Hangar)</t>
    </r>
  </si>
  <si>
    <r>
      <rPr>
        <b/>
        <sz val="10"/>
        <color theme="1"/>
        <rFont val="Arial"/>
        <family val="2"/>
      </rPr>
      <t>N2</t>
    </r>
    <r>
      <rPr>
        <sz val="10"/>
        <color theme="1"/>
        <rFont val="Arial"/>
        <family val="2"/>
      </rPr>
      <t xml:space="preserve"> – Other non-commercial (Delivery flights, diverting back to airfield due wx/tech)</t>
    </r>
  </si>
  <si>
    <r>
      <rPr>
        <b/>
        <sz val="10"/>
        <color theme="1"/>
        <rFont val="Arial"/>
        <family val="2"/>
      </rPr>
      <t>C</t>
    </r>
    <r>
      <rPr>
        <sz val="10"/>
        <color theme="1"/>
        <rFont val="Arial"/>
        <family val="2"/>
      </rPr>
      <t xml:space="preserve"> – Based Club A/C</t>
    </r>
  </si>
  <si>
    <r>
      <rPr>
        <b/>
        <sz val="10"/>
        <color theme="1"/>
        <rFont val="Arial"/>
        <family val="2"/>
      </rPr>
      <t>M</t>
    </r>
    <r>
      <rPr>
        <sz val="10"/>
        <color theme="1"/>
        <rFont val="Arial"/>
        <family val="2"/>
      </rPr>
      <t xml:space="preserve"> – Military</t>
    </r>
  </si>
  <si>
    <r>
      <rPr>
        <b/>
        <sz val="10"/>
        <color theme="1"/>
        <rFont val="Arial"/>
        <family val="2"/>
      </rPr>
      <t>X</t>
    </r>
    <r>
      <rPr>
        <sz val="10"/>
        <color theme="1"/>
        <rFont val="Arial"/>
        <family val="2"/>
      </rPr>
      <t xml:space="preserve"> – Official</t>
    </r>
  </si>
  <si>
    <t>Flight Types under a Registration</t>
  </si>
  <si>
    <r>
      <rPr>
        <b/>
        <sz val="10"/>
        <color theme="1"/>
        <rFont val="Arial"/>
        <family val="2"/>
      </rPr>
      <t>P</t>
    </r>
    <r>
      <rPr>
        <sz val="10"/>
        <color theme="1"/>
        <rFont val="Arial"/>
        <family val="2"/>
      </rPr>
      <t xml:space="preserve"> – Private under 2730kg</t>
    </r>
  </si>
  <si>
    <r>
      <rPr>
        <b/>
        <sz val="10"/>
        <color theme="1"/>
        <rFont val="Arial"/>
        <family val="2"/>
      </rPr>
      <t>B1</t>
    </r>
    <r>
      <rPr>
        <sz val="10"/>
        <color theme="1"/>
        <rFont val="Arial"/>
        <family val="2"/>
      </rPr>
      <t xml:space="preserve"> – Business flights 2730kg and over handled by Stobart Jet Centre (with or without a flight number)</t>
    </r>
  </si>
  <si>
    <r>
      <rPr>
        <b/>
        <sz val="10"/>
        <color theme="1"/>
        <rFont val="Arial"/>
        <family val="2"/>
      </rPr>
      <t>B2</t>
    </r>
    <r>
      <rPr>
        <sz val="10"/>
        <color theme="1"/>
        <rFont val="Arial"/>
        <family val="2"/>
      </rPr>
      <t xml:space="preserve"> – Business flights 2730kg and over not handled by Stobart Jet Centre (with or without a flight number)</t>
    </r>
  </si>
  <si>
    <t>106 Codes - Used for flights operating in breach of Noise Preferential Routing</t>
  </si>
  <si>
    <r>
      <rPr>
        <b/>
        <sz val="10"/>
        <color theme="1"/>
        <rFont val="Arial"/>
        <family val="2"/>
      </rPr>
      <t>G</t>
    </r>
    <r>
      <rPr>
        <sz val="10"/>
        <color theme="1"/>
        <rFont val="Arial"/>
        <family val="2"/>
      </rPr>
      <t xml:space="preserve"> – Weather (Wind, TS, etc.)</t>
    </r>
  </si>
  <si>
    <r>
      <rPr>
        <b/>
        <sz val="10"/>
        <color theme="1"/>
        <rFont val="Arial"/>
        <family val="2"/>
      </rPr>
      <t>E</t>
    </r>
    <r>
      <rPr>
        <sz val="10"/>
        <color theme="1"/>
        <rFont val="Arial"/>
        <family val="2"/>
      </rPr>
      <t xml:space="preserve"> – Reasonable requirements of ATC (Including pilot request)</t>
    </r>
  </si>
  <si>
    <r>
      <rPr>
        <b/>
        <sz val="10"/>
        <color theme="1"/>
        <rFont val="Arial"/>
        <family val="2"/>
      </rPr>
      <t>D</t>
    </r>
    <r>
      <rPr>
        <sz val="10"/>
        <color theme="1"/>
        <rFont val="Arial"/>
        <family val="2"/>
      </rPr>
      <t xml:space="preserve"> – Safety (Emergency)</t>
    </r>
  </si>
  <si>
    <r>
      <rPr>
        <b/>
        <sz val="10"/>
        <color theme="1"/>
        <rFont val="Arial"/>
        <family val="2"/>
      </rPr>
      <t xml:space="preserve">J </t>
    </r>
    <r>
      <rPr>
        <sz val="10"/>
        <color theme="1"/>
        <rFont val="Arial"/>
        <family val="2"/>
      </rPr>
      <t>– Night CCTS</t>
    </r>
  </si>
  <si>
    <t>Note: Missed Approaches do NOT require a movement code. Helicopters do not require a Section 106 code - See below for CAA guidanace on codes</t>
  </si>
  <si>
    <t>Commercial Movements</t>
  </si>
  <si>
    <t>Commercial movements are landings or take-offs of aircraft engaged on the transport of passengers, cargo or mail on commercial terms. All scheduled movements, including those operated empty, loaded charter and air taxi movements are included. For the purpose of these statistics where flights are operated on a sub charter basis the operator is identified according to the flight number. In the case of code sharing and franchise services the flight is allocated to the operator who has commercial responsibility for the service.</t>
  </si>
  <si>
    <r>
      <t xml:space="preserve">Positioning movements </t>
    </r>
    <r>
      <rPr>
        <sz val="10"/>
        <color rgb="FF000000"/>
        <rFont val="Arial"/>
        <family val="2"/>
      </rPr>
      <t xml:space="preserve">are movements by aircraft moving into position for scheduled or charter transport flights or returning to base after such flights, including empty Air Taxi Movements. </t>
    </r>
  </si>
  <si>
    <r>
      <rPr>
        <b/>
        <i/>
        <u/>
        <sz val="10"/>
        <color rgb="FF000000"/>
        <rFont val="Arial"/>
        <family val="2"/>
      </rPr>
      <t>Air taxi movement</t>
    </r>
    <r>
      <rPr>
        <sz val="10"/>
        <color rgb="FF000000"/>
        <rFont val="Arial"/>
        <family val="2"/>
      </rPr>
      <t xml:space="preserve"> is a movement by an aircraft of less than 15 tonnes MTWA operating on a non-scheduled service. These are predominantly sole-use charter operations and could include Air Ambulance flights. </t>
    </r>
  </si>
  <si>
    <r>
      <t xml:space="preserve">Local movements </t>
    </r>
    <r>
      <rPr>
        <sz val="10"/>
        <color rgb="FF000000"/>
        <rFont val="Arial"/>
        <family val="2"/>
      </rPr>
      <t xml:space="preserve">are commercial flights undertaken for press, survey, agricultural and fisheries flying, or public entertainment purposes, and flights performed under a Police Air Operators Certificate. </t>
    </r>
  </si>
  <si>
    <t xml:space="preserve">Non-commercial Movements </t>
  </si>
  <si>
    <r>
      <t>Test and training movements</t>
    </r>
    <r>
      <rPr>
        <i/>
        <sz val="10"/>
        <color rgb="FF000000"/>
        <rFont val="Arial"/>
        <family val="2"/>
      </rPr>
      <t xml:space="preserve"> </t>
    </r>
    <r>
      <rPr>
        <sz val="10"/>
        <color rgb="FF000000"/>
        <rFont val="Arial"/>
        <family val="2"/>
      </rPr>
      <t xml:space="preserve">are movements for the purpose of testing aircraft or for training flying crew or ground personnel. Also included in this category are demonstration flights by makers or sellers of aircraft and aviation equipment. Aero-club instructional flights are not included in this category. Touch and go operations are counted as two movements. </t>
    </r>
  </si>
  <si>
    <r>
      <t>Other non-commercial movements</t>
    </r>
    <r>
      <rPr>
        <i/>
        <sz val="10"/>
        <color rgb="FF000000"/>
        <rFont val="Arial"/>
        <family val="2"/>
      </rPr>
      <t xml:space="preserve"> </t>
    </r>
    <r>
      <rPr>
        <sz val="10"/>
        <color rgb="FF000000"/>
        <rFont val="Arial"/>
        <family val="2"/>
      </rPr>
      <t xml:space="preserve">are non-revenue earning movements by air transport operators or manufacturers for the sole purpose of moving their own personnel or stores from one place to another, for delivery, refuelling or maintenance of empty aircraft and air transport flights forced to return to base by bad weather, engine failure or other causes. </t>
    </r>
  </si>
  <si>
    <r>
      <t>Private movements</t>
    </r>
    <r>
      <rPr>
        <i/>
        <sz val="10"/>
        <color rgb="FF000000"/>
        <rFont val="Arial"/>
        <family val="2"/>
      </rPr>
      <t xml:space="preserve"> </t>
    </r>
    <r>
      <rPr>
        <sz val="10"/>
        <color rgb="FF000000"/>
        <rFont val="Arial"/>
        <family val="2"/>
      </rPr>
      <t>are movements for purely non-commercial purposes by private owners or other private aircraft operators, excluding aero-clubs movements. (See below)</t>
    </r>
  </si>
  <si>
    <r>
      <t>Aero-club movements</t>
    </r>
    <r>
      <rPr>
        <i/>
        <sz val="10"/>
        <color rgb="FF000000"/>
        <rFont val="Arial"/>
        <family val="2"/>
      </rPr>
      <t xml:space="preserve"> </t>
    </r>
    <r>
      <rPr>
        <sz val="10"/>
        <color rgb="FF000000"/>
        <rFont val="Arial"/>
        <family val="2"/>
      </rPr>
      <t xml:space="preserve">are movements operated by aero-club members for instruction or pleasure. Touch and go operations are counted as two movements. </t>
    </r>
  </si>
  <si>
    <r>
      <t>Official movements</t>
    </r>
    <r>
      <rPr>
        <i/>
        <sz val="10"/>
        <color rgb="FF000000"/>
        <rFont val="Arial"/>
        <family val="2"/>
      </rPr>
      <t xml:space="preserve"> </t>
    </r>
    <r>
      <rPr>
        <sz val="10"/>
        <color rgb="FF000000"/>
        <rFont val="Arial"/>
        <family val="2"/>
      </rPr>
      <t xml:space="preserve">are movements for official purposes (excluding Air transport Movements) by British or foreign civil Government Departments eg movements by aircraft of the Civil Aviation Authority’s Flight Calibration Services and the Queen's Flight. </t>
    </r>
  </si>
  <si>
    <r>
      <t>Military movements</t>
    </r>
    <r>
      <rPr>
        <i/>
        <sz val="10"/>
        <color rgb="FF000000"/>
        <rFont val="Arial"/>
        <family val="2"/>
      </rPr>
      <t xml:space="preserve"> </t>
    </r>
    <r>
      <rPr>
        <sz val="10"/>
        <color rgb="FF000000"/>
        <rFont val="Arial"/>
        <family val="2"/>
      </rPr>
      <t xml:space="preserve">are movements exclusively for military purposes using military aircraft. Military movements at military airfields are not included in these statistics. </t>
    </r>
  </si>
  <si>
    <r>
      <t>Business aviation movements</t>
    </r>
    <r>
      <rPr>
        <i/>
        <sz val="10"/>
        <color rgb="FF000000"/>
        <rFont val="Arial"/>
        <family val="2"/>
      </rPr>
      <t xml:space="preserve"> </t>
    </r>
    <r>
      <rPr>
        <sz val="10"/>
        <color rgb="FF000000"/>
        <rFont val="Arial"/>
        <family val="2"/>
      </rPr>
      <t xml:space="preserve">are non-commercial movements operated on aircraft of 2730kgs MTWA or greater (with no upper weight limit) conducting business operations (e.g. aircraft owned and operated by Shell or Ford) </t>
    </r>
  </si>
  <si>
    <t>VERSION 1.2</t>
  </si>
  <si>
    <t>DATE</t>
  </si>
  <si>
    <t>CHANGE</t>
  </si>
  <si>
    <t>UPDATED CAA SUMMARY TO PULL SAFETY AND TRAINING MISSED APPROACH COUNT FROM THE CORRECT CELLS. ADDED ADDITIONAL AIRCRAFT TO DATABASE - SAH</t>
  </si>
  <si>
    <t>ADDED ADDITIONAL AIRCRAFT TO DATABASE. UPDATED TO REFLECT COMPLETE REGISTRATIONS. ADDED DATA FOR MONTHLY MOVEMENT LOG INFO. - SAH</t>
  </si>
  <si>
    <t>DATABASE UPDATE - SAH</t>
  </si>
  <si>
    <t>COOKSON</t>
  </si>
  <si>
    <t>VITAL1</t>
  </si>
  <si>
    <t>VITAL2</t>
  </si>
  <si>
    <t>VAUXHALL1</t>
  </si>
  <si>
    <t>VAUXHALL2</t>
  </si>
  <si>
    <t>MERSEY1</t>
  </si>
  <si>
    <t>MERSEY2</t>
  </si>
  <si>
    <t>GBAPJ</t>
  </si>
  <si>
    <t>G-BAPJ</t>
  </si>
  <si>
    <t>TERRANCE WHITE</t>
  </si>
  <si>
    <t>AEROBAT</t>
  </si>
  <si>
    <t>G-BCKN</t>
  </si>
  <si>
    <t>MARTIN COWBURN</t>
  </si>
  <si>
    <t>GBCKN</t>
  </si>
  <si>
    <t>ZA705</t>
  </si>
  <si>
    <t xml:space="preserve"> ROYAL AIR FORCE</t>
  </si>
  <si>
    <t>DALEY</t>
  </si>
  <si>
    <t>G-BFNI</t>
  </si>
  <si>
    <t>AIR TRAINING CLUB AVIATION</t>
  </si>
  <si>
    <t>GBFNI</t>
  </si>
  <si>
    <t>KINGMOOR AVIATION</t>
  </si>
  <si>
    <t>GODHB</t>
  </si>
  <si>
    <t>G-ODHB</t>
  </si>
  <si>
    <t>G-VMCG</t>
  </si>
  <si>
    <t>PURE AVIATION SUPPORT SERVICES</t>
  </si>
  <si>
    <t>GVMCG</t>
  </si>
  <si>
    <t>FIS</t>
  </si>
  <si>
    <t>G-CEFM</t>
  </si>
  <si>
    <t>G-CPLH</t>
  </si>
  <si>
    <t>HELICENTRE AVIATION</t>
  </si>
  <si>
    <t>GCPLH</t>
  </si>
  <si>
    <t>G-DGRE</t>
  </si>
  <si>
    <t>G-FICH</t>
  </si>
  <si>
    <t>G-GOES</t>
  </si>
  <si>
    <t>GLINJ</t>
  </si>
  <si>
    <t>GGOES</t>
  </si>
  <si>
    <t>G-HCEN</t>
  </si>
  <si>
    <t>GHCEN</t>
  </si>
  <si>
    <t>G-LINJ</t>
  </si>
  <si>
    <t>G-LINY</t>
  </si>
  <si>
    <t>G-LINZ</t>
  </si>
  <si>
    <t>G-NESH</t>
  </si>
  <si>
    <t>G-RBRI</t>
  </si>
  <si>
    <t>GDGRE</t>
  </si>
  <si>
    <t>GLINY</t>
  </si>
  <si>
    <t>GLINZ</t>
  </si>
  <si>
    <t>GNESH</t>
  </si>
  <si>
    <t>GFICH</t>
  </si>
  <si>
    <t>G-TOOO</t>
  </si>
  <si>
    <t>GTOOO</t>
  </si>
  <si>
    <t>GCEFM</t>
  </si>
  <si>
    <t>G-BJWW</t>
  </si>
  <si>
    <t>PETER WESTOBY</t>
  </si>
  <si>
    <t>GBJWW</t>
  </si>
  <si>
    <t>G-FRYA</t>
  </si>
  <si>
    <t>GFRYA</t>
  </si>
  <si>
    <t>G-LFSA</t>
  </si>
  <si>
    <t>GLFSA</t>
  </si>
  <si>
    <t>G-LENZ</t>
  </si>
  <si>
    <t>RENNETA</t>
  </si>
  <si>
    <t>GLENZ</t>
  </si>
  <si>
    <t>G-SWEL</t>
  </si>
  <si>
    <t>MARK CROOK / ANDREW WRIGHT</t>
  </si>
  <si>
    <t>HUGHES 500</t>
  </si>
  <si>
    <t>GSWEL</t>
  </si>
  <si>
    <t>G-BNOJ</t>
  </si>
  <si>
    <t>BAE (WARTON) FLYING CLUB</t>
  </si>
  <si>
    <t>GBNOJ</t>
  </si>
  <si>
    <t>G-BNOP</t>
  </si>
  <si>
    <t>GBNOP</t>
  </si>
  <si>
    <t>G-DONE</t>
  </si>
  <si>
    <t>VIVIO DEVELOPMENTS</t>
  </si>
  <si>
    <t>GDONE</t>
  </si>
  <si>
    <t>G-BPYR</t>
  </si>
  <si>
    <t>G-POLJ</t>
  </si>
  <si>
    <t>G-POLW</t>
  </si>
  <si>
    <t>G-POLV</t>
  </si>
  <si>
    <t>G-LFSH</t>
  </si>
  <si>
    <t>G-LFSL</t>
  </si>
  <si>
    <t>G-LFSM</t>
  </si>
  <si>
    <t>G-LFSU</t>
  </si>
  <si>
    <t>G-LFST</t>
  </si>
  <si>
    <t>GLFSH</t>
  </si>
  <si>
    <t>GLFSL</t>
  </si>
  <si>
    <t>GLFSM</t>
  </si>
  <si>
    <t>GLFSU</t>
  </si>
  <si>
    <t>GLFST</t>
  </si>
  <si>
    <t>G-AZBN</t>
  </si>
  <si>
    <t>GREG CAWLEY</t>
  </si>
  <si>
    <t>HARVARD</t>
  </si>
  <si>
    <t>ZJ137</t>
  </si>
  <si>
    <t>VNH</t>
  </si>
  <si>
    <t>ZK558</t>
  </si>
  <si>
    <t>7 SQUADRON, RAF</t>
  </si>
  <si>
    <t>G-LASS</t>
  </si>
  <si>
    <t>VARIEZE</t>
  </si>
  <si>
    <t>PIPE81</t>
  </si>
  <si>
    <t>G-MPAA</t>
  </si>
  <si>
    <t>SHROPSHIRE AERO CLUB</t>
  </si>
  <si>
    <t>GMPAA</t>
  </si>
  <si>
    <t>G-CFWJ</t>
  </si>
  <si>
    <t>DAVID WHITELEY</t>
  </si>
  <si>
    <t>GCFWJ</t>
  </si>
  <si>
    <t>FLEXWING MICROLIGHT</t>
  </si>
  <si>
    <t>ZZ376</t>
  </si>
  <si>
    <t>G-ERFS</t>
  </si>
  <si>
    <t>NORTH WALES FLIGHT ACADEMY</t>
  </si>
  <si>
    <t>GERFS</t>
  </si>
  <si>
    <t>JUTLA</t>
  </si>
  <si>
    <t>G-CKXM</t>
  </si>
  <si>
    <t>JAMES WALKER</t>
  </si>
  <si>
    <t>EUROFOX</t>
  </si>
  <si>
    <t>GCKXM</t>
  </si>
  <si>
    <t>Unit Code</t>
  </si>
  <si>
    <t>G-WAPA</t>
  </si>
  <si>
    <t>DEREK WATSON</t>
  </si>
  <si>
    <t>GWAPA</t>
  </si>
  <si>
    <t>G-CIRZ</t>
  </si>
  <si>
    <t>G-AZYF</t>
  </si>
  <si>
    <t>JOHN WILLS</t>
  </si>
  <si>
    <t>GAZYF</t>
  </si>
  <si>
    <t>G-BSKW</t>
  </si>
  <si>
    <t>GBSKW</t>
  </si>
  <si>
    <t>MAINAIR MICROLIGHT SCHOOL</t>
  </si>
  <si>
    <t>GCIRZ</t>
  </si>
  <si>
    <t>G-CDOA</t>
  </si>
  <si>
    <t>GCDOA</t>
  </si>
  <si>
    <t>G-CDZG</t>
  </si>
  <si>
    <t>GCDZG</t>
  </si>
  <si>
    <t>G-CGVT</t>
  </si>
  <si>
    <t>GCGVT</t>
  </si>
  <si>
    <t>G-CJDA</t>
  </si>
  <si>
    <t>GCJDA</t>
  </si>
  <si>
    <t>G-BPVA</t>
  </si>
  <si>
    <t>SOUTH LANCASHIRE FLYERS</t>
  </si>
  <si>
    <t>GBPVA</t>
  </si>
  <si>
    <t>G-NELI</t>
  </si>
  <si>
    <t>MK AERO SUPPORT</t>
  </si>
  <si>
    <t>ARROW</t>
  </si>
  <si>
    <t>GNELI</t>
  </si>
  <si>
    <t>UKP441</t>
  </si>
  <si>
    <t>UKP442</t>
  </si>
  <si>
    <t>UKP443</t>
  </si>
  <si>
    <t>G-BSWR</t>
  </si>
  <si>
    <t>SCOUT1</t>
  </si>
  <si>
    <t>SCOUT2</t>
  </si>
  <si>
    <t>G-BAXZ</t>
  </si>
  <si>
    <t>G-BAXZ (87) SYNDICATE</t>
  </si>
  <si>
    <t>GBAXZ</t>
  </si>
  <si>
    <t>G-GHER</t>
  </si>
  <si>
    <t>A2B CHARTERS</t>
  </si>
  <si>
    <t>G-WSTO</t>
  </si>
  <si>
    <t>THOMAS</t>
  </si>
  <si>
    <t>HURRELL</t>
  </si>
  <si>
    <t>GBHZV</t>
  </si>
  <si>
    <t>GSHMB</t>
  </si>
  <si>
    <t>HIGH G FLIGHT TRAINING</t>
  </si>
  <si>
    <t>GTIII</t>
  </si>
  <si>
    <t>G-POET</t>
  </si>
  <si>
    <t>AIR CAERNARFON</t>
  </si>
  <si>
    <t>GPOET</t>
  </si>
  <si>
    <t>GBCGO</t>
  </si>
  <si>
    <t>G-BHZV</t>
  </si>
  <si>
    <t>G-BHZV GROUP</t>
  </si>
  <si>
    <t>G-BYXA</t>
  </si>
  <si>
    <t>BRISTELL</t>
  </si>
  <si>
    <t>L39 AVIATION</t>
  </si>
  <si>
    <t>G-TIII</t>
  </si>
  <si>
    <t>G-BMGC</t>
  </si>
  <si>
    <t>FLY NAVY HERITAGE TRUST</t>
  </si>
  <si>
    <t>SWORDFISH</t>
  </si>
  <si>
    <t>SWDFSH</t>
  </si>
  <si>
    <t>G-BOYV</t>
  </si>
  <si>
    <t>PAUL LODGE</t>
  </si>
  <si>
    <t>GBOYV</t>
  </si>
  <si>
    <t>G-CLIW</t>
  </si>
  <si>
    <t>WINGGLIDER LTD</t>
  </si>
  <si>
    <t>GCLIW</t>
  </si>
  <si>
    <t>SKYDIVING</t>
  </si>
  <si>
    <t>G-NGTC</t>
  </si>
  <si>
    <t>SKYBOARD AEROBATICS</t>
  </si>
  <si>
    <t>GNGTC</t>
  </si>
  <si>
    <t>G-IIRP</t>
  </si>
  <si>
    <t>MICHAEL PICKIN</t>
  </si>
  <si>
    <t>CAP 232</t>
  </si>
  <si>
    <t>GIIRP</t>
  </si>
  <si>
    <t>MK356</t>
  </si>
  <si>
    <t>SPIT90</t>
  </si>
  <si>
    <t>G-HURI</t>
  </si>
  <si>
    <t>ZM531</t>
  </si>
  <si>
    <t>SYS31</t>
  </si>
  <si>
    <t>SYS32</t>
  </si>
  <si>
    <t>SYS30</t>
  </si>
  <si>
    <t>SYS27</t>
  </si>
  <si>
    <t>SYS26</t>
  </si>
  <si>
    <t>SYS25</t>
  </si>
  <si>
    <t>SYS24</t>
  </si>
  <si>
    <t>SYS23</t>
  </si>
  <si>
    <t>SYS22</t>
  </si>
  <si>
    <t>SYS20</t>
  </si>
  <si>
    <t>SYS19</t>
  </si>
  <si>
    <t>SYS18</t>
  </si>
  <si>
    <t>SYS16</t>
  </si>
  <si>
    <t>SYS15</t>
  </si>
  <si>
    <t>SYS14</t>
  </si>
  <si>
    <t>SYS12</t>
  </si>
  <si>
    <t>SYS10</t>
  </si>
  <si>
    <t>SYS09</t>
  </si>
  <si>
    <t>SYS08</t>
  </si>
  <si>
    <t>SYS07</t>
  </si>
  <si>
    <t>SYS05</t>
  </si>
  <si>
    <t>SYS04</t>
  </si>
  <si>
    <t>SYS02</t>
  </si>
  <si>
    <t>SYS01</t>
  </si>
  <si>
    <t>G-SOAF</t>
  </si>
  <si>
    <t>STRIKE</t>
  </si>
  <si>
    <t>NORTH WALES MILITARY AVIATION SERVICES</t>
  </si>
  <si>
    <t>G-RSAF</t>
  </si>
  <si>
    <t>STRIKEMASTER</t>
  </si>
  <si>
    <t>ZA682</t>
  </si>
  <si>
    <t>18 SQUADRON, RAF</t>
  </si>
  <si>
    <t>G-IIYI</t>
  </si>
  <si>
    <t>VICTOR NORMAN</t>
  </si>
  <si>
    <t>WINGWALK</t>
  </si>
  <si>
    <t>GAZBN</t>
  </si>
  <si>
    <t>G-CORS</t>
  </si>
  <si>
    <t>ROLLS ROYCE</t>
  </si>
  <si>
    <t>G-RRGN</t>
  </si>
  <si>
    <t>G-BJOT</t>
  </si>
  <si>
    <t>CARK FLYING GROUP</t>
  </si>
  <si>
    <t>GBJOT</t>
  </si>
  <si>
    <t>G-EGCD</t>
  </si>
  <si>
    <t>AVRO FLYING GROUP</t>
  </si>
  <si>
    <t>GEGCD</t>
  </si>
  <si>
    <t>G-VFDS</t>
  </si>
  <si>
    <t>SIMON SHIRLEY</t>
  </si>
  <si>
    <t>RAVEN1</t>
  </si>
  <si>
    <t>G-CMFA</t>
  </si>
  <si>
    <t>ANDREW HILL</t>
  </si>
  <si>
    <t>RAVEN6</t>
  </si>
  <si>
    <t>G-OCTO</t>
  </si>
  <si>
    <t>ZULU GLASSTEK</t>
  </si>
  <si>
    <t>RAVEN2</t>
  </si>
  <si>
    <t>G-SOUT</t>
  </si>
  <si>
    <t>JULIAN SOUTHERN</t>
  </si>
  <si>
    <t>RAVEN5</t>
  </si>
  <si>
    <t>G-EGRV</t>
  </si>
  <si>
    <t>BARRY GWYNNETT</t>
  </si>
  <si>
    <t>RAVEN3</t>
  </si>
  <si>
    <t>G-CIBM</t>
  </si>
  <si>
    <t>GERALD WILLIAMS</t>
  </si>
  <si>
    <t>RAVEN4</t>
  </si>
  <si>
    <t>REDARROW</t>
  </si>
  <si>
    <t>XX242</t>
  </si>
  <si>
    <t>RED ARROWS</t>
  </si>
  <si>
    <t>SAK</t>
  </si>
  <si>
    <t>G-ONAA</t>
  </si>
  <si>
    <t>BRONCO</t>
  </si>
  <si>
    <t>LIBERTY AVIATION</t>
  </si>
  <si>
    <t>G-EROE</t>
  </si>
  <si>
    <t>ERIC VERDON-ROE</t>
  </si>
  <si>
    <t>AVRO 504</t>
  </si>
  <si>
    <t>GREAT WAR</t>
  </si>
  <si>
    <t>G-ASSW</t>
  </si>
  <si>
    <t>JULIET TANGO GROUP</t>
  </si>
  <si>
    <t>GASSW</t>
  </si>
  <si>
    <t>N459PA</t>
  </si>
  <si>
    <t>SCHRIEBER</t>
  </si>
  <si>
    <t>2-SALE</t>
  </si>
  <si>
    <t>MORSON GROUP</t>
  </si>
  <si>
    <t>2SALE</t>
  </si>
  <si>
    <t>G-DJSM</t>
  </si>
  <si>
    <t>MEOBLE ESTATE</t>
  </si>
  <si>
    <t>GDJSM</t>
  </si>
  <si>
    <t>G-BYWN</t>
  </si>
  <si>
    <t>G-XXED</t>
  </si>
  <si>
    <t>G-BPBJ</t>
  </si>
  <si>
    <t>BRINKLEY AVIATION LTD</t>
  </si>
  <si>
    <t>GBPBJ</t>
  </si>
  <si>
    <t>SOPINSKI</t>
  </si>
  <si>
    <t>STEVENSON</t>
  </si>
  <si>
    <t>ZJ126</t>
  </si>
  <si>
    <t>845 NAVAL AIR SQUADRON</t>
  </si>
  <si>
    <t>G-BYZA</t>
  </si>
  <si>
    <t>G-OKED</t>
  </si>
  <si>
    <t>GOKED</t>
  </si>
  <si>
    <t>G-BORL</t>
  </si>
  <si>
    <t>CHEROKEE WARRIOR II</t>
  </si>
  <si>
    <t>GBORL</t>
  </si>
  <si>
    <t>G-CBJW</t>
  </si>
  <si>
    <t>ERIC FOSTER</t>
  </si>
  <si>
    <t>GCBJW</t>
  </si>
  <si>
    <t>G-LONE</t>
  </si>
  <si>
    <t>NORTHUMBRIA HELICOPTERS</t>
  </si>
  <si>
    <t>LONGRANGER</t>
  </si>
  <si>
    <t>NHL</t>
  </si>
  <si>
    <t>NHL03</t>
  </si>
  <si>
    <t>G-BONO</t>
  </si>
  <si>
    <t>PAUL BULLEN</t>
  </si>
  <si>
    <t>GBONO</t>
  </si>
  <si>
    <t>M-ONTY</t>
  </si>
  <si>
    <t>TRUSTAIR</t>
  </si>
  <si>
    <t>MONTY</t>
  </si>
  <si>
    <t>G-IDRS</t>
  </si>
  <si>
    <t>FIRMBEAM LTD</t>
  </si>
  <si>
    <t>GIDRS</t>
  </si>
  <si>
    <t>N747PL</t>
  </si>
  <si>
    <t>G-LFSO</t>
  </si>
  <si>
    <t>GLFSO</t>
  </si>
  <si>
    <t>G-ZACK</t>
  </si>
  <si>
    <t>ATLANTIC TRAVEL</t>
  </si>
  <si>
    <t>GZACK</t>
  </si>
  <si>
    <t>GLARR</t>
  </si>
  <si>
    <t>SKYHOOK HELICOPTERS</t>
  </si>
  <si>
    <t>GLAWA</t>
  </si>
  <si>
    <t>GLINE</t>
  </si>
  <si>
    <t>GLITO</t>
  </si>
  <si>
    <t>GLNAC</t>
  </si>
  <si>
    <t>GLUSO</t>
  </si>
  <si>
    <t>GLUXE</t>
  </si>
  <si>
    <t>GMAFA</t>
  </si>
  <si>
    <t>GMAFB</t>
  </si>
  <si>
    <t>GMAKN</t>
  </si>
  <si>
    <t>GMAOL</t>
  </si>
  <si>
    <t>GMCAN</t>
  </si>
  <si>
    <t>GMCGB</t>
  </si>
  <si>
    <t>GMCGC</t>
  </si>
  <si>
    <t>GMCGD</t>
  </si>
  <si>
    <t>G-LBRR</t>
  </si>
  <si>
    <t>GLBRR</t>
  </si>
  <si>
    <t>GSCHZ</t>
  </si>
  <si>
    <t>GMCGE</t>
  </si>
  <si>
    <t>GMCGF</t>
  </si>
  <si>
    <t>GMCGG</t>
  </si>
  <si>
    <t>GMCGH</t>
  </si>
  <si>
    <t>GMCGI</t>
  </si>
  <si>
    <t>GMCGJ</t>
  </si>
  <si>
    <t>GMCGL</t>
  </si>
  <si>
    <t>GMCGM</t>
  </si>
  <si>
    <t>GMCGN</t>
  </si>
  <si>
    <t>GMCGO</t>
  </si>
  <si>
    <t>GMCGP</t>
  </si>
  <si>
    <t>GMCGR</t>
  </si>
  <si>
    <t>GMCGS</t>
  </si>
  <si>
    <t>GMCGU</t>
  </si>
  <si>
    <t>GMCGV</t>
  </si>
  <si>
    <t>GMCGX</t>
  </si>
  <si>
    <t>GMCGY</t>
  </si>
  <si>
    <t>GMCGZ</t>
  </si>
  <si>
    <t>GMCSA</t>
  </si>
  <si>
    <t>GMCSB</t>
  </si>
  <si>
    <t>GMCSE</t>
  </si>
  <si>
    <t>GMCSF</t>
  </si>
  <si>
    <t>GMCSG</t>
  </si>
  <si>
    <t>GMCSH</t>
  </si>
  <si>
    <t>GMCSI</t>
  </si>
  <si>
    <t>GMCSJ</t>
  </si>
  <si>
    <t>GMCSK</t>
  </si>
  <si>
    <t>GMCSL</t>
  </si>
  <si>
    <t>GMCSM</t>
  </si>
  <si>
    <t>GMDPI</t>
  </si>
  <si>
    <t>GMIND</t>
  </si>
  <si>
    <t>GMOAL</t>
  </si>
  <si>
    <t>GMRLI</t>
  </si>
  <si>
    <t>GNETR</t>
  </si>
  <si>
    <t>GNHAC</t>
  </si>
  <si>
    <t>GNHVE</t>
  </si>
  <si>
    <t>GNHVF</t>
  </si>
  <si>
    <t>GNHVI</t>
  </si>
  <si>
    <t>GNHVN</t>
  </si>
  <si>
    <t>GNHVP</t>
  </si>
  <si>
    <t>GNHVR</t>
  </si>
  <si>
    <t>GNHVU</t>
  </si>
  <si>
    <t>GNHVV</t>
  </si>
  <si>
    <t>GNLDR</t>
  </si>
  <si>
    <t>GNOSE</t>
  </si>
  <si>
    <t>GNPTV</t>
  </si>
  <si>
    <t>GNSYS</t>
  </si>
  <si>
    <t>GOALI</t>
  </si>
  <si>
    <t>GOASP</t>
  </si>
  <si>
    <t>GOBSR</t>
  </si>
  <si>
    <t>GOCMM</t>
  </si>
  <si>
    <t>GOENC</t>
  </si>
  <si>
    <t>GOFFO</t>
  </si>
  <si>
    <t>GOFZY</t>
  </si>
  <si>
    <t>GOHAM</t>
  </si>
  <si>
    <t>GOLCP</t>
  </si>
  <si>
    <t>GOMDR</t>
  </si>
  <si>
    <t>GOONA</t>
  </si>
  <si>
    <t>GOPOT</t>
  </si>
  <si>
    <t>GORCD</t>
  </si>
  <si>
    <t>GORDH</t>
  </si>
  <si>
    <t>GORST</t>
  </si>
  <si>
    <t>GORVR</t>
  </si>
  <si>
    <t>GOSEM</t>
  </si>
  <si>
    <t>GOSFL</t>
  </si>
  <si>
    <t>GOSRA</t>
  </si>
  <si>
    <t>GOSRB</t>
  </si>
  <si>
    <t>GOUCP</t>
  </si>
  <si>
    <t>GPASH</t>
  </si>
  <si>
    <t>GPDGO</t>
  </si>
  <si>
    <t>GPDGP</t>
  </si>
  <si>
    <t>GPOLS</t>
  </si>
  <si>
    <t>GPOTR</t>
  </si>
  <si>
    <t>GPRDH</t>
  </si>
  <si>
    <t>GPSHU</t>
  </si>
  <si>
    <t>GRAFK</t>
  </si>
  <si>
    <t>GRAFL</t>
  </si>
  <si>
    <t>GREDR</t>
  </si>
  <si>
    <t>GREDT</t>
  </si>
  <si>
    <t>GREXA</t>
  </si>
  <si>
    <t>GREXC</t>
  </si>
  <si>
    <t>GRHYM</t>
  </si>
  <si>
    <t>GRIDA</t>
  </si>
  <si>
    <t>GRIDB</t>
  </si>
  <si>
    <t>GRULE</t>
  </si>
  <si>
    <t>GRVLZ</t>
  </si>
  <si>
    <t>GRVNO</t>
  </si>
  <si>
    <t>GRVRB</t>
  </si>
  <si>
    <t>GRVRJ</t>
  </si>
  <si>
    <t>GRVRU</t>
  </si>
  <si>
    <t>GRVRW</t>
  </si>
  <si>
    <t>GRVRZ</t>
  </si>
  <si>
    <t>GRXTV</t>
  </si>
  <si>
    <t>GRYFF</t>
  </si>
  <si>
    <t>GSASN</t>
  </si>
  <si>
    <t>GSASR</t>
  </si>
  <si>
    <t>GSASS</t>
  </si>
  <si>
    <t>GSASX</t>
  </si>
  <si>
    <t>GSCIR</t>
  </si>
  <si>
    <t>GSCMR</t>
  </si>
  <si>
    <t>GSCTR</t>
  </si>
  <si>
    <t>GSHLE</t>
  </si>
  <si>
    <t>GSHLS</t>
  </si>
  <si>
    <t>GSICA</t>
  </si>
  <si>
    <t>GSICB</t>
  </si>
  <si>
    <t>GSLAR</t>
  </si>
  <si>
    <t>GSMMA</t>
  </si>
  <si>
    <t>GSMMB</t>
  </si>
  <si>
    <t>GSNSA</t>
  </si>
  <si>
    <t>GSNSE</t>
  </si>
  <si>
    <t>GSNSI</t>
  </si>
  <si>
    <t>GSNSK</t>
  </si>
  <si>
    <t>GSPEY</t>
  </si>
  <si>
    <t>GSPVK</t>
  </si>
  <si>
    <t>GTACN</t>
  </si>
  <si>
    <t>GTATS</t>
  </si>
  <si>
    <t>GTELY</t>
  </si>
  <si>
    <t>GTIJL</t>
  </si>
  <si>
    <t>GTOYZ</t>
  </si>
  <si>
    <t>GTREE</t>
  </si>
  <si>
    <t>GTRNG</t>
  </si>
  <si>
    <t>GTSBY</t>
  </si>
  <si>
    <t>GTVAL</t>
  </si>
  <si>
    <t>GTVGB</t>
  </si>
  <si>
    <t>GTVHD</t>
  </si>
  <si>
    <t>GTXTV</t>
  </si>
  <si>
    <t>GUKCS</t>
  </si>
  <si>
    <t>GUKTV</t>
  </si>
  <si>
    <t>GUMMI</t>
  </si>
  <si>
    <t>GVGMC</t>
  </si>
  <si>
    <t>GVIND</t>
  </si>
  <si>
    <t>GVINF</t>
  </si>
  <si>
    <t>GVING</t>
  </si>
  <si>
    <t>GVINK</t>
  </si>
  <si>
    <t>GVINL</t>
  </si>
  <si>
    <t>GVINM</t>
  </si>
  <si>
    <t>GVINP</t>
  </si>
  <si>
    <t>GVINT</t>
  </si>
  <si>
    <t>GVIPE</t>
  </si>
  <si>
    <t>GVIPG</t>
  </si>
  <si>
    <t>GVIPP</t>
  </si>
  <si>
    <t>GVIPV</t>
  </si>
  <si>
    <t>GVIPW</t>
  </si>
  <si>
    <t>GWASC</t>
  </si>
  <si>
    <t>GWASS</t>
  </si>
  <si>
    <t>GWCCP</t>
  </si>
  <si>
    <t>GWDKR</t>
  </si>
  <si>
    <t>GWENU</t>
  </si>
  <si>
    <t>GWNSD</t>
  </si>
  <si>
    <t>GWNSE</t>
  </si>
  <si>
    <t>GWNSF</t>
  </si>
  <si>
    <t>GWNSG</t>
  </si>
  <si>
    <t>GWNSL</t>
  </si>
  <si>
    <t>GWNSM</t>
  </si>
  <si>
    <t>GWNST</t>
  </si>
  <si>
    <t>GWNSU</t>
  </si>
  <si>
    <t>GWNSV</t>
  </si>
  <si>
    <t>GWNSW</t>
  </si>
  <si>
    <t>GWOBR</t>
  </si>
  <si>
    <t>GWPAS</t>
  </si>
  <si>
    <t>GWROL</t>
  </si>
  <si>
    <t>GWVIP</t>
  </si>
  <si>
    <t>GXBOX</t>
  </si>
  <si>
    <t>GXVIP</t>
  </si>
  <si>
    <t>GYAAC</t>
  </si>
  <si>
    <t>GYOAA</t>
  </si>
  <si>
    <t>GYPOL</t>
  </si>
  <si>
    <t>GYVIP</t>
  </si>
  <si>
    <t>GZEXL</t>
  </si>
  <si>
    <t>GZIPE</t>
  </si>
  <si>
    <t>GZVIP</t>
  </si>
  <si>
    <t>GZXCL</t>
  </si>
  <si>
    <t>GZXEL</t>
  </si>
  <si>
    <t>GZXLL</t>
  </si>
  <si>
    <t>MCDMS</t>
  </si>
  <si>
    <t>MLENR</t>
  </si>
  <si>
    <t>G-GYAV</t>
  </si>
  <si>
    <t>SOUTHPORT AND MERSEYSIDE AEROCLUB</t>
  </si>
  <si>
    <t>p</t>
  </si>
  <si>
    <t>GGYAV</t>
  </si>
  <si>
    <t>ZM500</t>
  </si>
  <si>
    <t>JUPITER</t>
  </si>
  <si>
    <t>VLL</t>
  </si>
  <si>
    <t>DODD</t>
  </si>
  <si>
    <t>DEAKIN</t>
  </si>
  <si>
    <t>G-ARNJ</t>
  </si>
  <si>
    <t>RICHARD KEECH</t>
  </si>
  <si>
    <t>GARNJ</t>
  </si>
  <si>
    <t>G-CTED</t>
  </si>
  <si>
    <t>JOHN NICHOLSON</t>
  </si>
  <si>
    <t>GCTED</t>
  </si>
  <si>
    <t>G-TYER</t>
  </si>
  <si>
    <t>COLIN WHITE</t>
  </si>
  <si>
    <t>PRESIDENT</t>
  </si>
  <si>
    <t>GTYER</t>
  </si>
  <si>
    <t>G-DTFF</t>
  </si>
  <si>
    <t>RIDGWAY AVIATION</t>
  </si>
  <si>
    <t>GDTFF</t>
  </si>
  <si>
    <t>G-ZINC</t>
  </si>
  <si>
    <t>MARC MEARS</t>
  </si>
  <si>
    <t>GZINC</t>
  </si>
  <si>
    <t>G-AWPU</t>
  </si>
  <si>
    <t>GAWPU</t>
  </si>
  <si>
    <t>G-CRDL</t>
  </si>
  <si>
    <t>CRADEL AVIATION</t>
  </si>
  <si>
    <t>GCRDL</t>
  </si>
  <si>
    <t>G-BPRJ</t>
  </si>
  <si>
    <t>PDG61</t>
  </si>
  <si>
    <t>Common Name</t>
  </si>
  <si>
    <t>N616CM</t>
  </si>
  <si>
    <t>DEMPSEY</t>
  </si>
  <si>
    <t>RVN7BB</t>
  </si>
  <si>
    <t>N208AX</t>
  </si>
  <si>
    <t>G-BUOS</t>
  </si>
  <si>
    <t>PROPSHOP LTD</t>
  </si>
  <si>
    <t>GBUOS</t>
  </si>
  <si>
    <t>G-EHAT</t>
  </si>
  <si>
    <t>GAMA AVIATION</t>
  </si>
  <si>
    <t>GMA</t>
  </si>
  <si>
    <t>GEHAT</t>
  </si>
  <si>
    <t>G-FUXM</t>
  </si>
  <si>
    <t>PAUL FOWLER</t>
  </si>
  <si>
    <t>GFUXM</t>
  </si>
  <si>
    <t>G-RESA</t>
  </si>
  <si>
    <t>GRESA</t>
  </si>
  <si>
    <t>G-CMTB</t>
  </si>
  <si>
    <t>GEMSTONE AVIATION</t>
  </si>
  <si>
    <t>GCMTB</t>
  </si>
  <si>
    <t>G-WNDD</t>
  </si>
  <si>
    <t>CK AVIATION SERVICES</t>
  </si>
  <si>
    <t>GWNDD</t>
  </si>
  <si>
    <t>G-HFLW</t>
  </si>
  <si>
    <t>GHFLW</t>
  </si>
  <si>
    <t>G-LZZI</t>
  </si>
  <si>
    <t>WDK</t>
  </si>
  <si>
    <t>G-JERK</t>
  </si>
  <si>
    <t>FIGHTER AVIATION ENGINEERING</t>
  </si>
  <si>
    <t>GJERK</t>
  </si>
  <si>
    <t>G-NHVX</t>
  </si>
  <si>
    <t>GNHVX</t>
  </si>
  <si>
    <t>G-WAZE</t>
  </si>
  <si>
    <t>G-CDGA</t>
  </si>
  <si>
    <t>TERENCE EGLINTON</t>
  </si>
  <si>
    <t>GCDGA</t>
  </si>
  <si>
    <t>G-CMSU</t>
  </si>
  <si>
    <t>GCMSU</t>
  </si>
  <si>
    <t>G-DKNI</t>
  </si>
  <si>
    <t>DRAKEN EUROPE</t>
  </si>
  <si>
    <t>G-DKNA</t>
  </si>
  <si>
    <t>G-DKNB</t>
  </si>
  <si>
    <t>G-DKNC</t>
  </si>
  <si>
    <t>G-DKND</t>
  </si>
  <si>
    <t>G-DKNE</t>
  </si>
  <si>
    <t>G-DKNF</t>
  </si>
  <si>
    <t>G-DKNG</t>
  </si>
  <si>
    <t>G-DKNH</t>
  </si>
  <si>
    <t>G-DKNJ</t>
  </si>
  <si>
    <t>HONEY BADGER</t>
  </si>
  <si>
    <t>FRA</t>
  </si>
  <si>
    <t>G-DRAK</t>
  </si>
  <si>
    <t>CHALLENGER 604</t>
  </si>
  <si>
    <t>FR AVIATION</t>
  </si>
  <si>
    <t>G-BJED</t>
  </si>
  <si>
    <t>GBJED</t>
  </si>
  <si>
    <t>G-BJYT</t>
  </si>
  <si>
    <t>GBJYT</t>
  </si>
  <si>
    <t>G-BLNT</t>
  </si>
  <si>
    <t>GBLNT</t>
  </si>
  <si>
    <t>G-BLNU</t>
  </si>
  <si>
    <t>GBLNU</t>
  </si>
  <si>
    <t>G-BRPC</t>
  </si>
  <si>
    <t>GBRPC</t>
  </si>
  <si>
    <t>G-FRSB</t>
  </si>
  <si>
    <t>FALCON 20</t>
  </si>
  <si>
    <t>G-EMEK</t>
  </si>
  <si>
    <t>G-HITD</t>
  </si>
  <si>
    <t>AIRBUS HELICOPTERS UKS</t>
  </si>
  <si>
    <t>GHITD</t>
  </si>
  <si>
    <t>G-LUFC</t>
  </si>
  <si>
    <t>VNE AVIATION TRAINING</t>
  </si>
  <si>
    <t>GLUFC</t>
  </si>
  <si>
    <t>G-GURU</t>
  </si>
  <si>
    <t>G-GURU LTD</t>
  </si>
  <si>
    <t>GGURU</t>
  </si>
  <si>
    <t>SKY BANNER LTD</t>
  </si>
  <si>
    <t>GARAW</t>
  </si>
  <si>
    <t>G-ARAW</t>
  </si>
  <si>
    <t>RVR7NP</t>
  </si>
  <si>
    <t>RVR7NE</t>
  </si>
  <si>
    <t>RVR7NG</t>
  </si>
  <si>
    <t>RVR7NJ</t>
  </si>
  <si>
    <t>RVR7NK</t>
  </si>
  <si>
    <t>RVR7NM</t>
  </si>
  <si>
    <t>RVR7RE</t>
  </si>
  <si>
    <t>RVR7RX</t>
  </si>
  <si>
    <t>G-LRMJ</t>
  </si>
  <si>
    <t>AVIATEQ AVIATION</t>
  </si>
  <si>
    <t>GLRMJ</t>
  </si>
  <si>
    <t>G-RVBI</t>
  </si>
  <si>
    <t>ROBERT LEA</t>
  </si>
  <si>
    <t>GRVBI</t>
  </si>
  <si>
    <t>BARKER M</t>
  </si>
  <si>
    <t>BALSHAW</t>
  </si>
  <si>
    <t>TWEDDLE</t>
  </si>
  <si>
    <t>LAFFERTY J</t>
  </si>
  <si>
    <t>CFS EXAM WG</t>
  </si>
  <si>
    <t>OC 19 TRG WG</t>
  </si>
  <si>
    <t>LAST UPDATED: MAY 24</t>
  </si>
  <si>
    <t>G-CBUI</t>
  </si>
  <si>
    <t>NAVYWINGS WASP</t>
  </si>
  <si>
    <t>ZZ531</t>
  </si>
  <si>
    <t>ZZ528</t>
  </si>
  <si>
    <t>G-IIJM</t>
  </si>
  <si>
    <t>JOHN MCCARTHY</t>
  </si>
  <si>
    <t>EXTRA NG</t>
  </si>
  <si>
    <t>N124PD</t>
  </si>
  <si>
    <t>HIGHFIELD AVIATION</t>
  </si>
  <si>
    <t>N2PD</t>
  </si>
  <si>
    <t>G-HEDL</t>
  </si>
  <si>
    <t>EXTRA 200</t>
  </si>
  <si>
    <t>GHEDL</t>
  </si>
  <si>
    <t>LN-DHY</t>
  </si>
  <si>
    <t>FLYVÅPNETS HISTORISKE SKVADRON</t>
  </si>
  <si>
    <t>VAMPIRE</t>
  </si>
  <si>
    <t>LN-DHZ</t>
  </si>
  <si>
    <t>LN-DPS</t>
  </si>
  <si>
    <t>SILVER STAR</t>
  </si>
  <si>
    <t>XX295</t>
  </si>
  <si>
    <t>XX202</t>
  </si>
  <si>
    <t>XX311</t>
  </si>
  <si>
    <t>XX321</t>
  </si>
  <si>
    <t>XX245</t>
  </si>
  <si>
    <t>XX219</t>
  </si>
  <si>
    <t>XX177</t>
  </si>
  <si>
    <t>XX239</t>
  </si>
  <si>
    <t>ROYAL AIR FORCE AEROBATICS TEAM</t>
  </si>
  <si>
    <t>M-DOGA</t>
  </si>
  <si>
    <t>GUL LTD</t>
  </si>
  <si>
    <t>MDOGA</t>
  </si>
  <si>
    <t>G-AXSW</t>
  </si>
  <si>
    <t>GAXSW</t>
  </si>
  <si>
    <t>G-BHFI</t>
  </si>
  <si>
    <t>GBHFI</t>
  </si>
  <si>
    <t>TKF</t>
  </si>
  <si>
    <t>G-ZABH</t>
  </si>
  <si>
    <t>ENVOY IV</t>
  </si>
  <si>
    <t>G-ZAHS</t>
  </si>
  <si>
    <t>N87VS</t>
  </si>
  <si>
    <t>BRR ROOFING</t>
  </si>
  <si>
    <t>VISION</t>
  </si>
  <si>
    <t>PR005</t>
  </si>
  <si>
    <t>PROTECTOR</t>
  </si>
  <si>
    <t>PR009</t>
  </si>
  <si>
    <t>PR010</t>
  </si>
  <si>
    <t>PR011</t>
  </si>
  <si>
    <t>PR012</t>
  </si>
  <si>
    <t>WD325</t>
  </si>
  <si>
    <t>ARMY AIR CORPS HISTORIC FLIGHT</t>
  </si>
  <si>
    <t>XX159</t>
  </si>
  <si>
    <t>XX221</t>
  </si>
  <si>
    <t>XX232</t>
  </si>
  <si>
    <t>XX278</t>
  </si>
  <si>
    <t>XX281</t>
  </si>
  <si>
    <t>XX310</t>
  </si>
  <si>
    <t>XX319</t>
  </si>
  <si>
    <t>XX322</t>
  </si>
  <si>
    <t>XX323</t>
  </si>
  <si>
    <t>ZA670</t>
  </si>
  <si>
    <t>ZA671</t>
  </si>
  <si>
    <t>ZA674</t>
  </si>
  <si>
    <t>ZA675</t>
  </si>
  <si>
    <t>ZA677</t>
  </si>
  <si>
    <t>ZA679</t>
  </si>
  <si>
    <t>ZA684</t>
  </si>
  <si>
    <t>ZA704</t>
  </si>
  <si>
    <t>ZA708</t>
  </si>
  <si>
    <t>ZA710</t>
  </si>
  <si>
    <t>ZA711</t>
  </si>
  <si>
    <t>ZA714</t>
  </si>
  <si>
    <t>ZA720</t>
  </si>
  <si>
    <t>ZB118</t>
  </si>
  <si>
    <t>ZB131</t>
  </si>
  <si>
    <t>ZB132</t>
  </si>
  <si>
    <t>ZB133</t>
  </si>
  <si>
    <t>ZB134</t>
  </si>
  <si>
    <t>ZB135</t>
  </si>
  <si>
    <t>ZB136</t>
  </si>
  <si>
    <t>ZB137</t>
  </si>
  <si>
    <t>ZB138</t>
  </si>
  <si>
    <t>ZB139</t>
  </si>
  <si>
    <t>ZD575</t>
  </si>
  <si>
    <t>ZD980</t>
  </si>
  <si>
    <t>ZD981</t>
  </si>
  <si>
    <t>ZD982</t>
  </si>
  <si>
    <t>ZD983</t>
  </si>
  <si>
    <t>ZH775</t>
  </si>
  <si>
    <t>ZH776</t>
  </si>
  <si>
    <t>ZH777</t>
  </si>
  <si>
    <t>ZH893</t>
  </si>
  <si>
    <t>ZH896</t>
  </si>
  <si>
    <t>ZH897</t>
  </si>
  <si>
    <t>ZH898</t>
  </si>
  <si>
    <t>ZH899</t>
  </si>
  <si>
    <t>ZH900</t>
  </si>
  <si>
    <t>ZH901</t>
  </si>
  <si>
    <t>ZH903</t>
  </si>
  <si>
    <t>ZJ916</t>
  </si>
  <si>
    <t>TYPHOON</t>
  </si>
  <si>
    <t>ZJ919</t>
  </si>
  <si>
    <t>ZJ946</t>
  </si>
  <si>
    <t>ZJ949</t>
  </si>
  <si>
    <t>ZJ950</t>
  </si>
  <si>
    <t>ZK010</t>
  </si>
  <si>
    <t>ZK011</t>
  </si>
  <si>
    <t>ZK013</t>
  </si>
  <si>
    <t>ZK014</t>
  </si>
  <si>
    <t>ZK015</t>
  </si>
  <si>
    <t>ZK017</t>
  </si>
  <si>
    <t>ZK018</t>
  </si>
  <si>
    <t>ZK019</t>
  </si>
  <si>
    <t>ZK021</t>
  </si>
  <si>
    <t>ZK022</t>
  </si>
  <si>
    <t>ZK023</t>
  </si>
  <si>
    <t>ZK024</t>
  </si>
  <si>
    <t>ZK025</t>
  </si>
  <si>
    <t>ZK026</t>
  </si>
  <si>
    <t>ZK027</t>
  </si>
  <si>
    <t>ZK028</t>
  </si>
  <si>
    <t>ZK029</t>
  </si>
  <si>
    <t>ZK030</t>
  </si>
  <si>
    <t>ZK032</t>
  </si>
  <si>
    <t>ZK033</t>
  </si>
  <si>
    <t>ZK034</t>
  </si>
  <si>
    <t>ZK037</t>
  </si>
  <si>
    <t>ZK300</t>
  </si>
  <si>
    <t>ZK301</t>
  </si>
  <si>
    <t>ZK302</t>
  </si>
  <si>
    <t>ZK304</t>
  </si>
  <si>
    <t>ZK305</t>
  </si>
  <si>
    <t>ZK306</t>
  </si>
  <si>
    <t>ZK307</t>
  </si>
  <si>
    <t>ZK308</t>
  </si>
  <si>
    <t>ZK309</t>
  </si>
  <si>
    <t>ZK310</t>
  </si>
  <si>
    <t>ZK311</t>
  </si>
  <si>
    <t>ZK312</t>
  </si>
  <si>
    <t>ZK313</t>
  </si>
  <si>
    <t>ZK314</t>
  </si>
  <si>
    <t>ZK315</t>
  </si>
  <si>
    <t>ZK317</t>
  </si>
  <si>
    <t>ZK318</t>
  </si>
  <si>
    <t>ZK319</t>
  </si>
  <si>
    <t>ZK320</t>
  </si>
  <si>
    <t>ZK323</t>
  </si>
  <si>
    <t>ZK324</t>
  </si>
  <si>
    <t>ZK325</t>
  </si>
  <si>
    <t>ZK327</t>
  </si>
  <si>
    <t>ZK328</t>
  </si>
  <si>
    <t>ZK329</t>
  </si>
  <si>
    <t>ZK330</t>
  </si>
  <si>
    <t>ZK331</t>
  </si>
  <si>
    <t>ZK332</t>
  </si>
  <si>
    <t>ZK335</t>
  </si>
  <si>
    <t>ZK336</t>
  </si>
  <si>
    <t>ZK337</t>
  </si>
  <si>
    <t>ZK338</t>
  </si>
  <si>
    <t>ZK340</t>
  </si>
  <si>
    <t>ZK341</t>
  </si>
  <si>
    <t>ZK342</t>
  </si>
  <si>
    <t>ZK343</t>
  </si>
  <si>
    <t>ZK344</t>
  </si>
  <si>
    <t>ZK345</t>
  </si>
  <si>
    <t>ZK346</t>
  </si>
  <si>
    <t>ZK348</t>
  </si>
  <si>
    <t>ZK349</t>
  </si>
  <si>
    <t>ZK350</t>
  </si>
  <si>
    <t>ZK351</t>
  </si>
  <si>
    <t>ZK354</t>
  </si>
  <si>
    <t>ZK357</t>
  </si>
  <si>
    <t>ZK358</t>
  </si>
  <si>
    <t>ZK359</t>
  </si>
  <si>
    <t>ZK360</t>
  </si>
  <si>
    <t>ZK361</t>
  </si>
  <si>
    <t>ZK362</t>
  </si>
  <si>
    <t>ZK363</t>
  </si>
  <si>
    <t>ZK364</t>
  </si>
  <si>
    <t>ZK365</t>
  </si>
  <si>
    <t>ZK367</t>
  </si>
  <si>
    <t>ZK368</t>
  </si>
  <si>
    <t>ZK369</t>
  </si>
  <si>
    <t>ZK370</t>
  </si>
  <si>
    <t>ZK371</t>
  </si>
  <si>
    <t>ZK372</t>
  </si>
  <si>
    <t>ZK373</t>
  </si>
  <si>
    <t>ZK374</t>
  </si>
  <si>
    <t>ZK375</t>
  </si>
  <si>
    <t>ZK376</t>
  </si>
  <si>
    <t>ZK377</t>
  </si>
  <si>
    <t>ZK378</t>
  </si>
  <si>
    <t>ZK379</t>
  </si>
  <si>
    <t>ZK380</t>
  </si>
  <si>
    <t>ZK382</t>
  </si>
  <si>
    <t>ZK383</t>
  </si>
  <si>
    <t>ZK424</t>
  </si>
  <si>
    <t>ZK425</t>
  </si>
  <si>
    <t>ZK426</t>
  </si>
  <si>
    <t>ZK427</t>
  </si>
  <si>
    <t>ZK428</t>
  </si>
  <si>
    <t>ZK429</t>
  </si>
  <si>
    <t>ZK430</t>
  </si>
  <si>
    <t>ZK431</t>
  </si>
  <si>
    <t>ZK432</t>
  </si>
  <si>
    <t>ZK433</t>
  </si>
  <si>
    <t>ZK434</t>
  </si>
  <si>
    <t>ZK435</t>
  </si>
  <si>
    <t>ZK436</t>
  </si>
  <si>
    <t>ZK437</t>
  </si>
  <si>
    <t>ZK438</t>
  </si>
  <si>
    <t>ZK439</t>
  </si>
  <si>
    <t>ZK550</t>
  </si>
  <si>
    <t>ZK551</t>
  </si>
  <si>
    <t>ZK552</t>
  </si>
  <si>
    <t>ZK553</t>
  </si>
  <si>
    <t>ZK555</t>
  </si>
  <si>
    <t>ZK556</t>
  </si>
  <si>
    <t>ZK557</t>
  </si>
  <si>
    <t>ZK559</t>
  </si>
  <si>
    <t>ZK560</t>
  </si>
  <si>
    <t>ZK561</t>
  </si>
  <si>
    <t>ZK562</t>
  </si>
  <si>
    <t>ZK563</t>
  </si>
  <si>
    <t>ZM135</t>
  </si>
  <si>
    <t>LIGHTNING 2</t>
  </si>
  <si>
    <t>ZM136</t>
  </si>
  <si>
    <t>ZM137</t>
  </si>
  <si>
    <t>ZM138</t>
  </si>
  <si>
    <t>ZM139</t>
  </si>
  <si>
    <t>ZM140</t>
  </si>
  <si>
    <t>ZM141</t>
  </si>
  <si>
    <t>ZM142</t>
  </si>
  <si>
    <t>ZM143</t>
  </si>
  <si>
    <t>ZM144</t>
  </si>
  <si>
    <t>ZM145</t>
  </si>
  <si>
    <t>ZM146</t>
  </si>
  <si>
    <t>ZM147</t>
  </si>
  <si>
    <t>ZM148</t>
  </si>
  <si>
    <t>ZM149</t>
  </si>
  <si>
    <t>ZM150</t>
  </si>
  <si>
    <t>ZM151</t>
  </si>
  <si>
    <t>ZM153</t>
  </si>
  <si>
    <t>ZM154</t>
  </si>
  <si>
    <t>ZM155</t>
  </si>
  <si>
    <t>ZM156</t>
  </si>
  <si>
    <t>ZM157</t>
  </si>
  <si>
    <t>ZM158</t>
  </si>
  <si>
    <t>ZM159</t>
  </si>
  <si>
    <t>ZM160</t>
  </si>
  <si>
    <t>ZM161</t>
  </si>
  <si>
    <t>ZM162</t>
  </si>
  <si>
    <t>ZM163</t>
  </si>
  <si>
    <t>ZM164</t>
  </si>
  <si>
    <t>ZM165</t>
  </si>
  <si>
    <t>ZM300</t>
  </si>
  <si>
    <t>ZM301</t>
  </si>
  <si>
    <t>ZM305</t>
  </si>
  <si>
    <t>ZM307</t>
  </si>
  <si>
    <t>ZM309</t>
  </si>
  <si>
    <t>ZM312</t>
  </si>
  <si>
    <t>ZM313</t>
  </si>
  <si>
    <t>ZM317</t>
  </si>
  <si>
    <t>ZM320</t>
  </si>
  <si>
    <t>ZM321</t>
  </si>
  <si>
    <t>ZM333</t>
  </si>
  <si>
    <t>PHENOM</t>
  </si>
  <si>
    <t>ZM334</t>
  </si>
  <si>
    <t>ZM335</t>
  </si>
  <si>
    <t>ZM336</t>
  </si>
  <si>
    <t>ZM337</t>
  </si>
  <si>
    <t>ZM400</t>
  </si>
  <si>
    <t>ZM401</t>
  </si>
  <si>
    <t>ZM402</t>
  </si>
  <si>
    <t>ZM403</t>
  </si>
  <si>
    <t>ZM404</t>
  </si>
  <si>
    <t>ZM405</t>
  </si>
  <si>
    <t>ZM407</t>
  </si>
  <si>
    <t>ZM408</t>
  </si>
  <si>
    <t>ZM409</t>
  </si>
  <si>
    <t>ZM410</t>
  </si>
  <si>
    <t>ZM411</t>
  </si>
  <si>
    <t>ZM412</t>
  </si>
  <si>
    <t>ZM413</t>
  </si>
  <si>
    <t>ZM414</t>
  </si>
  <si>
    <t>ZM417</t>
  </si>
  <si>
    <t>ZM419</t>
  </si>
  <si>
    <t>ZM420</t>
  </si>
  <si>
    <t>ZM421</t>
  </si>
  <si>
    <t>ZM496</t>
  </si>
  <si>
    <t>ZM497</t>
  </si>
  <si>
    <t>ZM498</t>
  </si>
  <si>
    <t>ZM499</t>
  </si>
  <si>
    <t>JUNO</t>
  </si>
  <si>
    <t>ZM506</t>
  </si>
  <si>
    <t>ZM511</t>
  </si>
  <si>
    <t>ZM513</t>
  </si>
  <si>
    <t>ZM517</t>
  </si>
  <si>
    <t>ZM521</t>
  </si>
  <si>
    <t>ZM528</t>
  </si>
  <si>
    <t>ZM529</t>
  </si>
  <si>
    <t>ZP801</t>
  </si>
  <si>
    <t>POSEIDON</t>
  </si>
  <si>
    <t>ZP802</t>
  </si>
  <si>
    <t>ZP803</t>
  </si>
  <si>
    <t>ZP804</t>
  </si>
  <si>
    <t>ZP805</t>
  </si>
  <si>
    <t>ZP806</t>
  </si>
  <si>
    <t>ZP807</t>
  </si>
  <si>
    <t>ZP808</t>
  </si>
  <si>
    <t>ZP809</t>
  </si>
  <si>
    <t>ZZ145</t>
  </si>
  <si>
    <t>QINETIQ</t>
  </si>
  <si>
    <t>BDN</t>
  </si>
  <si>
    <t>ZZ171</t>
  </si>
  <si>
    <t>GLOBEMASTER</t>
  </si>
  <si>
    <t>ZZ172</t>
  </si>
  <si>
    <t>ZZ173</t>
  </si>
  <si>
    <t>ZZ174</t>
  </si>
  <si>
    <t>ZZ175</t>
  </si>
  <si>
    <t>ZZ176</t>
  </si>
  <si>
    <t>ZZ177</t>
  </si>
  <si>
    <t>ZZ178</t>
  </si>
  <si>
    <t>ZZ202</t>
  </si>
  <si>
    <t>REAPER</t>
  </si>
  <si>
    <t>ZZ203</t>
  </si>
  <si>
    <t>ZZ204</t>
  </si>
  <si>
    <t>ZZ205</t>
  </si>
  <si>
    <t>ZZ206</t>
  </si>
  <si>
    <t>ZZ207</t>
  </si>
  <si>
    <t>ZZ208</t>
  </si>
  <si>
    <t>ZZ210</t>
  </si>
  <si>
    <t>ZZ330</t>
  </si>
  <si>
    <t>VOYAGER</t>
  </si>
  <si>
    <t>ZZ331</t>
  </si>
  <si>
    <t>ZZ332</t>
  </si>
  <si>
    <t>ZZ333</t>
  </si>
  <si>
    <t>ZZ334</t>
  </si>
  <si>
    <t>ZZ335</t>
  </si>
  <si>
    <t>ZZ336</t>
  </si>
  <si>
    <t>ZZ337</t>
  </si>
  <si>
    <t>ZZ338</t>
  </si>
  <si>
    <t>ZZ343</t>
  </si>
  <si>
    <t>SHADOW</t>
  </si>
  <si>
    <t>ZZ417</t>
  </si>
  <si>
    <t>ZZ419</t>
  </si>
  <si>
    <t>ZZ504</t>
  </si>
  <si>
    <t>ZZ507</t>
  </si>
  <si>
    <t>ZZ664</t>
  </si>
  <si>
    <t>RIVET JOINT</t>
  </si>
  <si>
    <t>ZZ665</t>
  </si>
  <si>
    <t>ZZ666</t>
  </si>
  <si>
    <t>DG Aviation GmbH</t>
  </si>
  <si>
    <t>AURA AERO</t>
  </si>
  <si>
    <t>AT-01</t>
  </si>
  <si>
    <t>AS-34Me</t>
  </si>
  <si>
    <t xml:space="preserve">737-700 </t>
  </si>
  <si>
    <t>737-700 IGW</t>
  </si>
  <si>
    <t>737-800</t>
  </si>
  <si>
    <t>737-900ER</t>
  </si>
  <si>
    <t>DR 200</t>
  </si>
  <si>
    <t>DR 253</t>
  </si>
  <si>
    <t>DA-50 SuperStar</t>
  </si>
  <si>
    <t>DC-10</t>
  </si>
  <si>
    <t xml:space="preserve">Do-28 </t>
  </si>
  <si>
    <t>DR220</t>
  </si>
  <si>
    <t>DR 300</t>
  </si>
  <si>
    <t>DR-400</t>
  </si>
  <si>
    <t>ERJ-190-100</t>
  </si>
  <si>
    <t>ERJ-190-200</t>
  </si>
  <si>
    <t>ERJ-190-300</t>
  </si>
  <si>
    <t>ERJ-190-400</t>
  </si>
  <si>
    <t>Falcon 6X</t>
  </si>
  <si>
    <t>Gulfstream G800</t>
  </si>
  <si>
    <t>INTEGRAL R</t>
  </si>
  <si>
    <t>LS8-t</t>
  </si>
  <si>
    <t>M-20M</t>
  </si>
  <si>
    <t>M-20R</t>
  </si>
  <si>
    <t>Astro Rocket</t>
  </si>
  <si>
    <t>M-5 Lunar Rocket</t>
  </si>
  <si>
    <t>MT-7-420 Star Craft</t>
  </si>
  <si>
    <t>PC-12</t>
  </si>
  <si>
    <t>S-10</t>
  </si>
  <si>
    <t>S-10 Chrysalis</t>
  </si>
  <si>
    <t>Piccolo</t>
  </si>
  <si>
    <t>CARAT</t>
  </si>
  <si>
    <t>Ventus 3F</t>
  </si>
  <si>
    <t>Z-37 Cmelák</t>
  </si>
  <si>
    <t>A32P</t>
  </si>
  <si>
    <t>A34E</t>
  </si>
  <si>
    <t>B23E</t>
  </si>
  <si>
    <t>FA6X</t>
  </si>
  <si>
    <t>GA8C</t>
  </si>
  <si>
    <t>INTG</t>
  </si>
  <si>
    <t>TBC</t>
  </si>
  <si>
    <t>VNTE</t>
  </si>
  <si>
    <t>R-22 Alpha</t>
  </si>
  <si>
    <t>R-44 II Clipper</t>
  </si>
  <si>
    <t>R-44 II Raven</t>
  </si>
  <si>
    <t>F-28A</t>
  </si>
  <si>
    <t>F-28C</t>
  </si>
  <si>
    <t>F-28F</t>
  </si>
  <si>
    <t>280C</t>
  </si>
  <si>
    <t>280F</t>
  </si>
  <si>
    <t>EC135</t>
  </si>
  <si>
    <t>V-22 Osprey</t>
  </si>
  <si>
    <t>V22</t>
  </si>
  <si>
    <t>REHEAT01</t>
  </si>
  <si>
    <t>OVR</t>
  </si>
  <si>
    <t>EGGP</t>
  </si>
  <si>
    <t>LOC</t>
  </si>
  <si>
    <t>SERLIN</t>
  </si>
  <si>
    <t>WOOD</t>
  </si>
  <si>
    <t>WIT31</t>
  </si>
  <si>
    <t>ARR</t>
  </si>
  <si>
    <t>EGXT</t>
  </si>
  <si>
    <t>DEWES</t>
  </si>
  <si>
    <t>EGDY</t>
  </si>
  <si>
    <t>EGNH</t>
  </si>
  <si>
    <t>EGSY</t>
  </si>
  <si>
    <t>EGFH</t>
  </si>
  <si>
    <t>EGBJ</t>
  </si>
  <si>
    <t>GOODWIN</t>
  </si>
  <si>
    <t>EGCV</t>
  </si>
  <si>
    <t>GEGRV</t>
  </si>
  <si>
    <t>G-PWII</t>
  </si>
  <si>
    <t>PATRICK WILSON</t>
  </si>
  <si>
    <t>EGCB</t>
  </si>
  <si>
    <t>SOUTHERN</t>
  </si>
  <si>
    <t>YATES</t>
  </si>
  <si>
    <t>PICKIN</t>
  </si>
  <si>
    <t>N5057V</t>
  </si>
  <si>
    <t>KAYDET</t>
  </si>
  <si>
    <t>MERKEL AIR INC</t>
  </si>
  <si>
    <t>G-IIIY</t>
  </si>
  <si>
    <t>AEROSUPERBATICS LTD</t>
  </si>
  <si>
    <t>EGKH</t>
  </si>
  <si>
    <t>CASSELLS</t>
  </si>
  <si>
    <t>STARLING</t>
  </si>
  <si>
    <t>G-BWSG</t>
  </si>
  <si>
    <t>VIPER CLASSIC AIRCRAFT LTD</t>
  </si>
  <si>
    <t>JET PROVOST</t>
  </si>
  <si>
    <t>JETPRO324</t>
  </si>
  <si>
    <t>MERLIN16</t>
  </si>
  <si>
    <t>EGNX</t>
  </si>
  <si>
    <t>N4313</t>
  </si>
  <si>
    <t>MACIEJ KUBRAK</t>
  </si>
  <si>
    <t>INVADER</t>
  </si>
  <si>
    <t>EGBE</t>
  </si>
  <si>
    <t>KUBRAK</t>
  </si>
  <si>
    <t>DEP</t>
  </si>
  <si>
    <t>EGSU</t>
  </si>
  <si>
    <t>WOMBLETON</t>
  </si>
  <si>
    <t>EG02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</si>
</sst>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3" x14ac:knownFonts="1">
    <font>
      <sz val="11"/>
      <color theme="1"/>
      <name val="Calibri"/>
      <family val="2"/>
      <scheme val="minor"/>
    </font>
    <font>
      <b/>
      <sz val="10"/>
      <color theme="1"/>
      <name val="Arial"/>
      <family val="2"/>
    </font>
    <font>
      <sz val="10"/>
      <color theme="1"/>
      <name val="Arial"/>
      <family val="2"/>
    </font>
    <font>
      <u/>
      <sz val="11"/>
      <color theme="10"/>
      <name val="Calibri"/>
      <family val="2"/>
      <scheme val="minor"/>
    </font>
    <font>
      <u/>
      <sz val="11"/>
      <color theme="11"/>
      <name val="Calibri"/>
      <family val="2"/>
      <scheme val="minor"/>
    </font>
    <font>
      <sz val="10"/>
      <color rgb="FF000000"/>
      <name val="Arial"/>
      <family val="2"/>
    </font>
    <font>
      <sz val="10"/>
      <color theme="1"/>
      <name val="Calibri"/>
      <family val="2"/>
      <scheme val="minor"/>
    </font>
    <font>
      <b/>
      <sz val="10"/>
      <color theme="1"/>
      <name val="Calibri"/>
      <family val="2"/>
      <scheme val="minor"/>
    </font>
    <font>
      <sz val="8"/>
      <name val="Calibri"/>
      <family val="2"/>
      <scheme val="minor"/>
    </font>
    <font>
      <b/>
      <u/>
      <sz val="10"/>
      <color theme="1"/>
      <name val="Arial"/>
      <family val="2"/>
    </font>
    <font>
      <i/>
      <sz val="10"/>
      <color theme="1"/>
      <name val="Arial"/>
      <family val="2"/>
    </font>
    <font>
      <b/>
      <sz val="10"/>
      <color rgb="FF000000"/>
      <name val="Arial"/>
      <family val="2"/>
    </font>
    <font>
      <b/>
      <i/>
      <u/>
      <sz val="10"/>
      <color rgb="FF000000"/>
      <name val="Arial"/>
      <family val="2"/>
    </font>
    <font>
      <i/>
      <sz val="10"/>
      <color rgb="FF000000"/>
      <name val="Arial"/>
      <family val="2"/>
    </font>
    <font>
      <sz val="11"/>
      <color indexed="8"/>
      <name val="Calibri"/>
      <family val="2"/>
      <scheme val="minor"/>
    </font>
    <font>
      <sz val="11"/>
      <name val="Arial"/>
      <family val="2"/>
    </font>
    <font>
      <sz val="10"/>
      <name val="Arial"/>
      <family val="2"/>
    </font>
    <font>
      <b/>
      <sz val="11"/>
      <color theme="1"/>
      <name val="Calibri"/>
      <family val="2"/>
      <scheme val="minor"/>
    </font>
    <font>
      <sz val="10"/>
      <name val="Arial"/>
      <family val="2"/>
    </font>
    <font>
      <u/>
      <sz val="10"/>
      <color theme="1"/>
      <name val="Arial"/>
      <family val="2"/>
    </font>
    <font>
      <b/>
      <sz val="14"/>
      <color theme="1"/>
      <name val="Calibri"/>
      <family val="2"/>
      <scheme val="minor"/>
    </font>
    <font>
      <sz val="11"/>
      <name val="Calibri"/>
      <family val="2"/>
      <scheme val="minor"/>
    </font>
    <font>
      <sz val="11"/>
      <color rgb="FF444444"/>
      <name val="Calibri"/>
      <family val="2"/>
      <charset val="1"/>
    </font>
  </fonts>
  <fills count="9">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theme="4" tint="0.79998168889431442"/>
        <bgColor indexed="64"/>
      </patternFill>
    </fill>
    <fill>
      <patternFill patternType="solid">
        <fgColor theme="0" tint="-0.499984740745262"/>
        <bgColor indexed="64"/>
      </patternFill>
    </fill>
    <fill>
      <patternFill patternType="solid">
        <fgColor theme="1"/>
        <bgColor indexed="64"/>
      </patternFill>
    </fill>
    <fill>
      <patternFill patternType="solid">
        <fgColor theme="6" tint="0.79998168889431442"/>
        <bgColor indexed="64"/>
      </patternFill>
    </fill>
    <fill>
      <patternFill patternType="solid">
        <fgColor theme="5" tint="0.79998168889431442"/>
        <bgColor indexed="64"/>
      </patternFill>
    </fill>
  </fills>
  <borders count="34">
    <border>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thin">
        <color auto="1"/>
      </left>
      <right style="medium">
        <color indexed="64"/>
      </right>
      <top style="thin">
        <color auto="1"/>
      </top>
      <bottom style="medium">
        <color indexed="64"/>
      </bottom>
      <diagonal/>
    </border>
    <border>
      <left style="thin">
        <color auto="1"/>
      </left>
      <right style="medium">
        <color indexed="64"/>
      </right>
      <top style="medium">
        <color indexed="64"/>
      </top>
      <bottom style="thin">
        <color auto="1"/>
      </bottom>
      <diagonal/>
    </border>
    <border>
      <left style="medium">
        <color rgb="FF000000"/>
      </left>
      <right style="medium">
        <color rgb="FF000000"/>
      </right>
      <top style="thin">
        <color rgb="FF000000"/>
      </top>
      <bottom style="thin">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medium">
        <color rgb="FF000000"/>
      </left>
      <right style="medium">
        <color rgb="FF000000"/>
      </right>
      <top style="thin">
        <color rgb="FF000000"/>
      </top>
      <bottom/>
      <diagonal/>
    </border>
    <border>
      <left style="thin">
        <color rgb="FF000000"/>
      </left>
      <right style="thin">
        <color rgb="FF000000"/>
      </right>
      <top/>
      <bottom style="thin">
        <color indexed="64"/>
      </bottom>
      <diagonal/>
    </border>
    <border>
      <left style="medium">
        <color indexed="64"/>
      </left>
      <right style="medium">
        <color indexed="64"/>
      </right>
      <top style="medium">
        <color indexed="64"/>
      </top>
      <bottom style="medium">
        <color indexed="64"/>
      </bottom>
      <diagonal/>
    </border>
    <border>
      <left style="medium">
        <color rgb="FF000000"/>
      </left>
      <right style="thin">
        <color rgb="FF000000"/>
      </right>
      <top/>
      <bottom style="thin">
        <color indexed="64"/>
      </bottom>
      <diagonal/>
    </border>
    <border>
      <left style="thin">
        <color rgb="FF000000"/>
      </left>
      <right style="medium">
        <color rgb="FF000000"/>
      </right>
      <top/>
      <bottom style="thin">
        <color indexed="64"/>
      </bottom>
      <diagonal/>
    </border>
    <border>
      <left style="medium">
        <color rgb="FF000000"/>
      </left>
      <right style="medium">
        <color rgb="FF000000"/>
      </right>
      <top/>
      <bottom style="thin">
        <color rgb="FF000000"/>
      </bottom>
      <diagonal/>
    </border>
    <border>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style="medium">
        <color rgb="FF000000"/>
      </left>
      <right style="medium">
        <color indexed="64"/>
      </right>
      <top style="medium">
        <color indexed="64"/>
      </top>
      <bottom style="medium">
        <color indexed="64"/>
      </bottom>
      <diagonal/>
    </border>
    <border>
      <left/>
      <right style="thin">
        <color rgb="FF000000"/>
      </right>
      <top style="medium">
        <color rgb="FF000000"/>
      </top>
      <bottom style="medium">
        <color rgb="FF000000"/>
      </bottom>
      <diagonal/>
    </border>
    <border>
      <left style="thin">
        <color rgb="FF000000"/>
      </left>
      <right style="medium">
        <color indexed="64"/>
      </right>
      <top style="medium">
        <color indexed="64"/>
      </top>
      <bottom style="medium">
        <color indexed="64"/>
      </bottom>
      <diagonal/>
    </border>
    <border>
      <left style="medium">
        <color indexed="64"/>
      </left>
      <right/>
      <top/>
      <bottom style="thin">
        <color rgb="FF000000"/>
      </bottom>
      <diagonal/>
    </border>
    <border>
      <left style="thin">
        <color rgb="FF000000"/>
      </left>
      <right style="medium">
        <color indexed="64"/>
      </right>
      <top/>
      <bottom style="thin">
        <color indexed="64"/>
      </bottom>
      <diagonal/>
    </border>
    <border>
      <left style="medium">
        <color indexed="64"/>
      </left>
      <right/>
      <top style="thin">
        <color rgb="FF000000"/>
      </top>
      <bottom style="thin">
        <color rgb="FF000000"/>
      </bottom>
      <diagonal/>
    </border>
    <border>
      <left style="medium">
        <color indexed="64"/>
      </left>
      <right/>
      <top style="thin">
        <color rgb="FF000000"/>
      </top>
      <bottom/>
      <diagonal/>
    </border>
    <border>
      <left style="medium">
        <color indexed="64"/>
      </left>
      <right/>
      <top style="medium">
        <color rgb="FF000000"/>
      </top>
      <bottom style="medium">
        <color indexed="64"/>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style="thin">
        <color rgb="FF000000"/>
      </left>
      <right style="medium">
        <color indexed="64"/>
      </right>
      <top style="medium">
        <color rgb="FF000000"/>
      </top>
      <bottom style="medium">
        <color indexed="64"/>
      </bottom>
      <diagonal/>
    </border>
  </borders>
  <cellStyleXfs count="70">
    <xf numFmtId="0" fontId="0" fillId="0" borderId="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14" fillId="0" borderId="0"/>
    <xf numFmtId="1" fontId="15" fillId="0" borderId="0"/>
    <xf numFmtId="9" fontId="16" fillId="0" borderId="0" applyFont="0" applyFill="0" applyBorder="0" applyAlignment="0" applyProtection="0"/>
    <xf numFmtId="0" fontId="16" fillId="0" borderId="0"/>
    <xf numFmtId="0" fontId="18" fillId="0" borderId="0"/>
  </cellStyleXfs>
  <cellXfs count="88">
    <xf numFmtId="0" fontId="0" fillId="0" borderId="0" xfId="0"/>
    <xf numFmtId="49" fontId="2" fillId="0" borderId="0" xfId="0" applyNumberFormat="1" applyFont="1" applyAlignment="1" applyProtection="1">
      <alignment horizontal="left"/>
      <protection locked="0"/>
    </xf>
    <xf numFmtId="0" fontId="0" fillId="2" borderId="0" xfId="0" applyFill="1"/>
    <xf numFmtId="0" fontId="6" fillId="2" borderId="0" xfId="0" applyFont="1" applyFill="1" applyAlignment="1">
      <alignment vertical="center"/>
    </xf>
    <xf numFmtId="0" fontId="2" fillId="2" borderId="0" xfId="0" applyFont="1" applyFill="1"/>
    <xf numFmtId="0" fontId="9" fillId="2" borderId="1" xfId="0" applyFont="1" applyFill="1" applyBorder="1" applyAlignment="1">
      <alignment vertical="center"/>
    </xf>
    <xf numFmtId="0" fontId="2" fillId="2" borderId="3" xfId="0" applyFont="1" applyFill="1" applyBorder="1"/>
    <xf numFmtId="0" fontId="2" fillId="2" borderId="3" xfId="0" applyFont="1" applyFill="1" applyBorder="1" applyAlignment="1">
      <alignment vertical="center"/>
    </xf>
    <xf numFmtId="0" fontId="2" fillId="2" borderId="2" xfId="0" applyFont="1" applyFill="1" applyBorder="1" applyAlignment="1">
      <alignment vertical="center"/>
    </xf>
    <xf numFmtId="0" fontId="2" fillId="2" borderId="0" xfId="0" applyFont="1" applyFill="1" applyAlignment="1">
      <alignment vertical="center"/>
    </xf>
    <xf numFmtId="0" fontId="10" fillId="2" borderId="0" xfId="0" applyFont="1" applyFill="1"/>
    <xf numFmtId="0" fontId="10" fillId="0" borderId="0" xfId="0" applyFont="1"/>
    <xf numFmtId="0" fontId="6" fillId="2" borderId="0" xfId="0" applyFont="1" applyFill="1"/>
    <xf numFmtId="0" fontId="11" fillId="3" borderId="1" xfId="0" applyFont="1" applyFill="1" applyBorder="1"/>
    <xf numFmtId="0" fontId="5" fillId="3" borderId="3" xfId="0" applyFont="1" applyFill="1" applyBorder="1"/>
    <xf numFmtId="0" fontId="5" fillId="3" borderId="3" xfId="0" applyFont="1" applyFill="1" applyBorder="1" applyAlignment="1">
      <alignment wrapText="1"/>
    </xf>
    <xf numFmtId="0" fontId="12" fillId="3" borderId="3" xfId="0" applyFont="1" applyFill="1" applyBorder="1" applyAlignment="1">
      <alignment vertical="center" wrapText="1"/>
    </xf>
    <xf numFmtId="0" fontId="12" fillId="3" borderId="2" xfId="0" applyFont="1" applyFill="1" applyBorder="1" applyAlignment="1">
      <alignment vertical="center" wrapText="1"/>
    </xf>
    <xf numFmtId="0" fontId="11" fillId="3" borderId="1" xfId="0" applyFont="1" applyFill="1" applyBorder="1" applyAlignment="1">
      <alignment vertical="center"/>
    </xf>
    <xf numFmtId="0" fontId="12" fillId="3" borderId="3" xfId="0" applyFont="1" applyFill="1" applyBorder="1" applyAlignment="1">
      <alignment wrapText="1"/>
    </xf>
    <xf numFmtId="0" fontId="12" fillId="3" borderId="2" xfId="0" applyFont="1" applyFill="1" applyBorder="1" applyAlignment="1">
      <alignment wrapText="1"/>
    </xf>
    <xf numFmtId="0" fontId="7" fillId="2" borderId="0" xfId="0" applyFont="1" applyFill="1"/>
    <xf numFmtId="0" fontId="1" fillId="2" borderId="0" xfId="0" applyFont="1" applyFill="1"/>
    <xf numFmtId="0" fontId="2" fillId="2" borderId="0" xfId="0" applyFont="1" applyFill="1" applyAlignment="1">
      <alignment wrapText="1"/>
    </xf>
    <xf numFmtId="0" fontId="10" fillId="2" borderId="0" xfId="0" applyFont="1" applyFill="1" applyAlignment="1">
      <alignment wrapText="1"/>
    </xf>
    <xf numFmtId="0" fontId="2" fillId="0" borderId="0" xfId="0" applyFont="1" applyAlignment="1">
      <alignment horizontal="center"/>
    </xf>
    <xf numFmtId="0" fontId="2" fillId="0" borderId="0" xfId="0" applyFont="1" applyAlignment="1">
      <alignment horizontal="left"/>
    </xf>
    <xf numFmtId="0" fontId="2" fillId="0" borderId="0" xfId="0" applyFont="1" applyAlignment="1">
      <alignment horizontal="left" wrapText="1"/>
    </xf>
    <xf numFmtId="49" fontId="2" fillId="0" borderId="0" xfId="0" applyNumberFormat="1" applyFont="1" applyAlignment="1">
      <alignment horizontal="left"/>
    </xf>
    <xf numFmtId="0" fontId="2" fillId="0" borderId="0" xfId="0" applyFont="1"/>
    <xf numFmtId="0" fontId="2" fillId="0" borderId="0" xfId="0" applyFont="1" applyAlignment="1">
      <alignment vertical="top"/>
    </xf>
    <xf numFmtId="0" fontId="2" fillId="0" borderId="0" xfId="69" applyFont="1" applyAlignment="1">
      <alignment wrapText="1"/>
    </xf>
    <xf numFmtId="0" fontId="2" fillId="0" borderId="0" xfId="68" applyFont="1" applyAlignment="1">
      <alignment wrapText="1"/>
    </xf>
    <xf numFmtId="0" fontId="0" fillId="0" borderId="0" xfId="0" applyAlignment="1">
      <alignment wrapText="1"/>
    </xf>
    <xf numFmtId="14" fontId="0" fillId="0" borderId="5" xfId="0" applyNumberFormat="1" applyBorder="1" applyAlignment="1">
      <alignment horizontal="left" vertical="top"/>
    </xf>
    <xf numFmtId="0" fontId="0" fillId="0" borderId="7" xfId="0" applyBorder="1" applyAlignment="1">
      <alignment wrapText="1"/>
    </xf>
    <xf numFmtId="0" fontId="0" fillId="0" borderId="5" xfId="0" applyBorder="1"/>
    <xf numFmtId="0" fontId="0" fillId="0" borderId="6" xfId="0" applyBorder="1"/>
    <xf numFmtId="0" fontId="0" fillId="0" borderId="9" xfId="0" applyBorder="1" applyAlignment="1">
      <alignment wrapText="1"/>
    </xf>
    <xf numFmtId="0" fontId="19" fillId="0" borderId="0" xfId="0" applyFont="1"/>
    <xf numFmtId="0" fontId="2" fillId="0" borderId="0" xfId="69" applyFont="1" applyAlignment="1">
      <alignment horizontal="left"/>
    </xf>
    <xf numFmtId="0" fontId="2" fillId="0" borderId="0" xfId="68" applyFont="1" applyAlignment="1">
      <alignment horizontal="left"/>
    </xf>
    <xf numFmtId="14" fontId="0" fillId="0" borderId="5" xfId="0" applyNumberFormat="1" applyBorder="1" applyAlignment="1">
      <alignment horizontal="left"/>
    </xf>
    <xf numFmtId="14" fontId="0" fillId="0" borderId="5" xfId="0" applyNumberFormat="1" applyBorder="1"/>
    <xf numFmtId="0" fontId="17" fillId="0" borderId="4" xfId="0" applyFont="1" applyBorder="1"/>
    <xf numFmtId="0" fontId="17" fillId="0" borderId="10" xfId="0" applyFont="1" applyBorder="1" applyAlignment="1">
      <alignment wrapText="1"/>
    </xf>
    <xf numFmtId="49" fontId="2" fillId="0" borderId="0" xfId="68" applyNumberFormat="1" applyFont="1" applyAlignment="1">
      <alignment horizontal="left"/>
    </xf>
    <xf numFmtId="0" fontId="19" fillId="0" borderId="0" xfId="0" applyFont="1" applyAlignment="1">
      <alignment horizontal="left"/>
    </xf>
    <xf numFmtId="0" fontId="21" fillId="0" borderId="0" xfId="0" applyFont="1"/>
    <xf numFmtId="164" fontId="0" fillId="0" borderId="0" xfId="0" applyNumberFormat="1"/>
    <xf numFmtId="0" fontId="0" fillId="4" borderId="20" xfId="0" applyFill="1" applyBorder="1"/>
    <xf numFmtId="0" fontId="0" fillId="4" borderId="21" xfId="0" applyFill="1" applyBorder="1"/>
    <xf numFmtId="0" fontId="0" fillId="4" borderId="22" xfId="0" applyFill="1" applyBorder="1"/>
    <xf numFmtId="164" fontId="0" fillId="0" borderId="0" xfId="0" applyNumberFormat="1" applyAlignment="1">
      <alignment horizontal="center"/>
    </xf>
    <xf numFmtId="1" fontId="0" fillId="0" borderId="0" xfId="0" applyNumberFormat="1"/>
    <xf numFmtId="1" fontId="21" fillId="0" borderId="0" xfId="0" applyNumberFormat="1" applyFont="1"/>
    <xf numFmtId="0" fontId="0" fillId="5" borderId="0" xfId="0" applyFill="1"/>
    <xf numFmtId="0" fontId="0" fillId="6" borderId="0" xfId="0" applyFill="1"/>
    <xf numFmtId="0" fontId="0" fillId="7" borderId="20" xfId="0" applyFill="1" applyBorder="1"/>
    <xf numFmtId="0" fontId="0" fillId="7" borderId="21" xfId="0" applyFill="1" applyBorder="1"/>
    <xf numFmtId="0" fontId="0" fillId="7" borderId="25" xfId="0" applyFill="1" applyBorder="1"/>
    <xf numFmtId="1" fontId="0" fillId="7" borderId="15" xfId="0" applyNumberFormat="1" applyFill="1" applyBorder="1"/>
    <xf numFmtId="1" fontId="0" fillId="7" borderId="27" xfId="0" applyNumberFormat="1" applyFill="1" applyBorder="1"/>
    <xf numFmtId="1" fontId="0" fillId="7" borderId="31" xfId="0" applyNumberFormat="1" applyFill="1" applyBorder="1"/>
    <xf numFmtId="1" fontId="0" fillId="7" borderId="32" xfId="0" applyNumberFormat="1" applyFill="1" applyBorder="1"/>
    <xf numFmtId="1" fontId="0" fillId="7" borderId="33" xfId="0" applyNumberFormat="1" applyFill="1" applyBorder="1"/>
    <xf numFmtId="1" fontId="0" fillId="4" borderId="24" xfId="0" applyNumberFormat="1" applyFill="1" applyBorder="1"/>
    <xf numFmtId="1" fontId="0" fillId="4" borderId="12" xfId="0" applyNumberFormat="1" applyFill="1" applyBorder="1"/>
    <xf numFmtId="1" fontId="0" fillId="4" borderId="13" xfId="0" applyNumberFormat="1" applyFill="1" applyBorder="1"/>
    <xf numFmtId="0" fontId="0" fillId="2" borderId="16" xfId="0" applyFill="1" applyBorder="1"/>
    <xf numFmtId="0" fontId="0" fillId="8" borderId="23" xfId="0" applyFill="1" applyBorder="1"/>
    <xf numFmtId="0" fontId="0" fillId="2" borderId="26" xfId="0" applyFill="1" applyBorder="1"/>
    <xf numFmtId="0" fontId="0" fillId="2" borderId="28" xfId="0" applyFill="1" applyBorder="1"/>
    <xf numFmtId="0" fontId="0" fillId="2" borderId="29" xfId="0" applyFill="1" applyBorder="1"/>
    <xf numFmtId="0" fontId="0" fillId="2" borderId="30" xfId="0" applyFill="1" applyBorder="1"/>
    <xf numFmtId="2" fontId="0" fillId="8" borderId="16" xfId="0" applyNumberFormat="1" applyFill="1" applyBorder="1"/>
    <xf numFmtId="1" fontId="0" fillId="7" borderId="17" xfId="0" applyNumberFormat="1" applyFill="1" applyBorder="1"/>
    <xf numFmtId="1" fontId="22" fillId="7" borderId="15" xfId="0" quotePrefix="1" applyNumberFormat="1" applyFont="1" applyFill="1" applyBorder="1"/>
    <xf numFmtId="1" fontId="0" fillId="4" borderId="15" xfId="0" applyNumberFormat="1" applyFill="1" applyBorder="1"/>
    <xf numFmtId="1" fontId="22" fillId="4" borderId="15" xfId="0" quotePrefix="1" applyNumberFormat="1" applyFont="1" applyFill="1" applyBorder="1"/>
    <xf numFmtId="1" fontId="0" fillId="4" borderId="18" xfId="0" applyNumberFormat="1" applyFill="1" applyBorder="1"/>
    <xf numFmtId="1" fontId="0" fillId="8" borderId="19" xfId="0" applyNumberFormat="1" applyFill="1" applyBorder="1"/>
    <xf numFmtId="1" fontId="0" fillId="8" borderId="11" xfId="0" applyNumberFormat="1" applyFill="1" applyBorder="1"/>
    <xf numFmtId="1" fontId="0" fillId="8" borderId="14" xfId="0" applyNumberFormat="1" applyFill="1" applyBorder="1"/>
    <xf numFmtId="0" fontId="0" fillId="0" borderId="0" xfId="0" applyAlignment="1">
      <alignment horizontal="left"/>
    </xf>
    <xf numFmtId="0" fontId="20" fillId="0" borderId="8" xfId="0" applyFont="1" applyBorder="1" applyAlignment="1">
      <alignment horizontal="left"/>
    </xf>
    <xf numFmtId="0" fontId="2" fillId="0" borderId="0" xfId="69" applyFont="1" applyFill="1" applyAlignment="1">
      <alignment horizontal="left"/>
    </xf>
    <xf numFmtId="0" fontId="2" fillId="0" borderId="0" xfId="0" applyFont="1" applyFill="1" applyAlignment="1">
      <alignment horizontal="left"/>
    </xf>
  </cellXfs>
  <cellStyles count="70">
    <cellStyle name="Followed Hyperlink" xfId="30" builtinId="9" hidden="1"/>
    <cellStyle name="Followed Hyperlink" xfId="14" builtinId="9" hidden="1"/>
    <cellStyle name="Followed Hyperlink" xfId="58" builtinId="9" hidden="1"/>
    <cellStyle name="Followed Hyperlink" xfId="50" builtinId="9" hidden="1"/>
    <cellStyle name="Followed Hyperlink" xfId="4" builtinId="9" hidden="1"/>
    <cellStyle name="Followed Hyperlink" xfId="20" builtinId="9" hidden="1"/>
    <cellStyle name="Followed Hyperlink" xfId="46" builtinId="9" hidden="1"/>
    <cellStyle name="Followed Hyperlink" xfId="52" builtinId="9" hidden="1"/>
    <cellStyle name="Followed Hyperlink" xfId="32" builtinId="9" hidden="1"/>
    <cellStyle name="Followed Hyperlink" xfId="36" builtinId="9" hidden="1"/>
    <cellStyle name="Followed Hyperlink" xfId="2" builtinId="9" hidden="1"/>
    <cellStyle name="Followed Hyperlink" xfId="60" builtinId="9" hidden="1"/>
    <cellStyle name="Followed Hyperlink" xfId="40" builtinId="9" hidden="1"/>
    <cellStyle name="Followed Hyperlink" xfId="6" builtinId="9" hidden="1"/>
    <cellStyle name="Followed Hyperlink" xfId="44" builtinId="9" hidden="1"/>
    <cellStyle name="Followed Hyperlink" xfId="16" builtinId="9" hidden="1"/>
    <cellStyle name="Followed Hyperlink" xfId="26" builtinId="9" hidden="1"/>
    <cellStyle name="Followed Hyperlink" xfId="48" builtinId="9" hidden="1"/>
    <cellStyle name="Followed Hyperlink" xfId="34" builtinId="9" hidden="1"/>
    <cellStyle name="Followed Hyperlink" xfId="10" builtinId="9" hidden="1"/>
    <cellStyle name="Followed Hyperlink" xfId="18" builtinId="9" hidden="1"/>
    <cellStyle name="Followed Hyperlink" xfId="64" builtinId="9" hidden="1"/>
    <cellStyle name="Followed Hyperlink" xfId="62" builtinId="9" hidden="1"/>
    <cellStyle name="Followed Hyperlink" xfId="54" builtinId="9" hidden="1"/>
    <cellStyle name="Followed Hyperlink" xfId="24" builtinId="9" hidden="1"/>
    <cellStyle name="Followed Hyperlink" xfId="8" builtinId="9" hidden="1"/>
    <cellStyle name="Followed Hyperlink" xfId="12" builtinId="9" hidden="1"/>
    <cellStyle name="Followed Hyperlink" xfId="38" builtinId="9" hidden="1"/>
    <cellStyle name="Followed Hyperlink" xfId="28" builtinId="9" hidden="1"/>
    <cellStyle name="Followed Hyperlink" xfId="22" builtinId="9" hidden="1"/>
    <cellStyle name="Followed Hyperlink" xfId="56" builtinId="9" hidden="1"/>
    <cellStyle name="Followed Hyperlink" xfId="42" builtinId="9" hidden="1"/>
    <cellStyle name="Hyperlink" xfId="45" builtinId="8" hidden="1"/>
    <cellStyle name="Hyperlink" xfId="55" builtinId="8" hidden="1"/>
    <cellStyle name="Hyperlink" xfId="63" builtinId="8" hidden="1"/>
    <cellStyle name="Hyperlink" xfId="35" builtinId="8" hidden="1"/>
    <cellStyle name="Hyperlink" xfId="29" builtinId="8" hidden="1"/>
    <cellStyle name="Hyperlink" xfId="59" builtinId="8" hidden="1"/>
    <cellStyle name="Hyperlink" xfId="37" builtinId="8" hidden="1"/>
    <cellStyle name="Hyperlink" xfId="49" builtinId="8" hidden="1"/>
    <cellStyle name="Hyperlink" xfId="43" builtinId="8" hidden="1"/>
    <cellStyle name="Hyperlink" xfId="47" builtinId="8" hidden="1"/>
    <cellStyle name="Hyperlink" xfId="11" builtinId="8" hidden="1"/>
    <cellStyle name="Hyperlink" xfId="61" builtinId="8" hidden="1"/>
    <cellStyle name="Hyperlink" xfId="3" builtinId="8" hidden="1"/>
    <cellStyle name="Hyperlink" xfId="51" builtinId="8" hidden="1"/>
    <cellStyle name="Hyperlink" xfId="15" builtinId="8" hidden="1"/>
    <cellStyle name="Hyperlink" xfId="57" builtinId="8" hidden="1"/>
    <cellStyle name="Hyperlink" xfId="21" builtinId="8" hidden="1"/>
    <cellStyle name="Hyperlink" xfId="5" builtinId="8" hidden="1"/>
    <cellStyle name="Hyperlink" xfId="23" builtinId="8" hidden="1"/>
    <cellStyle name="Hyperlink" xfId="53" builtinId="8" hidden="1"/>
    <cellStyle name="Hyperlink" xfId="25" builtinId="8" hidden="1"/>
    <cellStyle name="Hyperlink" xfId="19" builtinId="8" hidden="1"/>
    <cellStyle name="Hyperlink" xfId="27" builtinId="8" hidden="1"/>
    <cellStyle name="Hyperlink" xfId="9" builtinId="8" hidden="1"/>
    <cellStyle name="Hyperlink" xfId="33" builtinId="8" hidden="1"/>
    <cellStyle name="Hyperlink" xfId="17" builtinId="8" hidden="1"/>
    <cellStyle name="Hyperlink" xfId="1" builtinId="8" hidden="1"/>
    <cellStyle name="Hyperlink" xfId="39" builtinId="8" hidden="1"/>
    <cellStyle name="Hyperlink" xfId="13" builtinId="8" hidden="1"/>
    <cellStyle name="Hyperlink" xfId="31" builtinId="8" hidden="1"/>
    <cellStyle name="Hyperlink" xfId="7" builtinId="8" hidden="1"/>
    <cellStyle name="Hyperlink" xfId="41" builtinId="8" hidden="1"/>
    <cellStyle name="Normal" xfId="0" builtinId="0"/>
    <cellStyle name="Normal 2" xfId="65" xr:uid="{00000000-0005-0000-0000-000042000000}"/>
    <cellStyle name="Normal 3" xfId="66" xr:uid="{00000000-0005-0000-0000-000043000000}"/>
    <cellStyle name="Normal 4" xfId="68" xr:uid="{00000000-0005-0000-0000-000044000000}"/>
    <cellStyle name="Normal 5" xfId="69" xr:uid="{00000000-0005-0000-0000-000045000000}"/>
    <cellStyle name="Percent 2" xfId="67" xr:uid="{00000000-0005-0000-0000-000046000000}"/>
  </cellStyles>
  <dxfs count="129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ill>
        <patternFill>
          <bgColor rgb="FFFF0000"/>
        </patternFill>
      </fill>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Up">
          <fgColor rgb="FFFF0000"/>
        </patternFill>
      </fill>
      <border>
        <left/>
        <right/>
        <top style="thin">
          <color auto="1"/>
        </top>
        <bottom style="thin">
          <color auto="1"/>
        </bottom>
        <vertical/>
        <horizontal/>
      </border>
    </dxf>
    <dxf>
      <fill>
        <patternFill patternType="lightDown"/>
      </fill>
    </dxf>
    <dxf>
      <fill>
        <patternFill patternType="lightDown"/>
      </fill>
    </dxf>
    <dxf>
      <fill>
        <patternFill patternType="lightUp"/>
      </fill>
    </dxf>
    <dxf>
      <fill>
        <patternFill patternType="solid"/>
      </fill>
    </dxf>
    <dxf>
      <fill>
        <patternFill patternType="lightUp"/>
      </fill>
    </dxf>
    <dxf>
      <fill>
        <patternFill>
          <bgColor rgb="FFFFCCFF"/>
        </patternFill>
      </fill>
    </dxf>
    <dxf>
      <fill>
        <patternFill>
          <bgColor rgb="FF33CCFF"/>
        </patternFill>
      </fill>
    </dxf>
    <dxf>
      <fill>
        <patternFill>
          <bgColor rgb="FFFFCC99"/>
        </patternFill>
      </fill>
    </dxf>
    <dxf>
      <fill>
        <patternFill>
          <bgColor rgb="FF33CC33"/>
        </patternFill>
      </fill>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numFmt numFmtId="30" formatCode="@"/>
      <alignment horizontal="left" vertical="bottom" textRotation="0" wrapText="0" indent="0" justifyLastLine="0" shrinkToFit="0" readingOrder="0"/>
    </dxf>
    <dxf>
      <font>
        <b val="0"/>
        <i val="0"/>
        <strike val="0"/>
        <condense val="0"/>
        <extend val="0"/>
        <outline val="0"/>
        <shadow val="0"/>
        <u val="none"/>
        <vertAlign val="baseline"/>
        <sz val="10"/>
        <color theme="1"/>
        <name val="Arial"/>
        <family val="2"/>
        <scheme val="none"/>
      </font>
      <fill>
        <patternFill patternType="none">
          <fgColor indexed="64"/>
          <bgColor indexed="65"/>
        </patternFill>
      </fill>
      <alignment horizontal="left" vertical="bottom" textRotation="0" wrapText="0" indent="0" justifyLastLine="0" shrinkToFit="0" readingOrder="0"/>
    </dxf>
    <dxf>
      <font>
        <b val="0"/>
        <i val="0"/>
        <strike val="0"/>
        <condense val="0"/>
        <extend val="0"/>
        <outline val="0"/>
        <shadow val="0"/>
        <u/>
        <vertAlign val="baseline"/>
        <sz val="10"/>
        <color theme="1"/>
        <name val="Arial"/>
        <scheme val="none"/>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0" formatCode="General"/>
    </dxf>
    <dxf>
      <font>
        <b val="0"/>
        <i val="0"/>
        <strike val="0"/>
        <condense val="0"/>
        <extend val="0"/>
        <outline val="0"/>
        <shadow val="0"/>
        <u val="none"/>
        <vertAlign val="baseline"/>
        <sz val="11"/>
        <color auto="1"/>
        <name val="Calibri"/>
        <family val="2"/>
        <scheme val="minor"/>
      </font>
      <numFmt numFmtId="1" formatCode="0"/>
    </dxf>
    <dxf>
      <font>
        <b val="0"/>
        <i val="0"/>
        <strike val="0"/>
        <condense val="0"/>
        <extend val="0"/>
        <outline val="0"/>
        <shadow val="0"/>
        <u val="none"/>
        <vertAlign val="baseline"/>
        <sz val="11"/>
        <color auto="1"/>
        <name val="Calibri"/>
        <family val="2"/>
        <scheme val="minor"/>
      </font>
      <numFmt numFmtId="1" formatCode="0"/>
    </dxf>
    <dxf>
      <numFmt numFmtId="0" formatCode="General"/>
    </dxf>
    <dxf>
      <numFmt numFmtId="0" formatCode="General"/>
    </dxf>
    <dxf>
      <numFmt numFmtId="164" formatCode="00\:00"/>
      <alignment horizontal="center" vertical="bottom" textRotation="0" wrapText="0" indent="0" justifyLastLine="0" shrinkToFit="0" readingOrder="0"/>
    </dxf>
    <dxf>
      <numFmt numFmtId="0" formatCode="General"/>
    </dxf>
    <dxf>
      <numFmt numFmtId="164" formatCode="00\:00"/>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alignment horizontal="general" vertical="bottom" textRotation="0" wrapText="0" indent="0" justifyLastLine="0" shrinkToFit="0" readingOrder="0"/>
    </dxf>
  </dxfs>
  <tableStyles count="0" defaultTableStyle="TableStyleMedium2" defaultPivotStyle="PivotStyleLight16"/>
  <colors>
    <mruColors>
      <color rgb="FFFFCCFF"/>
      <color rgb="FFF4F7ED"/>
      <color rgb="FF33CC33"/>
      <color rgb="FF008000"/>
      <color rgb="FFFFCC99"/>
      <color rgb="FF33CCFF"/>
      <color rgb="FF66CCFF"/>
      <color rgb="FFFFFFFF"/>
      <color rgb="FF339966"/>
      <color rgb="FFFFBB5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277BF68-CCCB-415B-AABD-A360C0B74723}" name="Table834561011121314151617181920212223242526272829303132333435" displayName="Table834561011121314151617181920212223242526272829303132333435" ref="A1:U100" totalsRowShown="0" headerRowDxfId="1290">
  <autoFilter ref="A1:U100" xr:uid="{3C89BE46-865D-44FD-BA8B-042DEE2EDB11}"/>
  <tableColumns count="21">
    <tableColumn id="2" xr3:uid="{0073FD92-48B4-462A-A21F-948DE7CE49B9}" name="REGISTRATION" dataDxfId="1289"/>
    <tableColumn id="3" xr3:uid="{7C4E07AF-98B1-4752-AAFE-7D952E8B3653}" name="CALLSIGN" dataDxfId="1288">
      <calculatedColumnFormula>IF(ISERROR(VLOOKUP(A2,'Registration Database'!A:N,13,0)),"",VLOOKUP(A2,'Registration Database'!A:N,13,0))</calculatedColumnFormula>
    </tableColumn>
    <tableColumn id="4" xr3:uid="{AC466B71-C5F5-4E45-A62D-792EC6FF67B9}" name="ACFT TYPE">
      <calculatedColumnFormula>IF(ISERROR(VLOOKUP(A2,'Registration Database'!A:E,3,0))," ",VLOOKUP(A2,'Registration Database'!A:E,3,0))</calculatedColumnFormula>
    </tableColumn>
    <tableColumn id="5" xr3:uid="{0380040C-8375-460D-88DF-BCD3F56A1434}" name="FLIGHT TYPE" dataDxfId="1287">
      <calculatedColumnFormula>IF(ISNUMBER(SEARCH("UAM", B2)), "LOC", "")</calculatedColumnFormula>
    </tableColumn>
    <tableColumn id="6" xr3:uid="{879D1144-B31D-4DE5-B334-FF3AFF52A825}" name="FLIGHT RULES" dataDxfId="1286">
      <calculatedColumnFormula>IF(OR(D2="LOC", D2="OVR"), "V", "")</calculatedColumnFormula>
    </tableColumn>
    <tableColumn id="7" xr3:uid="{D8A940ED-F2BF-41D4-A8B0-10A65686D8DD}" name="DEP POINT" dataDxfId="1285">
      <calculatedColumnFormula>IF(OR(D2="DEP",D2="LOC"),"EGOW","")</calculatedColumnFormula>
    </tableColumn>
    <tableColumn id="8" xr3:uid="{01AC76FB-A907-4BE5-80E3-93C4BDFA7509}" name="DEP TIME" dataDxfId="1284">
      <calculatedColumnFormula>IF(E2="ARR","1234","")</calculatedColumnFormula>
    </tableColumn>
    <tableColumn id="9" xr3:uid="{69B12120-43F2-4F4B-ABCD-E0894AA24F85}" name="ARR POINT" dataDxfId="1283">
      <calculatedColumnFormula>IF(OR(D2="ARR",D2="LOC"),"EGOW","")</calculatedColumnFormula>
    </tableColumn>
    <tableColumn id="10" xr3:uid="{5899061D-7A2D-4AA1-9044-ADD1BFE0E0F7}" name="ARR TIME" dataDxfId="1282"/>
    <tableColumn id="12" xr3:uid="{E022EAFE-134B-4CD9-A8FC-2A620FCCA987}" name="WTC D" dataDxfId="1281">
      <calculatedColumnFormula>IF(ISERROR(VLOOKUP(C2,'WTC Database'!C:G,4,0))," ",VLOOKUP(C2,'WTC Database'!C:G,4,0))</calculatedColumnFormula>
    </tableColumn>
    <tableColumn id="13" xr3:uid="{E1DB8359-B749-47B5-9709-08165C4D2542}" name="WTC A" dataDxfId="1280">
      <calculatedColumnFormula>IF(ISERROR(VLOOKUP(C2,'WTC Database'!C:G,5,0))," ",VLOOKUP(C2,'WTC Database'!C:G,5,0))</calculatedColumnFormula>
    </tableColumn>
    <tableColumn id="15" xr3:uid="{E6E27D80-8610-4478-93C4-F366BF5BA4E9}" name="T&amp;G" dataDxfId="1279"/>
    <tableColumn id="18" xr3:uid="{C33988A7-B4FA-4513-B6F3-5CE430511460}" name="O/S" dataDxfId="1278"/>
    <tableColumn id="11" xr3:uid="{5ECD1D2F-9059-461A-8544-B408A8736193}" name="FIS" dataDxfId="1277">
      <calculatedColumnFormula>IF(D2="OVR",1,0)</calculatedColumnFormula>
    </tableColumn>
    <tableColumn id="16" xr3:uid="{86DBC29E-B500-47EE-A229-BCB0A41671D7}" name="CAPTAIN" dataDxfId="1276">
      <calculatedColumnFormula>IF(ISERROR(VLOOKUP(B2,'Callsign Database'!A:F,4,0))," ",VLOOKUP(B2,'Callsign Database'!A:F,4,0))</calculatedColumnFormula>
    </tableColumn>
    <tableColumn id="17" xr3:uid="{1653C772-01DF-4C49-A67F-A92B19D07340}" name="POB" dataDxfId="1275"/>
    <tableColumn id="14" xr3:uid="{9E0DF135-BA9C-4F3C-BEFB-9E91CA7D79CA}" name="REMARKS">
      <calculatedColumnFormula>IF(ISERROR(VLOOKUP(A2,'Registration Database'!A:O,15,0))," ",VLOOKUP(A2,'Registration Database'!A:O,15,0))</calculatedColumnFormula>
    </tableColumn>
    <tableColumn id="19" xr3:uid="{D8FC02C8-C6C4-4309-A9B4-2F8FBA5C3FF4}" name="EGOW Code" dataDxfId="1274">
      <calculatedColumnFormula>IF(ISERROR(VLOOKUP(A2,'Registration Database'!A:F,6,0))," ",VLOOKUP(A2,'Registration Database'!A:F,6,0))</calculatedColumnFormula>
    </tableColumn>
    <tableColumn id="20" xr3:uid="{CD604F3A-8CDB-4A5B-AB81-4B7352B28311}" name="Unit Code" dataDxfId="1273">
      <calculatedColumnFormula>IF(ISERROR(VLOOKUP(B2,'Callsign Database'!A:F,3,0)),"",VLOOKUP(B2,'Callsign Database'!A:F,3,0))</calculatedColumnFormula>
    </tableColumn>
    <tableColumn id="1" xr3:uid="{65823C67-7974-4DB1-BBF9-F448F85062FD}" name="Movement Number" dataDxfId="1272">
      <calculatedColumnFormula>IF(D2="loc",2)+IF(OR(D2="DEP",D2="ARR"),"1")+IF(D2="ovr","0")</calculatedColumnFormula>
    </tableColumn>
    <tableColumn id="21" xr3:uid="{CF22EF02-DF6A-4FA7-B7EF-9B6CD758C346}" name="T&amp;G Dupliction" dataDxfId="1271">
      <calculatedColumnFormula>L2*2</calculatedColumnFormula>
    </tableColumn>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8CE3E0E-2B1E-45B0-A8A9-5B38E8EC5E6D}" name="Table834561011121314151617181920212223242526272829303132333435345" displayName="Table834561011121314151617181920212223242526272829303132333435345" ref="A1:U100" totalsRowShown="0" headerRowDxfId="1270">
  <autoFilter ref="A1:U100" xr:uid="{3C89BE46-865D-44FD-BA8B-042DEE2EDB11}"/>
  <tableColumns count="21">
    <tableColumn id="2" xr3:uid="{1E3CF371-BB1F-45DA-8C65-569B58F1912D}" name="REGISTRATION" dataDxfId="1269"/>
    <tableColumn id="3" xr3:uid="{9E432D2B-60BB-455F-A10F-BD5F0FED8D7D}" name="CALLSIGN" dataDxfId="1268">
      <calculatedColumnFormula>IF(ISERROR(VLOOKUP(A2,'Registration Database'!A:N,13,0)),"",VLOOKUP(A2,'Registration Database'!A:N,13,0))</calculatedColumnFormula>
    </tableColumn>
    <tableColumn id="4" xr3:uid="{43FB6D46-55FE-4049-96A3-5699D2664C5D}" name="ACFT TYPE">
      <calculatedColumnFormula>IF(ISERROR(VLOOKUP(A2,'Registration Database'!A:E,3,0))," ",VLOOKUP(A2,'Registration Database'!A:E,3,0))</calculatedColumnFormula>
    </tableColumn>
    <tableColumn id="5" xr3:uid="{27C9C925-A41C-4BD5-AC95-696F4FFCD516}" name="FLIGHT TYPE" dataDxfId="1267">
      <calculatedColumnFormula>IF(ISNUMBER(SEARCH("UAM", B2)), "LOC", "")</calculatedColumnFormula>
    </tableColumn>
    <tableColumn id="6" xr3:uid="{582E207A-4D55-4107-83D3-E09422BC7C80}" name="FLIGHT RULES" dataDxfId="1266">
      <calculatedColumnFormula>IF(OR(D2="LOC", D2="OVR"), "V", "")</calculatedColumnFormula>
    </tableColumn>
    <tableColumn id="7" xr3:uid="{3B9B0242-514A-4FCE-BD55-6780020FD1F1}" name="DEP POINT" dataDxfId="1265">
      <calculatedColumnFormula>IF(OR(D2="DEP",D2="LOC"),"EGOW","")</calculatedColumnFormula>
    </tableColumn>
    <tableColumn id="8" xr3:uid="{F5AF531A-B346-4C1E-B9DC-A55A8D12F0BA}" name="DEP TIME" dataDxfId="1264">
      <calculatedColumnFormula>IF(E2="ARR","1234","")</calculatedColumnFormula>
    </tableColumn>
    <tableColumn id="9" xr3:uid="{B8D2A6F2-A2FC-4EE3-9821-B18360DDF4C9}" name="ARR POINT" dataDxfId="1263">
      <calculatedColumnFormula>IF(OR(D2="ARR",D2="LOC"),"EGOW","")</calculatedColumnFormula>
    </tableColumn>
    <tableColumn id="10" xr3:uid="{5349F87E-3F5F-4905-BB14-301DEB53C647}" name="ARR TIME" dataDxfId="1262"/>
    <tableColumn id="12" xr3:uid="{A428721A-B92A-430A-BCC1-A1D5735194E4}" name="WTC D" dataDxfId="1261">
      <calculatedColumnFormula>IF(ISERROR(VLOOKUP(C2,'WTC Database'!C:G,4,0))," ",VLOOKUP(C2,'WTC Database'!C:G,4,0))</calculatedColumnFormula>
    </tableColumn>
    <tableColumn id="13" xr3:uid="{03017AF3-E4DF-44E2-8FC0-61D3FA21DE89}" name="WTC A" dataDxfId="1260">
      <calculatedColumnFormula>IF(ISERROR(VLOOKUP(C2,'WTC Database'!C:G,5,0))," ",VLOOKUP(C2,'WTC Database'!C:G,5,0))</calculatedColumnFormula>
    </tableColumn>
    <tableColumn id="15" xr3:uid="{CD774FAD-4821-489E-8E6B-160E9E1B304B}" name="T&amp;G" dataDxfId="1259"/>
    <tableColumn id="18" xr3:uid="{BE617B95-E8D1-47D4-910D-3488FF1C4A59}" name="O/S" dataDxfId="1258"/>
    <tableColumn id="11" xr3:uid="{938969DE-810A-403D-B983-4E0701887BE9}" name="FIS" dataDxfId="1257">
      <calculatedColumnFormula>IF(D2="OVR",1,0)</calculatedColumnFormula>
    </tableColumn>
    <tableColumn id="16" xr3:uid="{E10A1062-6BD1-4E4D-803B-45FC8D232740}" name="CAPTAIN" dataDxfId="1256">
      <calculatedColumnFormula>IF(ISERROR(VLOOKUP(B2,'Callsign Database'!A:F,4,0))," ",VLOOKUP(B2,'Callsign Database'!A:F,4,0))</calculatedColumnFormula>
    </tableColumn>
    <tableColumn id="17" xr3:uid="{0E12B960-8D73-49CC-9FE9-689669D9411E}" name="POB" dataDxfId="1255"/>
    <tableColumn id="14" xr3:uid="{AD2C1924-B8CE-444D-93DD-01DC91B2246A}" name="REMARKS">
      <calculatedColumnFormula>IF(ISERROR(VLOOKUP(A2,'Registration Database'!A:O,15,0))," ",VLOOKUP(A2,'Registration Database'!A:O,15,0))</calculatedColumnFormula>
    </tableColumn>
    <tableColumn id="19" xr3:uid="{294E7100-28C1-4DB9-8B9F-4E9718DBC1D6}" name="EGOW Code" dataDxfId="1254">
      <calculatedColumnFormula>IF(ISERROR(VLOOKUP(A2,'Registration Database'!A:F,6,0))," ",VLOOKUP(A2,'Registration Database'!A:F,6,0))</calculatedColumnFormula>
    </tableColumn>
    <tableColumn id="20" xr3:uid="{7C6259F2-4430-4466-BD2C-B62E73ADE697}" name="Unit Code" dataDxfId="1253">
      <calculatedColumnFormula>IF(ISERROR(VLOOKUP(B2,'Callsign Database'!A:F,3,0)),"",VLOOKUP(B2,'Callsign Database'!A:F,3,0))</calculatedColumnFormula>
    </tableColumn>
    <tableColumn id="1" xr3:uid="{68D4F8E4-E3D3-4AEA-B259-1D766A8D769A}" name="Movement Number" dataDxfId="1252">
      <calculatedColumnFormula>IF(D2="loc",2)+IF(OR(D2="DEP",D2="ARR"),"1")+IF(D2="ovr","0")</calculatedColumnFormula>
    </tableColumn>
    <tableColumn id="21" xr3:uid="{FD4A5F33-101F-41C7-842C-B29B08FE0CE6}" name="T&amp;G Dupliction" dataDxfId="1251">
      <calculatedColumnFormula>L2*2</calculatedColumnFormula>
    </tableColumn>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525EA60-772B-4D37-9838-961548EE0BA0}" name="Table8345610111213141516171819202122232425262728293031323334353459" displayName="Table8345610111213141516171819202122232425262728293031323334353459" ref="A1:U100" totalsRowShown="0" headerRowDxfId="1250">
  <autoFilter ref="A1:U100" xr:uid="{3C89BE46-865D-44FD-BA8B-042DEE2EDB11}"/>
  <tableColumns count="21">
    <tableColumn id="2" xr3:uid="{18267B8A-3514-4988-8AF8-E97865102447}" name="REGISTRATION" dataDxfId="1249"/>
    <tableColumn id="3" xr3:uid="{2A0AEAB8-C605-4014-BF3F-F1D71998C5DF}" name="CALLSIGN" dataDxfId="1248">
      <calculatedColumnFormula>IF(ISERROR(VLOOKUP(A2,'Registration Database'!A:N,13,0)),"",VLOOKUP(A2,'Registration Database'!A:N,13,0))</calculatedColumnFormula>
    </tableColumn>
    <tableColumn id="4" xr3:uid="{3370EE81-CE4F-47FF-8145-2B4D217B05B9}" name="ACFT TYPE">
      <calculatedColumnFormula>IF(ISERROR(VLOOKUP(A2,'Registration Database'!A:E,3,0))," ",VLOOKUP(A2,'Registration Database'!A:E,3,0))</calculatedColumnFormula>
    </tableColumn>
    <tableColumn id="5" xr3:uid="{119DC66D-96A6-43E0-BA7A-F397F293DF49}" name="FLIGHT TYPE" dataDxfId="1247">
      <calculatedColumnFormula>IF(ISNUMBER(SEARCH("UAM", B2)), "LOC", "")</calculatedColumnFormula>
    </tableColumn>
    <tableColumn id="6" xr3:uid="{94870893-9407-4024-A222-56DF8283B208}" name="FLIGHT RULES" dataDxfId="1246">
      <calculatedColumnFormula>IF(OR(D2="LOC", D2="OVR"), "V", "")</calculatedColumnFormula>
    </tableColumn>
    <tableColumn id="7" xr3:uid="{4D6760F4-3DEB-465C-AEDB-96AD80269B00}" name="DEP POINT" dataDxfId="1245">
      <calculatedColumnFormula>IF(OR(D2="DEP",D2="LOC"),"EGOW","")</calculatedColumnFormula>
    </tableColumn>
    <tableColumn id="8" xr3:uid="{4B01B3A0-7D09-43C1-AF4D-0DF94D991A32}" name="DEP TIME" dataDxfId="1244">
      <calculatedColumnFormula>IF(E2="ARR","1234","")</calculatedColumnFormula>
    </tableColumn>
    <tableColumn id="9" xr3:uid="{C6F1438D-3FE8-4B15-95C4-EB523E5FC9E2}" name="ARR POINT" dataDxfId="1243">
      <calculatedColumnFormula>IF(OR(D2="ARR",D2="LOC"),"EGOW","")</calculatedColumnFormula>
    </tableColumn>
    <tableColumn id="10" xr3:uid="{30DBEAAE-1DAA-4562-9181-9D569EE881B3}" name="ARR TIME" dataDxfId="1242"/>
    <tableColumn id="12" xr3:uid="{0C8ECB5D-04DC-4C59-96C9-384CEF5EE871}" name="WTC D" dataDxfId="1241">
      <calculatedColumnFormula>IF(ISERROR(VLOOKUP(C2,'WTC Database'!C:G,4,0))," ",VLOOKUP(C2,'WTC Database'!C:G,4,0))</calculatedColumnFormula>
    </tableColumn>
    <tableColumn id="13" xr3:uid="{6590F1F0-0B61-4051-B115-6DB72BFC6436}" name="WTC A" dataDxfId="1240">
      <calculatedColumnFormula>IF(ISERROR(VLOOKUP(C2,'WTC Database'!C:G,5,0))," ",VLOOKUP(C2,'WTC Database'!C:G,5,0))</calculatedColumnFormula>
    </tableColumn>
    <tableColumn id="15" xr3:uid="{80D5AC75-8F82-4511-B124-D73FA75596D5}" name="T&amp;G" dataDxfId="1239"/>
    <tableColumn id="18" xr3:uid="{6757972E-7B9E-4DC9-801C-798653BCC69D}" name="O/S" dataDxfId="1238"/>
    <tableColumn id="11" xr3:uid="{5182FBE0-5EB6-44E2-99DD-A5D37AB22927}" name="FIS" dataDxfId="1237">
      <calculatedColumnFormula>IF(D2="OVR",1,0)</calculatedColumnFormula>
    </tableColumn>
    <tableColumn id="16" xr3:uid="{B44CB90E-EF3A-439A-9192-5D0695D79DBB}" name="CAPTAIN" dataDxfId="1236">
      <calculatedColumnFormula>IF(ISERROR(VLOOKUP(B2,'Callsign Database'!A:F,4,0))," ",VLOOKUP(B2,'Callsign Database'!A:F,4,0))</calculatedColumnFormula>
    </tableColumn>
    <tableColumn id="17" xr3:uid="{1627CDDD-9CAF-4E54-87CD-CC765A3C272E}" name="POB" dataDxfId="1235"/>
    <tableColumn id="14" xr3:uid="{1B98DA80-525D-4979-A795-095801A0702E}" name="REMARKS">
      <calculatedColumnFormula>IF(ISERROR(VLOOKUP(A2,'Registration Database'!A:O,15,0))," ",VLOOKUP(A2,'Registration Database'!A:O,15,0))</calculatedColumnFormula>
    </tableColumn>
    <tableColumn id="19" xr3:uid="{91DD80A4-CC8E-48B3-AA30-4A8D2E9A3CB3}" name="EGOW Code" dataDxfId="1234">
      <calculatedColumnFormula>IF(ISERROR(VLOOKUP(A2,'Registration Database'!A:F,6,0))," ",VLOOKUP(A2,'Registration Database'!A:F,6,0))</calculatedColumnFormula>
    </tableColumn>
    <tableColumn id="20" xr3:uid="{72E223B5-96F4-4ED2-8E7C-A021CCBDBB89}" name="Unit Code" dataDxfId="1233">
      <calculatedColumnFormula>IF(ISERROR(VLOOKUP(B2,'Callsign Database'!A:F,3,0)),"",VLOOKUP(B2,'Callsign Database'!A:F,3,0))</calculatedColumnFormula>
    </tableColumn>
    <tableColumn id="1" xr3:uid="{1059F41B-EBCD-4B87-9798-135E5A6B7E43}" name="Movement Number" dataDxfId="1232">
      <calculatedColumnFormula>IF(D2="loc",2)+IF(OR(D2="DEP",D2="ARR"),"1")+IF(D2="ovr","0")</calculatedColumnFormula>
    </tableColumn>
    <tableColumn id="21" xr3:uid="{ECC575F7-1C53-4E2E-9CF4-FC69916F68D6}" name="T&amp;G Dupliction" dataDxfId="1231">
      <calculatedColumnFormula>L2*2</calculatedColumnFormula>
    </tableColumn>
  </tableColumns>
  <tableStyleInfo name="TableStyleLight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667DEC-614F-4B45-9DE8-85057F427A1D}" name="Table8345610111213141516171819202122232425262728293031323334353456" displayName="Table8345610111213141516171819202122232425262728293031323334353456" ref="A1:U100" totalsRowShown="0" headerRowDxfId="1230">
  <autoFilter ref="A1:U100" xr:uid="{3C89BE46-865D-44FD-BA8B-042DEE2EDB11}"/>
  <tableColumns count="21">
    <tableColumn id="2" xr3:uid="{4BBE2F14-43E0-40CB-8345-383D3D153C90}" name="REGISTRATION" dataDxfId="1229"/>
    <tableColumn id="3" xr3:uid="{7C916378-F4FE-46DC-A85A-861E3DAD9C62}" name="CALLSIGN" dataDxfId="1228">
      <calculatedColumnFormula>IF(ISERROR(VLOOKUP(A2,'Registration Database'!A:N,13,0)),"",VLOOKUP(A2,'Registration Database'!A:N,13,0))</calculatedColumnFormula>
    </tableColumn>
    <tableColumn id="4" xr3:uid="{29EA23FE-6329-421A-BF12-481C41C23409}" name="ACFT TYPE">
      <calculatedColumnFormula>IF(ISERROR(VLOOKUP(A2,'Registration Database'!A:E,3,0))," ",VLOOKUP(A2,'Registration Database'!A:E,3,0))</calculatedColumnFormula>
    </tableColumn>
    <tableColumn id="5" xr3:uid="{FBC522B0-3C1C-4EEB-916F-D20CFF5EE33C}" name="FLIGHT TYPE" dataDxfId="1227">
      <calculatedColumnFormula>IF(ISNUMBER(SEARCH("UAM", B2)), "LOC", "")</calculatedColumnFormula>
    </tableColumn>
    <tableColumn id="6" xr3:uid="{E27A59BC-7D1D-4A34-AE13-461EED2E70D4}" name="FLIGHT RULES" dataDxfId="1226">
      <calculatedColumnFormula>IF(OR(D2="LOC", D2="OVR"), "V", "")</calculatedColumnFormula>
    </tableColumn>
    <tableColumn id="7" xr3:uid="{59475776-F787-4968-9005-0E13A82A4085}" name="DEP POINT" dataDxfId="1225">
      <calculatedColumnFormula>IF(OR(D2="DEP",D2="LOC"),"EGOW","")</calculatedColumnFormula>
    </tableColumn>
    <tableColumn id="8" xr3:uid="{A8D59ABE-BF56-476B-80BA-22C93A08C1D8}" name="DEP TIME" dataDxfId="1224">
      <calculatedColumnFormula>IF(E2="ARR","1234","")</calculatedColumnFormula>
    </tableColumn>
    <tableColumn id="9" xr3:uid="{396447C8-647E-44CF-B539-EA13365A9467}" name="ARR POINT" dataDxfId="1223">
      <calculatedColumnFormula>IF(OR(D2="ARR",D2="LOC"),"EGOW","")</calculatedColumnFormula>
    </tableColumn>
    <tableColumn id="10" xr3:uid="{0373A6EF-72E9-4D75-B10F-834D1C636293}" name="ARR TIME" dataDxfId="1222"/>
    <tableColumn id="12" xr3:uid="{0AF372B4-43D1-46DA-91A2-9A663A3F4AA4}" name="WTC D" dataDxfId="1221">
      <calculatedColumnFormula>IF(ISERROR(VLOOKUP(C2,'WTC Database'!C:G,4,0))," ",VLOOKUP(C2,'WTC Database'!C:G,4,0))</calculatedColumnFormula>
    </tableColumn>
    <tableColumn id="13" xr3:uid="{FD82927E-EFFF-44A7-9789-7D2C59E97D50}" name="WTC A" dataDxfId="1220">
      <calculatedColumnFormula>IF(ISERROR(VLOOKUP(C2,'WTC Database'!C:G,5,0))," ",VLOOKUP(C2,'WTC Database'!C:G,5,0))</calculatedColumnFormula>
    </tableColumn>
    <tableColumn id="15" xr3:uid="{EA3B18D0-29A4-42EC-8DD5-352635F84A3A}" name="T&amp;G" dataDxfId="1219"/>
    <tableColumn id="18" xr3:uid="{AE79608C-209B-4FC8-8DF5-A08B30996F58}" name="O/S" dataDxfId="1218"/>
    <tableColumn id="11" xr3:uid="{2C55EB39-BA02-4BA5-9782-0659569E12B1}" name="FIS" dataDxfId="1217">
      <calculatedColumnFormula>IF(D2="OVR",1,0)</calculatedColumnFormula>
    </tableColumn>
    <tableColumn id="16" xr3:uid="{7D59B668-3172-4B9F-99E6-D3E4CE07CB00}" name="CAPTAIN" dataDxfId="1216">
      <calculatedColumnFormula>IF(ISERROR(VLOOKUP(B2,'Callsign Database'!A:F,4,0))," ",VLOOKUP(B2,'Callsign Database'!A:F,4,0))</calculatedColumnFormula>
    </tableColumn>
    <tableColumn id="17" xr3:uid="{F6013013-8879-425A-B4FE-7D36D82157E1}" name="POB" dataDxfId="1215"/>
    <tableColumn id="14" xr3:uid="{AFA9E36C-098F-44FF-9E0E-1FAC8A0ED509}" name="REMARKS">
      <calculatedColumnFormula>IF(ISERROR(VLOOKUP(A2,'Registration Database'!A:O,15,0))," ",VLOOKUP(A2,'Registration Database'!A:O,15,0))</calculatedColumnFormula>
    </tableColumn>
    <tableColumn id="19" xr3:uid="{5CE8A7FF-B695-4D79-AE8F-F94E4531E307}" name="EGOW Code" dataDxfId="1214">
      <calculatedColumnFormula>IF(ISERROR(VLOOKUP(A2,'Registration Database'!A:F,6,0))," ",VLOOKUP(A2,'Registration Database'!A:F,6,0))</calculatedColumnFormula>
    </tableColumn>
    <tableColumn id="20" xr3:uid="{A0A410CA-50BD-4881-A903-2437219A289C}" name="Unit Code" dataDxfId="1213">
      <calculatedColumnFormula>IF(ISERROR(VLOOKUP(B2,'Callsign Database'!A:F,3,0)),"",VLOOKUP(B2,'Callsign Database'!A:F,3,0))</calculatedColumnFormula>
    </tableColumn>
    <tableColumn id="1" xr3:uid="{918E65E4-580A-4686-9CF2-EE6302A97120}" name="Movement Number" dataDxfId="1212">
      <calculatedColumnFormula>IF(D2="loc",2)+IF(OR(D2="DEP",D2="ARR"),"1")+IF(D2="ovr","0")</calculatedColumnFormula>
    </tableColumn>
    <tableColumn id="21" xr3:uid="{DC04D855-CC27-46BF-95ED-37594EA7B93D}" name="T&amp;G Dupliction" dataDxfId="1211">
      <calculatedColumnFormula>L2*2</calculatedColumnFormula>
    </tableColumn>
  </tableColumns>
  <tableStyleInfo name="TableStyleLight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9044D325-55D9-4DD7-B090-ECE07F5FCC0B}" name="Table83456101112131415161718192021222324252627282930313233343534511" displayName="Table83456101112131415161718192021222324252627282930313233343534511" ref="A1:U100" totalsRowShown="0" headerRowDxfId="1210">
  <autoFilter ref="A1:U100" xr:uid="{3C89BE46-865D-44FD-BA8B-042DEE2EDB11}"/>
  <tableColumns count="21">
    <tableColumn id="2" xr3:uid="{06F381F3-DA71-41C0-B347-F5252F210942}" name="REGISTRATION" dataDxfId="1209"/>
    <tableColumn id="3" xr3:uid="{1AD8C0C4-E2F6-4A60-9A05-738E983FA82C}" name="CALLSIGN" dataDxfId="1208">
      <calculatedColumnFormula>IF(ISERROR(VLOOKUP(A2,'Registration Database'!A:N,13,0)),"",VLOOKUP(A2,'Registration Database'!A:N,13,0))</calculatedColumnFormula>
    </tableColumn>
    <tableColumn id="4" xr3:uid="{AF8BC6FB-63CF-4C1D-B777-B363D9BB2FBF}" name="ACFT TYPE">
      <calculatedColumnFormula>IF(ISERROR(VLOOKUP(A2,'Registration Database'!A:E,3,0))," ",VLOOKUP(A2,'Registration Database'!A:E,3,0))</calculatedColumnFormula>
    </tableColumn>
    <tableColumn id="5" xr3:uid="{065D9699-B9A8-4FB5-9B2B-97CBA1287E58}" name="FLIGHT TYPE" dataDxfId="1207">
      <calculatedColumnFormula>IF(ISNUMBER(SEARCH("UAM", B2)), "LOC", "")</calculatedColumnFormula>
    </tableColumn>
    <tableColumn id="6" xr3:uid="{D8688735-C940-429B-812D-1B08E7D3C4A9}" name="FLIGHT RULES" dataDxfId="1206">
      <calculatedColumnFormula>IF(OR(D2="LOC", D2="OVR"), "V", "")</calculatedColumnFormula>
    </tableColumn>
    <tableColumn id="7" xr3:uid="{BED50461-101C-4910-B02D-0FC9E5677663}" name="DEP POINT" dataDxfId="1205">
      <calculatedColumnFormula>IF(OR(D2="DEP",D2="LOC"),"EGOW","")</calculatedColumnFormula>
    </tableColumn>
    <tableColumn id="8" xr3:uid="{7E23CCFD-2AB4-4299-BDD4-7DCCD390D5E0}" name="DEP TIME" dataDxfId="1204">
      <calculatedColumnFormula>IF(E2="ARR","1234","")</calculatedColumnFormula>
    </tableColumn>
    <tableColumn id="9" xr3:uid="{72582A81-05E5-494F-B48A-B5A9319214D5}" name="ARR POINT" dataDxfId="1203">
      <calculatedColumnFormula>IF(OR(D2="ARR",D2="LOC"),"EGOW","")</calculatedColumnFormula>
    </tableColumn>
    <tableColumn id="10" xr3:uid="{E7C0D0FA-F2AB-4457-A574-0FFDDB4ECE33}" name="ARR TIME" dataDxfId="1202"/>
    <tableColumn id="12" xr3:uid="{2A139A7A-4CF8-4EF3-A8C5-25E3B124E557}" name="WTC D" dataDxfId="1201">
      <calculatedColumnFormula>IF(ISERROR(VLOOKUP(C2,'WTC Database'!C:G,4,0))," ",VLOOKUP(C2,'WTC Database'!C:G,4,0))</calculatedColumnFormula>
    </tableColumn>
    <tableColumn id="13" xr3:uid="{D661B6F1-573D-441C-843E-4A7F921508C7}" name="WTC A" dataDxfId="1200">
      <calculatedColumnFormula>IF(ISERROR(VLOOKUP(C2,'WTC Database'!C:G,5,0))," ",VLOOKUP(C2,'WTC Database'!C:G,5,0))</calculatedColumnFormula>
    </tableColumn>
    <tableColumn id="15" xr3:uid="{140D75C0-DC9D-4154-AFA1-E141CCF15767}" name="T&amp;G" dataDxfId="1199"/>
    <tableColumn id="18" xr3:uid="{2E484ADF-A6B5-461F-8C31-63B4240D1F8C}" name="O/S" dataDxfId="1198"/>
    <tableColumn id="11" xr3:uid="{4E608E9D-209D-4623-947C-8333637804B0}" name="FIS" dataDxfId="1197">
      <calculatedColumnFormula>IF(D2="OVR",1,0)</calculatedColumnFormula>
    </tableColumn>
    <tableColumn id="16" xr3:uid="{6A38D74E-0DF5-432D-A103-90090573389B}" name="CAPTAIN" dataDxfId="1196">
      <calculatedColumnFormula>IF(ISERROR(VLOOKUP(B2,'Callsign Database'!A:F,4,0))," ",VLOOKUP(B2,'Callsign Database'!A:F,4,0))</calculatedColumnFormula>
    </tableColumn>
    <tableColumn id="17" xr3:uid="{32AE46A9-A20B-4E91-B9F5-7676C56CC1A8}" name="POB" dataDxfId="1195"/>
    <tableColumn id="14" xr3:uid="{704AF013-D7A4-435A-A378-277D783B321B}" name="REMARKS">
      <calculatedColumnFormula>IF(ISERROR(VLOOKUP(A2,'Registration Database'!A:O,15,0))," ",VLOOKUP(A2,'Registration Database'!A:O,15,0))</calculatedColumnFormula>
    </tableColumn>
    <tableColumn id="19" xr3:uid="{F0A5921F-F53F-4203-A9F3-2518DAAAB61C}" name="EGOW Code" dataDxfId="1194">
      <calculatedColumnFormula>IF(ISERROR(VLOOKUP(A2,'Registration Database'!A:F,6,0))," ",VLOOKUP(A2,'Registration Database'!A:F,6,0))</calculatedColumnFormula>
    </tableColumn>
    <tableColumn id="20" xr3:uid="{E40B1199-29CB-4A37-971C-29DCD094BE02}" name="Unit Code" dataDxfId="1193">
      <calculatedColumnFormula>IF(ISERROR(VLOOKUP(B2,'Callsign Database'!A:F,3,0)),"",VLOOKUP(B2,'Callsign Database'!A:F,3,0))</calculatedColumnFormula>
    </tableColumn>
    <tableColumn id="1" xr3:uid="{55B8088A-74DC-4557-AE15-D33D7534E478}" name="Movement Number" dataDxfId="1192">
      <calculatedColumnFormula>IF(D2="loc",2)+IF(OR(D2="DEP",D2="ARR"),"1")+IF(D2="ovr","0")</calculatedColumnFormula>
    </tableColumn>
    <tableColumn id="21" xr3:uid="{0A09E0EC-CDC2-4D76-BEDB-38188A3C771A}" name="T&amp;G Dupliction" dataDxfId="1191">
      <calculatedColumnFormula>L2*2</calculatedColumnFormula>
    </tableColumn>
  </tableColumns>
  <tableStyleInfo name="TableStyleLight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5FF04C-BE94-4CFA-AFCE-D62646C36D54}" name="Table83456101112131415161718192021222324252627282930313233343534" displayName="Table83456101112131415161718192021222324252627282930313233343534" ref="A1:U100" totalsRowShown="0" headerRowDxfId="1190">
  <autoFilter ref="A1:U100" xr:uid="{3C89BE46-865D-44FD-BA8B-042DEE2EDB11}"/>
  <tableColumns count="21">
    <tableColumn id="2" xr3:uid="{2A4E7795-5764-4CA8-8EB3-DAAF645B642E}" name="REGISTRATION" dataDxfId="1189"/>
    <tableColumn id="3" xr3:uid="{C3224E04-AE1D-432A-97E4-535574DBCC89}" name="CALLSIGN" dataDxfId="1188">
      <calculatedColumnFormula>IF(ISERROR(VLOOKUP(A2,'Registration Database'!A:N,13,0)),"",VLOOKUP(A2,'Registration Database'!A:N,13,0))</calculatedColumnFormula>
    </tableColumn>
    <tableColumn id="4" xr3:uid="{1A8E1E2A-E98B-4B3B-8DCB-1C8EE021AE81}" name="ACFT TYPE">
      <calculatedColumnFormula>IF(ISERROR(VLOOKUP(A2,'Registration Database'!A:E,3,0))," ",VLOOKUP(A2,'Registration Database'!A:E,3,0))</calculatedColumnFormula>
    </tableColumn>
    <tableColumn id="5" xr3:uid="{E32BC6BC-826E-46FD-A000-2AAB4FB2F124}" name="FLIGHT TYPE" dataDxfId="1187">
      <calculatedColumnFormula>IF(ISNUMBER(SEARCH("UAM", B2)), "LOC", "")</calculatedColumnFormula>
    </tableColumn>
    <tableColumn id="6" xr3:uid="{44FB6193-E471-4481-AF7E-F9D4188F8EE6}" name="FLIGHT RULES" dataDxfId="1186">
      <calculatedColumnFormula>IF(OR(D2="LOC", D2="OVR"), "V", "")</calculatedColumnFormula>
    </tableColumn>
    <tableColumn id="7" xr3:uid="{5E00C36A-C1E6-48EB-94F0-952B7B342A3D}" name="DEP POINT" dataDxfId="1185">
      <calculatedColumnFormula>IF(OR(D2="DEP",D2="LOC"),"EGOW","")</calculatedColumnFormula>
    </tableColumn>
    <tableColumn id="8" xr3:uid="{BF84C3FC-F259-402C-83C0-5E91B9FFB203}" name="DEP TIME" dataDxfId="1184">
      <calculatedColumnFormula>IF(E2="ARR","1234","")</calculatedColumnFormula>
    </tableColumn>
    <tableColumn id="9" xr3:uid="{840DF1B2-CD04-4A17-966B-BC173D067C54}" name="ARR POINT" dataDxfId="1183">
      <calculatedColumnFormula>IF(OR(D2="ARR",D2="LOC"),"EGOW","")</calculatedColumnFormula>
    </tableColumn>
    <tableColumn id="10" xr3:uid="{646FB449-0ADE-4C70-BD67-5395DC8BE48D}" name="ARR TIME" dataDxfId="1182"/>
    <tableColumn id="12" xr3:uid="{4FF07F7F-BE4A-49FE-8E3E-428186C54D47}" name="WTC D" dataDxfId="1181">
      <calculatedColumnFormula>IF(ISERROR(VLOOKUP(C2,'WTC Database'!C:G,4,0))," ",VLOOKUP(C2,'WTC Database'!C:G,4,0))</calculatedColumnFormula>
    </tableColumn>
    <tableColumn id="13" xr3:uid="{3C88316D-1DD1-4AE7-A961-0B5930564785}" name="WTC A" dataDxfId="1180">
      <calculatedColumnFormula>IF(ISERROR(VLOOKUP(C2,'WTC Database'!C:G,5,0))," ",VLOOKUP(C2,'WTC Database'!C:G,5,0))</calculatedColumnFormula>
    </tableColumn>
    <tableColumn id="15" xr3:uid="{8BFA39C8-98FD-4F31-A09A-5F31DA0368F9}" name="T&amp;G" dataDxfId="1179"/>
    <tableColumn id="18" xr3:uid="{6AD7E323-D7FC-44CA-9328-BFA51600A78D}" name="O/S" dataDxfId="1178"/>
    <tableColumn id="11" xr3:uid="{5B0B42F1-D4CF-4A52-95A9-7D1982BA985E}" name="FIS" dataDxfId="1177">
      <calculatedColumnFormula>IF(D2="OVR",1,0)</calculatedColumnFormula>
    </tableColumn>
    <tableColumn id="16" xr3:uid="{669F7C16-28BF-410E-8702-33C9A6B7EF13}" name="CAPTAIN" dataDxfId="1176">
      <calculatedColumnFormula>IF(ISERROR(VLOOKUP(B2,'Callsign Database'!A:F,4,0))," ",VLOOKUP(B2,'Callsign Database'!A:F,4,0))</calculatedColumnFormula>
    </tableColumn>
    <tableColumn id="17" xr3:uid="{9D7DB8DD-0E3E-4C1C-9463-79AC5DA31DA4}" name="POB" dataDxfId="1175"/>
    <tableColumn id="14" xr3:uid="{C1C41014-A8C8-4DB0-A6F2-5809D0938FCD}" name="REMARKS">
      <calculatedColumnFormula>IF(ISERROR(VLOOKUP(A2,'Registration Database'!A:O,15,0))," ",VLOOKUP(A2,'Registration Database'!A:O,15,0))</calculatedColumnFormula>
    </tableColumn>
    <tableColumn id="19" xr3:uid="{C607CE9A-EB8A-45E0-ACF0-2904482CDAF2}" name="EGOW Code" dataDxfId="1174">
      <calculatedColumnFormula>IF(ISERROR(VLOOKUP(A2,'Registration Database'!A:F,6,0))," ",VLOOKUP(A2,'Registration Database'!A:F,6,0))</calculatedColumnFormula>
    </tableColumn>
    <tableColumn id="20" xr3:uid="{0333D9BB-532F-4DEA-BB09-E6A3EAE4DCDB}" name="Unit Code" dataDxfId="1173">
      <calculatedColumnFormula>IF(ISERROR(VLOOKUP(B2,'Callsign Database'!A:F,3,0)),"",VLOOKUP(B2,'Callsign Database'!A:F,3,0))</calculatedColumnFormula>
    </tableColumn>
    <tableColumn id="1" xr3:uid="{D1508C1F-7D6E-46D1-9289-7AA184B7E10B}" name="Movement Number" dataDxfId="1172">
      <calculatedColumnFormula>IF(D2="loc",2)+IF(OR(D2="DEP",D2="ARR"),"1")+IF(D2="ovr","0")</calculatedColumnFormula>
    </tableColumn>
    <tableColumn id="21" xr3:uid="{559065F2-472D-4B62-964D-EE71A0D88993}" name="T&amp;G Dupliction" dataDxfId="1171">
      <calculatedColumnFormula>L2*2</calculatedColumnFormula>
    </tableColumn>
  </tableColumns>
  <tableStyleInfo name="TableStyleLight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0A060AB-C96B-4369-8870-9FF5E8EE14B3}" name="Table83456101112131415161718192021222324252627282930313233343534510" displayName="Table83456101112131415161718192021222324252627282930313233343534510" ref="A1:U100" totalsRowShown="0" headerRowDxfId="1170">
  <autoFilter ref="A1:U100" xr:uid="{3C89BE46-865D-44FD-BA8B-042DEE2EDB11}"/>
  <tableColumns count="21">
    <tableColumn id="2" xr3:uid="{2DA259BD-CEE8-45B1-9DC4-2BC7E93A4D6E}" name="REGISTRATION" dataDxfId="1169"/>
    <tableColumn id="3" xr3:uid="{A533D08B-9AA6-4D6D-8511-E0A03C33F74D}" name="CALLSIGN" dataDxfId="1168">
      <calculatedColumnFormula>IF(ISERROR(VLOOKUP(A2,'Registration Database'!A:N,13,0)),"",VLOOKUP(A2,'Registration Database'!A:N,13,0))</calculatedColumnFormula>
    </tableColumn>
    <tableColumn id="4" xr3:uid="{F42EDFD5-C15D-4B80-94C7-F867E8542EB8}" name="ACFT TYPE">
      <calculatedColumnFormula>IF(ISERROR(VLOOKUP(A2,'Registration Database'!A:E,3,0))," ",VLOOKUP(A2,'Registration Database'!A:E,3,0))</calculatedColumnFormula>
    </tableColumn>
    <tableColumn id="5" xr3:uid="{CCAD8129-0367-43EE-A543-8650F8D152D7}" name="FLIGHT TYPE" dataDxfId="1167">
      <calculatedColumnFormula>IF(ISNUMBER(SEARCH("UAM", B2)), "LOC", "")</calculatedColumnFormula>
    </tableColumn>
    <tableColumn id="6" xr3:uid="{B20431D7-4A10-460F-8F2A-F06A88FD9999}" name="FLIGHT RULES" dataDxfId="1166">
      <calculatedColumnFormula>IF(OR(D2="LOC", D2="OVR"), "V", "")</calculatedColumnFormula>
    </tableColumn>
    <tableColumn id="7" xr3:uid="{11305D80-753F-47A7-A543-3CF99B8B1362}" name="DEP POINT" dataDxfId="1165">
      <calculatedColumnFormula>IF(OR(D2="DEP",D2="LOC"),"EGOW","")</calculatedColumnFormula>
    </tableColumn>
    <tableColumn id="8" xr3:uid="{0CA25660-2950-4202-BCC6-430A5B8BB7A6}" name="DEP TIME" dataDxfId="1164">
      <calculatedColumnFormula>IF(E2="ARR","1234","")</calculatedColumnFormula>
    </tableColumn>
    <tableColumn id="9" xr3:uid="{B3CAC694-F651-4917-88AF-C7B9F39BB322}" name="ARR POINT" dataDxfId="1163">
      <calculatedColumnFormula>IF(OR(D2="ARR",D2="LOC"),"EGOW","")</calculatedColumnFormula>
    </tableColumn>
    <tableColumn id="10" xr3:uid="{F818AAE0-2F64-4EFA-A12E-3FA9E731BD44}" name="ARR TIME" dataDxfId="1162"/>
    <tableColumn id="12" xr3:uid="{B6761813-B797-4570-8028-E66BB5F8367C}" name="WTC D" dataDxfId="1161">
      <calculatedColumnFormula>IF(ISERROR(VLOOKUP(C2,'WTC Database'!C:G,4,0))," ",VLOOKUP(C2,'WTC Database'!C:G,4,0))</calculatedColumnFormula>
    </tableColumn>
    <tableColumn id="13" xr3:uid="{7B0EE391-F44E-47EC-9083-E000722A8E12}" name="WTC A" dataDxfId="1160">
      <calculatedColumnFormula>IF(ISERROR(VLOOKUP(C2,'WTC Database'!C:G,5,0))," ",VLOOKUP(C2,'WTC Database'!C:G,5,0))</calculatedColumnFormula>
    </tableColumn>
    <tableColumn id="15" xr3:uid="{57D45CB8-0C54-4485-B47D-A3A228DB4426}" name="T&amp;G" dataDxfId="1159"/>
    <tableColumn id="18" xr3:uid="{E0CA3F89-A96A-4139-B077-A0A8CCD7675C}" name="O/S" dataDxfId="1158"/>
    <tableColumn id="11" xr3:uid="{B157FD54-0B6D-4137-BAB3-507BB6046C86}" name="FIS" dataDxfId="1157">
      <calculatedColumnFormula>IF(D2="OVR",1,0)</calculatedColumnFormula>
    </tableColumn>
    <tableColumn id="16" xr3:uid="{8864033C-B9EB-4AE9-B3EF-7A62BBB0F913}" name="CAPTAIN" dataDxfId="1156">
      <calculatedColumnFormula>IF(ISERROR(VLOOKUP(B2,'Callsign Database'!A:F,4,0))," ",VLOOKUP(B2,'Callsign Database'!A:F,4,0))</calculatedColumnFormula>
    </tableColumn>
    <tableColumn id="17" xr3:uid="{A66E32F6-0A9F-4FE8-B963-0D86FDCA6F96}" name="POB" dataDxfId="1155"/>
    <tableColumn id="14" xr3:uid="{9DF04A36-CDA0-4B63-AB6D-D0347E8DDADE}" name="REMARKS">
      <calculatedColumnFormula>IF(ISERROR(VLOOKUP(A2,'Registration Database'!A:O,15,0))," ",VLOOKUP(A2,'Registration Database'!A:O,15,0))</calculatedColumnFormula>
    </tableColumn>
    <tableColumn id="19" xr3:uid="{0601C196-F300-4778-8849-4CEBC4838E36}" name="EGOW Code" dataDxfId="1154">
      <calculatedColumnFormula>IF(ISERROR(VLOOKUP(A2,'Registration Database'!A:F,6,0))," ",VLOOKUP(A2,'Registration Database'!A:F,6,0))</calculatedColumnFormula>
    </tableColumn>
    <tableColumn id="20" xr3:uid="{63EAA74E-A2B3-4977-BF9C-3120AEC66858}" name="Unit Code" dataDxfId="1153">
      <calculatedColumnFormula>IF(ISERROR(VLOOKUP(B2,'Callsign Database'!A:F,3,0)),"",VLOOKUP(B2,'Callsign Database'!A:F,3,0))</calculatedColumnFormula>
    </tableColumn>
    <tableColumn id="1" xr3:uid="{4F1E8B7D-606D-4A8C-A90D-7A08ACC4EE6C}" name="Movement Number" dataDxfId="1152">
      <calculatedColumnFormula>IF(D2="loc",2)+IF(OR(D2="DEP",D2="ARR"),"1")+IF(D2="ovr","0")</calculatedColumnFormula>
    </tableColumn>
    <tableColumn id="21" xr3:uid="{5E69E3F3-FC87-4980-B002-9A2F92C3D543}" name="T&amp;G Dupliction" dataDxfId="1151">
      <calculatedColumnFormula>L2*2</calculatedColumnFormula>
    </tableColumn>
  </tableColumns>
  <tableStyleInfo name="TableStyleLight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9D0A5C09-B2A6-4173-90E5-4DEF1690A63C}" name="Table8345610111213141516171819202122232425262728293031323334353121517202122232425262728293031323334" displayName="Table8345610111213141516171819202122232425262728293031323334353121517202122232425262728293031323334" ref="A1:U100" totalsRowShown="0" headerRowDxfId="1150">
  <autoFilter ref="A1:U100" xr:uid="{3C89BE46-865D-44FD-BA8B-042DEE2EDB11}"/>
  <tableColumns count="21">
    <tableColumn id="2" xr3:uid="{0C219240-1BFF-4917-9994-779ED3E3E20F}" name="REGISTRATION" dataDxfId="1149"/>
    <tableColumn id="3" xr3:uid="{FDA82AC6-4819-4663-AE75-FC97621121C6}" name="CALLSIGN" dataDxfId="1148">
      <calculatedColumnFormula>IF(ISERROR(VLOOKUP(A2,'Registration Database'!A:N,13,0)),"",VLOOKUP(A2,'Registration Database'!A:N,13,0))</calculatedColumnFormula>
    </tableColumn>
    <tableColumn id="4" xr3:uid="{9892AD79-23D8-4C60-A3AD-042FF0CF9A1F}" name="ACFT TYPE">
      <calculatedColumnFormula>IF(ISERROR(VLOOKUP(A2,'Registration Database'!A:E,3,0))," ",VLOOKUP(A2,'Registration Database'!A:E,3,0))</calculatedColumnFormula>
    </tableColumn>
    <tableColumn id="5" xr3:uid="{E8744E87-6FEA-4635-ACAB-3734C43158CB}" name="FLIGHT TYPE" dataDxfId="1147">
      <calculatedColumnFormula>IF(ISNUMBER(SEARCH("UAM", B2)), "LOC", "")</calculatedColumnFormula>
    </tableColumn>
    <tableColumn id="6" xr3:uid="{FCEB94E1-C0EC-47DA-9407-FA9B8720766C}" name="FLIGHT RULES" dataDxfId="1146">
      <calculatedColumnFormula>IF(OR(D2="LOC", D2="OVR"), "V", "")</calculatedColumnFormula>
    </tableColumn>
    <tableColumn id="7" xr3:uid="{DDC7E218-FF31-4E01-903A-0071813A9E42}" name="DEP POINT" dataDxfId="1145">
      <calculatedColumnFormula>IF(OR(D2="DEP",D2="LOC"),"EGOW","")</calculatedColumnFormula>
    </tableColumn>
    <tableColumn id="8" xr3:uid="{B6F1EEB4-E8CD-42C0-9873-881A7491E778}" name="DEP TIME" dataDxfId="1144">
      <calculatedColumnFormula>IF(E2="ARR","1234","")</calculatedColumnFormula>
    </tableColumn>
    <tableColumn id="9" xr3:uid="{9D4DBB2C-8A81-4ADE-9D6B-6F1A76EF2293}" name="ARR POINT" dataDxfId="1143">
      <calculatedColumnFormula>IF(OR(D2="ARR",D2="LOC"),"EGOW","")</calculatedColumnFormula>
    </tableColumn>
    <tableColumn id="10" xr3:uid="{FFC380D3-7C15-40D0-9675-4A5E5D03F7BA}" name="ARR TIME" dataDxfId="1142"/>
    <tableColumn id="12" xr3:uid="{99773E5A-5358-457E-8B81-965AB93EFCC1}" name="WTC D" dataDxfId="1141">
      <calculatedColumnFormula>IF(ISERROR(VLOOKUP(C2,'WTC Database'!C:G,4,0))," ",VLOOKUP(C2,'WTC Database'!C:G,4,0))</calculatedColumnFormula>
    </tableColumn>
    <tableColumn id="13" xr3:uid="{6CBDD5D0-21C0-4127-AC2B-D7009D071ED4}" name="WTC A" dataDxfId="1140">
      <calculatedColumnFormula>IF(ISERROR(VLOOKUP(C2,'WTC Database'!C:G,5,0))," ",VLOOKUP(C2,'WTC Database'!C:G,5,0))</calculatedColumnFormula>
    </tableColumn>
    <tableColumn id="15" xr3:uid="{E2BD3916-B359-423B-9F36-6581C15D7876}" name="T&amp;G" dataDxfId="1139"/>
    <tableColumn id="18" xr3:uid="{94264B7A-3AF8-45C5-A946-501631215BBE}" name="O/S" dataDxfId="1138"/>
    <tableColumn id="11" xr3:uid="{F4CEBB5B-B217-4844-B13D-89757A7614BB}" name="FIS" dataDxfId="1137">
      <calculatedColumnFormula>IF(D2="OVR",1,0)</calculatedColumnFormula>
    </tableColumn>
    <tableColumn id="16" xr3:uid="{BAB5819C-ACE6-43EB-9899-3E9A0A811539}" name="CAPTAIN" dataDxfId="1136">
      <calculatedColumnFormula>IF(ISERROR(VLOOKUP(B2,'Callsign Database'!A:F,4,0))," ",VLOOKUP(B2,'Callsign Database'!A:F,4,0))</calculatedColumnFormula>
    </tableColumn>
    <tableColumn id="17" xr3:uid="{6005EFD8-5ECE-4F79-9467-1FEF07B065C2}" name="POB" dataDxfId="1135"/>
    <tableColumn id="14" xr3:uid="{4F6F3866-B88B-4A0A-8FC8-9C1B484A966A}" name="REMARKS">
      <calculatedColumnFormula>IF(ISERROR(VLOOKUP(A2,'Registration Database'!A:O,15,0))," ",VLOOKUP(A2,'Registration Database'!A:O,15,0))</calculatedColumnFormula>
    </tableColumn>
    <tableColumn id="19" xr3:uid="{5D0F2778-69F8-49E0-B812-A497FFDCCB81}" name="EGOW Code" dataDxfId="1134">
      <calculatedColumnFormula>IF(ISERROR(VLOOKUP(A2,'Registration Database'!A:F,6,0))," ",VLOOKUP(A2,'Registration Database'!A:F,6,0))</calculatedColumnFormula>
    </tableColumn>
    <tableColumn id="20" xr3:uid="{C7B4AE21-9161-4A4A-80B5-F4EF29B45165}" name="Unit Code" dataDxfId="1133">
      <calculatedColumnFormula>IF(ISERROR(VLOOKUP(B2,'Callsign Database'!A:F,3,0)),"",VLOOKUP(B2,'Callsign Database'!A:F,3,0))</calculatedColumnFormula>
    </tableColumn>
    <tableColumn id="1" xr3:uid="{11AA8D4F-3646-41B2-A48E-72657BAE2E8D}" name="Movement Number" dataDxfId="1132">
      <calculatedColumnFormula>IF(D2="loc",2)+IF(OR(D2="DEP",D2="ARR"),"1")+IF(D2="ovr","0")</calculatedColumnFormula>
    </tableColumn>
    <tableColumn id="21" xr3:uid="{FB2BF17F-F2D2-4630-AEF2-A704F36FB35A}" name="T&amp;G Dupliction" dataDxfId="1131">
      <calculatedColumnFormula>L2*2</calculatedColumnFormula>
    </tableColumn>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31DA4E4-898E-4FCF-B502-6C56CED70C15}" name="Table83456101112131415161718192021222324252627282930313233343531215172021222324252627282930313233" displayName="Table83456101112131415161718192021222324252627282930313233343531215172021222324252627282930313233" ref="A1:U100" totalsRowShown="0" headerRowDxfId="1130">
  <autoFilter ref="A1:U100" xr:uid="{3C89BE46-865D-44FD-BA8B-042DEE2EDB11}"/>
  <tableColumns count="21">
    <tableColumn id="2" xr3:uid="{DE0994ED-374D-457B-9B5C-F592616C197E}" name="REGISTRATION" dataDxfId="1129"/>
    <tableColumn id="3" xr3:uid="{6E9AFF13-7D66-4093-9B66-EC341EF92256}" name="CALLSIGN" dataDxfId="1128">
      <calculatedColumnFormula>IF(ISERROR(VLOOKUP(A2,'Registration Database'!A:N,13,0)),"",VLOOKUP(A2,'Registration Database'!A:N,13,0))</calculatedColumnFormula>
    </tableColumn>
    <tableColumn id="4" xr3:uid="{FB91EA87-7BB7-4EEF-9189-36C9EA2F8D10}" name="ACFT TYPE">
      <calculatedColumnFormula>IF(ISERROR(VLOOKUP(A2,'Registration Database'!A:E,3,0))," ",VLOOKUP(A2,'Registration Database'!A:E,3,0))</calculatedColumnFormula>
    </tableColumn>
    <tableColumn id="5" xr3:uid="{E50EB383-D543-45AC-8F5A-3698796F66C8}" name="FLIGHT TYPE" dataDxfId="1127">
      <calculatedColumnFormula>IF(ISNUMBER(SEARCH("UAM", B2)), "LOC", "")</calculatedColumnFormula>
    </tableColumn>
    <tableColumn id="6" xr3:uid="{82610AF5-A175-478C-BB58-4C280E39FF8A}" name="FLIGHT RULES" dataDxfId="1126">
      <calculatedColumnFormula>IF(OR(D2="LOC", D2="OVR"), "V", "")</calculatedColumnFormula>
    </tableColumn>
    <tableColumn id="7" xr3:uid="{4CCEEE74-95F6-4C45-A618-287DD2BEEB23}" name="DEP POINT" dataDxfId="1125">
      <calculatedColumnFormula>IF(OR(D2="DEP",D2="LOC"),"EGOW","")</calculatedColumnFormula>
    </tableColumn>
    <tableColumn id="8" xr3:uid="{B577125D-920A-4ED7-BE88-0C66A8AB7453}" name="DEP TIME" dataDxfId="1124">
      <calculatedColumnFormula>IF(E2="ARR","1234","")</calculatedColumnFormula>
    </tableColumn>
    <tableColumn id="9" xr3:uid="{B24398AD-E95A-4B38-91E1-1306A33C02BF}" name="ARR POINT" dataDxfId="1123">
      <calculatedColumnFormula>IF(OR(D2="ARR",D2="LOC"),"EGOW","")</calculatedColumnFormula>
    </tableColumn>
    <tableColumn id="10" xr3:uid="{B9CC4C3E-A927-4461-81E5-E0771A35140F}" name="ARR TIME" dataDxfId="1122"/>
    <tableColumn id="12" xr3:uid="{E9DBFBF7-5531-4156-8EE3-D4CA978CC661}" name="WTC D" dataDxfId="1121">
      <calculatedColumnFormula>IF(ISERROR(VLOOKUP(C2,'WTC Database'!C:G,4,0))," ",VLOOKUP(C2,'WTC Database'!C:G,4,0))</calculatedColumnFormula>
    </tableColumn>
    <tableColumn id="13" xr3:uid="{1D5F5B5F-1CBE-45C5-A666-52C856D69AC3}" name="WTC A" dataDxfId="1120">
      <calculatedColumnFormula>IF(ISERROR(VLOOKUP(C2,'WTC Database'!C:G,5,0))," ",VLOOKUP(C2,'WTC Database'!C:G,5,0))</calculatedColumnFormula>
    </tableColumn>
    <tableColumn id="15" xr3:uid="{6C7BE839-2CD1-481B-9165-BA2A4093DBAA}" name="T&amp;G" dataDxfId="1119"/>
    <tableColumn id="18" xr3:uid="{8383BC75-7128-4210-967E-364903561D0C}" name="O/S" dataDxfId="1118"/>
    <tableColumn id="11" xr3:uid="{4A79BA3B-173D-4F44-BA59-216DE09E52EE}" name="FIS" dataDxfId="1117">
      <calculatedColumnFormula>IF(D2="OVR",1,0)</calculatedColumnFormula>
    </tableColumn>
    <tableColumn id="16" xr3:uid="{B40EFAE7-B72C-4F6C-8F31-7ED1F00C1270}" name="CAPTAIN" dataDxfId="1116">
      <calculatedColumnFormula>IF(ISERROR(VLOOKUP(B2,'Callsign Database'!A:F,4,0))," ",VLOOKUP(B2,'Callsign Database'!A:F,4,0))</calculatedColumnFormula>
    </tableColumn>
    <tableColumn id="17" xr3:uid="{626DD808-B6BF-4C40-BE98-73CB61A9DF02}" name="POB" dataDxfId="1115"/>
    <tableColumn id="14" xr3:uid="{54D07D0F-FBAC-4A1D-943D-39A121B98272}" name="REMARKS">
      <calculatedColumnFormula>IF(ISERROR(VLOOKUP(A2,'Registration Database'!A:O,15,0))," ",VLOOKUP(A2,'Registration Database'!A:O,15,0))</calculatedColumnFormula>
    </tableColumn>
    <tableColumn id="19" xr3:uid="{92E79BF5-5D02-48C7-81AA-24040E8788D9}" name="EGOW Code" dataDxfId="1114">
      <calculatedColumnFormula>IF(ISERROR(VLOOKUP(A2,'Registration Database'!A:F,6,0))," ",VLOOKUP(A2,'Registration Database'!A:F,6,0))</calculatedColumnFormula>
    </tableColumn>
    <tableColumn id="20" xr3:uid="{49236B72-B5FA-4CA7-84A5-322F283FEB68}" name="Unit Code" dataDxfId="1113">
      <calculatedColumnFormula>IF(ISERROR(VLOOKUP(B2,'Callsign Database'!A:F,3,0)),"",VLOOKUP(B2,'Callsign Database'!A:F,3,0))</calculatedColumnFormula>
    </tableColumn>
    <tableColumn id="1" xr3:uid="{17374687-1878-4B69-AE3B-492AE8065CD8}" name="Movement Number" dataDxfId="1112">
      <calculatedColumnFormula>IF(D2="loc",2)+IF(OR(D2="DEP",D2="ARR"),"1")+IF(D2="ovr","0")</calculatedColumnFormula>
    </tableColumn>
    <tableColumn id="21" xr3:uid="{DE80C5A2-2EE1-44E6-981E-80FB1523BF7E}" name="T&amp;G Dupliction" dataDxfId="1111">
      <calculatedColumnFormula>L2*2</calculatedColumnFormula>
    </tableColumn>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173BBE1-1EC0-43CC-B166-3700266F311E}" name="Table834561011121314151617181920212223242526272829303132333435312151720212223242526272829303132" displayName="Table834561011121314151617181920212223242526272829303132333435312151720212223242526272829303132" ref="A1:U100" totalsRowShown="0" headerRowDxfId="1110">
  <autoFilter ref="A1:U100" xr:uid="{3C89BE46-865D-44FD-BA8B-042DEE2EDB11}"/>
  <tableColumns count="21">
    <tableColumn id="2" xr3:uid="{9BAE5A51-E5B9-43EA-9199-558589119276}" name="REGISTRATION" dataDxfId="1109"/>
    <tableColumn id="3" xr3:uid="{89AB2E9D-AE58-4AF9-9428-96CB445108EA}" name="CALLSIGN" dataDxfId="1108">
      <calculatedColumnFormula>IF(ISERROR(VLOOKUP('14TH'!A2,'Registration Database'!A:N,13,0)),"",VLOOKUP('14TH'!A2,'Registration Database'!A:N,13,0))</calculatedColumnFormula>
    </tableColumn>
    <tableColumn id="4" xr3:uid="{26D71A1B-5661-4C28-B23C-ACD7C667E038}" name="ACFT TYPE">
      <calculatedColumnFormula>IF(ISERROR(VLOOKUP('14TH'!A2,'Registration Database'!A:E,3,0))," ",VLOOKUP('14TH'!A2,'Registration Database'!A:E,3,0))</calculatedColumnFormula>
    </tableColumn>
    <tableColumn id="5" xr3:uid="{1BE61808-D70B-4426-B72B-6C4A06826401}" name="FLIGHT TYPE" dataDxfId="1107">
      <calculatedColumnFormula>IF(ISNUMBER(SEARCH("UAM", B2)), "LOC", "")</calculatedColumnFormula>
    </tableColumn>
    <tableColumn id="6" xr3:uid="{B8505402-D6B7-4F4C-9F9C-3927271A73C7}" name="FLIGHT RULES" dataDxfId="1106">
      <calculatedColumnFormula>IF(OR('14TH'!D2="LOC", '14TH'!D2="OVR"), "V", "")</calculatedColumnFormula>
    </tableColumn>
    <tableColumn id="7" xr3:uid="{7BD580CF-3CC5-4CFF-B218-4ACD1F380CBF}" name="DEP POINT" dataDxfId="1105">
      <calculatedColumnFormula>IF(OR('14TH'!D2="DEP",'14TH'!D2="LOC"),"EGOW","")</calculatedColumnFormula>
    </tableColumn>
    <tableColumn id="8" xr3:uid="{3AAFC086-4A45-4C16-9289-F04E957EBFE6}" name="DEP TIME" dataDxfId="1104">
      <calculatedColumnFormula>IF('14TH'!E2="ARR","1234","")</calculatedColumnFormula>
    </tableColumn>
    <tableColumn id="9" xr3:uid="{EA7850CA-D59B-435C-83FA-865408CB1FCF}" name="ARR POINT" dataDxfId="1103">
      <calculatedColumnFormula>IF(OR('14TH'!D2="ARR",'14TH'!D2="LOC"),"EGOW","")</calculatedColumnFormula>
    </tableColumn>
    <tableColumn id="10" xr3:uid="{C37C0D1F-B134-4B23-8558-303292296072}" name="ARR TIME" dataDxfId="1102"/>
    <tableColumn id="12" xr3:uid="{7EDBB16B-19C2-4224-B407-1A95C4395D18}" name="WTC D" dataDxfId="1101">
      <calculatedColumnFormula>IF(ISERROR(VLOOKUP('14TH'!C2,'WTC Database'!C:G,4,0))," ",VLOOKUP('14TH'!C2,'WTC Database'!C:G,4,0))</calculatedColumnFormula>
    </tableColumn>
    <tableColumn id="13" xr3:uid="{CB68CECD-9FB4-4183-8371-238079C135BD}" name="WTC A" dataDxfId="1100">
      <calculatedColumnFormula>IF(ISERROR(VLOOKUP('14TH'!C2,'WTC Database'!C:G,5,0))," ",VLOOKUP('14TH'!C2,'WTC Database'!C:G,5,0))</calculatedColumnFormula>
    </tableColumn>
    <tableColumn id="15" xr3:uid="{9292A3F6-B0E6-4AD5-A9DB-55436D8E9AF6}" name="T&amp;G" dataDxfId="1099"/>
    <tableColumn id="18" xr3:uid="{E8505944-6691-4681-9EAB-E1C1A349408F}" name="O/S" dataDxfId="1098"/>
    <tableColumn id="11" xr3:uid="{991FCC06-8F56-4B2D-91B2-A359AB19DB9B}" name="FIS" dataDxfId="1097">
      <calculatedColumnFormula>IF('14TH'!D2="OVR",1,0)</calculatedColumnFormula>
    </tableColumn>
    <tableColumn id="16" xr3:uid="{17B3B126-074E-44D9-983F-F3CE8DAEF2D8}" name="CAPTAIN" dataDxfId="1096">
      <calculatedColumnFormula>IF(ISERROR(VLOOKUP('14TH'!B2,'Callsign Database'!A:F,4,0))," ",VLOOKUP('14TH'!B2,'Callsign Database'!A:F,4,0))</calculatedColumnFormula>
    </tableColumn>
    <tableColumn id="17" xr3:uid="{FCE5B688-1EBA-45DF-B8E3-F97DCD0DFBE2}" name="POB" dataDxfId="1095"/>
    <tableColumn id="14" xr3:uid="{53D2EB4D-F954-4514-B255-2287598309F9}" name="REMARKS">
      <calculatedColumnFormula>IF(ISERROR(VLOOKUP('14TH'!A2,'Registration Database'!A:O,15,0))," ",VLOOKUP('14TH'!A2,'Registration Database'!A:O,15,0))</calculatedColumnFormula>
    </tableColumn>
    <tableColumn id="19" xr3:uid="{2B21899A-D7CD-408F-B6F6-3A209CD0438B}" name="EGOW Code" dataDxfId="1094">
      <calculatedColumnFormula>IF(ISERROR(VLOOKUP('14TH'!A2,'Registration Database'!A:F,6,0))," ",VLOOKUP('14TH'!A2,'Registration Database'!A:F,6,0))</calculatedColumnFormula>
    </tableColumn>
    <tableColumn id="20" xr3:uid="{C9121C76-DE73-4AF0-A6B4-A792CCA053DF}" name="Unit Code" dataDxfId="1093">
      <calculatedColumnFormula>IF(ISERROR(VLOOKUP('14TH'!B2,'Callsign Database'!A:F,3,0)),"",VLOOKUP('14TH'!B2,'Callsign Database'!A:F,3,0))</calculatedColumnFormula>
    </tableColumn>
    <tableColumn id="1" xr3:uid="{F979CE14-9669-4414-87FC-C0D9319E4B4A}" name="Movement Number" dataDxfId="1092">
      <calculatedColumnFormula>IF('14TH'!D2="loc",2)+IF(OR('14TH'!D2="DEP",'14TH'!D2="ARR"),"1")+IF('14TH'!D2="ovr","0")</calculatedColumnFormula>
    </tableColumn>
    <tableColumn id="21" xr3:uid="{CC413961-B6C1-47F1-AF77-CDB67E6C141D}" name="T&amp;G Dupliction" dataDxfId="1091">
      <calculatedColumnFormula>'14TH'!L2*2</calculatedColumnFormula>
    </tableColumn>
  </tableColumns>
  <tableStyleInfo name="TableStyleLight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C294AE9D-9AF2-47D8-B53B-BD3EE7365197}" name="Table8345610111213141516171819202122232425262728293031323334353121517202122232425262728293031" displayName="Table8345610111213141516171819202122232425262728293031323334353121517202122232425262728293031" ref="A1:U100" totalsRowShown="0" headerRowDxfId="1090">
  <autoFilter ref="A1:U100" xr:uid="{3C89BE46-865D-44FD-BA8B-042DEE2EDB11}"/>
  <tableColumns count="21">
    <tableColumn id="2" xr3:uid="{D9EFE940-1624-40B6-A82E-A661065B9C72}" name="REGISTRATION" dataDxfId="1089"/>
    <tableColumn id="3" xr3:uid="{AC89DDDA-A9D2-4B91-BE6E-B234D604CE60}" name="CALLSIGN" dataDxfId="1088">
      <calculatedColumnFormula>IF(ISERROR(VLOOKUP(A2,'Registration Database'!A:N,13,0)),"",VLOOKUP(A2,'Registration Database'!A:N,13,0))</calculatedColumnFormula>
    </tableColumn>
    <tableColumn id="4" xr3:uid="{D2810916-CD00-43DB-BE4B-E958B67BA82B}" name="ACFT TYPE">
      <calculatedColumnFormula>IF(ISERROR(VLOOKUP(A2,'Registration Database'!A:E,3,0))," ",VLOOKUP(A2,'Registration Database'!A:E,3,0))</calculatedColumnFormula>
    </tableColumn>
    <tableColumn id="5" xr3:uid="{8FA472B4-83C0-4E68-B43B-066D953B5E39}" name="FLIGHT TYPE" dataDxfId="1087">
      <calculatedColumnFormula>IF(ISNUMBER(SEARCH("UAM", B2)), "LOC", "")</calculatedColumnFormula>
    </tableColumn>
    <tableColumn id="6" xr3:uid="{DE6C2C43-0E72-47E5-BEA3-B7058C288AA8}" name="FLIGHT RULES" dataDxfId="1086">
      <calculatedColumnFormula>IF(OR(D2="LOC", D2="OVR"), "V", "")</calculatedColumnFormula>
    </tableColumn>
    <tableColumn id="7" xr3:uid="{0B8469F2-1703-4CF7-B6DA-57B003089E17}" name="DEP POINT" dataDxfId="1085">
      <calculatedColumnFormula>IF(OR(D2="DEP",D2="LOC"),"EGOW","")</calculatedColumnFormula>
    </tableColumn>
    <tableColumn id="8" xr3:uid="{987E954A-BE1E-40DB-8736-0759B46AB175}" name="DEP TIME" dataDxfId="1084">
      <calculatedColumnFormula>IF(E2="ARR","1234","")</calculatedColumnFormula>
    </tableColumn>
    <tableColumn id="9" xr3:uid="{4FB0650A-C53A-47BB-A8B1-26F8DAAF0154}" name="ARR POINT" dataDxfId="1083">
      <calculatedColumnFormula>IF(OR(D2="ARR",D2="LOC"),"EGOW","")</calculatedColumnFormula>
    </tableColumn>
    <tableColumn id="10" xr3:uid="{C3DB64E6-56B0-4AB1-A1D8-0660770F2C0D}" name="ARR TIME" dataDxfId="1082"/>
    <tableColumn id="12" xr3:uid="{DC73CDE7-3601-41CE-BF0A-6E43E49942F4}" name="WTC D" dataDxfId="1081">
      <calculatedColumnFormula>IF(ISERROR(VLOOKUP(C2,'WTC Database'!C:G,4,0))," ",VLOOKUP(C2,'WTC Database'!C:G,4,0))</calculatedColumnFormula>
    </tableColumn>
    <tableColumn id="13" xr3:uid="{00403E9A-9B03-4644-9600-A4816A195CA7}" name="WTC A" dataDxfId="1080">
      <calculatedColumnFormula>IF(ISERROR(VLOOKUP(C2,'WTC Database'!C:G,5,0))," ",VLOOKUP(C2,'WTC Database'!C:G,5,0))</calculatedColumnFormula>
    </tableColumn>
    <tableColumn id="15" xr3:uid="{4869C7B8-83E6-4106-A893-70A88593DF77}" name="T&amp;G" dataDxfId="1079"/>
    <tableColumn id="18" xr3:uid="{7B0DF119-D6EE-4D09-85CB-17B046FFBAA2}" name="O/S" dataDxfId="1078"/>
    <tableColumn id="11" xr3:uid="{050625F7-D5B5-4C99-8328-5AFF02155FDA}" name="FIS" dataDxfId="1077">
      <calculatedColumnFormula>IF(D2="OVR",1,0)</calculatedColumnFormula>
    </tableColumn>
    <tableColumn id="16" xr3:uid="{D47BB697-D40C-4724-8092-C776BF8B6976}" name="CAPTAIN" dataDxfId="1076">
      <calculatedColumnFormula>IF(ISERROR(VLOOKUP(B2,'Callsign Database'!A:F,4,0))," ",VLOOKUP(B2,'Callsign Database'!A:F,4,0))</calculatedColumnFormula>
    </tableColumn>
    <tableColumn id="17" xr3:uid="{C72B0A07-B284-4F1C-808D-40DD7A53FA47}" name="POB" dataDxfId="1075"/>
    <tableColumn id="14" xr3:uid="{FDB098D0-C974-449A-9F7D-18EC43600C2F}" name="REMARKS">
      <calculatedColumnFormula>IF(ISERROR(VLOOKUP(A2,'Registration Database'!A:O,15,0))," ",VLOOKUP(A2,'Registration Database'!A:O,15,0))</calculatedColumnFormula>
    </tableColumn>
    <tableColumn id="19" xr3:uid="{F46BD36E-45D0-4BD5-AE9E-2314583369ED}" name="EGOW Code" dataDxfId="1074">
      <calculatedColumnFormula>IF(ISERROR(VLOOKUP(A2,'Registration Database'!A:F,6,0))," ",VLOOKUP(A2,'Registration Database'!A:F,6,0))</calculatedColumnFormula>
    </tableColumn>
    <tableColumn id="20" xr3:uid="{BF9A0F62-59DD-4263-8CEB-7DA60FA3F46B}" name="Unit Code" dataDxfId="1073">
      <calculatedColumnFormula>IF(ISERROR(VLOOKUP(B2,'Callsign Database'!A:F,3,0)),"",VLOOKUP(B2,'Callsign Database'!A:F,3,0))</calculatedColumnFormula>
    </tableColumn>
    <tableColumn id="1" xr3:uid="{B26667C4-F6F9-49FA-9AC1-1577D3044C23}" name="Movement Number" dataDxfId="1072">
      <calculatedColumnFormula>IF(D2="loc",2)+IF(OR(D2="DEP",D2="ARR"),"1")+IF(D2="ovr","0")</calculatedColumnFormula>
    </tableColumn>
    <tableColumn id="21" xr3:uid="{B5D6122F-2A0C-40A2-A4D3-CD701F0C08AC}" name="T&amp;G Dupliction" dataDxfId="1071">
      <calculatedColumnFormula>L2*2</calculatedColumnFormula>
    </tableColumn>
  </tableColumns>
  <tableStyleInfo name="TableStyleLight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3D7C121A-1F94-40B7-91BD-D1D66222069A}" name="Table83456101112131415161718192021222324252627282930313233343531215172021222324252627282930" displayName="Table83456101112131415161718192021222324252627282930313233343531215172021222324252627282930" ref="A1:U100" totalsRowShown="0" headerRowDxfId="1070">
  <autoFilter ref="A1:U100" xr:uid="{3C89BE46-865D-44FD-BA8B-042DEE2EDB11}"/>
  <tableColumns count="21">
    <tableColumn id="2" xr3:uid="{4E08BCB9-B5A3-44FC-8E5C-7D4AFF576DB4}" name="REGISTRATION" dataDxfId="1069"/>
    <tableColumn id="3" xr3:uid="{EB0C8061-9EB9-4715-A453-EAFEDBABD1E6}" name="CALLSIGN" dataDxfId="1068">
      <calculatedColumnFormula>IF(ISERROR(VLOOKUP(A2,'Registration Database'!A:N,13,0)),"",VLOOKUP(A2,'Registration Database'!A:N,13,0))</calculatedColumnFormula>
    </tableColumn>
    <tableColumn id="4" xr3:uid="{483E4594-4777-4B07-848E-3B7DA64FD13E}" name="ACFT TYPE">
      <calculatedColumnFormula>IF(ISERROR(VLOOKUP(A2,'Registration Database'!A:E,3,0))," ",VLOOKUP(A2,'Registration Database'!A:E,3,0))</calculatedColumnFormula>
    </tableColumn>
    <tableColumn id="5" xr3:uid="{E7AD41F1-C99F-4B88-839D-E109B8ED24DE}" name="FLIGHT TYPE" dataDxfId="1067">
      <calculatedColumnFormula>IF(ISNUMBER(SEARCH("UAM", B2)), "LOC", "")</calculatedColumnFormula>
    </tableColumn>
    <tableColumn id="6" xr3:uid="{B1B870D1-B89C-472D-AC37-8D31BA849A12}" name="FLIGHT RULES" dataDxfId="1066">
      <calculatedColumnFormula>IF(OR(D2="LOC", D2="OVR"), "V", "")</calculatedColumnFormula>
    </tableColumn>
    <tableColumn id="7" xr3:uid="{4B242255-1B32-457B-AD30-701B2D3F84E4}" name="DEP POINT" dataDxfId="1065">
      <calculatedColumnFormula>IF(OR(D2="DEP",D2="LOC"),"EGOW","")</calculatedColumnFormula>
    </tableColumn>
    <tableColumn id="8" xr3:uid="{EE4AF31D-FD57-43E4-9A8B-46E29BA6BB4D}" name="DEP TIME" dataDxfId="1064">
      <calculatedColumnFormula>IF(E2="ARR","1234","")</calculatedColumnFormula>
    </tableColumn>
    <tableColumn id="9" xr3:uid="{AF9D19B3-225A-4661-8140-D07C503293FE}" name="ARR POINT" dataDxfId="1063">
      <calculatedColumnFormula>IF(OR(D2="ARR",D2="LOC"),"EGOW","")</calculatedColumnFormula>
    </tableColumn>
    <tableColumn id="10" xr3:uid="{44576A1A-62B9-449A-A510-A15942C89822}" name="ARR TIME" dataDxfId="1062"/>
    <tableColumn id="12" xr3:uid="{2CFCFD79-04C9-40C4-9F58-591D63E32741}" name="WTC D" dataDxfId="1061">
      <calculatedColumnFormula>IF(ISERROR(VLOOKUP(C2,'WTC Database'!C:G,4,0))," ",VLOOKUP(C2,'WTC Database'!C:G,4,0))</calculatedColumnFormula>
    </tableColumn>
    <tableColumn id="13" xr3:uid="{6F702200-004B-414B-B268-1164E56FAEE7}" name="WTC A" dataDxfId="1060">
      <calculatedColumnFormula>IF(ISERROR(VLOOKUP(C2,'WTC Database'!C:G,5,0))," ",VLOOKUP(C2,'WTC Database'!C:G,5,0))</calculatedColumnFormula>
    </tableColumn>
    <tableColumn id="15" xr3:uid="{E6CFF9F9-EC22-4710-A095-EFB7B426A5EE}" name="T&amp;G" dataDxfId="1059"/>
    <tableColumn id="18" xr3:uid="{C99ADEB7-31BD-4412-A96B-142E7FF27B2E}" name="O/S" dataDxfId="1058"/>
    <tableColumn id="11" xr3:uid="{C218AB60-6074-4D16-BA96-1942B16D0212}" name="FIS" dataDxfId="1057">
      <calculatedColumnFormula>IF(D2="OVR",1,0)</calculatedColumnFormula>
    </tableColumn>
    <tableColumn id="16" xr3:uid="{7383A708-D2B8-443C-B439-895C32050BD7}" name="CAPTAIN" dataDxfId="1056">
      <calculatedColumnFormula>IF(ISERROR(VLOOKUP(B2,'Callsign Database'!A:F,4,0))," ",VLOOKUP(B2,'Callsign Database'!A:F,4,0))</calculatedColumnFormula>
    </tableColumn>
    <tableColumn id="17" xr3:uid="{55B8B410-6806-4BE2-85B3-98FDD8376AEB}" name="POB" dataDxfId="1055"/>
    <tableColumn id="14" xr3:uid="{6E238A10-CFD7-4EAB-B148-EE242898D981}" name="REMARKS">
      <calculatedColumnFormula>IF(ISERROR(VLOOKUP(A2,'Registration Database'!A:O,15,0))," ",VLOOKUP(A2,'Registration Database'!A:O,15,0))</calculatedColumnFormula>
    </tableColumn>
    <tableColumn id="19" xr3:uid="{0298831F-015B-41C1-9108-337B86ED4F13}" name="EGOW Code" dataDxfId="1054">
      <calculatedColumnFormula>IF(ISERROR(VLOOKUP(A2,'Registration Database'!A:F,6,0))," ",VLOOKUP(A2,'Registration Database'!A:F,6,0))</calculatedColumnFormula>
    </tableColumn>
    <tableColumn id="20" xr3:uid="{203AE198-405C-4211-8D13-4DDEF267884F}" name="Unit Code" dataDxfId="1053">
      <calculatedColumnFormula>IF(ISERROR(VLOOKUP(B2,'Callsign Database'!A:F,3,0)),"",VLOOKUP(B2,'Callsign Database'!A:F,3,0))</calculatedColumnFormula>
    </tableColumn>
    <tableColumn id="1" xr3:uid="{CD973CA8-F6C9-47C0-926B-80676AF08150}" name="Movement Number" dataDxfId="1052">
      <calculatedColumnFormula>IF(D2="loc",2)+IF(OR(D2="DEP",D2="ARR"),"1")+IF(D2="ovr","0")</calculatedColumnFormula>
    </tableColumn>
    <tableColumn id="21" xr3:uid="{78961FBA-10E0-494F-B9AF-03EC012C778E}" name="T&amp;G Dupliction" dataDxfId="1051">
      <calculatedColumnFormula>L2*2</calculatedColumnFormula>
    </tableColumn>
  </tableColumns>
  <tableStyleInfo name="TableStyleLight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F9AA1C4-88B3-4CF1-97F4-E661AF4E0DC0}" name="Table834561011121314151617181920212223242526272829303132333435312151720212223242526272829" displayName="Table834561011121314151617181920212223242526272829303132333435312151720212223242526272829" ref="A1:U100" totalsRowShown="0" headerRowDxfId="1050">
  <autoFilter ref="A1:U100" xr:uid="{3C89BE46-865D-44FD-BA8B-042DEE2EDB11}"/>
  <tableColumns count="21">
    <tableColumn id="2" xr3:uid="{C1772618-27EE-4A22-9021-0B3D99D904B4}" name="REGISTRATION" dataDxfId="1049"/>
    <tableColumn id="3" xr3:uid="{8948C512-BDFA-4466-88E3-27C08A12FAFC}" name="CALLSIGN" dataDxfId="1048">
      <calculatedColumnFormula>IF(ISERROR(VLOOKUP(A2,'Registration Database'!A:N,13,0)),"",VLOOKUP(A2,'Registration Database'!A:N,13,0))</calculatedColumnFormula>
    </tableColumn>
    <tableColumn id="4" xr3:uid="{C6DE46CF-6AA1-4060-92B2-1E134279323A}" name="ACFT TYPE">
      <calculatedColumnFormula>IF(ISERROR(VLOOKUP(A2,'Registration Database'!A:E,3,0))," ",VLOOKUP(A2,'Registration Database'!A:E,3,0))</calculatedColumnFormula>
    </tableColumn>
    <tableColumn id="5" xr3:uid="{C33DFC03-09B4-4967-A712-8D965F291AD5}" name="FLIGHT TYPE" dataDxfId="1047">
      <calculatedColumnFormula>IF(ISNUMBER(SEARCH("UAM", B2)), "LOC", "")</calculatedColumnFormula>
    </tableColumn>
    <tableColumn id="6" xr3:uid="{E0E9D159-C0AD-425C-A92C-63ABA0138E30}" name="FLIGHT RULES" dataDxfId="1046">
      <calculatedColumnFormula>IF(OR(D2="LOC", D2="OVR"), "V", "")</calculatedColumnFormula>
    </tableColumn>
    <tableColumn id="7" xr3:uid="{4C90742B-BEEA-45CD-A259-1F527BAAA42F}" name="DEP POINT" dataDxfId="1045">
      <calculatedColumnFormula>IF(OR(D2="DEP",D2="LOC"),"EGOW","")</calculatedColumnFormula>
    </tableColumn>
    <tableColumn id="8" xr3:uid="{1288CE30-0266-4C9F-81D5-78D5E428902F}" name="DEP TIME" dataDxfId="1044">
      <calculatedColumnFormula>IF(E2="ARR","1234","")</calculatedColumnFormula>
    </tableColumn>
    <tableColumn id="9" xr3:uid="{22C4BADA-A5C9-416F-BB50-29EB535B7382}" name="ARR POINT" dataDxfId="1043">
      <calculatedColumnFormula>IF(OR(D2="ARR",D2="LOC"),"EGOW","")</calculatedColumnFormula>
    </tableColumn>
    <tableColumn id="10" xr3:uid="{057B7A48-22E5-43A5-B512-47588CC9C412}" name="ARR TIME" dataDxfId="1042"/>
    <tableColumn id="12" xr3:uid="{B051CDDC-F4AA-43A7-AD77-ED846706011C}" name="WTC D" dataDxfId="1041">
      <calculatedColumnFormula>IF(ISERROR(VLOOKUP(C2,'WTC Database'!C:G,4,0))," ",VLOOKUP(C2,'WTC Database'!C:G,4,0))</calculatedColumnFormula>
    </tableColumn>
    <tableColumn id="13" xr3:uid="{4B969362-6C3D-4852-A31F-4DCA043AD5AC}" name="WTC A" dataDxfId="1040">
      <calculatedColumnFormula>IF(ISERROR(VLOOKUP(C2,'WTC Database'!C:G,5,0))," ",VLOOKUP(C2,'WTC Database'!C:G,5,0))</calculatedColumnFormula>
    </tableColumn>
    <tableColumn id="15" xr3:uid="{8433B224-BE93-49EB-96C2-052C5B533FAC}" name="T&amp;G" dataDxfId="1039"/>
    <tableColumn id="18" xr3:uid="{01642ABD-D7D6-47E5-8A9B-6836E906F395}" name="O/S" dataDxfId="1038"/>
    <tableColumn id="11" xr3:uid="{0ADFD108-1EC7-448C-A091-717A7B001E01}" name="FIS" dataDxfId="1037">
      <calculatedColumnFormula>IF(D2="OVR",1,0)</calculatedColumnFormula>
    </tableColumn>
    <tableColumn id="16" xr3:uid="{95707B88-5CC9-4DC5-9461-D32EC9D0B853}" name="CAPTAIN" dataDxfId="1036">
      <calculatedColumnFormula>IF(ISERROR(VLOOKUP(B2,'Callsign Database'!A:F,4,0))," ",VLOOKUP(B2,'Callsign Database'!A:F,4,0))</calculatedColumnFormula>
    </tableColumn>
    <tableColumn id="17" xr3:uid="{09F0339A-FD51-4B4C-A051-6AA95094CC8F}" name="POB" dataDxfId="1035"/>
    <tableColumn id="14" xr3:uid="{94D00641-2963-4FD2-8446-BD52F59BD5AD}" name="REMARKS">
      <calculatedColumnFormula>IF(ISERROR(VLOOKUP(A2,'Registration Database'!A:O,15,0))," ",VLOOKUP(A2,'Registration Database'!A:O,15,0))</calculatedColumnFormula>
    </tableColumn>
    <tableColumn id="19" xr3:uid="{776311AC-E5F3-4099-8F0A-3807D4670D07}" name="EGOW Code" dataDxfId="1034">
      <calculatedColumnFormula>IF(ISERROR(VLOOKUP(A2,'Registration Database'!A:F,6,0))," ",VLOOKUP(A2,'Registration Database'!A:F,6,0))</calculatedColumnFormula>
    </tableColumn>
    <tableColumn id="20" xr3:uid="{49392785-72CA-41BF-BBEA-1411D1398449}" name="Unit Code" dataDxfId="1033">
      <calculatedColumnFormula>IF(ISERROR(VLOOKUP(B2,'Callsign Database'!A:F,3,0)),"",VLOOKUP(B2,'Callsign Database'!A:F,3,0))</calculatedColumnFormula>
    </tableColumn>
    <tableColumn id="1" xr3:uid="{884509E8-D33B-4126-AD82-1889E66F66EA}" name="Movement Number" dataDxfId="1032">
      <calculatedColumnFormula>IF(D2="loc",2)+IF(OR(D2="DEP",D2="ARR"),"1")+IF(D2="ovr","0")</calculatedColumnFormula>
    </tableColumn>
    <tableColumn id="21" xr3:uid="{61A782A9-19EE-46F5-8543-B5FD0BF0DACC}" name="T&amp;G Dupliction" dataDxfId="1031">
      <calculatedColumnFormula>L2*2</calculatedColumnFormula>
    </tableColumn>
  </tableColumns>
  <tableStyleInfo name="TableStyleLight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BE5D3E5-F0C4-495A-971A-19512C2E932C}" name="Table8345610111213141516171819202122232425262728293031323334353121517202122232425262728" displayName="Table8345610111213141516171819202122232425262728293031323334353121517202122232425262728" ref="A1:U100" totalsRowShown="0" headerRowDxfId="1030">
  <autoFilter ref="A1:U100" xr:uid="{3C89BE46-865D-44FD-BA8B-042DEE2EDB11}"/>
  <tableColumns count="21">
    <tableColumn id="2" xr3:uid="{0FE603B5-E572-43BC-8ED4-8B6013FECE75}" name="REGISTRATION" dataDxfId="1029"/>
    <tableColumn id="3" xr3:uid="{B2DB5540-4AB2-4C7B-8863-87990DF534EA}" name="CALLSIGN" dataDxfId="1028">
      <calculatedColumnFormula>IF(ISERROR(VLOOKUP(A2,'Registration Database'!A:N,13,0)),"",VLOOKUP(A2,'Registration Database'!A:N,13,0))</calculatedColumnFormula>
    </tableColumn>
    <tableColumn id="4" xr3:uid="{63B0A1DB-681E-406D-88E9-AF684BF52A41}" name="ACFT TYPE">
      <calculatedColumnFormula>IF(ISERROR(VLOOKUP(A2,'Registration Database'!A:E,3,0))," ",VLOOKUP(A2,'Registration Database'!A:E,3,0))</calculatedColumnFormula>
    </tableColumn>
    <tableColumn id="5" xr3:uid="{AB6C61BC-583B-4766-B877-51C87E788A15}" name="FLIGHT TYPE" dataDxfId="1027">
      <calculatedColumnFormula>IF(ISNUMBER(SEARCH("UAM", B2)), "LOC", "")</calculatedColumnFormula>
    </tableColumn>
    <tableColumn id="6" xr3:uid="{E80A1B18-0B3F-4B21-8689-94F2371474E7}" name="FLIGHT RULES" dataDxfId="1026">
      <calculatedColumnFormula>IF(OR(D2="LOC", D2="OVR"), "V", "")</calculatedColumnFormula>
    </tableColumn>
    <tableColumn id="7" xr3:uid="{47A19495-0A4E-40D0-BFED-1FFDC59C9C2E}" name="DEP POINT" dataDxfId="1025">
      <calculatedColumnFormula>IF(OR(D2="DEP",D2="LOC"),"EGOW","")</calculatedColumnFormula>
    </tableColumn>
    <tableColumn id="8" xr3:uid="{ED5513B4-9C62-41DA-BEA9-192185E0C24F}" name="DEP TIME" dataDxfId="1024">
      <calculatedColumnFormula>IF(E2="ARR","1234","")</calculatedColumnFormula>
    </tableColumn>
    <tableColumn id="9" xr3:uid="{FC7D8B7B-37DE-4DEA-A757-AE88038DD53A}" name="ARR POINT" dataDxfId="1023">
      <calculatedColumnFormula>IF(OR(D2="ARR",D2="LOC"),"EGOW","")</calculatedColumnFormula>
    </tableColumn>
    <tableColumn id="10" xr3:uid="{5D29551D-DBFC-447D-A4D2-4EA06916F659}" name="ARR TIME" dataDxfId="1022"/>
    <tableColumn id="12" xr3:uid="{68A51888-F54E-4C9F-A58D-8D44BD40AC68}" name="WTC D" dataDxfId="1021">
      <calculatedColumnFormula>IF(ISERROR(VLOOKUP(C2,'WTC Database'!C:G,4,0))," ",VLOOKUP(C2,'WTC Database'!C:G,4,0))</calculatedColumnFormula>
    </tableColumn>
    <tableColumn id="13" xr3:uid="{485C8325-629F-42F2-AD70-B0BBACE1229C}" name="WTC A" dataDxfId="1020">
      <calculatedColumnFormula>IF(ISERROR(VLOOKUP(C2,'WTC Database'!C:G,5,0))," ",VLOOKUP(C2,'WTC Database'!C:G,5,0))</calculatedColumnFormula>
    </tableColumn>
    <tableColumn id="15" xr3:uid="{C65C1E43-B8A8-4728-86BD-DD56160CCE55}" name="T&amp;G" dataDxfId="1019"/>
    <tableColumn id="18" xr3:uid="{23D570BF-F521-4111-8062-DB8CA7CE1C75}" name="O/S" dataDxfId="1018"/>
    <tableColumn id="11" xr3:uid="{66883FCE-9639-4AF7-9AB3-6933CD1ED32E}" name="FIS" dataDxfId="1017">
      <calculatedColumnFormula>IF(D2="OVR",1,0)</calculatedColumnFormula>
    </tableColumn>
    <tableColumn id="16" xr3:uid="{F90D844C-C937-478A-8436-D587CA9226EF}" name="CAPTAIN" dataDxfId="1016">
      <calculatedColumnFormula>IF(ISERROR(VLOOKUP(B2,'Callsign Database'!A:F,4,0))," ",VLOOKUP(B2,'Callsign Database'!A:F,4,0))</calculatedColumnFormula>
    </tableColumn>
    <tableColumn id="17" xr3:uid="{EF5806EA-A48E-40CB-9A60-9CFCEE4001A7}" name="POB" dataDxfId="1015"/>
    <tableColumn id="14" xr3:uid="{6ACB6ACD-4229-4979-BE71-EFCD1B9697D7}" name="REMARKS">
      <calculatedColumnFormula>IF(ISERROR(VLOOKUP(A2,'Registration Database'!A:O,15,0))," ",VLOOKUP(A2,'Registration Database'!A:O,15,0))</calculatedColumnFormula>
    </tableColumn>
    <tableColumn id="19" xr3:uid="{9D1BB9FD-CEC2-461B-8B52-68D32E293772}" name="EGOW Code" dataDxfId="1014">
      <calculatedColumnFormula>IF(ISERROR(VLOOKUP(A2,'Registration Database'!A:F,6,0))," ",VLOOKUP(A2,'Registration Database'!A:F,6,0))</calculatedColumnFormula>
    </tableColumn>
    <tableColumn id="20" xr3:uid="{1DC11037-8863-4F78-BB10-D4942177677B}" name="Unit Code" dataDxfId="1013">
      <calculatedColumnFormula>IF(ISERROR(VLOOKUP(B2,'Callsign Database'!A:F,3,0)),"",VLOOKUP(B2,'Callsign Database'!A:F,3,0))</calculatedColumnFormula>
    </tableColumn>
    <tableColumn id="1" xr3:uid="{23FB001A-53CD-476C-ABAB-2AD954B7A484}" name="Movement Number" dataDxfId="1012">
      <calculatedColumnFormula>IF(D2="loc",2)+IF(OR(D2="DEP",D2="ARR"),"1")+IF(D2="ovr","0")</calculatedColumnFormula>
    </tableColumn>
    <tableColumn id="21" xr3:uid="{9564D66C-3E1E-4297-8D3E-2EF7E11554AE}" name="T&amp;G Dupliction" dataDxfId="1011">
      <calculatedColumnFormula>L2*2</calculatedColumnFormula>
    </tableColumn>
  </tableColumns>
  <tableStyleInfo name="TableStyleLight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C9FD843-0C23-4352-AF8D-A72967D0908F}" name="Table83456101112131415161718192021222324252627282930313233343531215172021222324252627" displayName="Table83456101112131415161718192021222324252627282930313233343531215172021222324252627" ref="A1:U100" totalsRowShown="0" headerRowDxfId="1010">
  <autoFilter ref="A1:U100" xr:uid="{3C89BE46-865D-44FD-BA8B-042DEE2EDB11}"/>
  <tableColumns count="21">
    <tableColumn id="2" xr3:uid="{EDB5E130-0374-40D7-8DF8-3D6D4F0CD9A0}" name="REGISTRATION" dataDxfId="1009"/>
    <tableColumn id="3" xr3:uid="{97E53839-EEED-42BF-96DE-010E532A8FEB}" name="CALLSIGN" dataDxfId="1008">
      <calculatedColumnFormula>IF(ISERROR(VLOOKUP(A2,'Registration Database'!A:N,13,0)),"",VLOOKUP(A2,'Registration Database'!A:N,13,0))</calculatedColumnFormula>
    </tableColumn>
    <tableColumn id="4" xr3:uid="{EC57EFEE-4CBE-427D-929A-418A98D76F20}" name="ACFT TYPE">
      <calculatedColumnFormula>IF(ISERROR(VLOOKUP(A2,'Registration Database'!A:E,3,0))," ",VLOOKUP(A2,'Registration Database'!A:E,3,0))</calculatedColumnFormula>
    </tableColumn>
    <tableColumn id="5" xr3:uid="{9E62556B-83DD-4160-AA2B-E50607BA8089}" name="FLIGHT TYPE" dataDxfId="1007">
      <calculatedColumnFormula>IF(ISNUMBER(SEARCH("UAM", B2)), "LOC", "")</calculatedColumnFormula>
    </tableColumn>
    <tableColumn id="6" xr3:uid="{BD92D0EB-A2AF-43F4-9F8F-FF54BB27991E}" name="FLIGHT RULES" dataDxfId="1006">
      <calculatedColumnFormula>IF(OR(D2="LOC", D2="OVR"), "V", "")</calculatedColumnFormula>
    </tableColumn>
    <tableColumn id="7" xr3:uid="{590F7A58-9BB8-447B-A929-A900E49D9D22}" name="DEP POINT" dataDxfId="1005">
      <calculatedColumnFormula>IF(OR(D2="DEP",D2="LOC"),"EGOW","")</calculatedColumnFormula>
    </tableColumn>
    <tableColumn id="8" xr3:uid="{42FF8510-8D6D-47EB-A7FF-66FCC5FDB5E7}" name="DEP TIME" dataDxfId="1004">
      <calculatedColumnFormula>IF(E2="ARR","1234","")</calculatedColumnFormula>
    </tableColumn>
    <tableColumn id="9" xr3:uid="{97F03206-5893-4EDA-A78F-A2832BEDD33D}" name="ARR POINT" dataDxfId="1003">
      <calculatedColumnFormula>IF(OR(D2="ARR",D2="LOC"),"EGOW","")</calculatedColumnFormula>
    </tableColumn>
    <tableColumn id="10" xr3:uid="{F464209F-62CF-4111-BACB-D9F866B5070C}" name="ARR TIME" dataDxfId="1002"/>
    <tableColumn id="12" xr3:uid="{CE3C6F12-479B-415A-AFA3-56F68BD6D662}" name="WTC D" dataDxfId="1001">
      <calculatedColumnFormula>IF(ISERROR(VLOOKUP(C2,'WTC Database'!C:G,4,0))," ",VLOOKUP(C2,'WTC Database'!C:G,4,0))</calculatedColumnFormula>
    </tableColumn>
    <tableColumn id="13" xr3:uid="{74F5F159-4C35-4E30-B4C5-746F477EBDFC}" name="WTC A" dataDxfId="1000">
      <calculatedColumnFormula>IF(ISERROR(VLOOKUP(C2,'WTC Database'!C:G,5,0))," ",VLOOKUP(C2,'WTC Database'!C:G,5,0))</calculatedColumnFormula>
    </tableColumn>
    <tableColumn id="15" xr3:uid="{B8318393-37A0-42BE-BE5F-029D80B5575A}" name="T&amp;G" dataDxfId="999"/>
    <tableColumn id="18" xr3:uid="{0D3C6290-9522-471D-BAF2-55B9B37E271A}" name="O/S" dataDxfId="998"/>
    <tableColumn id="11" xr3:uid="{9D0945BF-88C7-46A2-ACD1-47F6CCBC7C09}" name="FIS" dataDxfId="997">
      <calculatedColumnFormula>IF(D2="OVR",1,0)</calculatedColumnFormula>
    </tableColumn>
    <tableColumn id="16" xr3:uid="{54427CBA-0C85-404A-8383-D845835EE741}" name="CAPTAIN" dataDxfId="996">
      <calculatedColumnFormula>IF(ISERROR(VLOOKUP(B2,'Callsign Database'!A:F,4,0))," ",VLOOKUP(B2,'Callsign Database'!A:F,4,0))</calculatedColumnFormula>
    </tableColumn>
    <tableColumn id="17" xr3:uid="{4C5D7059-06E4-4834-8371-DA92ADE7E360}" name="POB" dataDxfId="995"/>
    <tableColumn id="14" xr3:uid="{152581B2-55DF-4702-BF56-A37379FB2DD2}" name="REMARKS">
      <calculatedColumnFormula>IF(ISERROR(VLOOKUP(A2,'Registration Database'!A:O,15,0))," ",VLOOKUP(A2,'Registration Database'!A:O,15,0))</calculatedColumnFormula>
    </tableColumn>
    <tableColumn id="19" xr3:uid="{8CA83B9A-5A2F-496E-90DD-8A25AF013020}" name="EGOW Code" dataDxfId="994">
      <calculatedColumnFormula>IF(ISERROR(VLOOKUP(A2,'Registration Database'!A:F,6,0))," ",VLOOKUP(A2,'Registration Database'!A:F,6,0))</calculatedColumnFormula>
    </tableColumn>
    <tableColumn id="20" xr3:uid="{34CF2E98-95F7-4F14-A5AA-EE68D6614E94}" name="Unit Code" dataDxfId="993">
      <calculatedColumnFormula>IF(ISERROR(VLOOKUP(B2,'Callsign Database'!A:F,3,0)),"",VLOOKUP(B2,'Callsign Database'!A:F,3,0))</calculatedColumnFormula>
    </tableColumn>
    <tableColumn id="1" xr3:uid="{B68C4B3C-1195-4F22-B5C3-C833D4443382}" name="Movement Number" dataDxfId="992">
      <calculatedColumnFormula>IF(D2="loc",2)+IF(OR(D2="DEP",D2="ARR"),"1")+IF(D2="ovr","0")</calculatedColumnFormula>
    </tableColumn>
    <tableColumn id="21" xr3:uid="{2DAF9752-B9E3-4BA6-BCBE-6C5D9AA0045B}" name="T&amp;G Dupliction" dataDxfId="991">
      <calculatedColumnFormula>L2*2</calculatedColumnFormula>
    </tableColumn>
  </tableColumns>
  <tableStyleInfo name="TableStyleLight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8AC702B6-0E5D-4D2C-9E3D-9AB54FE1BD42}" name="Table834561011121314151617181920212223242526272829303132333435312151720212223242526" displayName="Table834561011121314151617181920212223242526272829303132333435312151720212223242526" ref="A1:U100" totalsRowShown="0" headerRowDxfId="990">
  <autoFilter ref="A1:U100" xr:uid="{3C89BE46-865D-44FD-BA8B-042DEE2EDB11}"/>
  <tableColumns count="21">
    <tableColumn id="2" xr3:uid="{12E216D8-8266-4A85-BB5D-4112F478F648}" name="REGISTRATION" dataDxfId="989"/>
    <tableColumn id="3" xr3:uid="{5EC1EDC2-0978-4CD4-9D01-07903AADF351}" name="CALLSIGN" dataDxfId="988">
      <calculatedColumnFormula>IF(ISERROR(VLOOKUP('15TH'!A7,'Registration Database'!A:N,13,0)),"",VLOOKUP('15TH'!A7,'Registration Database'!A:N,13,0))</calculatedColumnFormula>
    </tableColumn>
    <tableColumn id="4" xr3:uid="{360B9B6C-3078-4DC9-A40D-FA46ED69C25C}" name="ACFT TYPE">
      <calculatedColumnFormula>IF(ISERROR(VLOOKUP('15TH'!A7,'Registration Database'!A:E,3,0))," ",VLOOKUP('15TH'!A7,'Registration Database'!A:E,3,0))</calculatedColumnFormula>
    </tableColumn>
    <tableColumn id="5" xr3:uid="{C1CAC7FC-7826-4402-A34D-81AEA67A8849}" name="FLIGHT TYPE" dataDxfId="987">
      <calculatedColumnFormula>IF(ISNUMBER(SEARCH("UAM", B2)), "LOC", "")</calculatedColumnFormula>
    </tableColumn>
    <tableColumn id="6" xr3:uid="{55D028C2-421C-402D-9A93-38A149E6F939}" name="FLIGHT RULES" dataDxfId="986">
      <calculatedColumnFormula>IF(OR('15TH'!D7="LOC", '15TH'!D7="OVR"), "V", "")</calculatedColumnFormula>
    </tableColumn>
    <tableColumn id="7" xr3:uid="{D7B5A085-EB46-461B-8D51-AA62C2D251B7}" name="DEP POINT" dataDxfId="985">
      <calculatedColumnFormula>IF(OR('15TH'!D7="DEP",'15TH'!D7="LOC"),"EGOW","")</calculatedColumnFormula>
    </tableColumn>
    <tableColumn id="8" xr3:uid="{7131B58A-8812-41B4-A084-BA9D9E553AF9}" name="DEP TIME" dataDxfId="984">
      <calculatedColumnFormula>IF('15TH'!E7="ARR","1234","")</calculatedColumnFormula>
    </tableColumn>
    <tableColumn id="9" xr3:uid="{11883C4E-923A-4BD2-9CCC-EF1AF521D062}" name="ARR POINT" dataDxfId="983">
      <calculatedColumnFormula>IF(OR('15TH'!D7="ARR",'15TH'!D7="LOC"),"EGOW","")</calculatedColumnFormula>
    </tableColumn>
    <tableColumn id="10" xr3:uid="{E4A8AA49-6120-4AF2-A9C3-04C306EA1856}" name="ARR TIME" dataDxfId="982"/>
    <tableColumn id="12" xr3:uid="{4A139E0A-46D9-4563-B97A-8ED239EF6632}" name="WTC D" dataDxfId="981">
      <calculatedColumnFormula>IF(ISERROR(VLOOKUP('15TH'!C7,'WTC Database'!C:G,4,0))," ",VLOOKUP('15TH'!C7,'WTC Database'!C:G,4,0))</calculatedColumnFormula>
    </tableColumn>
    <tableColumn id="13" xr3:uid="{768A79C6-1B42-4B59-B53A-946AF8273275}" name="WTC A" dataDxfId="980">
      <calculatedColumnFormula>IF(ISERROR(VLOOKUP('15TH'!C7,'WTC Database'!C:G,5,0))," ",VLOOKUP('15TH'!C7,'WTC Database'!C:G,5,0))</calculatedColumnFormula>
    </tableColumn>
    <tableColumn id="15" xr3:uid="{B0273BAE-E32B-479D-ADF0-0759A91C294D}" name="T&amp;G" dataDxfId="979"/>
    <tableColumn id="18" xr3:uid="{8915B4B3-ED13-48D9-9CA5-C1580B72582B}" name="O/S" dataDxfId="978"/>
    <tableColumn id="11" xr3:uid="{840A18BE-BBD8-4F35-A7CB-3B825BD0CD00}" name="FIS" dataDxfId="977">
      <calculatedColumnFormula>IF('15TH'!D7="OVR",1,0)</calculatedColumnFormula>
    </tableColumn>
    <tableColumn id="16" xr3:uid="{E3816AB2-E446-4EE4-B776-4B74CCBB1189}" name="CAPTAIN" dataDxfId="976">
      <calculatedColumnFormula>IF(ISERROR(VLOOKUP('15TH'!B7,'Callsign Database'!A:F,4,0))," ",VLOOKUP('15TH'!B7,'Callsign Database'!A:F,4,0))</calculatedColumnFormula>
    </tableColumn>
    <tableColumn id="17" xr3:uid="{48572D0E-3A63-43D5-B921-9651474F6D9E}" name="POB" dataDxfId="975"/>
    <tableColumn id="14" xr3:uid="{1DE0FBEB-568A-4482-B3FA-C6A543E55B1B}" name="REMARKS">
      <calculatedColumnFormula>IF(ISERROR(VLOOKUP('15TH'!A7,'Registration Database'!A:O,15,0))," ",VLOOKUP('15TH'!A7,'Registration Database'!A:O,15,0))</calculatedColumnFormula>
    </tableColumn>
    <tableColumn id="19" xr3:uid="{E02BCB33-254A-46FD-8316-E779F953B6EA}" name="EGOW Code" dataDxfId="974">
      <calculatedColumnFormula>IF(ISERROR(VLOOKUP('15TH'!A7,'Registration Database'!A:F,6,0))," ",VLOOKUP('15TH'!A7,'Registration Database'!A:F,6,0))</calculatedColumnFormula>
    </tableColumn>
    <tableColumn id="20" xr3:uid="{67F418A9-76BF-4C21-9441-6341F6B882E9}" name="Unit Code" dataDxfId="973">
      <calculatedColumnFormula>IF(ISERROR(VLOOKUP('15TH'!B7,'Callsign Database'!A:F,3,0)),"",VLOOKUP('15TH'!B7,'Callsign Database'!A:F,3,0))</calculatedColumnFormula>
    </tableColumn>
    <tableColumn id="1" xr3:uid="{8BBF32E2-DEEF-4CA9-A76C-5C2D739B54C3}" name="Movement Number" dataDxfId="972">
      <calculatedColumnFormula>IF('15TH'!D7="loc",2)+IF(OR('15TH'!D7="DEP",'15TH'!D7="ARR"),"1")+IF('15TH'!D7="ovr","0")</calculatedColumnFormula>
    </tableColumn>
    <tableColumn id="21" xr3:uid="{49F0E9BC-F87F-4E32-8973-A5727DBF3EEE}" name="T&amp;G Dupliction" dataDxfId="971">
      <calculatedColumnFormula>'15TH'!L7*2</calculatedColumnFormula>
    </tableColumn>
  </tableColumns>
  <tableStyleInfo name="TableStyleLight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0C590BB-FA60-4F10-8456-C01ED687A068}" name="Table8345610111213141516171819202122232425262728293031323334353121517202122232425" displayName="Table8345610111213141516171819202122232425262728293031323334353121517202122232425" ref="A1:U100" totalsRowShown="0" headerRowDxfId="970">
  <autoFilter ref="A1:U100" xr:uid="{3C89BE46-865D-44FD-BA8B-042DEE2EDB11}"/>
  <tableColumns count="21">
    <tableColumn id="2" xr3:uid="{08885D6C-2E04-4EDA-BC5F-C69B82E62F64}" name="REGISTRATION" dataDxfId="969"/>
    <tableColumn id="3" xr3:uid="{00435195-8218-42CB-814C-4416874A7648}" name="CALLSIGN" dataDxfId="968">
      <calculatedColumnFormula>IF(ISERROR(VLOOKUP(A2,'Registration Database'!A:N,13,0)),"",VLOOKUP(A2,'Registration Database'!A:N,13,0))</calculatedColumnFormula>
    </tableColumn>
    <tableColumn id="4" xr3:uid="{D581354F-CD69-42A9-B71B-941105971129}" name="ACFT TYPE">
      <calculatedColumnFormula>IF(ISERROR(VLOOKUP(A2,'Registration Database'!A:E,3,0))," ",VLOOKUP(A2,'Registration Database'!A:E,3,0))</calculatedColumnFormula>
    </tableColumn>
    <tableColumn id="5" xr3:uid="{35515B65-4549-4A74-8300-5F248B76D885}" name="FLIGHT TYPE" dataDxfId="967">
      <calculatedColumnFormula>IF(ISNUMBER(SEARCH("UAM", B2)), "LOC", "")</calculatedColumnFormula>
    </tableColumn>
    <tableColumn id="6" xr3:uid="{8657C8BF-F37B-4915-8DF6-763006DAEA3C}" name="FLIGHT RULES" dataDxfId="966">
      <calculatedColumnFormula>IF(OR(D2="LOC", D2="OVR"), "V", "")</calculatedColumnFormula>
    </tableColumn>
    <tableColumn id="7" xr3:uid="{91D4D615-C0B2-4F14-8DAD-4F280DD04F96}" name="DEP POINT" dataDxfId="965">
      <calculatedColumnFormula>IF(OR(D2="DEP",D2="LOC"),"EGOW","")</calculatedColumnFormula>
    </tableColumn>
    <tableColumn id="8" xr3:uid="{3771B53C-68EA-481B-ABF4-7E7CCF32D51B}" name="DEP TIME" dataDxfId="964">
      <calculatedColumnFormula>IF(E2="ARR","1234","")</calculatedColumnFormula>
    </tableColumn>
    <tableColumn id="9" xr3:uid="{7B5F5D0C-615C-4356-977C-A7F7DEA07DAD}" name="ARR POINT" dataDxfId="963">
      <calculatedColumnFormula>IF(OR(D2="ARR",D2="LOC"),"EGOW","")</calculatedColumnFormula>
    </tableColumn>
    <tableColumn id="10" xr3:uid="{F7310AC2-C47D-4C72-8820-D4086545D7F4}" name="ARR TIME" dataDxfId="962"/>
    <tableColumn id="12" xr3:uid="{D702C648-A468-4F3D-B3DB-183A62CC9D58}" name="WTC D" dataDxfId="961">
      <calculatedColumnFormula>IF(ISERROR(VLOOKUP(C2,'WTC Database'!C:G,4,0))," ",VLOOKUP(C2,'WTC Database'!C:G,4,0))</calculatedColumnFormula>
    </tableColumn>
    <tableColumn id="13" xr3:uid="{7357ABFB-AF61-4746-AEBA-A8DA472B57B3}" name="WTC A" dataDxfId="960">
      <calculatedColumnFormula>IF(ISERROR(VLOOKUP(C2,'WTC Database'!C:G,5,0))," ",VLOOKUP(C2,'WTC Database'!C:G,5,0))</calculatedColumnFormula>
    </tableColumn>
    <tableColumn id="15" xr3:uid="{B42FB0BA-99DF-458C-BD8D-704E041A8140}" name="T&amp;G" dataDxfId="959"/>
    <tableColumn id="18" xr3:uid="{2B203CCC-4358-462C-B5CA-34C4952B9B69}" name="O/S" dataDxfId="958"/>
    <tableColumn id="11" xr3:uid="{AC66AE1D-25CD-49AE-8447-638B737FAB7B}" name="FIS" dataDxfId="957">
      <calculatedColumnFormula>IF(D2="OVR",1,0)</calculatedColumnFormula>
    </tableColumn>
    <tableColumn id="16" xr3:uid="{E2355B77-5039-43B5-9713-188D1F6D3A3E}" name="CAPTAIN" dataDxfId="956">
      <calculatedColumnFormula>IF(ISERROR(VLOOKUP(B2,'Callsign Database'!A:F,4,0))," ",VLOOKUP(B2,'Callsign Database'!A:F,4,0))</calculatedColumnFormula>
    </tableColumn>
    <tableColumn id="17" xr3:uid="{257F6E58-F7B2-4D37-B2B8-DD3B44C3AD88}" name="POB" dataDxfId="955"/>
    <tableColumn id="14" xr3:uid="{BEA33BE7-8B43-438E-9BAF-D34402F6649E}" name="REMARKS">
      <calculatedColumnFormula>IF(ISERROR(VLOOKUP(A2,'Registration Database'!A:O,15,0))," ",VLOOKUP(A2,'Registration Database'!A:O,15,0))</calculatedColumnFormula>
    </tableColumn>
    <tableColumn id="19" xr3:uid="{C940E45C-BB4E-401A-811C-C89343CB8FB8}" name="EGOW Code" dataDxfId="954">
      <calculatedColumnFormula>IF(ISERROR(VLOOKUP(A2,'Registration Database'!A:F,6,0))," ",VLOOKUP(A2,'Registration Database'!A:F,6,0))</calculatedColumnFormula>
    </tableColumn>
    <tableColumn id="20" xr3:uid="{C967F1DB-F22B-4F90-B537-6EB06762510F}" name="Unit Code" dataDxfId="953">
      <calculatedColumnFormula>IF(ISERROR(VLOOKUP(B2,'Callsign Database'!A:F,3,0)),"",VLOOKUP(B2,'Callsign Database'!A:F,3,0))</calculatedColumnFormula>
    </tableColumn>
    <tableColumn id="1" xr3:uid="{0B4AECAF-9642-45EC-9145-355F5CBBB0C4}" name="Movement Number" dataDxfId="952">
      <calculatedColumnFormula>IF(D2="loc",2)+IF(OR(D2="DEP",D2="ARR"),"1")+IF(D2="ovr","0")</calculatedColumnFormula>
    </tableColumn>
    <tableColumn id="21" xr3:uid="{DBABB141-F583-4080-B478-7AE8CFC9C2E3}" name="T&amp;G Dupliction" dataDxfId="951">
      <calculatedColumnFormula>L2*2</calculatedColumnFormula>
    </tableColumn>
  </tableColumns>
  <tableStyleInfo name="TableStyleLight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962E86BB-D20C-4ECE-92FE-49BBC95360D7}" name="Table83456101112131415161718192021222324252627282930313233343531215172021222324" displayName="Table83456101112131415161718192021222324252627282930313233343531215172021222324" ref="A1:U100" totalsRowShown="0" headerRowDxfId="950">
  <autoFilter ref="A1:U100" xr:uid="{3C89BE46-865D-44FD-BA8B-042DEE2EDB11}"/>
  <tableColumns count="21">
    <tableColumn id="2" xr3:uid="{7D4E329C-EF21-427A-B176-38F41F1EC8ED}" name="REGISTRATION" dataDxfId="949"/>
    <tableColumn id="3" xr3:uid="{9146D399-6697-4E16-A52F-6C34B0E43C2E}" name="CALLSIGN" dataDxfId="948">
      <calculatedColumnFormula>IF(ISERROR(VLOOKUP(A2,'Registration Database'!A:N,13,0)),"",VLOOKUP(A2,'Registration Database'!A:N,13,0))</calculatedColumnFormula>
    </tableColumn>
    <tableColumn id="4" xr3:uid="{C558618D-E696-48F2-89D8-BB6C964C8385}" name="ACFT TYPE">
      <calculatedColumnFormula>IF(ISERROR(VLOOKUP(A2,'Registration Database'!A:E,3,0))," ",VLOOKUP(A2,'Registration Database'!A:E,3,0))</calculatedColumnFormula>
    </tableColumn>
    <tableColumn id="5" xr3:uid="{88EF01F9-ED81-4CF0-B940-7AB31E987A81}" name="FLIGHT TYPE" dataDxfId="947">
      <calculatedColumnFormula>IF(ISNUMBER(SEARCH("UAM", B2)), "LOC", "")</calculatedColumnFormula>
    </tableColumn>
    <tableColumn id="6" xr3:uid="{1839609F-40D0-43D8-828A-4A4700816C4F}" name="FLIGHT RULES" dataDxfId="946">
      <calculatedColumnFormula>IF(OR(D2="LOC", D2="OVR"), "V", "")</calculatedColumnFormula>
    </tableColumn>
    <tableColumn id="7" xr3:uid="{B3FC42D9-B73E-44D8-BFC7-F4D306C7B8EA}" name="DEP POINT" dataDxfId="945">
      <calculatedColumnFormula>IF(OR(D2="DEP",D2="LOC"),"EGOW","")</calculatedColumnFormula>
    </tableColumn>
    <tableColumn id="8" xr3:uid="{9CAD8F95-E949-474D-9CDD-9C45DC667D3A}" name="DEP TIME" dataDxfId="944">
      <calculatedColumnFormula>IF(E2="ARR","1234","")</calculatedColumnFormula>
    </tableColumn>
    <tableColumn id="9" xr3:uid="{BAAA349F-1730-42CC-AEF0-96B12106C3E2}" name="ARR POINT" dataDxfId="943">
      <calculatedColumnFormula>IF(OR(D2="ARR",D2="LOC"),"EGOW","")</calculatedColumnFormula>
    </tableColumn>
    <tableColumn id="10" xr3:uid="{C8FAE77E-EC3E-45BE-8B0C-903BD8DC7F92}" name="ARR TIME" dataDxfId="942"/>
    <tableColumn id="12" xr3:uid="{10BB0602-5E63-40AF-9513-33E99963F485}" name="WTC D" dataDxfId="941">
      <calculatedColumnFormula>IF(ISERROR(VLOOKUP(C2,'WTC Database'!C:G,4,0))," ",VLOOKUP(C2,'WTC Database'!C:G,4,0))</calculatedColumnFormula>
    </tableColumn>
    <tableColumn id="13" xr3:uid="{E7F04D0F-DB57-4506-9D9B-7D0AF427A06D}" name="WTC A" dataDxfId="940">
      <calculatedColumnFormula>IF(ISERROR(VLOOKUP(C2,'WTC Database'!C:G,5,0))," ",VLOOKUP(C2,'WTC Database'!C:G,5,0))</calculatedColumnFormula>
    </tableColumn>
    <tableColumn id="15" xr3:uid="{B4BED949-C2C7-42A2-BBE2-D7E43ADB02F1}" name="T&amp;G" dataDxfId="939"/>
    <tableColumn id="18" xr3:uid="{FB586F93-AA40-4C58-AB72-3611B1E89AEA}" name="O/S" dataDxfId="938"/>
    <tableColumn id="11" xr3:uid="{2588074F-FCBC-4456-84E6-2DCF439C44B5}" name="FIS" dataDxfId="937">
      <calculatedColumnFormula>IF(D2="OVR",1,0)</calculatedColumnFormula>
    </tableColumn>
    <tableColumn id="16" xr3:uid="{49D91EC6-F43F-416C-AE56-C32EBF215479}" name="CAPTAIN" dataDxfId="936">
      <calculatedColumnFormula>IF(ISERROR(VLOOKUP(B2,'Callsign Database'!A:F,4,0))," ",VLOOKUP(B2,'Callsign Database'!A:F,4,0))</calculatedColumnFormula>
    </tableColumn>
    <tableColumn id="17" xr3:uid="{E7EC4532-A092-4829-B9E5-3EBA845122A4}" name="POB" dataDxfId="935"/>
    <tableColumn id="14" xr3:uid="{1986CC11-ACAB-4CCA-8660-869842ED990C}" name="REMARKS">
      <calculatedColumnFormula>IF(ISERROR(VLOOKUP(A2,'Registration Database'!A:O,15,0))," ",VLOOKUP(A2,'Registration Database'!A:O,15,0))</calculatedColumnFormula>
    </tableColumn>
    <tableColumn id="19" xr3:uid="{E4DD5427-DE5F-44E3-B569-2979950B5E81}" name="EGOW Code" dataDxfId="934">
      <calculatedColumnFormula>IF(ISERROR(VLOOKUP(A2,'Registration Database'!A:F,6,0))," ",VLOOKUP(A2,'Registration Database'!A:F,6,0))</calculatedColumnFormula>
    </tableColumn>
    <tableColumn id="20" xr3:uid="{DD88D896-8D98-459F-A7E5-684CBBA2689D}" name="Unit Code" dataDxfId="933">
      <calculatedColumnFormula>IF(ISERROR(VLOOKUP(B2,'Callsign Database'!A:F,3,0)),"",VLOOKUP(B2,'Callsign Database'!A:F,3,0))</calculatedColumnFormula>
    </tableColumn>
    <tableColumn id="1" xr3:uid="{40FBA933-8ED3-4970-9D3B-9364B1068545}" name="Movement Number" dataDxfId="932">
      <calculatedColumnFormula>IF(D2="loc",2)+IF(OR(D2="DEP",D2="ARR"),"1")+IF(D2="ovr","0")</calculatedColumnFormula>
    </tableColumn>
    <tableColumn id="21" xr3:uid="{D2DA2D9C-4475-4282-8F2C-4ABCB80DCB48}" name="T&amp;G Dupliction" dataDxfId="931">
      <calculatedColumnFormula>L2*2</calculatedColumnFormula>
    </tableColumn>
  </tableColumns>
  <tableStyleInfo name="TableStyleLight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60749A4B-EF5F-4D08-BBC6-720DD093D248}" name="Table834561011121314151617181920212223242526272829303132333435312151720212223" displayName="Table834561011121314151617181920212223242526272829303132333435312151720212223" ref="A1:U100" totalsRowShown="0" headerRowDxfId="930">
  <autoFilter ref="A1:U100" xr:uid="{3C89BE46-865D-44FD-BA8B-042DEE2EDB11}"/>
  <tableColumns count="21">
    <tableColumn id="2" xr3:uid="{343000D3-038E-449F-8058-C6F1295AF7FC}" name="REGISTRATION" dataDxfId="929"/>
    <tableColumn id="3" xr3:uid="{B3C2C5CC-40DC-4400-8518-FB17FE9F1358}" name="CALLSIGN" dataDxfId="928">
      <calculatedColumnFormula>IF(ISERROR(VLOOKUP(A2,'Registration Database'!A:N,13,0)),"",VLOOKUP(A2,'Registration Database'!A:N,13,0))</calculatedColumnFormula>
    </tableColumn>
    <tableColumn id="4" xr3:uid="{AAA58459-1D0B-4502-AB2C-250FF3C29FB8}" name="ACFT TYPE">
      <calculatedColumnFormula>IF(ISERROR(VLOOKUP(A2,'Registration Database'!A:E,3,0))," ",VLOOKUP(A2,'Registration Database'!A:E,3,0))</calculatedColumnFormula>
    </tableColumn>
    <tableColumn id="5" xr3:uid="{94341B36-C781-43DC-84FB-F91B9B4D6B42}" name="FLIGHT TYPE" dataDxfId="927">
      <calculatedColumnFormula>IF(ISNUMBER(SEARCH("UAM", B2)), "LOC", "")</calculatedColumnFormula>
    </tableColumn>
    <tableColumn id="6" xr3:uid="{AF4E289E-B462-44A9-8A79-06DBC2892E99}" name="FLIGHT RULES" dataDxfId="926">
      <calculatedColumnFormula>IF(OR(D2="LOC", D2="OVR"), "V", "")</calculatedColumnFormula>
    </tableColumn>
    <tableColumn id="7" xr3:uid="{918AD9EA-F958-4DD5-8D19-8B71C712D176}" name="DEP POINT" dataDxfId="925">
      <calculatedColumnFormula>IF(OR(D2="DEP",D2="LOC"),"EGOW","")</calculatedColumnFormula>
    </tableColumn>
    <tableColumn id="8" xr3:uid="{4C359D7B-5C9A-4DDC-94F1-F191BF274E90}" name="DEP TIME" dataDxfId="924">
      <calculatedColumnFormula>IF(E2="ARR","1234","")</calculatedColumnFormula>
    </tableColumn>
    <tableColumn id="9" xr3:uid="{14B70EE7-5BCE-464A-A185-156357CD4CB5}" name="ARR POINT" dataDxfId="923">
      <calculatedColumnFormula>IF(OR(D2="ARR",D2="LOC"),"EGOW","")</calculatedColumnFormula>
    </tableColumn>
    <tableColumn id="10" xr3:uid="{A44F1E09-ED83-4DA6-BA5A-1DE4779270F1}" name="ARR TIME" dataDxfId="922"/>
    <tableColumn id="12" xr3:uid="{B0B2181B-2CF2-48C2-AC2E-A68A63997ABC}" name="WTC D" dataDxfId="921">
      <calculatedColumnFormula>IF(ISERROR(VLOOKUP(C2,'WTC Database'!C:G,4,0))," ",VLOOKUP(C2,'WTC Database'!C:G,4,0))</calculatedColumnFormula>
    </tableColumn>
    <tableColumn id="13" xr3:uid="{273F59EB-696E-4C5B-9CBC-BC047A819F93}" name="WTC A" dataDxfId="920">
      <calculatedColumnFormula>IF(ISERROR(VLOOKUP(C2,'WTC Database'!C:G,5,0))," ",VLOOKUP(C2,'WTC Database'!C:G,5,0))</calculatedColumnFormula>
    </tableColumn>
    <tableColumn id="15" xr3:uid="{2845BC72-F96F-46DA-969C-91C752D2A032}" name="T&amp;G" dataDxfId="919"/>
    <tableColumn id="18" xr3:uid="{60610A9A-E403-4B28-97AE-3C46994755D9}" name="O/S" dataDxfId="918"/>
    <tableColumn id="11" xr3:uid="{251E83E9-9714-4358-B7AD-93BA6C4FDE37}" name="FIS" dataDxfId="917">
      <calculatedColumnFormula>IF(D2="OVR",1,0)</calculatedColumnFormula>
    </tableColumn>
    <tableColumn id="16" xr3:uid="{CCAAE388-F055-478C-B4B2-B34ADC5D3089}" name="CAPTAIN" dataDxfId="916">
      <calculatedColumnFormula>IF(ISERROR(VLOOKUP(B2,'Callsign Database'!A:F,4,0))," ",VLOOKUP(B2,'Callsign Database'!A:F,4,0))</calculatedColumnFormula>
    </tableColumn>
    <tableColumn id="17" xr3:uid="{9AF574C0-FE53-42BA-A4AC-FB3F5D627CE7}" name="POB" dataDxfId="915"/>
    <tableColumn id="14" xr3:uid="{0DEE75E4-FC8D-429F-AB28-90D83CAF7ED3}" name="REMARKS">
      <calculatedColumnFormula>IF(ISERROR(VLOOKUP(A2,'Registration Database'!A:O,15,0))," ",VLOOKUP(A2,'Registration Database'!A:O,15,0))</calculatedColumnFormula>
    </tableColumn>
    <tableColumn id="19" xr3:uid="{4715C5C3-1560-4E46-820B-B3648CCA8738}" name="EGOW Code" dataDxfId="914">
      <calculatedColumnFormula>IF(ISERROR(VLOOKUP(A2,'Registration Database'!A:F,6,0))," ",VLOOKUP(A2,'Registration Database'!A:F,6,0))</calculatedColumnFormula>
    </tableColumn>
    <tableColumn id="20" xr3:uid="{720C071C-2818-402F-B688-2018B7FABF39}" name="Unit Code" dataDxfId="913">
      <calculatedColumnFormula>IF(ISERROR(VLOOKUP(B2,'Callsign Database'!A:F,3,0)),"",VLOOKUP(B2,'Callsign Database'!A:F,3,0))</calculatedColumnFormula>
    </tableColumn>
    <tableColumn id="1" xr3:uid="{AA74E142-7EF8-4581-8CB4-7F59A334D59A}" name="Movement Number" dataDxfId="912">
      <calculatedColumnFormula>IF(D2="loc",2)+IF(OR(D2="DEP",D2="ARR"),"1")+IF(D2="ovr","0")</calculatedColumnFormula>
    </tableColumn>
    <tableColumn id="21" xr3:uid="{7BB64E34-595D-4937-AE0C-474920E20A6A}" name="T&amp;G Dupliction" dataDxfId="911">
      <calculatedColumnFormula>L2*2</calculatedColumnFormula>
    </tableColumn>
  </tableColumns>
  <tableStyleInfo name="TableStyleLight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7D396EE-7FEA-4BAF-8D44-AF27346E3355}" name="Table8345610111213141516171819202122232425262728293031323334353121517202122" displayName="Table8345610111213141516171819202122232425262728293031323334353121517202122" ref="A1:U100" totalsRowShown="0" headerRowDxfId="910">
  <autoFilter ref="A1:U100" xr:uid="{3C89BE46-865D-44FD-BA8B-042DEE2EDB11}"/>
  <tableColumns count="21">
    <tableColumn id="2" xr3:uid="{15C77EE9-9F13-40AF-B698-4E0B186BB27B}" name="REGISTRATION" dataDxfId="909"/>
    <tableColumn id="3" xr3:uid="{6293E8A9-78C9-4A8C-AE42-795773CDD0CE}" name="CALLSIGN" dataDxfId="908">
      <calculatedColumnFormula>IF(ISERROR(VLOOKUP(A2,'Registration Database'!A:N,13,0)),"",VLOOKUP(A2,'Registration Database'!A:N,13,0))</calculatedColumnFormula>
    </tableColumn>
    <tableColumn id="4" xr3:uid="{8C0488DA-9CCB-4EB6-9A77-CD4D9AB59964}" name="ACFT TYPE">
      <calculatedColumnFormula>IF(ISERROR(VLOOKUP(A2,'Registration Database'!A:E,3,0))," ",VLOOKUP(A2,'Registration Database'!A:E,3,0))</calculatedColumnFormula>
    </tableColumn>
    <tableColumn id="5" xr3:uid="{160249E3-4033-4F46-96CD-A4EC0394E347}" name="FLIGHT TYPE" dataDxfId="907">
      <calculatedColumnFormula>IF(ISNUMBER(SEARCH("UAM", B2)), "LOC", "")</calculatedColumnFormula>
    </tableColumn>
    <tableColumn id="6" xr3:uid="{B81FB04C-C450-480C-B691-74EB6D0C00B6}" name="FLIGHT RULES" dataDxfId="906">
      <calculatedColumnFormula>IF(OR(D2="LOC", D2="OVR"), "V", "")</calculatedColumnFormula>
    </tableColumn>
    <tableColumn id="7" xr3:uid="{5C2E34D2-F5DE-480A-821A-4EBE8DAFEE6C}" name="DEP POINT" dataDxfId="905">
      <calculatedColumnFormula>IF(OR(D2="DEP",D2="LOC"),"EGOW","")</calculatedColumnFormula>
    </tableColumn>
    <tableColumn id="8" xr3:uid="{C496009B-40AC-4FAE-8BEB-354E819F1A5D}" name="DEP TIME" dataDxfId="904">
      <calculatedColumnFormula>IF(E2="ARR","1234","")</calculatedColumnFormula>
    </tableColumn>
    <tableColumn id="9" xr3:uid="{3B6C32FA-C675-47F8-94C8-ED2147F14DF1}" name="ARR POINT" dataDxfId="903">
      <calculatedColumnFormula>IF(OR(D2="ARR",D2="LOC"),"EGOW","")</calculatedColumnFormula>
    </tableColumn>
    <tableColumn id="10" xr3:uid="{2D33A13D-6AA6-423D-AC38-97AE12FE5EB7}" name="ARR TIME" dataDxfId="902"/>
    <tableColumn id="12" xr3:uid="{8D3456D5-0807-4080-8CBC-4FFC2820015F}" name="WTC D" dataDxfId="901">
      <calculatedColumnFormula>IF(ISERROR(VLOOKUP(C2,'WTC Database'!C:G,4,0))," ",VLOOKUP(C2,'WTC Database'!C:G,4,0))</calculatedColumnFormula>
    </tableColumn>
    <tableColumn id="13" xr3:uid="{43C50AAE-85AC-4015-B99A-E63AE5D42A69}" name="WTC A" dataDxfId="900">
      <calculatedColumnFormula>IF(ISERROR(VLOOKUP(C2,'WTC Database'!C:G,5,0))," ",VLOOKUP(C2,'WTC Database'!C:G,5,0))</calculatedColumnFormula>
    </tableColumn>
    <tableColumn id="15" xr3:uid="{3E25EAB9-5901-40D4-A8ED-39E46824254A}" name="T&amp;G" dataDxfId="899"/>
    <tableColumn id="18" xr3:uid="{33CCCF8F-A455-4D55-8754-BF75AC016AA8}" name="O/S" dataDxfId="898"/>
    <tableColumn id="11" xr3:uid="{D494D54E-2AAE-4C50-8F0B-81231D3F73C4}" name="FIS" dataDxfId="897">
      <calculatedColumnFormula>IF(D2="OVR",1,0)</calculatedColumnFormula>
    </tableColumn>
    <tableColumn id="16" xr3:uid="{5162E4BD-F212-4ACD-A095-41E26EB04544}" name="CAPTAIN" dataDxfId="896">
      <calculatedColumnFormula>IF(ISERROR(VLOOKUP(B2,'Callsign Database'!A:F,4,0))," ",VLOOKUP(B2,'Callsign Database'!A:F,4,0))</calculatedColumnFormula>
    </tableColumn>
    <tableColumn id="17" xr3:uid="{D84F0013-3ECC-4699-BB11-F32DABC44BFD}" name="POB" dataDxfId="895"/>
    <tableColumn id="14" xr3:uid="{0013B95C-8E87-4A64-AC2C-EA8218C6E924}" name="REMARKS">
      <calculatedColumnFormula>IF(ISERROR(VLOOKUP(A2,'Registration Database'!A:O,15,0))," ",VLOOKUP(A2,'Registration Database'!A:O,15,0))</calculatedColumnFormula>
    </tableColumn>
    <tableColumn id="19" xr3:uid="{7D65CD14-A70E-4263-8E01-10F4CEF0A88E}" name="EGOW Code" dataDxfId="894">
      <calculatedColumnFormula>IF(ISERROR(VLOOKUP(A2,'Registration Database'!A:F,6,0))," ",VLOOKUP(A2,'Registration Database'!A:F,6,0))</calculatedColumnFormula>
    </tableColumn>
    <tableColumn id="20" xr3:uid="{0B219C1D-CD1D-4C82-8E8E-37112C4ECF63}" name="Unit Code" dataDxfId="893">
      <calculatedColumnFormula>IF(ISERROR(VLOOKUP(B2,'Callsign Database'!A:F,3,0)),"",VLOOKUP(B2,'Callsign Database'!A:F,3,0))</calculatedColumnFormula>
    </tableColumn>
    <tableColumn id="1" xr3:uid="{FCF3F554-239C-47DF-B4F1-F9AFC961335C}" name="Movement Number" dataDxfId="892">
      <calculatedColumnFormula>IF(D2="loc",2)+IF(OR(D2="DEP",D2="ARR"),"1")+IF(D2="ovr","0")</calculatedColumnFormula>
    </tableColumn>
    <tableColumn id="21" xr3:uid="{A621BA1F-DC7B-48A9-8E29-B6734CA36C66}" name="T&amp;G Dupliction" dataDxfId="891">
      <calculatedColumnFormula>L2*2</calculatedColumnFormula>
    </tableColumn>
  </tableColumns>
  <tableStyleInfo name="TableStyleLight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C9517FC-87A9-4192-90BB-F89FC5788456}" name="Table83456101112131415161718192021222324252627282930313233343531215172021" displayName="Table83456101112131415161718192021222324252627282930313233343531215172021" ref="A1:U100" totalsRowShown="0" headerRowDxfId="890">
  <autoFilter ref="A1:U100" xr:uid="{3C89BE46-865D-44FD-BA8B-042DEE2EDB11}"/>
  <tableColumns count="21">
    <tableColumn id="2" xr3:uid="{D5BCE7DA-8753-45B1-A546-CEDCC8F5F248}" name="REGISTRATION" dataDxfId="889"/>
    <tableColumn id="3" xr3:uid="{B98607E3-11AD-406E-97A0-2DA615844492}" name="CALLSIGN" dataDxfId="888">
      <calculatedColumnFormula>IF(ISERROR(VLOOKUP(A2,'Registration Database'!A:N,13,0)),"",VLOOKUP(A2,'Registration Database'!A:N,13,0))</calculatedColumnFormula>
    </tableColumn>
    <tableColumn id="4" xr3:uid="{8437A5C1-D19C-4CD4-90C8-BDEAEB7382FC}" name="ACFT TYPE">
      <calculatedColumnFormula>IF(ISERROR(VLOOKUP(A2,'Registration Database'!A:E,3,0))," ",VLOOKUP(A2,'Registration Database'!A:E,3,0))</calculatedColumnFormula>
    </tableColumn>
    <tableColumn id="5" xr3:uid="{7F7F0E02-8AF5-40D5-9BE6-7465EDC215B1}" name="FLIGHT TYPE" dataDxfId="887">
      <calculatedColumnFormula>IF(ISNUMBER(SEARCH("UAM", B2)), "LOC", "")</calculatedColumnFormula>
    </tableColumn>
    <tableColumn id="6" xr3:uid="{0D891CE1-3556-467D-9166-6CC2914B51AC}" name="FLIGHT RULES" dataDxfId="886">
      <calculatedColumnFormula>IF(OR(D2="LOC", D2="OVR"), "V", "")</calculatedColumnFormula>
    </tableColumn>
    <tableColumn id="7" xr3:uid="{47933D22-9AD8-4DB7-8038-BB87C99734BC}" name="DEP POINT" dataDxfId="885">
      <calculatedColumnFormula>IF(OR(D2="DEP",D2="LOC"),"EGOW","")</calculatedColumnFormula>
    </tableColumn>
    <tableColumn id="8" xr3:uid="{72659305-58E2-463E-A07D-0A917B462953}" name="DEP TIME" dataDxfId="884">
      <calculatedColumnFormula>IF(E2="ARR","1234","")</calculatedColumnFormula>
    </tableColumn>
    <tableColumn id="9" xr3:uid="{E636CB3C-502E-475B-8527-109D85D4626B}" name="ARR POINT" dataDxfId="883">
      <calculatedColumnFormula>IF(OR(D2="ARR",D2="LOC"),"EGOW","")</calculatedColumnFormula>
    </tableColumn>
    <tableColumn id="10" xr3:uid="{D7AF9DB3-67C0-4BF3-A6BD-4C2E132C8AC6}" name="ARR TIME" dataDxfId="882"/>
    <tableColumn id="12" xr3:uid="{88E49533-7229-4EF9-A9A8-16B0F63AA908}" name="WTC D" dataDxfId="881">
      <calculatedColumnFormula>IF(ISERROR(VLOOKUP(C2,'WTC Database'!C:G,4,0))," ",VLOOKUP(C2,'WTC Database'!C:G,4,0))</calculatedColumnFormula>
    </tableColumn>
    <tableColumn id="13" xr3:uid="{1751897D-7276-47A3-9226-E9704ABDFA50}" name="WTC A" dataDxfId="880">
      <calculatedColumnFormula>IF(ISERROR(VLOOKUP(C2,'WTC Database'!C:G,5,0))," ",VLOOKUP(C2,'WTC Database'!C:G,5,0))</calculatedColumnFormula>
    </tableColumn>
    <tableColumn id="15" xr3:uid="{AA26CFA3-CAFE-4125-831D-397AEEDF86E2}" name="T&amp;G" dataDxfId="879"/>
    <tableColumn id="18" xr3:uid="{C8D6A95A-B3D0-4755-B113-126F71E7BAE8}" name="O/S" dataDxfId="878"/>
    <tableColumn id="11" xr3:uid="{1890DF52-0ED3-4B43-B3E3-F74A188110BE}" name="FIS" dataDxfId="877">
      <calculatedColumnFormula>IF(D2="OVR",1,0)</calculatedColumnFormula>
    </tableColumn>
    <tableColumn id="16" xr3:uid="{8E8F1F2F-AF8F-4D84-9923-6F6D677A0878}" name="CAPTAIN" dataDxfId="876">
      <calculatedColumnFormula>IF(ISERROR(VLOOKUP(B2,'Callsign Database'!A:F,4,0))," ",VLOOKUP(B2,'Callsign Database'!A:F,4,0))</calculatedColumnFormula>
    </tableColumn>
    <tableColumn id="17" xr3:uid="{ADC16B03-1731-4EF8-B010-C91D4087500D}" name="POB" dataDxfId="875"/>
    <tableColumn id="14" xr3:uid="{2761F016-A5C8-4951-8736-08B2EC63DB3E}" name="REMARKS">
      <calculatedColumnFormula>IF(ISERROR(VLOOKUP(A2,'Registration Database'!A:O,15,0))," ",VLOOKUP(A2,'Registration Database'!A:O,15,0))</calculatedColumnFormula>
    </tableColumn>
    <tableColumn id="19" xr3:uid="{2A346A58-900B-4472-B02F-AA051EA8E936}" name="EGOW Code" dataDxfId="874">
      <calculatedColumnFormula>IF(ISERROR(VLOOKUP(A2,'Registration Database'!A:F,6,0))," ",VLOOKUP(A2,'Registration Database'!A:F,6,0))</calculatedColumnFormula>
    </tableColumn>
    <tableColumn id="20" xr3:uid="{2A2C0974-B68D-481E-A090-B67760E0849A}" name="Unit Code" dataDxfId="873">
      <calculatedColumnFormula>IF(ISERROR(VLOOKUP(B2,'Callsign Database'!A:F,3,0)),"",VLOOKUP(B2,'Callsign Database'!A:F,3,0))</calculatedColumnFormula>
    </tableColumn>
    <tableColumn id="1" xr3:uid="{90DB4C0E-95DD-4043-BCB4-94E24EDCFB0E}" name="Movement Number" dataDxfId="872">
      <calculatedColumnFormula>IF(D2="loc",2)+IF(OR(D2="DEP",D2="ARR"),"1")+IF(D2="ovr","0")</calculatedColumnFormula>
    </tableColumn>
    <tableColumn id="21" xr3:uid="{D7AEE33F-948C-46EA-9D1E-ADF382E99EC9}" name="T&amp;G Dupliction" dataDxfId="871">
      <calculatedColumnFormula>L2*2</calculatedColumnFormula>
    </tableColumn>
  </tableColumns>
  <tableStyleInfo name="TableStyleLight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3DEDBDA-455D-420D-BABB-B63A01ED4687}" name="Table834561011121314151617181920212223242526272829303132333435312151720" displayName="Table834561011121314151617181920212223242526272829303132333435312151720" ref="A1:U100" totalsRowShown="0" headerRowDxfId="870">
  <autoFilter ref="A1:U100" xr:uid="{3C89BE46-865D-44FD-BA8B-042DEE2EDB11}"/>
  <tableColumns count="21">
    <tableColumn id="2" xr3:uid="{62C1ECC0-83E4-4929-AC19-7BD8C50DEAD3}" name="REGISTRATION" dataDxfId="869"/>
    <tableColumn id="3" xr3:uid="{92B2DAB6-A3FE-4D51-8131-137734268969}" name="CALLSIGN" dataDxfId="868">
      <calculatedColumnFormula>IF(ISERROR(VLOOKUP(A2,'Registration Database'!A:N,13,0)),"",VLOOKUP(A2,'Registration Database'!A:N,13,0))</calculatedColumnFormula>
    </tableColumn>
    <tableColumn id="4" xr3:uid="{2ABA7DCB-9B50-4C0D-90DF-860CB745B78E}" name="ACFT TYPE">
      <calculatedColumnFormula>IF(ISERROR(VLOOKUP(A2,'Registration Database'!A:E,3,0))," ",VLOOKUP(A2,'Registration Database'!A:E,3,0))</calculatedColumnFormula>
    </tableColumn>
    <tableColumn id="5" xr3:uid="{2D4F53D9-530E-4877-830D-034C10BC9228}" name="FLIGHT TYPE" dataDxfId="867">
      <calculatedColumnFormula>IF(ISNUMBER(SEARCH("UAM", B2)), "LOC", "")</calculatedColumnFormula>
    </tableColumn>
    <tableColumn id="6" xr3:uid="{4B4111B2-7166-48D2-8BBB-FFE726A43C98}" name="FLIGHT RULES" dataDxfId="866">
      <calculatedColumnFormula>IF(OR(D2="LOC", D2="OVR"), "V", "")</calculatedColumnFormula>
    </tableColumn>
    <tableColumn id="7" xr3:uid="{6034373D-0FF0-4C58-ABCD-A4E91852E91B}" name="DEP POINT" dataDxfId="865">
      <calculatedColumnFormula>IF(OR(D2="DEP",D2="LOC"),"EGOW","")</calculatedColumnFormula>
    </tableColumn>
    <tableColumn id="8" xr3:uid="{B23121E6-ABB6-4A4B-95F4-C5F4048BC53A}" name="DEP TIME" dataDxfId="864">
      <calculatedColumnFormula>IF(E2="ARR","1234","")</calculatedColumnFormula>
    </tableColumn>
    <tableColumn id="9" xr3:uid="{B5DF36E8-8141-406B-BF0A-EF35A3487585}" name="ARR POINT" dataDxfId="863">
      <calculatedColumnFormula>IF(OR(D2="ARR",D2="LOC"),"EGOW","")</calculatedColumnFormula>
    </tableColumn>
    <tableColumn id="10" xr3:uid="{343C96BD-DAE8-4F2E-90C5-E8084A48CF8C}" name="ARR TIME" dataDxfId="862"/>
    <tableColumn id="12" xr3:uid="{EF53BF90-4BCC-4A75-AA07-A543D68DCE4A}" name="WTC D" dataDxfId="861">
      <calculatedColumnFormula>IF(ISERROR(VLOOKUP(C2,'WTC Database'!C:G,4,0))," ",VLOOKUP(C2,'WTC Database'!C:G,4,0))</calculatedColumnFormula>
    </tableColumn>
    <tableColumn id="13" xr3:uid="{4B0CEB14-2B03-44ED-B9D3-B2E6A9B030F6}" name="WTC A" dataDxfId="860">
      <calculatedColumnFormula>IF(ISERROR(VLOOKUP(C2,'WTC Database'!C:G,5,0))," ",VLOOKUP(C2,'WTC Database'!C:G,5,0))</calculatedColumnFormula>
    </tableColumn>
    <tableColumn id="15" xr3:uid="{66C80886-4689-433E-8C6F-116DA13455BC}" name="T&amp;G" dataDxfId="859"/>
    <tableColumn id="18" xr3:uid="{CE75EBED-60A5-4DD3-8742-58B5B88A0827}" name="O/S" dataDxfId="858"/>
    <tableColumn id="11" xr3:uid="{1B839F2E-48CB-442E-8B4E-BA0E5C99A943}" name="FIS" dataDxfId="857">
      <calculatedColumnFormula>IF(D2="OVR",1,0)</calculatedColumnFormula>
    </tableColumn>
    <tableColumn id="16" xr3:uid="{F2093060-AF09-4056-A455-6046C1EA040A}" name="CAPTAIN" dataDxfId="856">
      <calculatedColumnFormula>IF(ISERROR(VLOOKUP(B2,'Callsign Database'!A:F,4,0))," ",VLOOKUP(B2,'Callsign Database'!A:F,4,0))</calculatedColumnFormula>
    </tableColumn>
    <tableColumn id="17" xr3:uid="{7AEC47DF-1747-4E79-9297-A0AF972B993E}" name="POB" dataDxfId="855"/>
    <tableColumn id="14" xr3:uid="{6C189012-4A57-433E-B84F-48813F5F2437}" name="REMARKS">
      <calculatedColumnFormula>IF(ISERROR(VLOOKUP(A2,'Registration Database'!A:O,15,0))," ",VLOOKUP(A2,'Registration Database'!A:O,15,0))</calculatedColumnFormula>
    </tableColumn>
    <tableColumn id="19" xr3:uid="{9A80F4B5-78C7-4CDC-85AF-81581EA9B066}" name="EGOW Code" dataDxfId="854">
      <calculatedColumnFormula>IF(ISERROR(VLOOKUP(A2,'Registration Database'!A:F,6,0))," ",VLOOKUP(A2,'Registration Database'!A:F,6,0))</calculatedColumnFormula>
    </tableColumn>
    <tableColumn id="20" xr3:uid="{BF820502-957A-464D-86BA-C959EF58DDF0}" name="Unit Code" dataDxfId="853">
      <calculatedColumnFormula>IF(ISERROR(VLOOKUP(B2,'Callsign Database'!A:F,3,0)),"",VLOOKUP(B2,'Callsign Database'!A:F,3,0))</calculatedColumnFormula>
    </tableColumn>
    <tableColumn id="1" xr3:uid="{3E9A73AF-89FF-45C4-9F93-A88AF7C8915D}" name="Movement Number" dataDxfId="852">
      <calculatedColumnFormula>IF(D2="loc",2)+IF(OR(D2="DEP",D2="ARR"),"1")+IF(D2="ovr","0")</calculatedColumnFormula>
    </tableColumn>
    <tableColumn id="21" xr3:uid="{85EECE29-7172-4CB0-9074-E70EB74203E6}" name="T&amp;G Dupliction" dataDxfId="851">
      <calculatedColumnFormula>L2*2</calculatedColumnFormula>
    </tableColumn>
  </tableColumns>
  <tableStyleInfo name="TableStyleLight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4FD7CF03-6F91-4A73-B173-4DA730697ED6}" name="Table8345610111213141516171819202122232425262728293031323334353121319" displayName="Table8345610111213141516171819202122232425262728293031323334353121319" ref="A1:U100" totalsRowShown="0" headerRowDxfId="850">
  <autoFilter ref="A1:U100" xr:uid="{3C89BE46-865D-44FD-BA8B-042DEE2EDB11}"/>
  <tableColumns count="21">
    <tableColumn id="2" xr3:uid="{14092D41-7AF0-4169-AC2B-01099C3F27AD}" name="REGISTRATION" dataDxfId="849"/>
    <tableColumn id="3" xr3:uid="{A02BC0C2-9200-4D0B-8626-9485A2982D5F}" name="CALLSIGN" dataDxfId="848">
      <calculatedColumnFormula>IF(ISERROR(VLOOKUP(A2,'Registration Database'!A:N,13,0)),"",VLOOKUP(A2,'Registration Database'!A:N,13,0))</calculatedColumnFormula>
    </tableColumn>
    <tableColumn id="4" xr3:uid="{3AA9C950-C3F1-4EE8-B41A-B04650272604}" name="ACFT TYPE">
      <calculatedColumnFormula>IF(ISERROR(VLOOKUP(A2,'Registration Database'!A:E,3,0))," ",VLOOKUP(A2,'Registration Database'!A:E,3,0))</calculatedColumnFormula>
    </tableColumn>
    <tableColumn id="5" xr3:uid="{3C24B350-4324-4D90-BC91-4BA9EE667A3F}" name="FLIGHT TYPE" dataDxfId="847">
      <calculatedColumnFormula>IF(ISNUMBER(SEARCH("UAM", B2)), "LOC", "")</calculatedColumnFormula>
    </tableColumn>
    <tableColumn id="6" xr3:uid="{DAB0F0C8-A4F9-4335-A89E-177030B62E23}" name="FLIGHT RULES" dataDxfId="846">
      <calculatedColumnFormula>IF(OR(D2="LOC", D2="OVR"), "V", "")</calculatedColumnFormula>
    </tableColumn>
    <tableColumn id="7" xr3:uid="{D3FAF500-2CF0-4720-8171-50801EE5BF15}" name="DEP POINT" dataDxfId="845">
      <calculatedColumnFormula>IF(OR(D2="DEP",D2="LOC"),"EGOW","")</calculatedColumnFormula>
    </tableColumn>
    <tableColumn id="8" xr3:uid="{1CCC3DAB-D6B9-4D43-BA41-D20E04DE3197}" name="DEP TIME" dataDxfId="844">
      <calculatedColumnFormula>IF(E2="ARR","1234","")</calculatedColumnFormula>
    </tableColumn>
    <tableColumn id="9" xr3:uid="{B6EF1AF2-373B-46F6-8258-D43CB69E730C}" name="ARR POINT" dataDxfId="843">
      <calculatedColumnFormula>IF(OR(D2="ARR",D2="LOC"),"EGOW","")</calculatedColumnFormula>
    </tableColumn>
    <tableColumn id="10" xr3:uid="{BF8E8C98-1AF1-4398-8AE4-D4A63313196F}" name="ARR TIME" dataDxfId="842"/>
    <tableColumn id="12" xr3:uid="{65944190-69B6-419E-8AC4-977908EA98B9}" name="WTC D" dataDxfId="841">
      <calculatedColumnFormula>IF(ISERROR(VLOOKUP(C2,'WTC Database'!C:G,4,0))," ",VLOOKUP(C2,'WTC Database'!C:G,4,0))</calculatedColumnFormula>
    </tableColumn>
    <tableColumn id="13" xr3:uid="{9E2B7861-4E71-4B74-9024-D33941955EA2}" name="WTC A" dataDxfId="840">
      <calculatedColumnFormula>IF(ISERROR(VLOOKUP(C2,'WTC Database'!C:G,5,0))," ",VLOOKUP(C2,'WTC Database'!C:G,5,0))</calculatedColumnFormula>
    </tableColumn>
    <tableColumn id="15" xr3:uid="{AC426A51-0A78-465D-9CA2-B7161D436EDB}" name="T&amp;G" dataDxfId="839"/>
    <tableColumn id="18" xr3:uid="{51D6311E-E572-4311-98A8-725033C5EE87}" name="O/S" dataDxfId="838"/>
    <tableColumn id="11" xr3:uid="{DC00E963-0139-4438-A09B-15C9E9AD1B77}" name="FIS" dataDxfId="837">
      <calculatedColumnFormula>IF(D2="OVR",1,0)</calculatedColumnFormula>
    </tableColumn>
    <tableColumn id="16" xr3:uid="{C5E64EC5-97AE-47CB-AD4A-497F89CAAE93}" name="CAPTAIN" dataDxfId="836">
      <calculatedColumnFormula>IF(ISERROR(VLOOKUP(B2,'Callsign Database'!A:F,4,0))," ",VLOOKUP(B2,'Callsign Database'!A:F,4,0))</calculatedColumnFormula>
    </tableColumn>
    <tableColumn id="17" xr3:uid="{CB7AF32A-F5A6-4088-840C-9D6C49DB5062}" name="POB" dataDxfId="835"/>
    <tableColumn id="14" xr3:uid="{B2542025-8164-440B-A49D-3023A7CF9BFD}" name="REMARKS">
      <calculatedColumnFormula>IF(ISERROR(VLOOKUP(A2,'Registration Database'!A:O,15,0))," ",VLOOKUP(A2,'Registration Database'!A:O,15,0))</calculatedColumnFormula>
    </tableColumn>
    <tableColumn id="19" xr3:uid="{CB95D5B8-79AC-41B0-8CDA-A00D2D6F1949}" name="EGOW Code" dataDxfId="834">
      <calculatedColumnFormula>IF(ISERROR(VLOOKUP(A2,'Registration Database'!A:F,6,0))," ",VLOOKUP(A2,'Registration Database'!A:F,6,0))</calculatedColumnFormula>
    </tableColumn>
    <tableColumn id="20" xr3:uid="{DBC8F3FD-4B92-4802-AE5E-276DEB72A575}" name="Unit Code" dataDxfId="833">
      <calculatedColumnFormula>IF(ISERROR(VLOOKUP(B2,'Callsign Database'!A:F,3,0)),"",VLOOKUP(B2,'Callsign Database'!A:F,3,0))</calculatedColumnFormula>
    </tableColumn>
    <tableColumn id="1" xr3:uid="{266F5F90-8794-4775-873C-95E0F1F6D181}" name="Movement Number" dataDxfId="832">
      <calculatedColumnFormula>IF(D2="loc",2)+IF(OR(D2="DEP",D2="ARR"),"1")+IF(D2="ovr","0")</calculatedColumnFormula>
    </tableColumn>
    <tableColumn id="21" xr3:uid="{F3555227-F07B-4B44-8A7F-F3E8471D7345}" name="T&amp;G Dupliction" dataDxfId="831">
      <calculatedColumnFormula>L2*2</calculatedColumnFormula>
    </tableColumn>
  </tableColumns>
  <tableStyleInfo name="TableStyleLight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DA216C50-383A-4072-8426-659F9FC4A408}" name="Table834561011121314151617181920212223242526272829303132333435312151718" displayName="Table834561011121314151617181920212223242526272829303132333435312151718" ref="A1:U100" totalsRowShown="0" headerRowDxfId="830">
  <autoFilter ref="A1:U100" xr:uid="{3C89BE46-865D-44FD-BA8B-042DEE2EDB11}"/>
  <tableColumns count="21">
    <tableColumn id="2" xr3:uid="{B9DC1D64-BAF7-4570-A637-B83539F919AB}" name="REGISTRATION" dataDxfId="829"/>
    <tableColumn id="3" xr3:uid="{39749CB7-E5D6-4D21-8680-8092777A7D36}" name="CALLSIGN" dataDxfId="828">
      <calculatedColumnFormula>IF(ISERROR(VLOOKUP(A2,'Registration Database'!A:N,13,0)),"",VLOOKUP(A2,'Registration Database'!A:N,13,0))</calculatedColumnFormula>
    </tableColumn>
    <tableColumn id="4" xr3:uid="{9FA8C976-CD5B-4119-9323-4E6D97292846}" name="ACFT TYPE">
      <calculatedColumnFormula>IF(ISERROR(VLOOKUP(A2,'Registration Database'!A:E,3,0))," ",VLOOKUP(A2,'Registration Database'!A:E,3,0))</calculatedColumnFormula>
    </tableColumn>
    <tableColumn id="5" xr3:uid="{040151F8-FD50-4991-92C6-AC1ABDAB1AFF}" name="FLIGHT TYPE" dataDxfId="827">
      <calculatedColumnFormula>IF(ISNUMBER(SEARCH("UAM", B2)), "LOC", "")</calculatedColumnFormula>
    </tableColumn>
    <tableColumn id="6" xr3:uid="{99745E24-AC6A-4A87-99D6-09D3A5FD45C5}" name="FLIGHT RULES" dataDxfId="826">
      <calculatedColumnFormula>IF(OR(D2="LOC", D2="OVR"), "V", "")</calculatedColumnFormula>
    </tableColumn>
    <tableColumn id="7" xr3:uid="{B00821FB-E4FE-48B9-A9CE-7BA29EFD7E89}" name="DEP POINT" dataDxfId="825">
      <calculatedColumnFormula>IF(OR(D2="DEP",D2="LOC"),"EGOW","")</calculatedColumnFormula>
    </tableColumn>
    <tableColumn id="8" xr3:uid="{083951B1-473E-4B06-905A-48A38B54A076}" name="DEP TIME" dataDxfId="824">
      <calculatedColumnFormula>IF(E2="ARR","1234","")</calculatedColumnFormula>
    </tableColumn>
    <tableColumn id="9" xr3:uid="{AB60F1CF-1D05-4507-82F2-2EEE713A90C7}" name="ARR POINT" dataDxfId="823">
      <calculatedColumnFormula>IF(OR(D2="ARR",D2="LOC"),"EGOW","")</calculatedColumnFormula>
    </tableColumn>
    <tableColumn id="10" xr3:uid="{AA0057F6-368D-4B80-94B9-6407E5DB5C08}" name="ARR TIME" dataDxfId="822"/>
    <tableColumn id="12" xr3:uid="{C91EADC8-9D3A-4B12-9534-1D7A28C1B1FA}" name="WTC D" dataDxfId="821">
      <calculatedColumnFormula>IF(ISERROR(VLOOKUP(C2,'WTC Database'!C:G,4,0))," ",VLOOKUP(C2,'WTC Database'!C:G,4,0))</calculatedColumnFormula>
    </tableColumn>
    <tableColumn id="13" xr3:uid="{72EC5909-08A2-4AD0-B1A8-82BD089DF20B}" name="WTC A" dataDxfId="820">
      <calculatedColumnFormula>IF(ISERROR(VLOOKUP(C2,'WTC Database'!C:G,5,0))," ",VLOOKUP(C2,'WTC Database'!C:G,5,0))</calculatedColumnFormula>
    </tableColumn>
    <tableColumn id="15" xr3:uid="{552B6771-C6CD-414F-989B-30020DD27402}" name="T&amp;G" dataDxfId="819"/>
    <tableColumn id="18" xr3:uid="{F5C08548-8FFD-4BF4-B472-E27F2A694659}" name="O/S" dataDxfId="818"/>
    <tableColumn id="11" xr3:uid="{AED3544A-8DC9-4624-9BCA-A2A56EE93AE3}" name="FIS" dataDxfId="817">
      <calculatedColumnFormula>IF(D2="OVR",1,0)</calculatedColumnFormula>
    </tableColumn>
    <tableColumn id="16" xr3:uid="{CCB6EBDA-8BE2-45CE-907F-8F3FE64AD67F}" name="CAPTAIN" dataDxfId="816">
      <calculatedColumnFormula>IF(ISERROR(VLOOKUP(B2,'Callsign Database'!A:F,4,0))," ",VLOOKUP(B2,'Callsign Database'!A:F,4,0))</calculatedColumnFormula>
    </tableColumn>
    <tableColumn id="17" xr3:uid="{5DC115F4-4B8B-4F4E-B680-78E8ED5667D9}" name="POB" dataDxfId="815"/>
    <tableColumn id="14" xr3:uid="{EC6F09BE-399B-4ADB-BB0F-7D5C9822245F}" name="REMARKS">
      <calculatedColumnFormula>IF(ISERROR(VLOOKUP(A2,'Registration Database'!A:O,15,0))," ",VLOOKUP(A2,'Registration Database'!A:O,15,0))</calculatedColumnFormula>
    </tableColumn>
    <tableColumn id="19" xr3:uid="{61899AC7-43DD-4BD3-A7C5-DA8197D14AC1}" name="EGOW Code" dataDxfId="814">
      <calculatedColumnFormula>IF(ISERROR(VLOOKUP(A2,'Registration Database'!A:F,6,0))," ",VLOOKUP(A2,'Registration Database'!A:F,6,0))</calculatedColumnFormula>
    </tableColumn>
    <tableColumn id="20" xr3:uid="{FCFE1659-4E79-4412-8C40-AB00157A103A}" name="Unit Code" dataDxfId="813">
      <calculatedColumnFormula>IF(ISERROR(VLOOKUP(B2,'Callsign Database'!A:F,3,0)),"",VLOOKUP(B2,'Callsign Database'!A:F,3,0))</calculatedColumnFormula>
    </tableColumn>
    <tableColumn id="1" xr3:uid="{22B87642-0D28-4510-993E-71C004A50B3C}" name="Movement Number" dataDxfId="812">
      <calculatedColumnFormula>IF(D2="loc",2)+IF(OR(D2="DEP",D2="ARR"),"1")+IF(D2="ovr","0")</calculatedColumnFormula>
    </tableColumn>
    <tableColumn id="21" xr3:uid="{244596A6-1913-462D-827C-6F4DA5B266D5}" name="T&amp;G Dupliction" dataDxfId="811">
      <calculatedColumnFormula>L2*2</calculatedColumnFormula>
    </tableColumn>
  </tableColumns>
  <tableStyleInfo name="TableStyleLight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3A95B05-2E7F-4814-A610-A0859E9F15C8}" name="Table8345610111213141516171819202122232425262728293031323334353121517" displayName="Table8345610111213141516171819202122232425262728293031323334353121517" ref="A1:U100" totalsRowShown="0" headerRowDxfId="810">
  <autoFilter ref="A1:U100" xr:uid="{3C89BE46-865D-44FD-BA8B-042DEE2EDB11}"/>
  <tableColumns count="21">
    <tableColumn id="2" xr3:uid="{9EC569B4-7549-4544-919D-9A47F1D54A2C}" name="REGISTRATION" dataDxfId="809"/>
    <tableColumn id="3" xr3:uid="{F58104F0-F553-473B-8F9C-BCA291DBFD21}" name="CALLSIGN" dataDxfId="808">
      <calculatedColumnFormula>IF(ISERROR(VLOOKUP(A2,'Registration Database'!A:N,13,0)),"",VLOOKUP(A2,'Registration Database'!A:N,13,0))</calculatedColumnFormula>
    </tableColumn>
    <tableColumn id="4" xr3:uid="{6C940C0F-5D0E-4694-9316-B36C138EE0D8}" name="ACFT TYPE">
      <calculatedColumnFormula>IF(ISERROR(VLOOKUP(A2,'Registration Database'!A:E,3,0))," ",VLOOKUP(A2,'Registration Database'!A:E,3,0))</calculatedColumnFormula>
    </tableColumn>
    <tableColumn id="5" xr3:uid="{9A0C1BE6-1EFE-4DAD-B2B0-63202E5765C2}" name="FLIGHT TYPE" dataDxfId="807">
      <calculatedColumnFormula>IF(ISNUMBER(SEARCH("UAM", B2)), "LOC", "")</calculatedColumnFormula>
    </tableColumn>
    <tableColumn id="6" xr3:uid="{D8298EE5-99F1-488C-833B-2BBF7C82B98B}" name="FLIGHT RULES" dataDxfId="806">
      <calculatedColumnFormula>IF(OR(D2="LOC", D2="OVR"), "V", "")</calculatedColumnFormula>
    </tableColumn>
    <tableColumn id="7" xr3:uid="{EACD1FC4-40A1-47CF-AD27-992DDEB701B7}" name="DEP POINT" dataDxfId="805">
      <calculatedColumnFormula>IF(OR(D2="DEP",D2="LOC"),"EGOW","")</calculatedColumnFormula>
    </tableColumn>
    <tableColumn id="8" xr3:uid="{72A5288C-B3DC-43ED-A000-2B3570F53CAA}" name="DEP TIME" dataDxfId="804">
      <calculatedColumnFormula>IF(E2="ARR","1234","")</calculatedColumnFormula>
    </tableColumn>
    <tableColumn id="9" xr3:uid="{B62B8C5B-9D0C-439D-9809-0BC3A08A456E}" name="ARR POINT" dataDxfId="803">
      <calculatedColumnFormula>IF(OR(D2="ARR",D2="LOC"),"EGOW","")</calculatedColumnFormula>
    </tableColumn>
    <tableColumn id="10" xr3:uid="{2D431EAE-CF5A-4029-8A24-14188B0C9243}" name="ARR TIME" dataDxfId="802"/>
    <tableColumn id="12" xr3:uid="{C650D993-54C1-46C9-92D8-054B1700CB09}" name="WTC D" dataDxfId="801">
      <calculatedColumnFormula>IF(ISERROR(VLOOKUP(C2,'WTC Database'!C:G,4,0))," ",VLOOKUP(C2,'WTC Database'!C:G,4,0))</calculatedColumnFormula>
    </tableColumn>
    <tableColumn id="13" xr3:uid="{7985314C-21AF-4E14-A335-E6D7A0750EA7}" name="WTC A" dataDxfId="800">
      <calculatedColumnFormula>IF(ISERROR(VLOOKUP(C2,'WTC Database'!C:G,5,0))," ",VLOOKUP(C2,'WTC Database'!C:G,5,0))</calculatedColumnFormula>
    </tableColumn>
    <tableColumn id="15" xr3:uid="{DA794484-BD1C-4A93-9E6E-2021C790F54D}" name="T&amp;G" dataDxfId="799"/>
    <tableColumn id="18" xr3:uid="{3670D3D2-BB0A-49FE-BE81-625360ABD43B}" name="O/S" dataDxfId="798"/>
    <tableColumn id="11" xr3:uid="{14E9C3D3-B757-4B3E-81DE-C38EF6FACE31}" name="FIS" dataDxfId="797">
      <calculatedColumnFormula>IF(D2="OVR",1,0)</calculatedColumnFormula>
    </tableColumn>
    <tableColumn id="16" xr3:uid="{698D87EA-13AE-4006-BA06-C67FF52601B5}" name="CAPTAIN" dataDxfId="796">
      <calculatedColumnFormula>IF(ISERROR(VLOOKUP(B2,'Callsign Database'!A:F,4,0))," ",VLOOKUP(B2,'Callsign Database'!A:F,4,0))</calculatedColumnFormula>
    </tableColumn>
    <tableColumn id="17" xr3:uid="{005E969A-370E-4888-AC5E-07C178FE8942}" name="POB" dataDxfId="795"/>
    <tableColumn id="14" xr3:uid="{C05C832B-F172-45D2-97B3-7D2094A3F681}" name="REMARKS">
      <calculatedColumnFormula>IF(ISERROR(VLOOKUP(A2,'Registration Database'!A:O,15,0))," ",VLOOKUP(A2,'Registration Database'!A:O,15,0))</calculatedColumnFormula>
    </tableColumn>
    <tableColumn id="19" xr3:uid="{D6ADD056-4E17-46AD-BB11-A2B0F0D6BED2}" name="EGOW Code" dataDxfId="794">
      <calculatedColumnFormula>IF(ISERROR(VLOOKUP(A2,'Registration Database'!A:F,6,0))," ",VLOOKUP(A2,'Registration Database'!A:F,6,0))</calculatedColumnFormula>
    </tableColumn>
    <tableColumn id="20" xr3:uid="{BA89AADC-0B40-4A0B-A5A1-D377680DAB03}" name="Unit Code" dataDxfId="793">
      <calculatedColumnFormula>IF(ISERROR(VLOOKUP(B2,'Callsign Database'!A:F,3,0)),"",VLOOKUP(B2,'Callsign Database'!A:F,3,0))</calculatedColumnFormula>
    </tableColumn>
    <tableColumn id="1" xr3:uid="{1765FD15-3C7A-48FA-A592-071920748F49}" name="Movement Number" dataDxfId="792">
      <calculatedColumnFormula>IF(D2="loc",2)+IF(OR(D2="DEP",D2="ARR"),"1")+IF(D2="ovr","0")</calculatedColumnFormula>
    </tableColumn>
    <tableColumn id="21" xr3:uid="{011D9F86-6F2A-4BB1-8B33-9012EA4BFAE1}" name="T&amp;G Dupliction" dataDxfId="791">
      <calculatedColumnFormula>L2*2</calculatedColumnFormula>
    </tableColumn>
  </tableColumns>
  <tableStyleInfo name="TableStyleLight8"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950DBC1C-4B0A-4244-A2F0-0F9E2E5C108E}" name="Table83456101112131415161718192021222324252627282930313233343531213" displayName="Table83456101112131415161718192021222324252627282930313233343531213" ref="A1:U100" totalsRowShown="0" headerRowDxfId="790">
  <autoFilter ref="A1:U100" xr:uid="{3C89BE46-865D-44FD-BA8B-042DEE2EDB11}"/>
  <tableColumns count="21">
    <tableColumn id="2" xr3:uid="{BC5DCE4A-A2FD-41D1-9300-C96D9C8E763C}" name="REGISTRATION" dataDxfId="789"/>
    <tableColumn id="3" xr3:uid="{21E36D33-D666-48D9-B2DB-18E0F851A76F}" name="CALLSIGN" dataDxfId="788">
      <calculatedColumnFormula>IF(ISERROR(VLOOKUP(A2,'Registration Database'!A:N,13,0)),"",VLOOKUP(A2,'Registration Database'!A:N,13,0))</calculatedColumnFormula>
    </tableColumn>
    <tableColumn id="4" xr3:uid="{ECA7B881-687A-4264-AF6E-E9210B330485}" name="ACFT TYPE">
      <calculatedColumnFormula>IF(ISERROR(VLOOKUP(A2,'Registration Database'!A:E,3,0))," ",VLOOKUP(A2,'Registration Database'!A:E,3,0))</calculatedColumnFormula>
    </tableColumn>
    <tableColumn id="5" xr3:uid="{9A28CC3A-AA93-4C99-9660-6FBF3093B8CC}" name="FLIGHT TYPE" dataDxfId="787">
      <calculatedColumnFormula>IF(ISNUMBER(SEARCH("UAM", B2)), "LOC", "")</calculatedColumnFormula>
    </tableColumn>
    <tableColumn id="6" xr3:uid="{B8CE9261-1B91-42F2-B46F-2B9420C4F538}" name="FLIGHT RULES" dataDxfId="786">
      <calculatedColumnFormula>IF(OR(D2="LOC", D2="OVR"), "V", "")</calculatedColumnFormula>
    </tableColumn>
    <tableColumn id="7" xr3:uid="{9E488D8E-C24D-474F-BEA4-960400411BBA}" name="DEP POINT" dataDxfId="785">
      <calculatedColumnFormula>IF(OR(D2="DEP",D2="LOC"),"EGOW","")</calculatedColumnFormula>
    </tableColumn>
    <tableColumn id="8" xr3:uid="{F7D23736-305F-4BF7-B5D5-0CFBBA361FC1}" name="DEP TIME" dataDxfId="784">
      <calculatedColumnFormula>IF(E2="ARR","1234","")</calculatedColumnFormula>
    </tableColumn>
    <tableColumn id="9" xr3:uid="{36AD2278-7D88-4940-8C43-E92978A6847A}" name="ARR POINT" dataDxfId="783">
      <calculatedColumnFormula>IF(OR(D2="ARR",D2="LOC"),"EGOW","")</calculatedColumnFormula>
    </tableColumn>
    <tableColumn id="10" xr3:uid="{79BC4454-FC31-4C8F-BA52-659FF4346B1A}" name="ARR TIME" dataDxfId="782"/>
    <tableColumn id="12" xr3:uid="{91891163-F3D8-4E55-95E5-45DD64F23449}" name="WTC D" dataDxfId="781">
      <calculatedColumnFormula>IF(ISERROR(VLOOKUP(C2,'WTC Database'!C:G,4,0))," ",VLOOKUP(C2,'WTC Database'!C:G,4,0))</calculatedColumnFormula>
    </tableColumn>
    <tableColumn id="13" xr3:uid="{A19C04DC-521D-4130-A411-24B6614CA57A}" name="WTC A" dataDxfId="780">
      <calculatedColumnFormula>IF(ISERROR(VLOOKUP(C2,'WTC Database'!C:G,5,0))," ",VLOOKUP(C2,'WTC Database'!C:G,5,0))</calculatedColumnFormula>
    </tableColumn>
    <tableColumn id="15" xr3:uid="{E597E35E-A4EA-4A5E-BD3B-BBAE97E55C45}" name="T&amp;G" dataDxfId="779"/>
    <tableColumn id="18" xr3:uid="{12B0C4FE-53C8-4867-B898-DF8C6F54943A}" name="O/S" dataDxfId="778"/>
    <tableColumn id="11" xr3:uid="{B9ACDFF5-FBE5-4FA7-9BB6-290D4D02C19C}" name="FIS" dataDxfId="777">
      <calculatedColumnFormula>IF(D2="OVR",1,0)</calculatedColumnFormula>
    </tableColumn>
    <tableColumn id="16" xr3:uid="{88249A0A-407A-42BE-B9A1-1EB534FDDFBC}" name="CAPTAIN" dataDxfId="776">
      <calculatedColumnFormula>IF(ISERROR(VLOOKUP(B2,'Callsign Database'!A:F,4,0))," ",VLOOKUP(B2,'Callsign Database'!A:F,4,0))</calculatedColumnFormula>
    </tableColumn>
    <tableColumn id="17" xr3:uid="{793C1A25-6F8F-4950-B9BB-DEDDAE7D796B}" name="POB" dataDxfId="775"/>
    <tableColumn id="14" xr3:uid="{9F6B4ABF-9DED-4EAC-80D9-8F5CFCBFD8C9}" name="REMARKS">
      <calculatedColumnFormula>IF(ISERROR(VLOOKUP(A2,'Registration Database'!A:O,15,0))," ",VLOOKUP(A2,'Registration Database'!A:O,15,0))</calculatedColumnFormula>
    </tableColumn>
    <tableColumn id="19" xr3:uid="{1BD0BA1D-94E1-4402-825A-AA56F3CC0232}" name="EGOW Code" dataDxfId="774">
      <calculatedColumnFormula>IF(ISERROR(VLOOKUP(A2,'Registration Database'!A:F,6,0))," ",VLOOKUP(A2,'Registration Database'!A:F,6,0))</calculatedColumnFormula>
    </tableColumn>
    <tableColumn id="20" xr3:uid="{364DD599-082B-44F7-B7A1-9FAF2AA6842A}" name="Unit Code" dataDxfId="773">
      <calculatedColumnFormula>IF(ISERROR(VLOOKUP(B2,'Callsign Database'!A:F,3,0)),"",VLOOKUP(B2,'Callsign Database'!A:F,3,0))</calculatedColumnFormula>
    </tableColumn>
    <tableColumn id="1" xr3:uid="{1A3A1363-DA1D-4472-B3EA-0A49CAA0CF4F}" name="Movement Number" dataDxfId="772">
      <calculatedColumnFormula>IF(D2="loc",2)+IF(OR(D2="DEP",D2="ARR"),"1")+IF(D2="ovr","0")</calculatedColumnFormula>
    </tableColumn>
    <tableColumn id="21" xr3:uid="{C5B46D6E-C588-49BC-A484-6A2CB50C37DA}" name="T&amp;G Dupliction" dataDxfId="771">
      <calculatedColumnFormula>L2*2</calculatedColumnFormula>
    </tableColumn>
  </tableColumns>
  <tableStyleInfo name="TableStyleLight8"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DE85424-D2D8-4269-A722-B47EE22DAD73}" name="Table834561011121314151617181920212223242526272829303132333435316" displayName="Table834561011121314151617181920212223242526272829303132333435316" ref="A1:U100" totalsRowShown="0" headerRowDxfId="770">
  <autoFilter ref="A1:U100" xr:uid="{3C89BE46-865D-44FD-BA8B-042DEE2EDB11}"/>
  <tableColumns count="21">
    <tableColumn id="2" xr3:uid="{CEB7AE54-64DE-451A-BEF6-C2F0AC24A34C}" name="REGISTRATION" dataDxfId="769"/>
    <tableColumn id="3" xr3:uid="{5F6263E7-1B0D-4075-AAE8-32FDCFAA7C30}" name="CALLSIGN" dataDxfId="768">
      <calculatedColumnFormula>IF(ISERROR(VLOOKUP(A2,'Registration Database'!A:N,13,0)),"",VLOOKUP(A2,'Registration Database'!A:N,13,0))</calculatedColumnFormula>
    </tableColumn>
    <tableColumn id="4" xr3:uid="{CAC00713-F287-4DE1-9D85-D9E452A2697C}" name="ACFT TYPE">
      <calculatedColumnFormula>IF(ISERROR(VLOOKUP(A2,'Registration Database'!A:E,3,0))," ",VLOOKUP(A2,'Registration Database'!A:E,3,0))</calculatedColumnFormula>
    </tableColumn>
    <tableColumn id="5" xr3:uid="{257EB87F-2EE5-444E-985B-57B2FF430A8C}" name="FLIGHT TYPE" dataDxfId="767">
      <calculatedColumnFormula>IF(ISNUMBER(SEARCH("UAM", B2)), "LOC", "")</calculatedColumnFormula>
    </tableColumn>
    <tableColumn id="6" xr3:uid="{0558A85E-D0C0-4C63-9347-01F69B69A54E}" name="FLIGHT RULES" dataDxfId="766">
      <calculatedColumnFormula>IF(OR(D2="LOC", D2="OVR"), "V", "")</calculatedColumnFormula>
    </tableColumn>
    <tableColumn id="7" xr3:uid="{6E56D764-E061-43FB-91AB-EBD3E5DE7EFC}" name="DEP POINT" dataDxfId="765">
      <calculatedColumnFormula>IF(OR(D2="DEP",D2="LOC"),"EGOW","")</calculatedColumnFormula>
    </tableColumn>
    <tableColumn id="8" xr3:uid="{404F5A4B-D2D3-4956-99E6-2616A9DE680F}" name="DEP TIME" dataDxfId="764">
      <calculatedColumnFormula>IF(E2="ARR","1234","")</calculatedColumnFormula>
    </tableColumn>
    <tableColumn id="9" xr3:uid="{5D0299E2-6B69-4A05-8989-692ED22C94B1}" name="ARR POINT" dataDxfId="763">
      <calculatedColumnFormula>IF(OR(D2="ARR",D2="LOC"),"EGOW","")</calculatedColumnFormula>
    </tableColumn>
    <tableColumn id="10" xr3:uid="{572ACA8E-EDBF-40C9-90A2-73A33A5D5539}" name="ARR TIME" dataDxfId="762"/>
    <tableColumn id="12" xr3:uid="{DF5DF6B9-1734-4435-95EF-18CE9AEE11CB}" name="WTC D" dataDxfId="761">
      <calculatedColumnFormula>IF(ISERROR(VLOOKUP(C2,'WTC Database'!C:G,4,0))," ",VLOOKUP(C2,'WTC Database'!C:G,4,0))</calculatedColumnFormula>
    </tableColumn>
    <tableColumn id="13" xr3:uid="{071B4390-BE90-43F0-92D9-9CD4ED2FEA7A}" name="WTC A" dataDxfId="760">
      <calculatedColumnFormula>IF(ISERROR(VLOOKUP(C2,'WTC Database'!C:G,5,0))," ",VLOOKUP(C2,'WTC Database'!C:G,5,0))</calculatedColumnFormula>
    </tableColumn>
    <tableColumn id="15" xr3:uid="{3CA9D06C-AD57-4FD7-9923-EB244F272F60}" name="T&amp;G" dataDxfId="759"/>
    <tableColumn id="18" xr3:uid="{B243D525-AC63-4A1B-B95D-C4A63C1B7852}" name="O/S" dataDxfId="758"/>
    <tableColumn id="11" xr3:uid="{6245FBFB-ECB7-4106-AA84-C598AC86B73D}" name="FIS" dataDxfId="757">
      <calculatedColumnFormula>IF(D2="OVR",1,0)</calculatedColumnFormula>
    </tableColumn>
    <tableColumn id="16" xr3:uid="{28A385F0-6FA5-41FE-84A9-CD5422E2DE15}" name="CAPTAIN" dataDxfId="756">
      <calculatedColumnFormula>IF(ISERROR(VLOOKUP(B2,'Callsign Database'!A:F,4,0))," ",VLOOKUP(B2,'Callsign Database'!A:F,4,0))</calculatedColumnFormula>
    </tableColumn>
    <tableColumn id="17" xr3:uid="{709E2242-3C81-420F-B256-1B358DC8E54C}" name="POB" dataDxfId="755"/>
    <tableColumn id="14" xr3:uid="{E92A3653-49B9-4C2E-BD5E-BC5CA5847FED}" name="REMARKS">
      <calculatedColumnFormula>IF(ISERROR(VLOOKUP(A2,'Registration Database'!A:O,15,0))," ",VLOOKUP(A2,'Registration Database'!A:O,15,0))</calculatedColumnFormula>
    </tableColumn>
    <tableColumn id="19" xr3:uid="{A2521D6C-0E83-4CD5-B9AA-8420E1E94E7A}" name="EGOW Code" dataDxfId="754">
      <calculatedColumnFormula>IF(ISERROR(VLOOKUP(A2,'Registration Database'!A:F,6,0))," ",VLOOKUP(A2,'Registration Database'!A:F,6,0))</calculatedColumnFormula>
    </tableColumn>
    <tableColumn id="20" xr3:uid="{13F2CDC2-32DB-4951-976D-C6E3A9C50C80}" name="Unit Code" dataDxfId="753">
      <calculatedColumnFormula>IF(ISERROR(VLOOKUP(B2,'Callsign Database'!A:F,3,0)),"",VLOOKUP(B2,'Callsign Database'!A:F,3,0))</calculatedColumnFormula>
    </tableColumn>
    <tableColumn id="1" xr3:uid="{96E9F483-1553-4711-B63D-AFB59A13D581}" name="Movement Number" dataDxfId="752">
      <calculatedColumnFormula>IF(D2="loc",2)+IF(OR(D2="DEP",D2="ARR"),"1")+IF(D2="ovr","0")</calculatedColumnFormula>
    </tableColumn>
    <tableColumn id="21" xr3:uid="{A14D478F-A02C-496A-9299-E1488F31DE5F}" name="T&amp;G Dupliction" dataDxfId="751">
      <calculatedColumnFormula>L2*2</calculatedColumnFormula>
    </tableColumn>
  </tableColumns>
  <tableStyleInfo name="TableStyleLight8"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F2B068C-17A2-489D-BD99-4B9028915818}" name="Table83456101112131415161718192021222324252627282930313233343531215" displayName="Table83456101112131415161718192021222324252627282930313233343531215" ref="A1:U100" totalsRowShown="0" headerRowDxfId="750">
  <autoFilter ref="A1:U100" xr:uid="{3C89BE46-865D-44FD-BA8B-042DEE2EDB11}"/>
  <tableColumns count="21">
    <tableColumn id="2" xr3:uid="{00382DED-23AB-4222-B55B-4AD540B91E14}" name="REGISTRATION" dataDxfId="749"/>
    <tableColumn id="3" xr3:uid="{5281B6C8-BB2D-4DC8-B73B-7387D45B781D}" name="CALLSIGN" dataDxfId="748">
      <calculatedColumnFormula>IF(ISERROR(VLOOKUP(A2,'Registration Database'!A:N,13,0)),"",VLOOKUP(A2,'Registration Database'!A:N,13,0))</calculatedColumnFormula>
    </tableColumn>
    <tableColumn id="4" xr3:uid="{8382B889-2849-4ECD-8F08-22996E373A4F}" name="ACFT TYPE">
      <calculatedColumnFormula>IF(ISERROR(VLOOKUP(A2,'Registration Database'!A:E,3,0))," ",VLOOKUP(A2,'Registration Database'!A:E,3,0))</calculatedColumnFormula>
    </tableColumn>
    <tableColumn id="5" xr3:uid="{85E9D797-82C6-4050-9987-30D4A318A8BE}" name="FLIGHT TYPE" dataDxfId="747">
      <calculatedColumnFormula>IF(ISNUMBER(SEARCH("UAM", B2)), "LOC", "")</calculatedColumnFormula>
    </tableColumn>
    <tableColumn id="6" xr3:uid="{0A3F4832-D5AF-479C-B87B-C5B82FDFEA30}" name="FLIGHT RULES" dataDxfId="746">
      <calculatedColumnFormula>IF(OR(D2="LOC", D2="OVR"), "V", "")</calculatedColumnFormula>
    </tableColumn>
    <tableColumn id="7" xr3:uid="{1D2D08D4-E615-479E-8263-0574767E2F53}" name="DEP POINT" dataDxfId="745">
      <calculatedColumnFormula>IF(OR(D2="DEP",D2="LOC"),"EGOW","")</calculatedColumnFormula>
    </tableColumn>
    <tableColumn id="8" xr3:uid="{7BDD61D7-8AFB-44CD-8B91-719B059BBE9D}" name="DEP TIME" dataDxfId="744">
      <calculatedColumnFormula>IF(E2="ARR","1234","")</calculatedColumnFormula>
    </tableColumn>
    <tableColumn id="9" xr3:uid="{ECB81540-0335-42D8-AEF4-6079CE444C5C}" name="ARR POINT" dataDxfId="743">
      <calculatedColumnFormula>IF(OR(D2="ARR",D2="LOC"),"EGOW","")</calculatedColumnFormula>
    </tableColumn>
    <tableColumn id="10" xr3:uid="{A4E40457-BFB5-4013-8153-52D8E1DDD431}" name="ARR TIME" dataDxfId="742"/>
    <tableColumn id="12" xr3:uid="{6EF2D989-CDD0-4800-9290-5ACA01D47247}" name="WTC D" dataDxfId="741">
      <calculatedColumnFormula>IF(ISERROR(VLOOKUP(C2,'WTC Database'!C:G,4,0))," ",VLOOKUP(C2,'WTC Database'!C:G,4,0))</calculatedColumnFormula>
    </tableColumn>
    <tableColumn id="13" xr3:uid="{15F79B32-ACA5-4636-8421-804B008EEF72}" name="WTC A" dataDxfId="740">
      <calculatedColumnFormula>IF(ISERROR(VLOOKUP(C2,'WTC Database'!C:G,5,0))," ",VLOOKUP(C2,'WTC Database'!C:G,5,0))</calculatedColumnFormula>
    </tableColumn>
    <tableColumn id="15" xr3:uid="{BE4E67F4-0AC2-45BD-9C02-950556A09B2A}" name="T&amp;G" dataDxfId="739"/>
    <tableColumn id="18" xr3:uid="{4E2B4CF5-8628-417E-82E4-6BAA6E53DA94}" name="O/S" dataDxfId="738"/>
    <tableColumn id="11" xr3:uid="{8D7120DC-1477-453D-917B-B9AA34FEF64C}" name="FIS" dataDxfId="737">
      <calculatedColumnFormula>IF(D2="OVR",1,0)</calculatedColumnFormula>
    </tableColumn>
    <tableColumn id="16" xr3:uid="{C534FFF6-D4FF-470B-90DB-9F1F5254BA1D}" name="CAPTAIN" dataDxfId="736">
      <calculatedColumnFormula>IF(ISERROR(VLOOKUP(B2,'Callsign Database'!A:F,4,0))," ",VLOOKUP(B2,'Callsign Database'!A:F,4,0))</calculatedColumnFormula>
    </tableColumn>
    <tableColumn id="17" xr3:uid="{BDCBCA90-2C8D-49B5-AF8C-408FB918A449}" name="POB" dataDxfId="735"/>
    <tableColumn id="14" xr3:uid="{9FA157FE-0E81-456D-9A2A-0958D918AA1E}" name="REMARKS">
      <calculatedColumnFormula>IF(ISERROR(VLOOKUP(A2,'Registration Database'!A:O,15,0))," ",VLOOKUP(A2,'Registration Database'!A:O,15,0))</calculatedColumnFormula>
    </tableColumn>
    <tableColumn id="19" xr3:uid="{54AFF2A3-AE15-440C-BD6A-754B5A9218B6}" name="EGOW Code" dataDxfId="734">
      <calculatedColumnFormula>IF(ISERROR(VLOOKUP(A2,'Registration Database'!A:F,6,0))," ",VLOOKUP(A2,'Registration Database'!A:F,6,0))</calculatedColumnFormula>
    </tableColumn>
    <tableColumn id="20" xr3:uid="{528CB638-DD45-42D4-9EF5-0F5671212136}" name="Unit Code" dataDxfId="733">
      <calculatedColumnFormula>IF(ISERROR(VLOOKUP(B2,'Callsign Database'!A:F,3,0)),"",VLOOKUP(B2,'Callsign Database'!A:F,3,0))</calculatedColumnFormula>
    </tableColumn>
    <tableColumn id="1" xr3:uid="{6CA3625A-5C80-44C0-82D3-BDAD07D19149}" name="Movement Number" dataDxfId="732">
      <calculatedColumnFormula>IF(D2="loc",2)+IF(OR(D2="DEP",D2="ARR"),"1")+IF(D2="ovr","0")</calculatedColumnFormula>
    </tableColumn>
    <tableColumn id="21" xr3:uid="{1D3BB360-8E9E-4D7E-AFC1-156886B2998D}" name="T&amp;G Dupliction" dataDxfId="731">
      <calculatedColumnFormula>L2*2</calculatedColumnFormula>
    </tableColumn>
  </tableColumns>
  <tableStyleInfo name="TableStyleLight8"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1BA570F-FA87-4923-8109-98C02E55335A}" name="Table83456101112131415161718192021222324252627282930313233343531214" displayName="Table83456101112131415161718192021222324252627282930313233343531214" ref="A1:U100" totalsRowShown="0" headerRowDxfId="730">
  <autoFilter ref="A1:U100" xr:uid="{3C89BE46-865D-44FD-BA8B-042DEE2EDB11}"/>
  <tableColumns count="21">
    <tableColumn id="2" xr3:uid="{C28F9F9D-A25F-41D7-A374-51573675EAE0}" name="REGISTRATION" dataDxfId="729"/>
    <tableColumn id="3" xr3:uid="{A4351D6C-AC3B-40AC-951D-CEBC17E6792C}" name="CALLSIGN" dataDxfId="728">
      <calculatedColumnFormula>IF(ISERROR(VLOOKUP(A2,'Registration Database'!A:N,13,0)),"",VLOOKUP(A2,'Registration Database'!A:N,13,0))</calculatedColumnFormula>
    </tableColumn>
    <tableColumn id="4" xr3:uid="{72617642-957E-4356-BC43-601A28A3B10F}" name="ACFT TYPE">
      <calculatedColumnFormula>IF(ISERROR(VLOOKUP(A2,'Registration Database'!A:E,3,0))," ",VLOOKUP(A2,'Registration Database'!A:E,3,0))</calculatedColumnFormula>
    </tableColumn>
    <tableColumn id="5" xr3:uid="{646E6158-3950-4206-9CE2-765F80D4CEEE}" name="FLIGHT TYPE" dataDxfId="727">
      <calculatedColumnFormula>IF(ISNUMBER(SEARCH("UAM", B2)), "LOC", "")</calculatedColumnFormula>
    </tableColumn>
    <tableColumn id="6" xr3:uid="{FB219276-3548-46B7-B9B9-A1125E00A4F6}" name="FLIGHT RULES" dataDxfId="726">
      <calculatedColumnFormula>IF(OR(D2="LOC", D2="OVR"), "V", "")</calculatedColumnFormula>
    </tableColumn>
    <tableColumn id="7" xr3:uid="{812502AF-6314-4FA2-8C04-2EE15463119A}" name="DEP POINT" dataDxfId="725">
      <calculatedColumnFormula>IF(OR(D2="DEP",D2="LOC"),"EGOW","")</calculatedColumnFormula>
    </tableColumn>
    <tableColumn id="8" xr3:uid="{206777AF-A660-443C-8E0B-D8C320CA1982}" name="DEP TIME" dataDxfId="724">
      <calculatedColumnFormula>IF(E2="ARR","1234","")</calculatedColumnFormula>
    </tableColumn>
    <tableColumn id="9" xr3:uid="{04643F77-41CA-4137-9D81-FFA3D41E2A7E}" name="ARR POINT" dataDxfId="723">
      <calculatedColumnFormula>IF(OR(D2="ARR",D2="LOC"),"EGOW","")</calculatedColumnFormula>
    </tableColumn>
    <tableColumn id="10" xr3:uid="{8D7FDF7A-9471-4F3B-A17C-0FD45BF4CC64}" name="ARR TIME" dataDxfId="722"/>
    <tableColumn id="12" xr3:uid="{FA08DF4D-FCC1-4F24-ABDB-DAC9490CE7D6}" name="WTC D" dataDxfId="721">
      <calculatedColumnFormula>IF(ISERROR(VLOOKUP(C2,'WTC Database'!C:G,4,0))," ",VLOOKUP(C2,'WTC Database'!C:G,4,0))</calculatedColumnFormula>
    </tableColumn>
    <tableColumn id="13" xr3:uid="{6FFC7946-13D4-4484-9573-ABA342D6D831}" name="WTC A" dataDxfId="720">
      <calculatedColumnFormula>IF(ISERROR(VLOOKUP(C2,'WTC Database'!C:G,5,0))," ",VLOOKUP(C2,'WTC Database'!C:G,5,0))</calculatedColumnFormula>
    </tableColumn>
    <tableColumn id="15" xr3:uid="{6FD70DA1-EAC0-437E-B1A1-359EAF06BED9}" name="T&amp;G" dataDxfId="719"/>
    <tableColumn id="18" xr3:uid="{308B2C82-7C59-41AD-915D-F9C38C109496}" name="O/S" dataDxfId="718"/>
    <tableColumn id="11" xr3:uid="{D42E146F-D242-47E5-B02B-13DA548FD31A}" name="FIS" dataDxfId="717">
      <calculatedColumnFormula>IF(D2="OVR",1,0)</calculatedColumnFormula>
    </tableColumn>
    <tableColumn id="16" xr3:uid="{9EB1E5A9-A23C-4CB0-9635-2EAA8F72D139}" name="CAPTAIN" dataDxfId="716">
      <calculatedColumnFormula>IF(ISERROR(VLOOKUP(B2,'Callsign Database'!A:F,4,0))," ",VLOOKUP(B2,'Callsign Database'!A:F,4,0))</calculatedColumnFormula>
    </tableColumn>
    <tableColumn id="17" xr3:uid="{2D462B02-68AC-4B37-8E62-D50E15141D32}" name="POB" dataDxfId="715"/>
    <tableColumn id="14" xr3:uid="{CCFFFB29-D2DC-462D-A7F3-CFF6762BE65C}" name="REMARKS">
      <calculatedColumnFormula>IF(ISERROR(VLOOKUP(A2,'Registration Database'!A:O,15,0))," ",VLOOKUP(A2,'Registration Database'!A:O,15,0))</calculatedColumnFormula>
    </tableColumn>
    <tableColumn id="19" xr3:uid="{0A554508-B49E-4B56-B252-C5B06F6C281E}" name="EGOW Code" dataDxfId="714">
      <calculatedColumnFormula>IF(ISERROR(VLOOKUP(A2,'Registration Database'!A:F,6,0))," ",VLOOKUP(A2,'Registration Database'!A:F,6,0))</calculatedColumnFormula>
    </tableColumn>
    <tableColumn id="20" xr3:uid="{1CF04579-5BFB-4401-AEDC-0FF97B334530}" name="Unit Code" dataDxfId="713">
      <calculatedColumnFormula>IF(ISERROR(VLOOKUP(B2,'Callsign Database'!A:F,3,0)),"",VLOOKUP(B2,'Callsign Database'!A:F,3,0))</calculatedColumnFormula>
    </tableColumn>
    <tableColumn id="1" xr3:uid="{B265846B-D9C7-462B-A7FB-1E8C0E47602A}" name="Movement Number" dataDxfId="712">
      <calculatedColumnFormula>IF(D2="loc",2)+IF(OR(D2="DEP",D2="ARR"),"1")+IF(D2="ovr","0")</calculatedColumnFormula>
    </tableColumn>
    <tableColumn id="21" xr3:uid="{78E0A4E2-B97A-41BE-BD76-5132D20D9F52}" name="T&amp;G Dupliction" dataDxfId="711">
      <calculatedColumnFormula>L2*2</calculatedColumnFormula>
    </tableColumn>
  </tableColumns>
  <tableStyleInfo name="TableStyleLight8"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C4272A4C-6E27-48F1-A506-FF13052F353B}" name="Table834561011121314151617181920212223242526272829303132333435312" displayName="Table834561011121314151617181920212223242526272829303132333435312" ref="A1:U100" totalsRowShown="0" headerRowDxfId="710">
  <autoFilter ref="A1:U100" xr:uid="{3C89BE46-865D-44FD-BA8B-042DEE2EDB11}"/>
  <tableColumns count="21">
    <tableColumn id="2" xr3:uid="{A23C576A-59E7-4E52-A2A2-DC4F48184CC3}" name="REGISTRATION" dataDxfId="709"/>
    <tableColumn id="3" xr3:uid="{D003D376-6D58-41D1-B67B-8D15C766CBED}" name="CALLSIGN" dataDxfId="708">
      <calculatedColumnFormula>IF(ISERROR(VLOOKUP(A2,'Registration Database'!A:N,13,0)),"",VLOOKUP(A2,'Registration Database'!A:N,13,0))</calculatedColumnFormula>
    </tableColumn>
    <tableColumn id="4" xr3:uid="{F9D2C624-1AA2-46EC-A80F-681F1E7B3F32}" name="ACFT TYPE">
      <calculatedColumnFormula>IF(ISERROR(VLOOKUP(A2,'Registration Database'!A:E,3,0))," ",VLOOKUP(A2,'Registration Database'!A:E,3,0))</calculatedColumnFormula>
    </tableColumn>
    <tableColumn id="5" xr3:uid="{36B9D34F-B87D-4B0D-8CEF-02AFDD42CECC}" name="FLIGHT TYPE">
      <calculatedColumnFormula>IF(ISNUMBER(SEARCH("UAM", B2)), "LOC", "")</calculatedColumnFormula>
    </tableColumn>
    <tableColumn id="6" xr3:uid="{4AAC509E-15DC-40C0-A6DE-ADFF51156982}" name="FLIGHT RULES" dataDxfId="707">
      <calculatedColumnFormula>IF(OR(D2="LOC", D2="OVR"), "V", "")</calculatedColumnFormula>
    </tableColumn>
    <tableColumn id="7" xr3:uid="{6EB6B8E2-85FC-4933-9F98-F385EFA66E93}" name="DEP POINT" dataDxfId="706">
      <calculatedColumnFormula>IF(OR(D2="DEP",D2="LOC"),"EGOW","")</calculatedColumnFormula>
    </tableColumn>
    <tableColumn id="8" xr3:uid="{49359F33-56F2-4B0C-84E0-3DAA1DAACE3F}" name="DEP TIME" dataDxfId="705">
      <calculatedColumnFormula>IF(E2="ARR","1234","")</calculatedColumnFormula>
    </tableColumn>
    <tableColumn id="9" xr3:uid="{1EBFC10B-787C-4232-8F3F-A62503D3D132}" name="ARR POINT" dataDxfId="704">
      <calculatedColumnFormula>IF(OR(D2="ARR",D2="LOC"),"EGOW","")</calculatedColumnFormula>
    </tableColumn>
    <tableColumn id="10" xr3:uid="{2EC2CF52-9A8D-4480-ADF2-83048AEADBB2}" name="ARR TIME" dataDxfId="703"/>
    <tableColumn id="12" xr3:uid="{0BE985FD-E493-4463-B899-D0057F952204}" name="WTC D" dataDxfId="702">
      <calculatedColumnFormula>IF(ISERROR(VLOOKUP(C2,'WTC Database'!C:G,4,0))," ",VLOOKUP(C2,'WTC Database'!C:G,4,0))</calculatedColumnFormula>
    </tableColumn>
    <tableColumn id="13" xr3:uid="{B6635466-25A4-43BF-A9DB-D88CEE950E8A}" name="WTC A" dataDxfId="701">
      <calculatedColumnFormula>IF(ISERROR(VLOOKUP(C2,'WTC Database'!C:G,5,0))," ",VLOOKUP(C2,'WTC Database'!C:G,5,0))</calculatedColumnFormula>
    </tableColumn>
    <tableColumn id="15" xr3:uid="{738800BE-3150-4F16-8F5D-8372245E3F38}" name="T&amp;G" dataDxfId="700"/>
    <tableColumn id="18" xr3:uid="{C2F77621-C351-4A00-8A93-FE0B42AA0347}" name="O/S" dataDxfId="699"/>
    <tableColumn id="11" xr3:uid="{769B9BE0-C5D9-4521-84DC-17386B791BB8}" name="FIS" dataDxfId="698">
      <calculatedColumnFormula>IF(D2="OVR",1,0)</calculatedColumnFormula>
    </tableColumn>
    <tableColumn id="16" xr3:uid="{9386D780-8ACA-452C-BCCA-FFA4DEDD7DC5}" name="CAPTAIN" dataDxfId="697">
      <calculatedColumnFormula>IF(ISERROR(VLOOKUP(B2,'Callsign Database'!A:F,4,0))," ",VLOOKUP(B2,'Callsign Database'!A:F,4,0))</calculatedColumnFormula>
    </tableColumn>
    <tableColumn id="17" xr3:uid="{1A79F517-4162-4D67-9825-A46536B3A076}" name="POB" dataDxfId="696"/>
    <tableColumn id="14" xr3:uid="{C2F6FA82-587C-4AB5-AE32-779FB10AEBB9}" name="REMARKS">
      <calculatedColumnFormula>IF(ISERROR(VLOOKUP(A2,'Registration Database'!A:O,15,0))," ",VLOOKUP(A2,'Registration Database'!A:O,15,0))</calculatedColumnFormula>
    </tableColumn>
    <tableColumn id="19" xr3:uid="{BD1462BE-8699-4FAB-A7F1-D3576776D8D0}" name="EGOW Code" dataDxfId="695">
      <calculatedColumnFormula>IF(ISERROR(VLOOKUP(A2,'Registration Database'!A:F,6,0))," ",VLOOKUP(A2,'Registration Database'!A:F,6,0))</calculatedColumnFormula>
    </tableColumn>
    <tableColumn id="20" xr3:uid="{BA42A1EC-DF75-41CD-A2A4-D28370FE464A}" name="Unit Code" dataDxfId="694">
      <calculatedColumnFormula>IF(ISERROR(VLOOKUP(B2,'Callsign Database'!A:F,3,0)),"",VLOOKUP(B2,'Callsign Database'!A:F,3,0))</calculatedColumnFormula>
    </tableColumn>
    <tableColumn id="1" xr3:uid="{0EC50BBE-161F-4329-A016-C1DFDC0413BB}" name="Movement Number" dataDxfId="693">
      <calculatedColumnFormula>IF(D2="loc",2)+IF(OR(D2="DEP",D2="ARR"),"1")+IF(D2="ovr","0")</calculatedColumnFormula>
    </tableColumn>
    <tableColumn id="21" xr3:uid="{1B55DEE6-3037-4FB3-9485-2F505DAB99FE}" name="T&amp;G Dupliction" dataDxfId="692">
      <calculatedColumnFormula>L2*2</calculatedColumnFormula>
    </tableColumn>
  </tableColumns>
  <tableStyleInfo name="TableStyleLight8"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797A0B3A-3776-4A80-A4D3-E1FC22BC3901}" name="Table83456101112131415161718192021222324252627282930313233343531236" displayName="Table83456101112131415161718192021222324252627282930313233343531236" ref="A1:U100" totalsRowShown="0" headerRowDxfId="691">
  <autoFilter ref="A1:U100" xr:uid="{3C89BE46-865D-44FD-BA8B-042DEE2EDB11}"/>
  <tableColumns count="21">
    <tableColumn id="2" xr3:uid="{FF60C0A0-A24F-47AA-9C80-44F77C704BAB}" name="REGISTRATION" dataDxfId="690"/>
    <tableColumn id="3" xr3:uid="{CAF5BD1D-277A-44BC-8642-A872F2CCA695}" name="CALLSIGN" dataDxfId="689">
      <calculatedColumnFormula>IF(ISERROR(VLOOKUP(A2,'Registration Database'!A:N,13,0)),"",VLOOKUP(A2,'Registration Database'!A:N,13,0))</calculatedColumnFormula>
    </tableColumn>
    <tableColumn id="4" xr3:uid="{100D9AD3-6F97-4470-85BA-A360A7F2B809}" name="ACFT TYPE">
      <calculatedColumnFormula>IF(ISERROR(VLOOKUP(A2,'Registration Database'!A:E,3,0))," ",VLOOKUP(A2,'Registration Database'!A:E,3,0))</calculatedColumnFormula>
    </tableColumn>
    <tableColumn id="5" xr3:uid="{76B7AA8E-2F22-4B5C-A168-9FA9D6B29557}" name="FLIGHT TYPE"/>
    <tableColumn id="6" xr3:uid="{9894DE4C-39E1-4DE1-BE25-EEACD3B9032E}" name="FLIGHT RULES" dataDxfId="688">
      <calculatedColumnFormula>IF(OR(D2="LOC", D2="OVR"), "V", "")</calculatedColumnFormula>
    </tableColumn>
    <tableColumn id="7" xr3:uid="{DD2609D6-269C-44C2-899C-5F638E1BAA85}" name="DEP POINT" dataDxfId="687">
      <calculatedColumnFormula>IF(OR(D2="DEP",D2="LOC"),"EGOW","")</calculatedColumnFormula>
    </tableColumn>
    <tableColumn id="8" xr3:uid="{35ABF0B9-5D3B-4315-B91C-F1A171B00E8C}" name="DEP TIME" dataDxfId="686">
      <calculatedColumnFormula>IF(E2="ARR","1234","")</calculatedColumnFormula>
    </tableColumn>
    <tableColumn id="9" xr3:uid="{971C5B65-3C59-463B-80CB-D26D14655476}" name="ARR POINT" dataDxfId="685">
      <calculatedColumnFormula>IF(OR(D2="ARR",D2="LOC"),"EGOW","")</calculatedColumnFormula>
    </tableColumn>
    <tableColumn id="10" xr3:uid="{790EE343-F091-40EE-BE99-2B37DB5F09CC}" name="ARR TIME" dataDxfId="684"/>
    <tableColumn id="12" xr3:uid="{45FC5BEB-60FB-4DB8-99E1-4E7F5A8BBB7A}" name="WTC D" dataDxfId="683">
      <calculatedColumnFormula>IF(ISERROR(VLOOKUP(C2,'WTC Database'!C:G,4,0))," ",VLOOKUP(C2,'WTC Database'!C:G,4,0))</calculatedColumnFormula>
    </tableColumn>
    <tableColumn id="13" xr3:uid="{E65BF1FC-60F1-4B31-A90C-C149C3AC5F53}" name="WTC A" dataDxfId="682">
      <calculatedColumnFormula>IF(ISERROR(VLOOKUP(C2,'WTC Database'!C:G,5,0))," ",VLOOKUP(C2,'WTC Database'!C:G,5,0))</calculatedColumnFormula>
    </tableColumn>
    <tableColumn id="15" xr3:uid="{72B9B20A-1D6E-4315-8295-E7710DECD505}" name="T&amp;G" dataDxfId="681"/>
    <tableColumn id="18" xr3:uid="{CC96FF7B-130B-45C0-9A7E-55F93FBC56BE}" name="O/S" dataDxfId="680"/>
    <tableColumn id="11" xr3:uid="{8EAF2EAD-5DEE-4CC8-ABF1-CAB353C261C9}" name="FIS" dataDxfId="679">
      <calculatedColumnFormula>IF(D2="OVR",1,0)</calculatedColumnFormula>
    </tableColumn>
    <tableColumn id="16" xr3:uid="{F9211150-A38C-4A4C-9A0F-F574C4F5DA54}" name="CAPTAIN" dataDxfId="678">
      <calculatedColumnFormula>IF(ISERROR(VLOOKUP(B2,'Callsign Database'!A:F,4,0))," ",VLOOKUP(B2,'Callsign Database'!A:F,4,0))</calculatedColumnFormula>
    </tableColumn>
    <tableColumn id="17" xr3:uid="{843B5070-1168-49C3-8A59-555E61462FE3}" name="POB" dataDxfId="677"/>
    <tableColumn id="14" xr3:uid="{4CAEACB4-282B-4C2A-A706-C21F6B16A4CD}" name="REMARKS">
      <calculatedColumnFormula>IF(ISERROR(VLOOKUP(A2,'Registration Database'!A:O,15,0))," ",VLOOKUP(A2,'Registration Database'!A:O,15,0))</calculatedColumnFormula>
    </tableColumn>
    <tableColumn id="19" xr3:uid="{D70B0966-7596-4A88-ACE1-819ED815B915}" name="EGOW Code" dataDxfId="676">
      <calculatedColumnFormula>IF(ISERROR(VLOOKUP(A2,'Registration Database'!A:F,6,0))," ",VLOOKUP(A2,'Registration Database'!A:F,6,0))</calculatedColumnFormula>
    </tableColumn>
    <tableColumn id="20" xr3:uid="{450D1A43-2580-498D-A362-A1B5D6DB87BE}" name="Unit Code" dataDxfId="675">
      <calculatedColumnFormula>IF(ISERROR(VLOOKUP(B2,'Callsign Database'!A:F,3,0)),"",VLOOKUP(B2,'Callsign Database'!A:F,3,0))</calculatedColumnFormula>
    </tableColumn>
    <tableColumn id="1" xr3:uid="{0721919C-F629-4D38-BAD6-D0EC6DAC4036}" name="Movement Number" dataDxfId="674">
      <calculatedColumnFormula>IF(D2="loc",2)+IF(OR(D2="DEP",D2="ARR"),"1")+IF(D2="ovr","0")</calculatedColumnFormula>
    </tableColumn>
    <tableColumn id="21" xr3:uid="{50D9DC41-A82F-47D5-ADFE-A5FF89D90F8A}" name="T&amp;G Dupliction" dataDxfId="673">
      <calculatedColumnFormula>L2*2</calculatedColumnFormula>
    </tableColumn>
  </tableColumns>
  <tableStyleInfo name="TableStyleLight8"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2B7CC73-89DB-4030-81F5-F906264FD101}" name="Table6" displayName="Table6" ref="A2:E104" totalsRowShown="0">
  <autoFilter ref="A2:E104" xr:uid="{E2B7CC73-89DB-4030-81F5-F906264FD101}"/>
  <tableColumns count="5">
    <tableColumn id="1" xr3:uid="{F940DE32-19C6-40BA-A1E4-47EED723C1F3}" name="Callsign"/>
    <tableColumn id="2" xr3:uid="{F038B8BC-EE20-4103-9C15-0B46A5A898CD}" name="Unit"/>
    <tableColumn id="5" xr3:uid="{82DFE6CC-6C57-4388-902B-F697E311C802}" name="UC"/>
    <tableColumn id="3" xr3:uid="{38E4EDA4-E09F-42A7-A177-48A9C1AB67C1}" name="Name"/>
    <tableColumn id="4" xr3:uid="{50364E4C-F6B7-40AC-AD3E-6E71AB5388FA}" name="Position"/>
  </tableColumns>
  <tableStyleInfo name="TableStyleLight8"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EADF37-9BA2-4567-87D5-F99C784AFA0F}" name="Table1573" displayName="Table1573" ref="A1:O1226" totalsRowShown="0" headerRowDxfId="672" dataDxfId="671">
  <autoFilter ref="A1:O1226" xr:uid="{43EADF37-9BA2-4567-87D5-F99C784AFA0F}"/>
  <sortState xmlns:xlrd2="http://schemas.microsoft.com/office/spreadsheetml/2017/richdata2" ref="A2:O1226">
    <sortCondition ref="M1:M1226"/>
  </sortState>
  <tableColumns count="15">
    <tableColumn id="1" xr3:uid="{BF6C4907-85E7-447A-83CA-7408A28EA2A1}" name="Registration" dataDxfId="670"/>
    <tableColumn id="2" xr3:uid="{FF572FB9-DDA5-42EA-A675-1081F8A8F3DA}" name="Operator" dataDxfId="669"/>
    <tableColumn id="3" xr3:uid="{BEC06879-41BD-4B9D-92E3-98E562C4BB93}" name="Type" dataDxfId="668"/>
    <tableColumn id="13" xr3:uid="{755510ED-EBE5-478B-AB30-7392400D82FA}" name="Popular Name" dataDxfId="667"/>
    <tableColumn id="12" xr3:uid="{510789C8-D338-4E2E-8521-26B8264A3F05}" name="OPERATION TYPE" dataDxfId="666" dataCellStyle="Normal 5"/>
    <tableColumn id="14" xr3:uid="{AC1527F4-7FD9-407B-84C8-7FC32BCE8206}" name="EGOW Flight Type" dataDxfId="665" dataCellStyle="Normal 5"/>
    <tableColumn id="4" xr3:uid="{2CC0D910-4933-479D-A4F6-48E2240EFABE}" name="CAA Flight Type" dataDxfId="664"/>
    <tableColumn id="5" xr3:uid="{B06F098E-16D7-4A4D-868B-5C4A3C4C885D}" name="Jet/Prop" dataDxfId="663"/>
    <tableColumn id="6" xr3:uid="{C41A19E4-2022-4455-A666-5AD9D4526469}" name="CAA Opr" dataDxfId="662"/>
    <tableColumn id="7" xr3:uid="{EC64F6AB-1D68-4D77-B420-25775E961177}" name="CAA Opr Pfx" dataDxfId="661"/>
    <tableColumn id="11" xr3:uid="{975C8553-4CD5-4CAC-8FEA-34A0168CD823}" name="CAA LESSOR PREFIX" dataDxfId="660" dataCellStyle="Normal 5"/>
    <tableColumn id="8" xr3:uid="{3CCD4D58-298C-4750-A574-3B8911E7C0DF}" name="CAA Flight" dataDxfId="659"/>
    <tableColumn id="9" xr3:uid="{B794261F-6C02-4C64-BA39-C31E1B0F7121}" name="Fixed C/S" dataDxfId="658"/>
    <tableColumn id="10" xr3:uid="{1B482C67-DB6C-4BBB-9C0B-66F818890959}" name="Seats" dataDxfId="657"/>
    <tableColumn id="15" xr3:uid="{61B29351-BB20-4429-AE47-16526BF003E0}" name="Notes" dataDxfId="656"/>
  </tableColumns>
  <tableStyleInfo name="TableStyleMedium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7C9EEBC-0CB7-4BF9-A47D-54C53D5DDD73}" name="Table7" displayName="Table7" ref="A1:H1048576" totalsRowShown="0">
  <autoFilter ref="A1:H1048576" xr:uid="{27C9EEBC-0CB7-4BF9-A47D-54C53D5DDD73}"/>
  <sortState xmlns:xlrd2="http://schemas.microsoft.com/office/spreadsheetml/2017/richdata2" ref="A2:H3606">
    <sortCondition ref="B1:B1048576"/>
  </sortState>
  <tableColumns count="8">
    <tableColumn id="1" xr3:uid="{B9E38713-6BB6-469D-8ABF-B228BD35D2B4}" name="Manufacturer"/>
    <tableColumn id="2" xr3:uid="{C40D8D18-FAE5-4EAC-99E3-47C17FE3EBB2}" name="Model"/>
    <tableColumn id="3" xr3:uid="{180F81A2-1B01-402F-BB95-47EFD0F4DA8A}" name="ICAO Type Designator"/>
    <tableColumn id="4" xr3:uid="{5811FA13-4530-4B41-851E-CFD87810B062}" name="ICAO WTC"/>
    <tableColumn id="5" xr3:uid="{093A4210-36C7-440F-98F9-D1A3175E704A}" name="MCTOM (Kg)"/>
    <tableColumn id="6" xr3:uid="{59599CAE-CDA7-4298-9AD8-0B31A9B06B30}" name="UK Departure WTC"/>
    <tableColumn id="7" xr3:uid="{2EB418BD-F9B4-428F-9464-2392036778EF}" name="UK Arrival WTC"/>
    <tableColumn id="8" xr3:uid="{4CF6C5FA-62EE-4E7C-9AD8-DB810080621A}" name="Common Name"/>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table" Target="../tables/table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table" Target="../tables/table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table" Target="../tables/table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table" Target="../tables/table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2" Type="http://schemas.openxmlformats.org/officeDocument/2006/relationships/table" Target="../tables/table33.xml"/><Relationship Id="rId1" Type="http://schemas.openxmlformats.org/officeDocument/2006/relationships/printerSettings" Target="../printerSettings/printerSettings32.bin"/></Relationships>
</file>

<file path=xl/worksheets/_rels/sheet35.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48479-510D-4619-AC7D-C30AC5CFF61F}">
  <sheetPr codeName="Sheet1"/>
  <dimension ref="A1:U100"/>
  <sheetViews>
    <sheetView showZeros="0" zoomScaleNormal="10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7" si="1">IF(OR(D2="LOC", D2="OVR"), "V", "")</f>
        <v/>
      </c>
      <c r="F2" t="str">
        <f t="shared" ref="F2:F7" si="2">IF(OR(D2="DEP",D2="LOC"),"EGOW","")</f>
        <v/>
      </c>
      <c r="H2" t="str">
        <f t="shared" ref="H2:H7" si="3">IF(OR(D2="ARR",D2="LOC"),"EGOW","")</f>
        <v/>
      </c>
      <c r="J2" t="str">
        <f>IF(ISERROR(VLOOKUP(C2,'WTC Database'!C:G,4,0))," ",VLOOKUP(C2,'WTC Database'!C:G,4,0))</f>
        <v xml:space="preserve"> </v>
      </c>
      <c r="K2" s="48" t="str">
        <f>IF(ISERROR(VLOOKUP(C2,'WTC Database'!C:G,5,0))," ",VLOOKUP(C2,'WTC Database'!C:G,5,0))</f>
        <v xml:space="preserve"> </v>
      </c>
      <c r="L2" s="55"/>
      <c r="M2" s="55"/>
      <c r="N2" s="48">
        <f t="shared" ref="N2:N7"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7" si="5">IF(D2="loc",2)+IF(OR(D2="DEP",D2="ARR"),"1")+IF(D2="ovr","0")</f>
        <v>0</v>
      </c>
      <c r="U2" s="48">
        <f t="shared" ref="U2:U7" si="6">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si="6"/>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ref="E8:E23" si="7">IF(OR(D8="LOC", D8="OVR"), "V", "")</f>
        <v/>
      </c>
      <c r="F8" t="str">
        <f t="shared" ref="F8:F23" si="8">IF(OR(D8="DEP",D8="LOC"),"EGOW","")</f>
        <v/>
      </c>
      <c r="H8" t="str">
        <f t="shared" ref="H8:H23" si="9">IF(OR(D8="ARR",D8="LOC"),"EGOW","")</f>
        <v/>
      </c>
      <c r="J8" t="str">
        <f>IF(ISERROR(VLOOKUP(C8,'WTC Database'!C:G,4,0))," ",VLOOKUP(C8,'WTC Database'!C:G,4,0))</f>
        <v xml:space="preserve"> </v>
      </c>
      <c r="K8" s="48" t="str">
        <f>IF(ISERROR(VLOOKUP(C8,'WTC Database'!C:G,5,0))," ",VLOOKUP(C8,'WTC Database'!C:G,5,0))</f>
        <v xml:space="preserve"> </v>
      </c>
      <c r="L8" s="55"/>
      <c r="M8" s="55"/>
      <c r="N8" s="48">
        <f t="shared" ref="N8:N23" si="10">IF(D8="OVR",1,0)</f>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ref="T8:T67" si="11">IF(D8="loc",2)+IF(OR(D8="DEP",D8="ARR"),"1")+IF(D8="ovr","0")</f>
        <v>0</v>
      </c>
      <c r="U8" s="48">
        <f t="shared" ref="U8:U67" si="12">L8*2</f>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7"/>
        <v/>
      </c>
      <c r="F9" t="str">
        <f t="shared" si="8"/>
        <v/>
      </c>
      <c r="H9" t="str">
        <f t="shared" si="9"/>
        <v/>
      </c>
      <c r="J9" t="str">
        <f>IF(ISERROR(VLOOKUP(C9,'WTC Database'!C:G,4,0))," ",VLOOKUP(C9,'WTC Database'!C:G,4,0))</f>
        <v xml:space="preserve"> </v>
      </c>
      <c r="K9" s="48" t="str">
        <f>IF(ISERROR(VLOOKUP(C9,'WTC Database'!C:G,5,0))," ",VLOOKUP(C9,'WTC Database'!C:G,5,0))</f>
        <v xml:space="preserve"> </v>
      </c>
      <c r="L9" s="55"/>
      <c r="M9" s="55"/>
      <c r="N9" s="48">
        <f t="shared" si="10"/>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11"/>
        <v>0</v>
      </c>
      <c r="U9" s="48">
        <f t="shared" si="12"/>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7"/>
        <v/>
      </c>
      <c r="F10" t="str">
        <f t="shared" si="8"/>
        <v/>
      </c>
      <c r="H10" t="str">
        <f t="shared" si="9"/>
        <v/>
      </c>
      <c r="J10" t="str">
        <f>IF(ISERROR(VLOOKUP(C10,'WTC Database'!C:G,4,0))," ",VLOOKUP(C10,'WTC Database'!C:G,4,0))</f>
        <v xml:space="preserve"> </v>
      </c>
      <c r="K10" s="48" t="str">
        <f>IF(ISERROR(VLOOKUP(C10,'WTC Database'!C:G,5,0))," ",VLOOKUP(C10,'WTC Database'!C:G,5,0))</f>
        <v xml:space="preserve"> </v>
      </c>
      <c r="L10" s="55"/>
      <c r="M10" s="55"/>
      <c r="N10" s="48">
        <f t="shared" si="10"/>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11"/>
        <v>0</v>
      </c>
      <c r="U10" s="48">
        <f t="shared" si="12"/>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7"/>
        <v/>
      </c>
      <c r="F11" t="str">
        <f t="shared" si="8"/>
        <v/>
      </c>
      <c r="H11" t="str">
        <f t="shared" si="9"/>
        <v/>
      </c>
      <c r="J11" t="str">
        <f>IF(ISERROR(VLOOKUP(C11,'WTC Database'!C:G,4,0))," ",VLOOKUP(C11,'WTC Database'!C:G,4,0))</f>
        <v xml:space="preserve"> </v>
      </c>
      <c r="K11" s="48" t="str">
        <f>IF(ISERROR(VLOOKUP(C11,'WTC Database'!C:G,5,0))," ",VLOOKUP(C11,'WTC Database'!C:G,5,0))</f>
        <v xml:space="preserve"> </v>
      </c>
      <c r="L11" s="55"/>
      <c r="M11" s="55"/>
      <c r="N11" s="48">
        <f t="shared" si="10"/>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11"/>
        <v>0</v>
      </c>
      <c r="U11" s="48">
        <f t="shared" si="12"/>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7"/>
        <v/>
      </c>
      <c r="F12" t="str">
        <f t="shared" si="8"/>
        <v/>
      </c>
      <c r="H12" t="str">
        <f t="shared" si="9"/>
        <v/>
      </c>
      <c r="J12" t="str">
        <f>IF(ISERROR(VLOOKUP(C12,'WTC Database'!C:G,4,0))," ",VLOOKUP(C12,'WTC Database'!C:G,4,0))</f>
        <v xml:space="preserve"> </v>
      </c>
      <c r="K12" s="48" t="str">
        <f>IF(ISERROR(VLOOKUP(C12,'WTC Database'!C:G,5,0))," ",VLOOKUP(C12,'WTC Database'!C:G,5,0))</f>
        <v xml:space="preserve"> </v>
      </c>
      <c r="L12" s="55"/>
      <c r="M12" s="55"/>
      <c r="N12" s="48">
        <f t="shared" si="10"/>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11"/>
        <v>0</v>
      </c>
      <c r="U12" s="48">
        <f t="shared" si="12"/>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7"/>
        <v/>
      </c>
      <c r="F13" t="str">
        <f t="shared" si="8"/>
        <v/>
      </c>
      <c r="H13" t="str">
        <f t="shared" si="9"/>
        <v/>
      </c>
      <c r="J13" t="str">
        <f>IF(ISERROR(VLOOKUP(C13,'WTC Database'!C:G,4,0))," ",VLOOKUP(C13,'WTC Database'!C:G,4,0))</f>
        <v xml:space="preserve"> </v>
      </c>
      <c r="K13" s="48" t="str">
        <f>IF(ISERROR(VLOOKUP(C13,'WTC Database'!C:G,5,0))," ",VLOOKUP(C13,'WTC Database'!C:G,5,0))</f>
        <v xml:space="preserve"> </v>
      </c>
      <c r="L13" s="55"/>
      <c r="M13" s="55"/>
      <c r="N13" s="48">
        <f t="shared" si="10"/>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11"/>
        <v>0</v>
      </c>
      <c r="U13" s="48">
        <f t="shared" si="12"/>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7"/>
        <v/>
      </c>
      <c r="F14" t="str">
        <f t="shared" si="8"/>
        <v/>
      </c>
      <c r="H14" t="str">
        <f t="shared" si="9"/>
        <v/>
      </c>
      <c r="J14" t="str">
        <f>IF(ISERROR(VLOOKUP(C14,'WTC Database'!C:G,4,0))," ",VLOOKUP(C14,'WTC Database'!C:G,4,0))</f>
        <v xml:space="preserve"> </v>
      </c>
      <c r="K14" s="48" t="str">
        <f>IF(ISERROR(VLOOKUP(C14,'WTC Database'!C:G,5,0))," ",VLOOKUP(C14,'WTC Database'!C:G,5,0))</f>
        <v xml:space="preserve"> </v>
      </c>
      <c r="L14" s="55"/>
      <c r="M14" s="55"/>
      <c r="N14" s="48">
        <f t="shared" si="10"/>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11"/>
        <v>0</v>
      </c>
      <c r="U14" s="48">
        <f t="shared" si="12"/>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7"/>
        <v/>
      </c>
      <c r="F15" t="str">
        <f t="shared" si="8"/>
        <v/>
      </c>
      <c r="H15" t="str">
        <f t="shared" si="9"/>
        <v/>
      </c>
      <c r="J15" t="str">
        <f>IF(ISERROR(VLOOKUP(C15,'WTC Database'!C:G,4,0))," ",VLOOKUP(C15,'WTC Database'!C:G,4,0))</f>
        <v xml:space="preserve"> </v>
      </c>
      <c r="K15" s="48" t="str">
        <f>IF(ISERROR(VLOOKUP(C15,'WTC Database'!C:G,5,0))," ",VLOOKUP(C15,'WTC Database'!C:G,5,0))</f>
        <v xml:space="preserve"> </v>
      </c>
      <c r="L15" s="55"/>
      <c r="M15" s="55"/>
      <c r="N15" s="48">
        <f t="shared" si="10"/>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11"/>
        <v>0</v>
      </c>
      <c r="U15" s="48">
        <f t="shared" si="12"/>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7"/>
        <v/>
      </c>
      <c r="F16" t="str">
        <f t="shared" si="8"/>
        <v/>
      </c>
      <c r="H16" t="str">
        <f t="shared" si="9"/>
        <v/>
      </c>
      <c r="J16" t="str">
        <f>IF(ISERROR(VLOOKUP(C16,'WTC Database'!C:G,4,0))," ",VLOOKUP(C16,'WTC Database'!C:G,4,0))</f>
        <v xml:space="preserve"> </v>
      </c>
      <c r="K16" s="48" t="str">
        <f>IF(ISERROR(VLOOKUP(C16,'WTC Database'!C:G,5,0))," ",VLOOKUP(C16,'WTC Database'!C:G,5,0))</f>
        <v xml:space="preserve"> </v>
      </c>
      <c r="L16" s="55"/>
      <c r="M16" s="55"/>
      <c r="N16" s="48">
        <f t="shared" si="10"/>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11"/>
        <v>0</v>
      </c>
      <c r="U16" s="48">
        <f t="shared" si="12"/>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7"/>
        <v/>
      </c>
      <c r="F17" t="str">
        <f t="shared" si="8"/>
        <v/>
      </c>
      <c r="H17" t="str">
        <f t="shared" si="9"/>
        <v/>
      </c>
      <c r="J17" t="str">
        <f>IF(ISERROR(VLOOKUP(C17,'WTC Database'!C:G,4,0))," ",VLOOKUP(C17,'WTC Database'!C:G,4,0))</f>
        <v xml:space="preserve"> </v>
      </c>
      <c r="K17" s="48" t="str">
        <f>IF(ISERROR(VLOOKUP(C17,'WTC Database'!C:G,5,0))," ",VLOOKUP(C17,'WTC Database'!C:G,5,0))</f>
        <v xml:space="preserve"> </v>
      </c>
      <c r="L17" s="55"/>
      <c r="M17" s="55"/>
      <c r="N17" s="48">
        <f t="shared" si="10"/>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11"/>
        <v>0</v>
      </c>
      <c r="U17" s="48">
        <f t="shared" si="12"/>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7"/>
        <v/>
      </c>
      <c r="F18" t="str">
        <f t="shared" si="8"/>
        <v/>
      </c>
      <c r="H18" t="str">
        <f t="shared" si="9"/>
        <v/>
      </c>
      <c r="J18" t="str">
        <f>IF(ISERROR(VLOOKUP(C18,'WTC Database'!C:G,4,0))," ",VLOOKUP(C18,'WTC Database'!C:G,4,0))</f>
        <v xml:space="preserve"> </v>
      </c>
      <c r="K18" s="48" t="str">
        <f>IF(ISERROR(VLOOKUP(C18,'WTC Database'!C:G,5,0))," ",VLOOKUP(C18,'WTC Database'!C:G,5,0))</f>
        <v xml:space="preserve"> </v>
      </c>
      <c r="L18" s="55"/>
      <c r="M18" s="55"/>
      <c r="N18" s="48">
        <f t="shared" si="10"/>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11"/>
        <v>0</v>
      </c>
      <c r="U18" s="48">
        <f t="shared" si="12"/>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7"/>
        <v/>
      </c>
      <c r="F19" t="str">
        <f t="shared" si="8"/>
        <v/>
      </c>
      <c r="H19" t="str">
        <f t="shared" si="9"/>
        <v/>
      </c>
      <c r="J19" t="str">
        <f>IF(ISERROR(VLOOKUP(C19,'WTC Database'!C:G,4,0))," ",VLOOKUP(C19,'WTC Database'!C:G,4,0))</f>
        <v xml:space="preserve"> </v>
      </c>
      <c r="K19" s="48" t="str">
        <f>IF(ISERROR(VLOOKUP(C19,'WTC Database'!C:G,5,0))," ",VLOOKUP(C19,'WTC Database'!C:G,5,0))</f>
        <v xml:space="preserve"> </v>
      </c>
      <c r="L19" s="55"/>
      <c r="M19" s="55"/>
      <c r="N19" s="48">
        <f t="shared" si="10"/>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11"/>
        <v>0</v>
      </c>
      <c r="U19" s="48">
        <f t="shared" si="12"/>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7"/>
        <v/>
      </c>
      <c r="F20" t="str">
        <f t="shared" si="8"/>
        <v/>
      </c>
      <c r="H20" t="str">
        <f t="shared" si="9"/>
        <v/>
      </c>
      <c r="J20" t="str">
        <f>IF(ISERROR(VLOOKUP(C20,'WTC Database'!C:G,4,0))," ",VLOOKUP(C20,'WTC Database'!C:G,4,0))</f>
        <v xml:space="preserve"> </v>
      </c>
      <c r="K20" s="48" t="str">
        <f>IF(ISERROR(VLOOKUP(C20,'WTC Database'!C:G,5,0))," ",VLOOKUP(C20,'WTC Database'!C:G,5,0))</f>
        <v xml:space="preserve"> </v>
      </c>
      <c r="L20" s="55"/>
      <c r="M20" s="55"/>
      <c r="N20" s="48">
        <f t="shared" si="10"/>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11"/>
        <v>0</v>
      </c>
      <c r="U20" s="48">
        <f t="shared" si="12"/>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11"/>
        <v>0</v>
      </c>
      <c r="U21" s="48">
        <f t="shared" si="12"/>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11"/>
        <v>0</v>
      </c>
      <c r="U22" s="48">
        <f t="shared" si="12"/>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11"/>
        <v>0</v>
      </c>
      <c r="U23" s="48">
        <f t="shared" si="12"/>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33" si="13">IF(OR(D24="LOC", D24="OVR"), "V", "")</f>
        <v/>
      </c>
      <c r="F24" t="str">
        <f t="shared" ref="F24:F33" si="14">IF(OR(D24="DEP",D24="LOC"),"EGOW","")</f>
        <v/>
      </c>
      <c r="H24" t="str">
        <f t="shared" ref="H24:H33" si="15">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33" si="16">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11"/>
        <v>0</v>
      </c>
      <c r="U24" s="48">
        <f t="shared" si="12"/>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3"/>
        <v/>
      </c>
      <c r="F25" t="str">
        <f t="shared" si="14"/>
        <v/>
      </c>
      <c r="H25" t="str">
        <f t="shared" si="15"/>
        <v/>
      </c>
      <c r="J25" t="str">
        <f>IF(ISERROR(VLOOKUP(C25,'WTC Database'!C:G,4,0))," ",VLOOKUP(C25,'WTC Database'!C:G,4,0))</f>
        <v xml:space="preserve"> </v>
      </c>
      <c r="K25" s="48" t="str">
        <f>IF(ISERROR(VLOOKUP(C25,'WTC Database'!C:G,5,0))," ",VLOOKUP(C25,'WTC Database'!C:G,5,0))</f>
        <v xml:space="preserve"> </v>
      </c>
      <c r="L25" s="55"/>
      <c r="M25" s="55"/>
      <c r="N25" s="48">
        <f t="shared" si="16"/>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11"/>
        <v>0</v>
      </c>
      <c r="U25" s="48">
        <f t="shared" si="12"/>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3"/>
        <v/>
      </c>
      <c r="F26" t="str">
        <f t="shared" si="14"/>
        <v/>
      </c>
      <c r="H26" t="str">
        <f t="shared" si="15"/>
        <v/>
      </c>
      <c r="J26" t="str">
        <f>IF(ISERROR(VLOOKUP(C26,'WTC Database'!C:G,4,0))," ",VLOOKUP(C26,'WTC Database'!C:G,4,0))</f>
        <v xml:space="preserve"> </v>
      </c>
      <c r="K26" s="48" t="str">
        <f>IF(ISERROR(VLOOKUP(C26,'WTC Database'!C:G,5,0))," ",VLOOKUP(C26,'WTC Database'!C:G,5,0))</f>
        <v xml:space="preserve"> </v>
      </c>
      <c r="L26" s="55"/>
      <c r="M26" s="55"/>
      <c r="N26" s="48">
        <f t="shared" si="16"/>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11"/>
        <v>0</v>
      </c>
      <c r="U26" s="48">
        <f t="shared" si="12"/>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3"/>
        <v/>
      </c>
      <c r="F27" t="str">
        <f t="shared" si="14"/>
        <v/>
      </c>
      <c r="H27" t="str">
        <f t="shared" si="15"/>
        <v/>
      </c>
      <c r="J27" t="str">
        <f>IF(ISERROR(VLOOKUP(C27,'WTC Database'!C:G,4,0))," ",VLOOKUP(C27,'WTC Database'!C:G,4,0))</f>
        <v xml:space="preserve"> </v>
      </c>
      <c r="K27" s="48" t="str">
        <f>IF(ISERROR(VLOOKUP(C27,'WTC Database'!C:G,5,0))," ",VLOOKUP(C27,'WTC Database'!C:G,5,0))</f>
        <v xml:space="preserve"> </v>
      </c>
      <c r="L27" s="55"/>
      <c r="M27" s="55"/>
      <c r="N27" s="48">
        <f t="shared" si="16"/>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11"/>
        <v>0</v>
      </c>
      <c r="U27" s="48">
        <f t="shared" si="12"/>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3"/>
        <v/>
      </c>
      <c r="F28" t="str">
        <f t="shared" si="14"/>
        <v/>
      </c>
      <c r="H28" t="str">
        <f t="shared" si="15"/>
        <v/>
      </c>
      <c r="J28" t="str">
        <f>IF(ISERROR(VLOOKUP(C28,'WTC Database'!C:G,4,0))," ",VLOOKUP(C28,'WTC Database'!C:G,4,0))</f>
        <v xml:space="preserve"> </v>
      </c>
      <c r="K28" s="48" t="str">
        <f>IF(ISERROR(VLOOKUP(C28,'WTC Database'!C:G,5,0))," ",VLOOKUP(C28,'WTC Database'!C:G,5,0))</f>
        <v xml:space="preserve"> </v>
      </c>
      <c r="L28" s="55"/>
      <c r="M28" s="55"/>
      <c r="N28" s="48">
        <f t="shared" si="16"/>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11"/>
        <v>0</v>
      </c>
      <c r="U28" s="48">
        <f t="shared" si="12"/>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3"/>
        <v/>
      </c>
      <c r="F29" t="str">
        <f t="shared" si="14"/>
        <v/>
      </c>
      <c r="H29" t="str">
        <f t="shared" si="15"/>
        <v/>
      </c>
      <c r="J29" t="str">
        <f>IF(ISERROR(VLOOKUP(C29,'WTC Database'!C:G,4,0))," ",VLOOKUP(C29,'WTC Database'!C:G,4,0))</f>
        <v xml:space="preserve"> </v>
      </c>
      <c r="K29" s="48" t="str">
        <f>IF(ISERROR(VLOOKUP(C29,'WTC Database'!C:G,5,0))," ",VLOOKUP(C29,'WTC Database'!C:G,5,0))</f>
        <v xml:space="preserve"> </v>
      </c>
      <c r="L29" s="55"/>
      <c r="M29" s="55"/>
      <c r="N29" s="48">
        <f t="shared" si="16"/>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11"/>
        <v>0</v>
      </c>
      <c r="U29" s="48">
        <f t="shared" si="12"/>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3"/>
        <v/>
      </c>
      <c r="F30" t="str">
        <f t="shared" si="14"/>
        <v/>
      </c>
      <c r="H30" t="str">
        <f t="shared" si="15"/>
        <v/>
      </c>
      <c r="J30" t="str">
        <f>IF(ISERROR(VLOOKUP(C30,'WTC Database'!C:G,4,0))," ",VLOOKUP(C30,'WTC Database'!C:G,4,0))</f>
        <v xml:space="preserve"> </v>
      </c>
      <c r="K30" s="48" t="str">
        <f>IF(ISERROR(VLOOKUP(C30,'WTC Database'!C:G,5,0))," ",VLOOKUP(C30,'WTC Database'!C:G,5,0))</f>
        <v xml:space="preserve"> </v>
      </c>
      <c r="L30" s="55"/>
      <c r="M30" s="55"/>
      <c r="N30" s="48">
        <f t="shared" si="16"/>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11"/>
        <v>0</v>
      </c>
      <c r="U30" s="48">
        <f t="shared" si="12"/>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3"/>
        <v/>
      </c>
      <c r="F31" t="str">
        <f t="shared" si="14"/>
        <v/>
      </c>
      <c r="H31" t="str">
        <f t="shared" si="15"/>
        <v/>
      </c>
      <c r="J31" t="str">
        <f>IF(ISERROR(VLOOKUP(C31,'WTC Database'!C:G,4,0))," ",VLOOKUP(C31,'WTC Database'!C:G,4,0))</f>
        <v xml:space="preserve"> </v>
      </c>
      <c r="K31" s="48" t="str">
        <f>IF(ISERROR(VLOOKUP(C31,'WTC Database'!C:G,5,0))," ",VLOOKUP(C31,'WTC Database'!C:G,5,0))</f>
        <v xml:space="preserve"> </v>
      </c>
      <c r="L31" s="55"/>
      <c r="M31" s="55"/>
      <c r="N31" s="48">
        <f t="shared" si="16"/>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11"/>
        <v>0</v>
      </c>
      <c r="U31" s="48">
        <f t="shared" si="12"/>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3"/>
        <v/>
      </c>
      <c r="F32" t="str">
        <f t="shared" si="14"/>
        <v/>
      </c>
      <c r="H32" t="str">
        <f t="shared" si="15"/>
        <v/>
      </c>
      <c r="J32" t="str">
        <f>IF(ISERROR(VLOOKUP(C32,'WTC Database'!C:G,4,0))," ",VLOOKUP(C32,'WTC Database'!C:G,4,0))</f>
        <v xml:space="preserve"> </v>
      </c>
      <c r="K32" s="48" t="str">
        <f>IF(ISERROR(VLOOKUP(C32,'WTC Database'!C:G,5,0))," ",VLOOKUP(C32,'WTC Database'!C:G,5,0))</f>
        <v xml:space="preserve"> </v>
      </c>
      <c r="L32" s="55"/>
      <c r="M32" s="55"/>
      <c r="N32" s="48">
        <f t="shared" si="16"/>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11"/>
        <v>0</v>
      </c>
      <c r="U32" s="48">
        <f t="shared" si="12"/>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3"/>
        <v/>
      </c>
      <c r="F33" t="str">
        <f t="shared" si="14"/>
        <v/>
      </c>
      <c r="H33" t="str">
        <f t="shared" si="15"/>
        <v/>
      </c>
      <c r="J33" t="str">
        <f>IF(ISERROR(VLOOKUP(C33,'WTC Database'!C:G,4,0))," ",VLOOKUP(C33,'WTC Database'!C:G,4,0))</f>
        <v xml:space="preserve"> </v>
      </c>
      <c r="K33" s="48" t="str">
        <f>IF(ISERROR(VLOOKUP(C33,'WTC Database'!C:G,5,0))," ",VLOOKUP(C33,'WTC Database'!C:G,5,0))</f>
        <v xml:space="preserve"> </v>
      </c>
      <c r="L33" s="55"/>
      <c r="M33" s="55"/>
      <c r="N33" s="48">
        <f t="shared" si="16"/>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11"/>
        <v>0</v>
      </c>
      <c r="U33" s="48">
        <f t="shared" si="12"/>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7">IF(ISNUMBER(SEARCH("UAM", B34)), "LOC", "")</f>
        <v/>
      </c>
      <c r="E34" t="str">
        <f t="shared" ref="E34:E65" si="18">IF(OR(D34="LOC", D34="OVR"), "V", "")</f>
        <v/>
      </c>
      <c r="F34" t="str">
        <f t="shared" ref="F34:F65" si="19">IF(OR(D34="DEP",D34="LOC"),"EGOW","")</f>
        <v/>
      </c>
      <c r="H34" t="str">
        <f t="shared" ref="H34:H65" si="20">IF(OR(D34="ARR",D34="LOC"),"EGOW","")</f>
        <v/>
      </c>
      <c r="J34" t="str">
        <f>IF(ISERROR(VLOOKUP(C34,'WTC Database'!C:G,4,0))," ",VLOOKUP(C34,'WTC Database'!C:G,4,0))</f>
        <v xml:space="preserve"> </v>
      </c>
      <c r="K34" s="48" t="str">
        <f>IF(ISERROR(VLOOKUP(C34,'WTC Database'!C:G,5,0))," ",VLOOKUP(C34,'WTC Database'!C:G,5,0))</f>
        <v xml:space="preserve"> </v>
      </c>
      <c r="L34" s="55"/>
      <c r="M34" s="55"/>
      <c r="N34" s="48">
        <f t="shared" ref="N34:N65" si="21">IF(D34="OVR",1,0)</f>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11"/>
        <v>0</v>
      </c>
      <c r="U34" s="48">
        <f t="shared" si="12"/>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7"/>
        <v/>
      </c>
      <c r="E35" t="str">
        <f t="shared" si="18"/>
        <v/>
      </c>
      <c r="F35" t="str">
        <f t="shared" si="19"/>
        <v/>
      </c>
      <c r="H35" t="str">
        <f t="shared" si="20"/>
        <v/>
      </c>
      <c r="J35" t="str">
        <f>IF(ISERROR(VLOOKUP(C35,'WTC Database'!C:G,4,0))," ",VLOOKUP(C35,'WTC Database'!C:G,4,0))</f>
        <v xml:space="preserve"> </v>
      </c>
      <c r="K35" s="48" t="str">
        <f>IF(ISERROR(VLOOKUP(C35,'WTC Database'!C:G,5,0))," ",VLOOKUP(C35,'WTC Database'!C:G,5,0))</f>
        <v xml:space="preserve"> </v>
      </c>
      <c r="L35" s="55"/>
      <c r="M35" s="55"/>
      <c r="N35" s="48">
        <f t="shared" si="21"/>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11"/>
        <v>0</v>
      </c>
      <c r="U35" s="48">
        <f t="shared" si="12"/>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7"/>
        <v/>
      </c>
      <c r="E36" t="str">
        <f t="shared" si="18"/>
        <v/>
      </c>
      <c r="F36" t="str">
        <f t="shared" si="19"/>
        <v/>
      </c>
      <c r="H36" t="str">
        <f t="shared" si="20"/>
        <v/>
      </c>
      <c r="J36" t="str">
        <f>IF(ISERROR(VLOOKUP(C36,'WTC Database'!C:G,4,0))," ",VLOOKUP(C36,'WTC Database'!C:G,4,0))</f>
        <v xml:space="preserve"> </v>
      </c>
      <c r="K36" s="48" t="str">
        <f>IF(ISERROR(VLOOKUP(C36,'WTC Database'!C:G,5,0))," ",VLOOKUP(C36,'WTC Database'!C:G,5,0))</f>
        <v xml:space="preserve"> </v>
      </c>
      <c r="L36" s="55"/>
      <c r="M36" s="55"/>
      <c r="N36" s="48">
        <f t="shared" si="21"/>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11"/>
        <v>0</v>
      </c>
      <c r="U36" s="48">
        <f t="shared" si="12"/>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7"/>
        <v/>
      </c>
      <c r="E37" t="str">
        <f t="shared" si="18"/>
        <v/>
      </c>
      <c r="F37" t="str">
        <f t="shared" si="19"/>
        <v/>
      </c>
      <c r="H37" t="str">
        <f t="shared" si="20"/>
        <v/>
      </c>
      <c r="J37" t="str">
        <f>IF(ISERROR(VLOOKUP(C37,'WTC Database'!C:G,4,0))," ",VLOOKUP(C37,'WTC Database'!C:G,4,0))</f>
        <v xml:space="preserve"> </v>
      </c>
      <c r="K37" s="48" t="str">
        <f>IF(ISERROR(VLOOKUP(C37,'WTC Database'!C:G,5,0))," ",VLOOKUP(C37,'WTC Database'!C:G,5,0))</f>
        <v xml:space="preserve"> </v>
      </c>
      <c r="L37" s="55"/>
      <c r="M37" s="55"/>
      <c r="N37" s="48">
        <f t="shared" si="21"/>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11"/>
        <v>0</v>
      </c>
      <c r="U37" s="48">
        <f t="shared" si="12"/>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7"/>
        <v/>
      </c>
      <c r="E38" t="str">
        <f t="shared" si="18"/>
        <v/>
      </c>
      <c r="F38" t="str">
        <f t="shared" si="19"/>
        <v/>
      </c>
      <c r="H38" t="str">
        <f t="shared" si="20"/>
        <v/>
      </c>
      <c r="J38" t="str">
        <f>IF(ISERROR(VLOOKUP(C38,'WTC Database'!C:G,4,0))," ",VLOOKUP(C38,'WTC Database'!C:G,4,0))</f>
        <v xml:space="preserve"> </v>
      </c>
      <c r="K38" s="48" t="str">
        <f>IF(ISERROR(VLOOKUP(C38,'WTC Database'!C:G,5,0))," ",VLOOKUP(C38,'WTC Database'!C:G,5,0))</f>
        <v xml:space="preserve"> </v>
      </c>
      <c r="L38" s="55"/>
      <c r="M38" s="55"/>
      <c r="N38" s="48">
        <f t="shared" si="21"/>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11"/>
        <v>0</v>
      </c>
      <c r="U38" s="48">
        <f t="shared" si="12"/>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7"/>
        <v/>
      </c>
      <c r="E39" t="str">
        <f t="shared" si="18"/>
        <v/>
      </c>
      <c r="F39" t="str">
        <f t="shared" si="19"/>
        <v/>
      </c>
      <c r="H39" t="str">
        <f t="shared" si="20"/>
        <v/>
      </c>
      <c r="J39" t="str">
        <f>IF(ISERROR(VLOOKUP(C39,'WTC Database'!C:G,4,0))," ",VLOOKUP(C39,'WTC Database'!C:G,4,0))</f>
        <v xml:space="preserve"> </v>
      </c>
      <c r="K39" s="48" t="str">
        <f>IF(ISERROR(VLOOKUP(C39,'WTC Database'!C:G,5,0))," ",VLOOKUP(C39,'WTC Database'!C:G,5,0))</f>
        <v xml:space="preserve"> </v>
      </c>
      <c r="L39" s="55"/>
      <c r="M39" s="55"/>
      <c r="N39" s="48">
        <f t="shared" si="21"/>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11"/>
        <v>0</v>
      </c>
      <c r="U39" s="48">
        <f t="shared" si="12"/>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7"/>
        <v/>
      </c>
      <c r="E40" t="str">
        <f t="shared" si="18"/>
        <v/>
      </c>
      <c r="F40" t="str">
        <f t="shared" si="19"/>
        <v/>
      </c>
      <c r="H40" t="str">
        <f t="shared" si="20"/>
        <v/>
      </c>
      <c r="J40" t="str">
        <f>IF(ISERROR(VLOOKUP(C40,'WTC Database'!C:G,4,0))," ",VLOOKUP(C40,'WTC Database'!C:G,4,0))</f>
        <v xml:space="preserve"> </v>
      </c>
      <c r="K40" s="48" t="str">
        <f>IF(ISERROR(VLOOKUP(C40,'WTC Database'!C:G,5,0))," ",VLOOKUP(C40,'WTC Database'!C:G,5,0))</f>
        <v xml:space="preserve"> </v>
      </c>
      <c r="L40" s="55"/>
      <c r="M40" s="55"/>
      <c r="N40" s="48">
        <f t="shared" si="21"/>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11"/>
        <v>0</v>
      </c>
      <c r="U40" s="48">
        <f t="shared" si="12"/>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7"/>
        <v/>
      </c>
      <c r="E41" t="str">
        <f t="shared" si="18"/>
        <v/>
      </c>
      <c r="F41" t="str">
        <f t="shared" si="19"/>
        <v/>
      </c>
      <c r="H41" t="str">
        <f t="shared" si="20"/>
        <v/>
      </c>
      <c r="J41" t="str">
        <f>IF(ISERROR(VLOOKUP(C41,'WTC Database'!C:G,4,0))," ",VLOOKUP(C41,'WTC Database'!C:G,4,0))</f>
        <v xml:space="preserve"> </v>
      </c>
      <c r="K41" s="48" t="str">
        <f>IF(ISERROR(VLOOKUP(C41,'WTC Database'!C:G,5,0))," ",VLOOKUP(C41,'WTC Database'!C:G,5,0))</f>
        <v xml:space="preserve"> </v>
      </c>
      <c r="L41" s="55"/>
      <c r="M41" s="55"/>
      <c r="N41" s="48">
        <f t="shared" si="21"/>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11"/>
        <v>0</v>
      </c>
      <c r="U41" s="48">
        <f t="shared" si="12"/>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7"/>
        <v/>
      </c>
      <c r="E42" t="str">
        <f t="shared" si="18"/>
        <v/>
      </c>
      <c r="F42" t="str">
        <f t="shared" si="19"/>
        <v/>
      </c>
      <c r="H42" t="str">
        <f t="shared" si="20"/>
        <v/>
      </c>
      <c r="J42" t="str">
        <f>IF(ISERROR(VLOOKUP(C42,'WTC Database'!C:G,4,0))," ",VLOOKUP(C42,'WTC Database'!C:G,4,0))</f>
        <v xml:space="preserve"> </v>
      </c>
      <c r="K42" s="48" t="str">
        <f>IF(ISERROR(VLOOKUP(C42,'WTC Database'!C:G,5,0))," ",VLOOKUP(C42,'WTC Database'!C:G,5,0))</f>
        <v xml:space="preserve"> </v>
      </c>
      <c r="L42" s="55"/>
      <c r="M42" s="55"/>
      <c r="N42" s="48">
        <f t="shared" si="21"/>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11"/>
        <v>0</v>
      </c>
      <c r="U42" s="48">
        <f t="shared" si="12"/>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7"/>
        <v/>
      </c>
      <c r="E43" t="str">
        <f t="shared" si="18"/>
        <v/>
      </c>
      <c r="F43" t="str">
        <f t="shared" si="19"/>
        <v/>
      </c>
      <c r="H43" t="str">
        <f t="shared" si="20"/>
        <v/>
      </c>
      <c r="J43" t="str">
        <f>IF(ISERROR(VLOOKUP(C43,'WTC Database'!C:G,4,0))," ",VLOOKUP(C43,'WTC Database'!C:G,4,0))</f>
        <v xml:space="preserve"> </v>
      </c>
      <c r="K43" s="48" t="str">
        <f>IF(ISERROR(VLOOKUP(C43,'WTC Database'!C:G,5,0))," ",VLOOKUP(C43,'WTC Database'!C:G,5,0))</f>
        <v xml:space="preserve"> </v>
      </c>
      <c r="L43" s="55"/>
      <c r="M43" s="55"/>
      <c r="N43" s="48">
        <f t="shared" si="21"/>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11"/>
        <v>0</v>
      </c>
      <c r="U43" s="48">
        <f t="shared" si="12"/>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7"/>
        <v/>
      </c>
      <c r="E44" t="str">
        <f t="shared" si="18"/>
        <v/>
      </c>
      <c r="F44" t="str">
        <f t="shared" si="19"/>
        <v/>
      </c>
      <c r="H44" t="str">
        <f t="shared" si="20"/>
        <v/>
      </c>
      <c r="J44" t="str">
        <f>IF(ISERROR(VLOOKUP(C44,'WTC Database'!C:G,4,0))," ",VLOOKUP(C44,'WTC Database'!C:G,4,0))</f>
        <v xml:space="preserve"> </v>
      </c>
      <c r="K44" s="48" t="str">
        <f>IF(ISERROR(VLOOKUP(C44,'WTC Database'!C:G,5,0))," ",VLOOKUP(C44,'WTC Database'!C:G,5,0))</f>
        <v xml:space="preserve"> </v>
      </c>
      <c r="L44" s="55"/>
      <c r="M44" s="55"/>
      <c r="N44" s="48">
        <f t="shared" si="21"/>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11"/>
        <v>0</v>
      </c>
      <c r="U44" s="48">
        <f t="shared" si="12"/>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7"/>
        <v/>
      </c>
      <c r="E45" t="str">
        <f t="shared" si="18"/>
        <v/>
      </c>
      <c r="F45" t="str">
        <f t="shared" si="19"/>
        <v/>
      </c>
      <c r="H45" t="str">
        <f t="shared" si="20"/>
        <v/>
      </c>
      <c r="J45" t="str">
        <f>IF(ISERROR(VLOOKUP(C45,'WTC Database'!C:G,4,0))," ",VLOOKUP(C45,'WTC Database'!C:G,4,0))</f>
        <v xml:space="preserve"> </v>
      </c>
      <c r="K45" s="48" t="str">
        <f>IF(ISERROR(VLOOKUP(C45,'WTC Database'!C:G,5,0))," ",VLOOKUP(C45,'WTC Database'!C:G,5,0))</f>
        <v xml:space="preserve"> </v>
      </c>
      <c r="L45" s="55"/>
      <c r="M45" s="55"/>
      <c r="N45" s="48">
        <f t="shared" si="21"/>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11"/>
        <v>0</v>
      </c>
      <c r="U45" s="48">
        <f t="shared" si="12"/>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7"/>
        <v/>
      </c>
      <c r="E46" t="str">
        <f t="shared" si="18"/>
        <v/>
      </c>
      <c r="F46" t="str">
        <f t="shared" si="19"/>
        <v/>
      </c>
      <c r="H46" t="str">
        <f t="shared" si="20"/>
        <v/>
      </c>
      <c r="J46" t="str">
        <f>IF(ISERROR(VLOOKUP(C46,'WTC Database'!C:G,4,0))," ",VLOOKUP(C46,'WTC Database'!C:G,4,0))</f>
        <v xml:space="preserve"> </v>
      </c>
      <c r="K46" s="48" t="str">
        <f>IF(ISERROR(VLOOKUP(C46,'WTC Database'!C:G,5,0))," ",VLOOKUP(C46,'WTC Database'!C:G,5,0))</f>
        <v xml:space="preserve"> </v>
      </c>
      <c r="L46" s="55"/>
      <c r="M46" s="55"/>
      <c r="N46" s="48">
        <f t="shared" si="21"/>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11"/>
        <v>0</v>
      </c>
      <c r="U46" s="48">
        <f t="shared" si="12"/>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7"/>
        <v/>
      </c>
      <c r="E47" t="str">
        <f t="shared" si="18"/>
        <v/>
      </c>
      <c r="F47" t="str">
        <f t="shared" si="19"/>
        <v/>
      </c>
      <c r="H47" t="str">
        <f t="shared" si="20"/>
        <v/>
      </c>
      <c r="J47" t="str">
        <f>IF(ISERROR(VLOOKUP(C47,'WTC Database'!C:G,4,0))," ",VLOOKUP(C47,'WTC Database'!C:G,4,0))</f>
        <v xml:space="preserve"> </v>
      </c>
      <c r="K47" s="48" t="str">
        <f>IF(ISERROR(VLOOKUP(C47,'WTC Database'!C:G,5,0))," ",VLOOKUP(C47,'WTC Database'!C:G,5,0))</f>
        <v xml:space="preserve"> </v>
      </c>
      <c r="L47" s="55"/>
      <c r="M47" s="55"/>
      <c r="N47" s="48">
        <f t="shared" si="21"/>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11"/>
        <v>0</v>
      </c>
      <c r="U47" s="48">
        <f t="shared" si="12"/>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7"/>
        <v/>
      </c>
      <c r="E48" t="str">
        <f t="shared" si="18"/>
        <v/>
      </c>
      <c r="F48" t="str">
        <f t="shared" si="19"/>
        <v/>
      </c>
      <c r="H48" t="str">
        <f t="shared" si="20"/>
        <v/>
      </c>
      <c r="J48" t="str">
        <f>IF(ISERROR(VLOOKUP(C48,'WTC Database'!C:G,4,0))," ",VLOOKUP(C48,'WTC Database'!C:G,4,0))</f>
        <v xml:space="preserve"> </v>
      </c>
      <c r="K48" s="48" t="str">
        <f>IF(ISERROR(VLOOKUP(C48,'WTC Database'!C:G,5,0))," ",VLOOKUP(C48,'WTC Database'!C:G,5,0))</f>
        <v xml:space="preserve"> </v>
      </c>
      <c r="L48" s="55"/>
      <c r="M48" s="55"/>
      <c r="N48" s="48">
        <f t="shared" si="21"/>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11"/>
        <v>0</v>
      </c>
      <c r="U48" s="48">
        <f t="shared" si="12"/>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7"/>
        <v/>
      </c>
      <c r="E49" t="str">
        <f t="shared" si="18"/>
        <v/>
      </c>
      <c r="F49" t="str">
        <f t="shared" si="19"/>
        <v/>
      </c>
      <c r="H49" t="str">
        <f t="shared" si="20"/>
        <v/>
      </c>
      <c r="J49" t="str">
        <f>IF(ISERROR(VLOOKUP(C49,'WTC Database'!C:G,4,0))," ",VLOOKUP(C49,'WTC Database'!C:G,4,0))</f>
        <v xml:space="preserve"> </v>
      </c>
      <c r="K49" s="48" t="str">
        <f>IF(ISERROR(VLOOKUP(C49,'WTC Database'!C:G,5,0))," ",VLOOKUP(C49,'WTC Database'!C:G,5,0))</f>
        <v xml:space="preserve"> </v>
      </c>
      <c r="L49" s="55"/>
      <c r="M49" s="55"/>
      <c r="N49" s="48">
        <f t="shared" si="21"/>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11"/>
        <v>0</v>
      </c>
      <c r="U49" s="48">
        <f t="shared" si="12"/>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7"/>
        <v/>
      </c>
      <c r="E50" t="str">
        <f t="shared" si="18"/>
        <v/>
      </c>
      <c r="F50" t="str">
        <f t="shared" si="19"/>
        <v/>
      </c>
      <c r="H50" t="str">
        <f t="shared" si="20"/>
        <v/>
      </c>
      <c r="J50" t="str">
        <f>IF(ISERROR(VLOOKUP(C50,'WTC Database'!C:G,4,0))," ",VLOOKUP(C50,'WTC Database'!C:G,4,0))</f>
        <v xml:space="preserve"> </v>
      </c>
      <c r="K50" s="48" t="str">
        <f>IF(ISERROR(VLOOKUP(C50,'WTC Database'!C:G,5,0))," ",VLOOKUP(C50,'WTC Database'!C:G,5,0))</f>
        <v xml:space="preserve"> </v>
      </c>
      <c r="L50" s="55"/>
      <c r="M50" s="55"/>
      <c r="N50" s="48">
        <f t="shared" si="21"/>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11"/>
        <v>0</v>
      </c>
      <c r="U50" s="48">
        <f t="shared" si="12"/>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7"/>
        <v/>
      </c>
      <c r="E51" t="str">
        <f t="shared" si="18"/>
        <v/>
      </c>
      <c r="F51" t="str">
        <f t="shared" si="19"/>
        <v/>
      </c>
      <c r="H51" t="str">
        <f t="shared" si="20"/>
        <v/>
      </c>
      <c r="J51" t="str">
        <f>IF(ISERROR(VLOOKUP(C51,'WTC Database'!C:G,4,0))," ",VLOOKUP(C51,'WTC Database'!C:G,4,0))</f>
        <v xml:space="preserve"> </v>
      </c>
      <c r="K51" s="48" t="str">
        <f>IF(ISERROR(VLOOKUP(C51,'WTC Database'!C:G,5,0))," ",VLOOKUP(C51,'WTC Database'!C:G,5,0))</f>
        <v xml:space="preserve"> </v>
      </c>
      <c r="L51" s="55"/>
      <c r="M51" s="55"/>
      <c r="N51" s="48">
        <f t="shared" si="21"/>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11"/>
        <v>0</v>
      </c>
      <c r="U51" s="48">
        <f t="shared" si="12"/>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7"/>
        <v/>
      </c>
      <c r="E52" t="str">
        <f t="shared" si="18"/>
        <v/>
      </c>
      <c r="F52" t="str">
        <f t="shared" si="19"/>
        <v/>
      </c>
      <c r="H52" t="str">
        <f t="shared" si="20"/>
        <v/>
      </c>
      <c r="J52" t="str">
        <f>IF(ISERROR(VLOOKUP(C52,'WTC Database'!C:G,4,0))," ",VLOOKUP(C52,'WTC Database'!C:G,4,0))</f>
        <v xml:space="preserve"> </v>
      </c>
      <c r="K52" s="48" t="str">
        <f>IF(ISERROR(VLOOKUP(C52,'WTC Database'!C:G,5,0))," ",VLOOKUP(C52,'WTC Database'!C:G,5,0))</f>
        <v xml:space="preserve"> </v>
      </c>
      <c r="L52" s="55"/>
      <c r="M52" s="55"/>
      <c r="N52" s="48">
        <f t="shared" si="21"/>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11"/>
        <v>0</v>
      </c>
      <c r="U52" s="48">
        <f t="shared" si="12"/>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7"/>
        <v/>
      </c>
      <c r="E53" t="str">
        <f t="shared" si="18"/>
        <v/>
      </c>
      <c r="F53" t="str">
        <f t="shared" si="19"/>
        <v/>
      </c>
      <c r="H53" t="str">
        <f t="shared" si="20"/>
        <v/>
      </c>
      <c r="J53" t="str">
        <f>IF(ISERROR(VLOOKUP(C53,'WTC Database'!C:G,4,0))," ",VLOOKUP(C53,'WTC Database'!C:G,4,0))</f>
        <v xml:space="preserve"> </v>
      </c>
      <c r="K53" s="48" t="str">
        <f>IF(ISERROR(VLOOKUP(C53,'WTC Database'!C:G,5,0))," ",VLOOKUP(C53,'WTC Database'!C:G,5,0))</f>
        <v xml:space="preserve"> </v>
      </c>
      <c r="L53" s="55"/>
      <c r="M53" s="55"/>
      <c r="N53" s="48">
        <f t="shared" si="21"/>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11"/>
        <v>0</v>
      </c>
      <c r="U53" s="48">
        <f t="shared" si="12"/>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7"/>
        <v/>
      </c>
      <c r="E54" t="str">
        <f t="shared" si="18"/>
        <v/>
      </c>
      <c r="F54" t="str">
        <f t="shared" si="19"/>
        <v/>
      </c>
      <c r="H54" t="str">
        <f t="shared" si="20"/>
        <v/>
      </c>
      <c r="J54" t="str">
        <f>IF(ISERROR(VLOOKUP(C54,'WTC Database'!C:G,4,0))," ",VLOOKUP(C54,'WTC Database'!C:G,4,0))</f>
        <v xml:space="preserve"> </v>
      </c>
      <c r="K54" s="48" t="str">
        <f>IF(ISERROR(VLOOKUP(C54,'WTC Database'!C:G,5,0))," ",VLOOKUP(C54,'WTC Database'!C:G,5,0))</f>
        <v xml:space="preserve"> </v>
      </c>
      <c r="L54" s="55"/>
      <c r="M54" s="55"/>
      <c r="N54" s="48">
        <f t="shared" si="21"/>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11"/>
        <v>0</v>
      </c>
      <c r="U54" s="48">
        <f t="shared" si="12"/>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7"/>
        <v/>
      </c>
      <c r="E55" t="str">
        <f t="shared" si="18"/>
        <v/>
      </c>
      <c r="F55" t="str">
        <f t="shared" si="19"/>
        <v/>
      </c>
      <c r="H55" t="str">
        <f t="shared" si="20"/>
        <v/>
      </c>
      <c r="J55" t="str">
        <f>IF(ISERROR(VLOOKUP(C55,'WTC Database'!C:G,4,0))," ",VLOOKUP(C55,'WTC Database'!C:G,4,0))</f>
        <v xml:space="preserve"> </v>
      </c>
      <c r="K55" s="48" t="str">
        <f>IF(ISERROR(VLOOKUP(C55,'WTC Database'!C:G,5,0))," ",VLOOKUP(C55,'WTC Database'!C:G,5,0))</f>
        <v xml:space="preserve"> </v>
      </c>
      <c r="L55" s="55"/>
      <c r="M55" s="55"/>
      <c r="N55" s="48">
        <f t="shared" si="21"/>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11"/>
        <v>0</v>
      </c>
      <c r="U55" s="48">
        <f t="shared" si="12"/>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7"/>
        <v/>
      </c>
      <c r="E56" t="str">
        <f t="shared" si="18"/>
        <v/>
      </c>
      <c r="F56" t="str">
        <f t="shared" si="19"/>
        <v/>
      </c>
      <c r="H56" t="str">
        <f t="shared" si="20"/>
        <v/>
      </c>
      <c r="J56" t="str">
        <f>IF(ISERROR(VLOOKUP(C56,'WTC Database'!C:G,4,0))," ",VLOOKUP(C56,'WTC Database'!C:G,4,0))</f>
        <v xml:space="preserve"> </v>
      </c>
      <c r="K56" s="48" t="str">
        <f>IF(ISERROR(VLOOKUP(C56,'WTC Database'!C:G,5,0))," ",VLOOKUP(C56,'WTC Database'!C:G,5,0))</f>
        <v xml:space="preserve"> </v>
      </c>
      <c r="L56" s="55"/>
      <c r="M56" s="55"/>
      <c r="N56" s="48">
        <f t="shared" si="21"/>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11"/>
        <v>0</v>
      </c>
      <c r="U56" s="48">
        <f t="shared" si="12"/>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7"/>
        <v/>
      </c>
      <c r="E57" t="str">
        <f t="shared" si="18"/>
        <v/>
      </c>
      <c r="F57" t="str">
        <f t="shared" si="19"/>
        <v/>
      </c>
      <c r="H57" t="str">
        <f t="shared" si="20"/>
        <v/>
      </c>
      <c r="J57" t="str">
        <f>IF(ISERROR(VLOOKUP(C57,'WTC Database'!C:G,4,0))," ",VLOOKUP(C57,'WTC Database'!C:G,4,0))</f>
        <v xml:space="preserve"> </v>
      </c>
      <c r="K57" s="48" t="str">
        <f>IF(ISERROR(VLOOKUP(C57,'WTC Database'!C:G,5,0))," ",VLOOKUP(C57,'WTC Database'!C:G,5,0))</f>
        <v xml:space="preserve"> </v>
      </c>
      <c r="L57" s="55"/>
      <c r="M57" s="55"/>
      <c r="N57" s="48">
        <f t="shared" si="21"/>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11"/>
        <v>0</v>
      </c>
      <c r="U57" s="48">
        <f t="shared" si="12"/>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7"/>
        <v/>
      </c>
      <c r="E58" t="str">
        <f t="shared" si="18"/>
        <v/>
      </c>
      <c r="F58" t="str">
        <f t="shared" si="19"/>
        <v/>
      </c>
      <c r="H58" t="str">
        <f t="shared" si="20"/>
        <v/>
      </c>
      <c r="J58" t="str">
        <f>IF(ISERROR(VLOOKUP(C58,'WTC Database'!C:G,4,0))," ",VLOOKUP(C58,'WTC Database'!C:G,4,0))</f>
        <v xml:space="preserve"> </v>
      </c>
      <c r="K58" s="48" t="str">
        <f>IF(ISERROR(VLOOKUP(C58,'WTC Database'!C:G,5,0))," ",VLOOKUP(C58,'WTC Database'!C:G,5,0))</f>
        <v xml:space="preserve"> </v>
      </c>
      <c r="L58" s="55"/>
      <c r="M58" s="55"/>
      <c r="N58" s="48">
        <f t="shared" si="21"/>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11"/>
        <v>0</v>
      </c>
      <c r="U58" s="48">
        <f t="shared" si="12"/>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7"/>
        <v/>
      </c>
      <c r="E59" t="str">
        <f t="shared" si="18"/>
        <v/>
      </c>
      <c r="F59" t="str">
        <f t="shared" si="19"/>
        <v/>
      </c>
      <c r="H59" t="str">
        <f t="shared" si="20"/>
        <v/>
      </c>
      <c r="J59" t="str">
        <f>IF(ISERROR(VLOOKUP(C59,'WTC Database'!C:G,4,0))," ",VLOOKUP(C59,'WTC Database'!C:G,4,0))</f>
        <v xml:space="preserve"> </v>
      </c>
      <c r="K59" s="48" t="str">
        <f>IF(ISERROR(VLOOKUP(C59,'WTC Database'!C:G,5,0))," ",VLOOKUP(C59,'WTC Database'!C:G,5,0))</f>
        <v xml:space="preserve"> </v>
      </c>
      <c r="L59" s="55"/>
      <c r="M59" s="55"/>
      <c r="N59" s="48">
        <f t="shared" si="21"/>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11"/>
        <v>0</v>
      </c>
      <c r="U59" s="48">
        <f t="shared" si="12"/>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7"/>
        <v/>
      </c>
      <c r="E60" t="str">
        <f t="shared" si="18"/>
        <v/>
      </c>
      <c r="F60" t="str">
        <f t="shared" si="19"/>
        <v/>
      </c>
      <c r="H60" t="str">
        <f t="shared" si="20"/>
        <v/>
      </c>
      <c r="J60" t="str">
        <f>IF(ISERROR(VLOOKUP(C60,'WTC Database'!C:G,4,0))," ",VLOOKUP(C60,'WTC Database'!C:G,4,0))</f>
        <v xml:space="preserve"> </v>
      </c>
      <c r="K60" s="48" t="str">
        <f>IF(ISERROR(VLOOKUP(C60,'WTC Database'!C:G,5,0))," ",VLOOKUP(C60,'WTC Database'!C:G,5,0))</f>
        <v xml:space="preserve"> </v>
      </c>
      <c r="L60" s="55"/>
      <c r="M60" s="55"/>
      <c r="N60" s="48">
        <f t="shared" si="21"/>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11"/>
        <v>0</v>
      </c>
      <c r="U60" s="48">
        <f t="shared" si="12"/>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7"/>
        <v/>
      </c>
      <c r="E61" t="str">
        <f t="shared" si="18"/>
        <v/>
      </c>
      <c r="F61" t="str">
        <f t="shared" si="19"/>
        <v/>
      </c>
      <c r="H61" t="str">
        <f t="shared" si="20"/>
        <v/>
      </c>
      <c r="J61" t="str">
        <f>IF(ISERROR(VLOOKUP(C61,'WTC Database'!C:G,4,0))," ",VLOOKUP(C61,'WTC Database'!C:G,4,0))</f>
        <v xml:space="preserve"> </v>
      </c>
      <c r="K61" s="48" t="str">
        <f>IF(ISERROR(VLOOKUP(C61,'WTC Database'!C:G,5,0))," ",VLOOKUP(C61,'WTC Database'!C:G,5,0))</f>
        <v xml:space="preserve"> </v>
      </c>
      <c r="L61" s="55"/>
      <c r="M61" s="55"/>
      <c r="N61" s="48">
        <f t="shared" si="21"/>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11"/>
        <v>0</v>
      </c>
      <c r="U61" s="48">
        <f t="shared" si="12"/>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7"/>
        <v/>
      </c>
      <c r="E62" t="str">
        <f t="shared" si="18"/>
        <v/>
      </c>
      <c r="F62" t="str">
        <f t="shared" si="19"/>
        <v/>
      </c>
      <c r="H62" t="str">
        <f t="shared" si="20"/>
        <v/>
      </c>
      <c r="J62" t="str">
        <f>IF(ISERROR(VLOOKUP(C62,'WTC Database'!C:G,4,0))," ",VLOOKUP(C62,'WTC Database'!C:G,4,0))</f>
        <v xml:space="preserve"> </v>
      </c>
      <c r="K62" s="48" t="str">
        <f>IF(ISERROR(VLOOKUP(C62,'WTC Database'!C:G,5,0))," ",VLOOKUP(C62,'WTC Database'!C:G,5,0))</f>
        <v xml:space="preserve"> </v>
      </c>
      <c r="L62" s="55"/>
      <c r="M62" s="55"/>
      <c r="N62" s="48">
        <f t="shared" si="21"/>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11"/>
        <v>0</v>
      </c>
      <c r="U62" s="48">
        <f t="shared" si="12"/>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7"/>
        <v/>
      </c>
      <c r="E63" t="str">
        <f t="shared" si="18"/>
        <v/>
      </c>
      <c r="F63" t="str">
        <f t="shared" si="19"/>
        <v/>
      </c>
      <c r="H63" t="str">
        <f t="shared" si="20"/>
        <v/>
      </c>
      <c r="J63" t="str">
        <f>IF(ISERROR(VLOOKUP(C63,'WTC Database'!C:G,4,0))," ",VLOOKUP(C63,'WTC Database'!C:G,4,0))</f>
        <v xml:space="preserve"> </v>
      </c>
      <c r="K63" s="48" t="str">
        <f>IF(ISERROR(VLOOKUP(C63,'WTC Database'!C:G,5,0))," ",VLOOKUP(C63,'WTC Database'!C:G,5,0))</f>
        <v xml:space="preserve"> </v>
      </c>
      <c r="L63" s="55"/>
      <c r="M63" s="55"/>
      <c r="N63" s="48">
        <f t="shared" si="21"/>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11"/>
        <v>0</v>
      </c>
      <c r="U63" s="48">
        <f t="shared" si="12"/>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7"/>
        <v/>
      </c>
      <c r="E64" t="str">
        <f t="shared" si="18"/>
        <v/>
      </c>
      <c r="F64" t="str">
        <f t="shared" si="19"/>
        <v/>
      </c>
      <c r="H64" t="str">
        <f t="shared" si="20"/>
        <v/>
      </c>
      <c r="J64" t="str">
        <f>IF(ISERROR(VLOOKUP(C64,'WTC Database'!C:G,4,0))," ",VLOOKUP(C64,'WTC Database'!C:G,4,0))</f>
        <v xml:space="preserve"> </v>
      </c>
      <c r="K64" s="48" t="str">
        <f>IF(ISERROR(VLOOKUP(C64,'WTC Database'!C:G,5,0))," ",VLOOKUP(C64,'WTC Database'!C:G,5,0))</f>
        <v xml:space="preserve"> </v>
      </c>
      <c r="L64" s="55"/>
      <c r="M64" s="55"/>
      <c r="N64" s="48">
        <f t="shared" si="21"/>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11"/>
        <v>0</v>
      </c>
      <c r="U64" s="48">
        <f t="shared" si="12"/>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7"/>
        <v/>
      </c>
      <c r="E65" t="str">
        <f t="shared" si="18"/>
        <v/>
      </c>
      <c r="F65" t="str">
        <f t="shared" si="19"/>
        <v/>
      </c>
      <c r="H65" t="str">
        <f t="shared" si="20"/>
        <v/>
      </c>
      <c r="J65" t="str">
        <f>IF(ISERROR(VLOOKUP(C65,'WTC Database'!C:G,4,0))," ",VLOOKUP(C65,'WTC Database'!C:G,4,0))</f>
        <v xml:space="preserve"> </v>
      </c>
      <c r="K65" s="48" t="str">
        <f>IF(ISERROR(VLOOKUP(C65,'WTC Database'!C:G,5,0))," ",VLOOKUP(C65,'WTC Database'!C:G,5,0))</f>
        <v xml:space="preserve"> </v>
      </c>
      <c r="L65" s="55"/>
      <c r="M65" s="55"/>
      <c r="N65" s="48">
        <f t="shared" si="21"/>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11"/>
        <v>0</v>
      </c>
      <c r="U65" s="48">
        <f t="shared" si="12"/>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22">IF(ISNUMBER(SEARCH("UAM", B66)), "LOC", "")</f>
        <v/>
      </c>
      <c r="E66" t="str">
        <f t="shared" ref="E66:E97" si="23">IF(OR(D66="LOC", D66="OVR"), "V", "")</f>
        <v/>
      </c>
      <c r="F66" t="str">
        <f t="shared" ref="F66:F100" si="24">IF(OR(D66="DEP",D66="LOC"),"EGOW","")</f>
        <v/>
      </c>
      <c r="H66" t="str">
        <f t="shared" ref="H66:H100" si="25">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26">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si="11"/>
        <v>0</v>
      </c>
      <c r="U66" s="48">
        <f t="shared" si="12"/>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22"/>
        <v/>
      </c>
      <c r="E67" t="str">
        <f t="shared" si="23"/>
        <v/>
      </c>
      <c r="F67" t="str">
        <f t="shared" si="24"/>
        <v/>
      </c>
      <c r="H67" t="str">
        <f t="shared" si="25"/>
        <v/>
      </c>
      <c r="J67" t="str">
        <f>IF(ISERROR(VLOOKUP(C67,'WTC Database'!C:G,4,0))," ",VLOOKUP(C67,'WTC Database'!C:G,4,0))</f>
        <v xml:space="preserve"> </v>
      </c>
      <c r="K67" s="48" t="str">
        <f>IF(ISERROR(VLOOKUP(C67,'WTC Database'!C:G,5,0))," ",VLOOKUP(C67,'WTC Database'!C:G,5,0))</f>
        <v xml:space="preserve"> </v>
      </c>
      <c r="L67" s="55"/>
      <c r="M67" s="55"/>
      <c r="N67" s="48">
        <f t="shared" si="26"/>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1"/>
        <v>0</v>
      </c>
      <c r="U67" s="48">
        <f t="shared" si="12"/>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22"/>
        <v/>
      </c>
      <c r="E68" t="str">
        <f t="shared" si="23"/>
        <v/>
      </c>
      <c r="F68" t="str">
        <f t="shared" si="24"/>
        <v/>
      </c>
      <c r="H68" t="str">
        <f t="shared" si="25"/>
        <v/>
      </c>
      <c r="J68" t="str">
        <f>IF(ISERROR(VLOOKUP(C68,'WTC Database'!C:G,4,0))," ",VLOOKUP(C68,'WTC Database'!C:G,4,0))</f>
        <v xml:space="preserve"> </v>
      </c>
      <c r="K68" s="48" t="str">
        <f>IF(ISERROR(VLOOKUP(C68,'WTC Database'!C:G,5,0))," ",VLOOKUP(C68,'WTC Database'!C:G,5,0))</f>
        <v xml:space="preserve"> </v>
      </c>
      <c r="L68" s="55"/>
      <c r="M68" s="55"/>
      <c r="N68" s="48">
        <f t="shared" si="26"/>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ref="T68:T100" si="27">IF(D68="loc",2)+IF(OR(D68="DEP",D68="ARR"),"1")+IF(D68="ovr","0")</f>
        <v>0</v>
      </c>
      <c r="U68" s="48">
        <f t="shared" ref="U68:U100" si="28">L68*2</f>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22"/>
        <v/>
      </c>
      <c r="E69" t="str">
        <f t="shared" si="23"/>
        <v/>
      </c>
      <c r="F69" t="str">
        <f t="shared" si="24"/>
        <v/>
      </c>
      <c r="H69" t="str">
        <f t="shared" si="25"/>
        <v/>
      </c>
      <c r="J69" t="str">
        <f>IF(ISERROR(VLOOKUP(C69,'WTC Database'!C:G,4,0))," ",VLOOKUP(C69,'WTC Database'!C:G,4,0))</f>
        <v xml:space="preserve"> </v>
      </c>
      <c r="K69" s="48" t="str">
        <f>IF(ISERROR(VLOOKUP(C69,'WTC Database'!C:G,5,0))," ",VLOOKUP(C69,'WTC Database'!C:G,5,0))</f>
        <v xml:space="preserve"> </v>
      </c>
      <c r="L69" s="55"/>
      <c r="M69" s="55"/>
      <c r="N69" s="48">
        <f t="shared" si="26"/>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7"/>
        <v>0</v>
      </c>
      <c r="U69" s="48">
        <f t="shared" si="28"/>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22"/>
        <v/>
      </c>
      <c r="E70" t="str">
        <f t="shared" si="23"/>
        <v/>
      </c>
      <c r="F70" t="str">
        <f t="shared" si="24"/>
        <v/>
      </c>
      <c r="H70" t="str">
        <f t="shared" si="25"/>
        <v/>
      </c>
      <c r="J70" t="str">
        <f>IF(ISERROR(VLOOKUP(C70,'WTC Database'!C:G,4,0))," ",VLOOKUP(C70,'WTC Database'!C:G,4,0))</f>
        <v xml:space="preserve"> </v>
      </c>
      <c r="K70" s="48" t="str">
        <f>IF(ISERROR(VLOOKUP(C70,'WTC Database'!C:G,5,0))," ",VLOOKUP(C70,'WTC Database'!C:G,5,0))</f>
        <v xml:space="preserve"> </v>
      </c>
      <c r="L70" s="55"/>
      <c r="M70" s="55"/>
      <c r="N70" s="48">
        <f t="shared" si="26"/>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7"/>
        <v>0</v>
      </c>
      <c r="U70" s="48">
        <f t="shared" si="28"/>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22"/>
        <v/>
      </c>
      <c r="E71" t="str">
        <f t="shared" si="23"/>
        <v/>
      </c>
      <c r="F71" t="str">
        <f t="shared" si="24"/>
        <v/>
      </c>
      <c r="H71" t="str">
        <f t="shared" si="25"/>
        <v/>
      </c>
      <c r="J71" t="str">
        <f>IF(ISERROR(VLOOKUP(C71,'WTC Database'!C:G,4,0))," ",VLOOKUP(C71,'WTC Database'!C:G,4,0))</f>
        <v xml:space="preserve"> </v>
      </c>
      <c r="K71" s="48" t="str">
        <f>IF(ISERROR(VLOOKUP(C71,'WTC Database'!C:G,5,0))," ",VLOOKUP(C71,'WTC Database'!C:G,5,0))</f>
        <v xml:space="preserve"> </v>
      </c>
      <c r="L71" s="55"/>
      <c r="M71" s="55"/>
      <c r="N71" s="48">
        <f t="shared" si="26"/>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7"/>
        <v>0</v>
      </c>
      <c r="U71" s="48">
        <f t="shared" si="28"/>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22"/>
        <v/>
      </c>
      <c r="E72" t="str">
        <f t="shared" si="23"/>
        <v/>
      </c>
      <c r="F72" t="str">
        <f t="shared" si="24"/>
        <v/>
      </c>
      <c r="H72" t="str">
        <f t="shared" si="25"/>
        <v/>
      </c>
      <c r="J72" t="str">
        <f>IF(ISERROR(VLOOKUP(C72,'WTC Database'!C:G,4,0))," ",VLOOKUP(C72,'WTC Database'!C:G,4,0))</f>
        <v xml:space="preserve"> </v>
      </c>
      <c r="K72" s="48" t="str">
        <f>IF(ISERROR(VLOOKUP(C72,'WTC Database'!C:G,5,0))," ",VLOOKUP(C72,'WTC Database'!C:G,5,0))</f>
        <v xml:space="preserve"> </v>
      </c>
      <c r="L72" s="55"/>
      <c r="M72" s="55"/>
      <c r="N72" s="48">
        <f t="shared" si="26"/>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7"/>
        <v>0</v>
      </c>
      <c r="U72" s="48">
        <f t="shared" si="28"/>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22"/>
        <v/>
      </c>
      <c r="E73" t="str">
        <f t="shared" si="23"/>
        <v/>
      </c>
      <c r="F73" t="str">
        <f t="shared" si="24"/>
        <v/>
      </c>
      <c r="H73" t="str">
        <f t="shared" si="25"/>
        <v/>
      </c>
      <c r="J73" t="str">
        <f>IF(ISERROR(VLOOKUP(C73,'WTC Database'!C:G,4,0))," ",VLOOKUP(C73,'WTC Database'!C:G,4,0))</f>
        <v xml:space="preserve"> </v>
      </c>
      <c r="K73" s="48" t="str">
        <f>IF(ISERROR(VLOOKUP(C73,'WTC Database'!C:G,5,0))," ",VLOOKUP(C73,'WTC Database'!C:G,5,0))</f>
        <v xml:space="preserve"> </v>
      </c>
      <c r="L73" s="55"/>
      <c r="M73" s="55"/>
      <c r="N73" s="48">
        <f t="shared" si="26"/>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7"/>
        <v>0</v>
      </c>
      <c r="U73" s="48">
        <f t="shared" si="28"/>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22"/>
        <v/>
      </c>
      <c r="E74" t="str">
        <f t="shared" si="23"/>
        <v/>
      </c>
      <c r="F74" t="str">
        <f t="shared" si="24"/>
        <v/>
      </c>
      <c r="H74" t="str">
        <f t="shared" si="25"/>
        <v/>
      </c>
      <c r="J74" t="str">
        <f>IF(ISERROR(VLOOKUP(C74,'WTC Database'!C:G,4,0))," ",VLOOKUP(C74,'WTC Database'!C:G,4,0))</f>
        <v xml:space="preserve"> </v>
      </c>
      <c r="K74" s="48" t="str">
        <f>IF(ISERROR(VLOOKUP(C74,'WTC Database'!C:G,5,0))," ",VLOOKUP(C74,'WTC Database'!C:G,5,0))</f>
        <v xml:space="preserve"> </v>
      </c>
      <c r="L74" s="55"/>
      <c r="M74" s="55"/>
      <c r="N74" s="48">
        <f t="shared" si="26"/>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7"/>
        <v>0</v>
      </c>
      <c r="U74" s="48">
        <f t="shared" si="28"/>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22"/>
        <v/>
      </c>
      <c r="E75" t="str">
        <f t="shared" si="23"/>
        <v/>
      </c>
      <c r="F75" t="str">
        <f t="shared" si="24"/>
        <v/>
      </c>
      <c r="H75" t="str">
        <f t="shared" si="25"/>
        <v/>
      </c>
      <c r="J75" t="str">
        <f>IF(ISERROR(VLOOKUP(C75,'WTC Database'!C:G,4,0))," ",VLOOKUP(C75,'WTC Database'!C:G,4,0))</f>
        <v xml:space="preserve"> </v>
      </c>
      <c r="K75" s="48" t="str">
        <f>IF(ISERROR(VLOOKUP(C75,'WTC Database'!C:G,5,0))," ",VLOOKUP(C75,'WTC Database'!C:G,5,0))</f>
        <v xml:space="preserve"> </v>
      </c>
      <c r="L75" s="55"/>
      <c r="M75" s="55"/>
      <c r="N75" s="48">
        <f t="shared" si="26"/>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7"/>
        <v>0</v>
      </c>
      <c r="U75" s="48">
        <f t="shared" si="28"/>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22"/>
        <v/>
      </c>
      <c r="E76" t="str">
        <f t="shared" si="23"/>
        <v/>
      </c>
      <c r="F76" t="str">
        <f t="shared" si="24"/>
        <v/>
      </c>
      <c r="H76" t="str">
        <f t="shared" si="25"/>
        <v/>
      </c>
      <c r="J76" t="str">
        <f>IF(ISERROR(VLOOKUP(C76,'WTC Database'!C:G,4,0))," ",VLOOKUP(C76,'WTC Database'!C:G,4,0))</f>
        <v xml:space="preserve"> </v>
      </c>
      <c r="K76" s="48" t="str">
        <f>IF(ISERROR(VLOOKUP(C76,'WTC Database'!C:G,5,0))," ",VLOOKUP(C76,'WTC Database'!C:G,5,0))</f>
        <v xml:space="preserve"> </v>
      </c>
      <c r="L76" s="55"/>
      <c r="M76" s="55"/>
      <c r="N76" s="48">
        <f t="shared" si="26"/>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7"/>
        <v>0</v>
      </c>
      <c r="U76" s="48">
        <f t="shared" si="28"/>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22"/>
        <v/>
      </c>
      <c r="E77" t="str">
        <f t="shared" si="23"/>
        <v/>
      </c>
      <c r="F77" t="str">
        <f t="shared" si="24"/>
        <v/>
      </c>
      <c r="H77" t="str">
        <f t="shared" si="25"/>
        <v/>
      </c>
      <c r="J77" t="str">
        <f>IF(ISERROR(VLOOKUP(C77,'WTC Database'!C:G,4,0))," ",VLOOKUP(C77,'WTC Database'!C:G,4,0))</f>
        <v xml:space="preserve"> </v>
      </c>
      <c r="K77" s="48" t="str">
        <f>IF(ISERROR(VLOOKUP(C77,'WTC Database'!C:G,5,0))," ",VLOOKUP(C77,'WTC Database'!C:G,5,0))</f>
        <v xml:space="preserve"> </v>
      </c>
      <c r="L77" s="55"/>
      <c r="M77" s="55"/>
      <c r="N77" s="48">
        <f t="shared" si="26"/>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7"/>
        <v>0</v>
      </c>
      <c r="U77" s="48">
        <f t="shared" si="28"/>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22"/>
        <v/>
      </c>
      <c r="E78" t="str">
        <f t="shared" si="23"/>
        <v/>
      </c>
      <c r="F78" t="str">
        <f t="shared" si="24"/>
        <v/>
      </c>
      <c r="H78" t="str">
        <f t="shared" si="25"/>
        <v/>
      </c>
      <c r="J78" t="str">
        <f>IF(ISERROR(VLOOKUP(C78,'WTC Database'!C:G,4,0))," ",VLOOKUP(C78,'WTC Database'!C:G,4,0))</f>
        <v xml:space="preserve"> </v>
      </c>
      <c r="K78" s="48" t="str">
        <f>IF(ISERROR(VLOOKUP(C78,'WTC Database'!C:G,5,0))," ",VLOOKUP(C78,'WTC Database'!C:G,5,0))</f>
        <v xml:space="preserve"> </v>
      </c>
      <c r="L78" s="55"/>
      <c r="M78" s="55"/>
      <c r="N78" s="48">
        <f t="shared" si="26"/>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7"/>
        <v>0</v>
      </c>
      <c r="U78" s="48">
        <f t="shared" si="28"/>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22"/>
        <v/>
      </c>
      <c r="E79" t="str">
        <f t="shared" si="23"/>
        <v/>
      </c>
      <c r="F79" t="str">
        <f t="shared" si="24"/>
        <v/>
      </c>
      <c r="H79" t="str">
        <f t="shared" si="25"/>
        <v/>
      </c>
      <c r="J79" t="str">
        <f>IF(ISERROR(VLOOKUP(C79,'WTC Database'!C:G,4,0))," ",VLOOKUP(C79,'WTC Database'!C:G,4,0))</f>
        <v xml:space="preserve"> </v>
      </c>
      <c r="K79" s="48" t="str">
        <f>IF(ISERROR(VLOOKUP(C79,'WTC Database'!C:G,5,0))," ",VLOOKUP(C79,'WTC Database'!C:G,5,0))</f>
        <v xml:space="preserve"> </v>
      </c>
      <c r="L79" s="55"/>
      <c r="M79" s="55"/>
      <c r="N79" s="48">
        <f t="shared" si="26"/>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7"/>
        <v>0</v>
      </c>
      <c r="U79" s="48">
        <f t="shared" si="28"/>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22"/>
        <v/>
      </c>
      <c r="E80" t="str">
        <f t="shared" si="23"/>
        <v/>
      </c>
      <c r="F80" t="str">
        <f t="shared" si="24"/>
        <v/>
      </c>
      <c r="H80" t="str">
        <f t="shared" si="25"/>
        <v/>
      </c>
      <c r="J80" t="str">
        <f>IF(ISERROR(VLOOKUP(C80,'WTC Database'!C:G,4,0))," ",VLOOKUP(C80,'WTC Database'!C:G,4,0))</f>
        <v xml:space="preserve"> </v>
      </c>
      <c r="K80" s="48" t="str">
        <f>IF(ISERROR(VLOOKUP(C80,'WTC Database'!C:G,5,0))," ",VLOOKUP(C80,'WTC Database'!C:G,5,0))</f>
        <v xml:space="preserve"> </v>
      </c>
      <c r="L80" s="55"/>
      <c r="M80" s="55"/>
      <c r="N80" s="48">
        <f t="shared" si="26"/>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7"/>
        <v>0</v>
      </c>
      <c r="U80" s="48">
        <f t="shared" si="28"/>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22"/>
        <v/>
      </c>
      <c r="E81" t="str">
        <f t="shared" si="23"/>
        <v/>
      </c>
      <c r="F81" t="str">
        <f t="shared" si="24"/>
        <v/>
      </c>
      <c r="H81" t="str">
        <f t="shared" si="25"/>
        <v/>
      </c>
      <c r="J81" t="str">
        <f>IF(ISERROR(VLOOKUP(C81,'WTC Database'!C:G,4,0))," ",VLOOKUP(C81,'WTC Database'!C:G,4,0))</f>
        <v xml:space="preserve"> </v>
      </c>
      <c r="K81" s="48" t="str">
        <f>IF(ISERROR(VLOOKUP(C81,'WTC Database'!C:G,5,0))," ",VLOOKUP(C81,'WTC Database'!C:G,5,0))</f>
        <v xml:space="preserve"> </v>
      </c>
      <c r="L81" s="55"/>
      <c r="M81" s="55"/>
      <c r="N81" s="48">
        <f t="shared" si="26"/>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7"/>
        <v>0</v>
      </c>
      <c r="U81" s="48">
        <f t="shared" si="28"/>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22"/>
        <v/>
      </c>
      <c r="E82" t="str">
        <f t="shared" si="23"/>
        <v/>
      </c>
      <c r="F82" t="str">
        <f t="shared" si="24"/>
        <v/>
      </c>
      <c r="H82" t="str">
        <f t="shared" si="25"/>
        <v/>
      </c>
      <c r="J82" t="str">
        <f>IF(ISERROR(VLOOKUP(C82,'WTC Database'!C:G,4,0))," ",VLOOKUP(C82,'WTC Database'!C:G,4,0))</f>
        <v xml:space="preserve"> </v>
      </c>
      <c r="K82" s="48" t="str">
        <f>IF(ISERROR(VLOOKUP(C82,'WTC Database'!C:G,5,0))," ",VLOOKUP(C82,'WTC Database'!C:G,5,0))</f>
        <v xml:space="preserve"> </v>
      </c>
      <c r="L82" s="55"/>
      <c r="M82" s="55"/>
      <c r="N82" s="48">
        <f t="shared" si="26"/>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7"/>
        <v>0</v>
      </c>
      <c r="U82" s="48">
        <f t="shared" si="28"/>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22"/>
        <v/>
      </c>
      <c r="E83" t="str">
        <f t="shared" si="23"/>
        <v/>
      </c>
      <c r="F83" t="str">
        <f t="shared" si="24"/>
        <v/>
      </c>
      <c r="H83" t="str">
        <f t="shared" si="25"/>
        <v/>
      </c>
      <c r="J83" t="str">
        <f>IF(ISERROR(VLOOKUP(C83,'WTC Database'!C:G,4,0))," ",VLOOKUP(C83,'WTC Database'!C:G,4,0))</f>
        <v xml:space="preserve"> </v>
      </c>
      <c r="K83" s="48" t="str">
        <f>IF(ISERROR(VLOOKUP(C83,'WTC Database'!C:G,5,0))," ",VLOOKUP(C83,'WTC Database'!C:G,5,0))</f>
        <v xml:space="preserve"> </v>
      </c>
      <c r="L83" s="55"/>
      <c r="M83" s="55"/>
      <c r="N83" s="48">
        <f t="shared" si="26"/>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7"/>
        <v>0</v>
      </c>
      <c r="U83" s="48">
        <f t="shared" si="28"/>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22"/>
        <v/>
      </c>
      <c r="E84" t="str">
        <f t="shared" si="23"/>
        <v/>
      </c>
      <c r="F84" t="str">
        <f t="shared" si="24"/>
        <v/>
      </c>
      <c r="H84" t="str">
        <f t="shared" si="25"/>
        <v/>
      </c>
      <c r="J84" t="str">
        <f>IF(ISERROR(VLOOKUP(C84,'WTC Database'!C:G,4,0))," ",VLOOKUP(C84,'WTC Database'!C:G,4,0))</f>
        <v xml:space="preserve"> </v>
      </c>
      <c r="K84" s="48" t="str">
        <f>IF(ISERROR(VLOOKUP(C84,'WTC Database'!C:G,5,0))," ",VLOOKUP(C84,'WTC Database'!C:G,5,0))</f>
        <v xml:space="preserve"> </v>
      </c>
      <c r="L84" s="55"/>
      <c r="M84" s="55"/>
      <c r="N84" s="48">
        <f t="shared" si="26"/>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7"/>
        <v>0</v>
      </c>
      <c r="U84" s="48">
        <f t="shared" si="28"/>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22"/>
        <v/>
      </c>
      <c r="E85" t="str">
        <f t="shared" si="23"/>
        <v/>
      </c>
      <c r="F85" t="str">
        <f t="shared" si="24"/>
        <v/>
      </c>
      <c r="H85" t="str">
        <f t="shared" si="25"/>
        <v/>
      </c>
      <c r="J85" t="str">
        <f>IF(ISERROR(VLOOKUP(C85,'WTC Database'!C:G,4,0))," ",VLOOKUP(C85,'WTC Database'!C:G,4,0))</f>
        <v xml:space="preserve"> </v>
      </c>
      <c r="K85" s="48" t="str">
        <f>IF(ISERROR(VLOOKUP(C85,'WTC Database'!C:G,5,0))," ",VLOOKUP(C85,'WTC Database'!C:G,5,0))</f>
        <v xml:space="preserve"> </v>
      </c>
      <c r="L85" s="55"/>
      <c r="M85" s="55"/>
      <c r="N85" s="48">
        <f t="shared" si="26"/>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7"/>
        <v>0</v>
      </c>
      <c r="U85" s="48">
        <f t="shared" si="28"/>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22"/>
        <v/>
      </c>
      <c r="E86" t="str">
        <f t="shared" si="23"/>
        <v/>
      </c>
      <c r="F86" t="str">
        <f t="shared" si="24"/>
        <v/>
      </c>
      <c r="H86" t="str">
        <f t="shared" si="25"/>
        <v/>
      </c>
      <c r="J86" t="str">
        <f>IF(ISERROR(VLOOKUP(C86,'WTC Database'!C:G,4,0))," ",VLOOKUP(C86,'WTC Database'!C:G,4,0))</f>
        <v xml:space="preserve"> </v>
      </c>
      <c r="K86" s="48" t="str">
        <f>IF(ISERROR(VLOOKUP(C86,'WTC Database'!C:G,5,0))," ",VLOOKUP(C86,'WTC Database'!C:G,5,0))</f>
        <v xml:space="preserve"> </v>
      </c>
      <c r="L86" s="55"/>
      <c r="M86" s="55"/>
      <c r="N86" s="48">
        <f t="shared" si="26"/>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7"/>
        <v>0</v>
      </c>
      <c r="U86" s="48">
        <f t="shared" si="28"/>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22"/>
        <v/>
      </c>
      <c r="E87" t="str">
        <f t="shared" si="23"/>
        <v/>
      </c>
      <c r="F87" t="str">
        <f t="shared" si="24"/>
        <v/>
      </c>
      <c r="H87" t="str">
        <f t="shared" si="25"/>
        <v/>
      </c>
      <c r="J87" t="str">
        <f>IF(ISERROR(VLOOKUP(C87,'WTC Database'!C:G,4,0))," ",VLOOKUP(C87,'WTC Database'!C:G,4,0))</f>
        <v xml:space="preserve"> </v>
      </c>
      <c r="K87" s="48" t="str">
        <f>IF(ISERROR(VLOOKUP(C87,'WTC Database'!C:G,5,0))," ",VLOOKUP(C87,'WTC Database'!C:G,5,0))</f>
        <v xml:space="preserve"> </v>
      </c>
      <c r="L87" s="55"/>
      <c r="M87" s="55"/>
      <c r="N87" s="48">
        <f t="shared" si="26"/>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7"/>
        <v>0</v>
      </c>
      <c r="U87" s="48">
        <f t="shared" si="28"/>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22"/>
        <v/>
      </c>
      <c r="E88" t="str">
        <f t="shared" si="23"/>
        <v/>
      </c>
      <c r="F88" t="str">
        <f t="shared" si="24"/>
        <v/>
      </c>
      <c r="H88" t="str">
        <f t="shared" si="25"/>
        <v/>
      </c>
      <c r="J88" t="str">
        <f>IF(ISERROR(VLOOKUP(C88,'WTC Database'!C:G,4,0))," ",VLOOKUP(C88,'WTC Database'!C:G,4,0))</f>
        <v xml:space="preserve"> </v>
      </c>
      <c r="K88" s="48" t="str">
        <f>IF(ISERROR(VLOOKUP(C88,'WTC Database'!C:G,5,0))," ",VLOOKUP(C88,'WTC Database'!C:G,5,0))</f>
        <v xml:space="preserve"> </v>
      </c>
      <c r="L88" s="55"/>
      <c r="M88" s="55"/>
      <c r="N88" s="48">
        <f t="shared" si="26"/>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7"/>
        <v>0</v>
      </c>
      <c r="U88" s="48">
        <f t="shared" si="28"/>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22"/>
        <v/>
      </c>
      <c r="E89" t="str">
        <f t="shared" si="23"/>
        <v/>
      </c>
      <c r="F89" t="str">
        <f t="shared" si="24"/>
        <v/>
      </c>
      <c r="H89" t="str">
        <f t="shared" si="25"/>
        <v/>
      </c>
      <c r="J89" t="str">
        <f>IF(ISERROR(VLOOKUP(C89,'WTC Database'!C:G,4,0))," ",VLOOKUP(C89,'WTC Database'!C:G,4,0))</f>
        <v xml:space="preserve"> </v>
      </c>
      <c r="K89" s="48" t="str">
        <f>IF(ISERROR(VLOOKUP(C89,'WTC Database'!C:G,5,0))," ",VLOOKUP(C89,'WTC Database'!C:G,5,0))</f>
        <v xml:space="preserve"> </v>
      </c>
      <c r="L89" s="55"/>
      <c r="M89" s="55"/>
      <c r="N89" s="48">
        <f t="shared" si="26"/>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7"/>
        <v>0</v>
      </c>
      <c r="U89" s="48">
        <f t="shared" si="28"/>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22"/>
        <v/>
      </c>
      <c r="E90" t="str">
        <f t="shared" si="23"/>
        <v/>
      </c>
      <c r="F90" t="str">
        <f t="shared" si="24"/>
        <v/>
      </c>
      <c r="H90" t="str">
        <f t="shared" si="25"/>
        <v/>
      </c>
      <c r="J90" t="str">
        <f>IF(ISERROR(VLOOKUP(C90,'WTC Database'!C:G,4,0))," ",VLOOKUP(C90,'WTC Database'!C:G,4,0))</f>
        <v xml:space="preserve"> </v>
      </c>
      <c r="K90" s="48" t="str">
        <f>IF(ISERROR(VLOOKUP(C90,'WTC Database'!C:G,5,0))," ",VLOOKUP(C90,'WTC Database'!C:G,5,0))</f>
        <v xml:space="preserve"> </v>
      </c>
      <c r="L90" s="55"/>
      <c r="M90" s="55"/>
      <c r="N90" s="48">
        <f t="shared" si="26"/>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7"/>
        <v>0</v>
      </c>
      <c r="U90" s="48">
        <f t="shared" si="28"/>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22"/>
        <v/>
      </c>
      <c r="E91" t="str">
        <f t="shared" si="23"/>
        <v/>
      </c>
      <c r="F91" t="str">
        <f t="shared" si="24"/>
        <v/>
      </c>
      <c r="H91" t="str">
        <f t="shared" si="25"/>
        <v/>
      </c>
      <c r="J91" t="str">
        <f>IF(ISERROR(VLOOKUP(C91,'WTC Database'!C:G,4,0))," ",VLOOKUP(C91,'WTC Database'!C:G,4,0))</f>
        <v xml:space="preserve"> </v>
      </c>
      <c r="K91" s="48" t="str">
        <f>IF(ISERROR(VLOOKUP(C91,'WTC Database'!C:G,5,0))," ",VLOOKUP(C91,'WTC Database'!C:G,5,0))</f>
        <v xml:space="preserve"> </v>
      </c>
      <c r="L91" s="55"/>
      <c r="M91" s="55"/>
      <c r="N91" s="48">
        <f t="shared" si="26"/>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7"/>
        <v>0</v>
      </c>
      <c r="U91" s="48">
        <f t="shared" si="28"/>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22"/>
        <v/>
      </c>
      <c r="E92" t="str">
        <f t="shared" si="23"/>
        <v/>
      </c>
      <c r="F92" t="str">
        <f t="shared" si="24"/>
        <v/>
      </c>
      <c r="H92" t="str">
        <f t="shared" si="25"/>
        <v/>
      </c>
      <c r="J92" t="str">
        <f>IF(ISERROR(VLOOKUP(C92,'WTC Database'!C:G,4,0))," ",VLOOKUP(C92,'WTC Database'!C:G,4,0))</f>
        <v xml:space="preserve"> </v>
      </c>
      <c r="K92" s="48" t="str">
        <f>IF(ISERROR(VLOOKUP(C92,'WTC Database'!C:G,5,0))," ",VLOOKUP(C92,'WTC Database'!C:G,5,0))</f>
        <v xml:space="preserve"> </v>
      </c>
      <c r="L92" s="55"/>
      <c r="M92" s="55"/>
      <c r="N92" s="48">
        <f t="shared" si="26"/>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7"/>
        <v>0</v>
      </c>
      <c r="U92" s="48">
        <f t="shared" si="28"/>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22"/>
        <v/>
      </c>
      <c r="E93" t="str">
        <f t="shared" si="23"/>
        <v/>
      </c>
      <c r="F93" t="str">
        <f t="shared" si="24"/>
        <v/>
      </c>
      <c r="H93" t="str">
        <f t="shared" si="25"/>
        <v/>
      </c>
      <c r="J93" t="str">
        <f>IF(ISERROR(VLOOKUP(C93,'WTC Database'!C:G,4,0))," ",VLOOKUP(C93,'WTC Database'!C:G,4,0))</f>
        <v xml:space="preserve"> </v>
      </c>
      <c r="K93" s="48" t="str">
        <f>IF(ISERROR(VLOOKUP(C93,'WTC Database'!C:G,5,0))," ",VLOOKUP(C93,'WTC Database'!C:G,5,0))</f>
        <v xml:space="preserve"> </v>
      </c>
      <c r="L93" s="55"/>
      <c r="M93" s="55"/>
      <c r="N93" s="48">
        <f t="shared" si="26"/>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7"/>
        <v>0</v>
      </c>
      <c r="U93" s="48">
        <f t="shared" si="28"/>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22"/>
        <v/>
      </c>
      <c r="E94" t="str">
        <f t="shared" si="23"/>
        <v/>
      </c>
      <c r="F94" t="str">
        <f t="shared" si="24"/>
        <v/>
      </c>
      <c r="H94" t="str">
        <f t="shared" si="25"/>
        <v/>
      </c>
      <c r="J94" t="str">
        <f>IF(ISERROR(VLOOKUP(C94,'WTC Database'!C:G,4,0))," ",VLOOKUP(C94,'WTC Database'!C:G,4,0))</f>
        <v xml:space="preserve"> </v>
      </c>
      <c r="K94" s="48" t="str">
        <f>IF(ISERROR(VLOOKUP(C94,'WTC Database'!C:G,5,0))," ",VLOOKUP(C94,'WTC Database'!C:G,5,0))</f>
        <v xml:space="preserve"> </v>
      </c>
      <c r="L94" s="55"/>
      <c r="M94" s="55"/>
      <c r="N94" s="48">
        <f t="shared" si="26"/>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7"/>
        <v>0</v>
      </c>
      <c r="U94" s="48">
        <f t="shared" si="28"/>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22"/>
        <v/>
      </c>
      <c r="E95" t="str">
        <f t="shared" si="23"/>
        <v/>
      </c>
      <c r="F95" t="str">
        <f t="shared" si="24"/>
        <v/>
      </c>
      <c r="H95" t="str">
        <f t="shared" si="25"/>
        <v/>
      </c>
      <c r="J95" t="str">
        <f>IF(ISERROR(VLOOKUP(C95,'WTC Database'!C:G,4,0))," ",VLOOKUP(C95,'WTC Database'!C:G,4,0))</f>
        <v xml:space="preserve"> </v>
      </c>
      <c r="K95" s="48" t="str">
        <f>IF(ISERROR(VLOOKUP(C95,'WTC Database'!C:G,5,0))," ",VLOOKUP(C95,'WTC Database'!C:G,5,0))</f>
        <v xml:space="preserve"> </v>
      </c>
      <c r="L95" s="55"/>
      <c r="M95" s="55"/>
      <c r="N95" s="48">
        <f t="shared" si="26"/>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7"/>
        <v>0</v>
      </c>
      <c r="U95" s="48">
        <f t="shared" si="28"/>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22"/>
        <v/>
      </c>
      <c r="E96" t="str">
        <f t="shared" si="23"/>
        <v/>
      </c>
      <c r="F96" t="str">
        <f t="shared" si="24"/>
        <v/>
      </c>
      <c r="H96" t="str">
        <f t="shared" si="25"/>
        <v/>
      </c>
      <c r="J96" t="str">
        <f>IF(ISERROR(VLOOKUP(C96,'WTC Database'!C:G,4,0))," ",VLOOKUP(C96,'WTC Database'!C:G,4,0))</f>
        <v xml:space="preserve"> </v>
      </c>
      <c r="K96" s="48" t="str">
        <f>IF(ISERROR(VLOOKUP(C96,'WTC Database'!C:G,5,0))," ",VLOOKUP(C96,'WTC Database'!C:G,5,0))</f>
        <v xml:space="preserve"> </v>
      </c>
      <c r="L96" s="55"/>
      <c r="M96" s="55"/>
      <c r="N96" s="48">
        <f t="shared" si="26"/>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7"/>
        <v>0</v>
      </c>
      <c r="U96" s="48">
        <f t="shared" si="28"/>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22"/>
        <v/>
      </c>
      <c r="E97" t="str">
        <f t="shared" si="23"/>
        <v/>
      </c>
      <c r="F97" t="str">
        <f t="shared" si="24"/>
        <v/>
      </c>
      <c r="H97" t="str">
        <f t="shared" si="25"/>
        <v/>
      </c>
      <c r="J97" t="str">
        <f>IF(ISERROR(VLOOKUP(C97,'WTC Database'!C:G,4,0))," ",VLOOKUP(C97,'WTC Database'!C:G,4,0))</f>
        <v xml:space="preserve"> </v>
      </c>
      <c r="K97" s="48" t="str">
        <f>IF(ISERROR(VLOOKUP(C97,'WTC Database'!C:G,5,0))," ",VLOOKUP(C97,'WTC Database'!C:G,5,0))</f>
        <v xml:space="preserve"> </v>
      </c>
      <c r="L97" s="55"/>
      <c r="M97" s="55"/>
      <c r="N97" s="48">
        <f t="shared" si="26"/>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7"/>
        <v>0</v>
      </c>
      <c r="U97" s="48">
        <f t="shared" si="28"/>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22"/>
        <v/>
      </c>
      <c r="E98" t="str">
        <f t="shared" ref="E98:E100" si="29">IF(OR(D98="LOC", D98="OVR"), "V", "")</f>
        <v/>
      </c>
      <c r="F98" t="str">
        <f t="shared" si="24"/>
        <v/>
      </c>
      <c r="H98" t="str">
        <f t="shared" si="25"/>
        <v/>
      </c>
      <c r="J98" t="str">
        <f>IF(ISERROR(VLOOKUP(C98,'WTC Database'!C:G,4,0))," ",VLOOKUP(C98,'WTC Database'!C:G,4,0))</f>
        <v xml:space="preserve"> </v>
      </c>
      <c r="K98" s="48" t="str">
        <f>IF(ISERROR(VLOOKUP(C98,'WTC Database'!C:G,5,0))," ",VLOOKUP(C98,'WTC Database'!C:G,5,0))</f>
        <v xml:space="preserve"> </v>
      </c>
      <c r="L98" s="55"/>
      <c r="M98" s="55"/>
      <c r="N98" s="48">
        <f t="shared" si="26"/>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7"/>
        <v>0</v>
      </c>
      <c r="U98" s="48">
        <f t="shared" si="28"/>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22"/>
        <v/>
      </c>
      <c r="E99" t="str">
        <f t="shared" si="29"/>
        <v/>
      </c>
      <c r="F99" t="str">
        <f t="shared" si="24"/>
        <v/>
      </c>
      <c r="H99" t="str">
        <f t="shared" si="25"/>
        <v/>
      </c>
      <c r="J99" t="str">
        <f>IF(ISERROR(VLOOKUP(C99,'WTC Database'!C:G,4,0))," ",VLOOKUP(C99,'WTC Database'!C:G,4,0))</f>
        <v xml:space="preserve"> </v>
      </c>
      <c r="K99" s="48" t="str">
        <f>IF(ISERROR(VLOOKUP(C99,'WTC Database'!C:G,5,0))," ",VLOOKUP(C99,'WTC Database'!C:G,5,0))</f>
        <v xml:space="preserve"> </v>
      </c>
      <c r="L99" s="55"/>
      <c r="M99" s="55"/>
      <c r="N99" s="48">
        <f t="shared" si="26"/>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7"/>
        <v>0</v>
      </c>
      <c r="U99" s="48">
        <f t="shared" si="28"/>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22"/>
        <v/>
      </c>
      <c r="E100" t="str">
        <f t="shared" si="29"/>
        <v/>
      </c>
      <c r="F100" t="str">
        <f t="shared" si="24"/>
        <v/>
      </c>
      <c r="H100" t="str">
        <f t="shared" si="25"/>
        <v/>
      </c>
      <c r="J100" t="str">
        <f>IF(ISERROR(VLOOKUP(C100,'WTC Database'!C:G,4,0))," ",VLOOKUP(C100,'WTC Database'!C:G,4,0))</f>
        <v xml:space="preserve"> </v>
      </c>
      <c r="K100" s="48" t="str">
        <f>IF(ISERROR(VLOOKUP(C100,'WTC Database'!C:G,5,0))," ",VLOOKUP(C100,'WTC Database'!C:G,5,0))</f>
        <v xml:space="preserve"> </v>
      </c>
      <c r="L100" s="55"/>
      <c r="M100" s="55"/>
      <c r="N100" s="48">
        <f t="shared" si="26"/>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7"/>
        <v>0</v>
      </c>
      <c r="U100" s="48">
        <f t="shared" si="28"/>
        <v>0</v>
      </c>
    </row>
  </sheetData>
  <conditionalFormatting sqref="A2:Q100">
    <cfRule type="expression" dxfId="655" priority="28">
      <formula>$D2="OVR"</formula>
    </cfRule>
    <cfRule type="expression" dxfId="654" priority="29">
      <formula>$D2="ARR"</formula>
    </cfRule>
    <cfRule type="expression" dxfId="653" priority="30">
      <formula>$D2="DEP"</formula>
    </cfRule>
    <cfRule type="expression" dxfId="652" priority="31">
      <formula>$D2="LOC"</formula>
    </cfRule>
  </conditionalFormatting>
  <conditionalFormatting sqref="G2:G100">
    <cfRule type="expression" priority="3">
      <formula>AND($D2="OVR", NOT(ISBLANK($G2)))</formula>
    </cfRule>
    <cfRule type="expression" dxfId="651" priority="4">
      <formula>AND($D2="OVR", ISBLANK($G2))</formula>
    </cfRule>
    <cfRule type="expression" dxfId="650" priority="7">
      <formula>AND($D2="ARR", NOT(ISBLANK($G2)))</formula>
    </cfRule>
    <cfRule type="expression" dxfId="649" priority="8">
      <formula>AND($D2="ARR", ISBLANK($G2))</formula>
    </cfRule>
  </conditionalFormatting>
  <conditionalFormatting sqref="I2:I100">
    <cfRule type="expression" priority="1">
      <formula>AND($D2="OVR", NOT(ISBLANK($I2)))</formula>
    </cfRule>
    <cfRule type="expression" dxfId="648" priority="2">
      <formula>AND($D2="OVR", ISBLANK($I2))</formula>
    </cfRule>
    <cfRule type="expression" priority="5">
      <formula>AND($D2="DEP", NOT(ISBLANK($I2)))</formula>
    </cfRule>
    <cfRule type="expression" dxfId="647" priority="6">
      <formula>AND($D2="DEP", ISBLANK($I2))</formula>
    </cfRule>
  </conditionalFormatting>
  <conditionalFormatting sqref="J2:J100">
    <cfRule type="expression" dxfId="646" priority="24">
      <formula>$J2="J"</formula>
    </cfRule>
    <cfRule type="expression" dxfId="645" priority="25">
      <formula>$J2="H"</formula>
    </cfRule>
    <cfRule type="expression" dxfId="644" priority="26">
      <formula>$J2="S"</formula>
    </cfRule>
    <cfRule type="expression" dxfId="643" priority="27">
      <formula>$J2="M"</formula>
    </cfRule>
  </conditionalFormatting>
  <conditionalFormatting sqref="K2:K100">
    <cfRule type="expression" dxfId="642" priority="19">
      <formula>$K2="S"</formula>
    </cfRule>
    <cfRule type="expression" dxfId="641" priority="20">
      <formula>$K2="LM"</formula>
    </cfRule>
    <cfRule type="expression" dxfId="640" priority="21">
      <formula>$K2="UM"</formula>
    </cfRule>
    <cfRule type="expression" dxfId="639" priority="22">
      <formula>$K2="H"</formula>
    </cfRule>
    <cfRule type="expression" dxfId="638" priority="23">
      <formula>$K2="J"</formula>
    </cfRule>
  </conditionalFormatting>
  <conditionalFormatting sqref="S1:S1048576">
    <cfRule type="expression" dxfId="637" priority="11" stopIfTrue="1">
      <formula>IF($R1&lt;&gt;"BM",FALSE,IF(OR($S1="A",$S1="L",$S1="M"),FALSE,TRUE))</formula>
    </cfRule>
  </conditionalFormatting>
  <dataValidations count="10">
    <dataValidation type="list" allowBlank="1" showInputMessage="1" showErrorMessage="1" sqref="D1" xr:uid="{D158B962-1D32-411B-BEBA-05FE4E5EA91D}">
      <formula1>"BM, BC, VM, VC"</formula1>
    </dataValidation>
    <dataValidation type="list" allowBlank="1" showInputMessage="1" showErrorMessage="1" sqref="D101:D1048576" xr:uid="{09730EF5-32C2-47FF-8EBE-6A29A657A061}">
      <formula1>"LOC, DEP, ARR, OVR"</formula1>
    </dataValidation>
    <dataValidation type="list" allowBlank="1" showInputMessage="1" showErrorMessage="1" sqref="O101:O1048576 P1:P100" xr:uid="{82C83B21-4173-4C34-9F0F-F24428944E1A}">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6504B5DE-478B-4898-91DD-4640216B2E8C}">
      <formula1>AND(LEN(G2)=4,ISNUMBER(G2))</formula1>
    </dataValidation>
    <dataValidation type="list" allowBlank="1" showInputMessage="1" showErrorMessage="1" error="Please enter the correct rules of flight._x000a_VFR (V), IFR (I), IFR to VFR (Y), VFR to IFR (Z)" sqref="E1:E1048576" xr:uid="{44A6479E-A042-458A-ADC0-834D8C1FB12D}">
      <formula1>"V,I,Y,Z"</formula1>
    </dataValidation>
    <dataValidation type="whole" allowBlank="1" showInputMessage="1" showErrorMessage="1" error="Please enter the number of times this sortie received a Flight Information Service." sqref="N1 N101:N1048576" xr:uid="{B1DDE5D0-4BF7-44BC-BD9E-1DDA3F05572C}">
      <formula1>1</formula1>
      <formula2>10</formula2>
    </dataValidation>
    <dataValidation type="whole" allowBlank="1" showInputMessage="1" showErrorMessage="1" errorTitle="Touch And Go" error="Please enter the number of times the aircraft performed a touch and go." sqref="L1:L1048576" xr:uid="{E42F1BF0-4A0C-498C-B09B-53270465493F}">
      <formula1>1</formula1>
      <formula2>100</formula2>
    </dataValidation>
    <dataValidation type="whole" allowBlank="1" showInputMessage="1" showErrorMessage="1" errorTitle="Overshoot" error="Please enter the total number of Go Arounds, Missed Approaches or Overshoots the aircraft performed." sqref="M1:M1048576" xr:uid="{E6CFD74A-D09C-49A3-B408-A9DD49237A35}">
      <formula1>1</formula1>
      <formula2>100</formula2>
    </dataValidation>
    <dataValidation type="list" allowBlank="1" showErrorMessage="1" errorTitle="Type of Flight" error="DEP - Departure_x000a_ARR - Arrival_x000a_LOC - Local_x000a_OVR - Overflight" sqref="D2:D100" xr:uid="{91109609-BFF6-427C-B9E4-C3E3B7E1A428}">
      <formula1>"LOC, DEP, ARR, OVR"</formula1>
    </dataValidation>
    <dataValidation type="whole" allowBlank="1" showInputMessage="1" showErrorMessage="1" errorTitle="Flight Information Service" error="Please enter the number of times this sortie received a Flight Information Service (Basic Service)." sqref="N2:N100" xr:uid="{49074523-A33D-4011-AE67-E04A30C56394}">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ignoredErrors>
    <ignoredError sqref="D1 E1 L1:M1 N1 P1 E24:E1048576 N24:N1048576" listDataValidation="1"/>
  </ignoredErrors>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BE989-2455-4D03-9EB6-75BF873346BF}">
  <sheetPr codeName="Sheet10"/>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636" priority="19">
      <formula>$D2="OVR"</formula>
    </cfRule>
    <cfRule type="expression" dxfId="635" priority="20">
      <formula>$D2="ARR"</formula>
    </cfRule>
    <cfRule type="expression" dxfId="634" priority="21">
      <formula>$D2="DEP"</formula>
    </cfRule>
    <cfRule type="expression" dxfId="633" priority="22">
      <formula>$D2="LOC"</formula>
    </cfRule>
  </conditionalFormatting>
  <conditionalFormatting sqref="G2:G100">
    <cfRule type="expression" priority="3">
      <formula>AND($D2="OVR", NOT(ISBLANK($G2)))</formula>
    </cfRule>
    <cfRule type="expression" dxfId="632" priority="4">
      <formula>AND($D2="OVR", ISBLANK($G2))</formula>
    </cfRule>
    <cfRule type="expression" dxfId="631" priority="7">
      <formula>AND($D2="ARR", NOT(ISBLANK($G2)))</formula>
    </cfRule>
    <cfRule type="expression" dxfId="630" priority="8">
      <formula>AND($D2="ARR", ISBLANK($G2))</formula>
    </cfRule>
  </conditionalFormatting>
  <conditionalFormatting sqref="I2:I100">
    <cfRule type="expression" priority="1">
      <formula>AND($D2="OVR", NOT(ISBLANK($I2)))</formula>
    </cfRule>
    <cfRule type="expression" dxfId="629" priority="2">
      <formula>AND($D2="OVR", ISBLANK($I2))</formula>
    </cfRule>
    <cfRule type="expression" priority="5">
      <formula>AND($D2="DEP", NOT(ISBLANK($I2)))</formula>
    </cfRule>
    <cfRule type="expression" dxfId="628" priority="6">
      <formula>AND($D2="DEP", ISBLANK($I2))</formula>
    </cfRule>
  </conditionalFormatting>
  <conditionalFormatting sqref="J2:J100">
    <cfRule type="expression" dxfId="627" priority="15">
      <formula>$J2="J"</formula>
    </cfRule>
    <cfRule type="expression" dxfId="626" priority="16">
      <formula>$J2="H"</formula>
    </cfRule>
    <cfRule type="expression" dxfId="625" priority="17">
      <formula>$J2="S"</formula>
    </cfRule>
    <cfRule type="expression" dxfId="624" priority="18">
      <formula>$J2="M"</formula>
    </cfRule>
  </conditionalFormatting>
  <conditionalFormatting sqref="K2:K100">
    <cfRule type="expression" dxfId="623" priority="10">
      <formula>$K2="S"</formula>
    </cfRule>
    <cfRule type="expression" dxfId="622" priority="11">
      <formula>$K2="LM"</formula>
    </cfRule>
    <cfRule type="expression" dxfId="621" priority="12">
      <formula>$K2="UM"</formula>
    </cfRule>
    <cfRule type="expression" dxfId="620" priority="13">
      <formula>$K2="H"</formula>
    </cfRule>
    <cfRule type="expression" dxfId="619" priority="14">
      <formula>$K2="J"</formula>
    </cfRule>
  </conditionalFormatting>
  <conditionalFormatting sqref="S1:S1048576">
    <cfRule type="expression" dxfId="618"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250070BA-4EED-4145-ADED-C5A32F7265E0}">
      <formula1>1</formula1>
      <formula2>10</formula2>
    </dataValidation>
    <dataValidation type="list" allowBlank="1" showErrorMessage="1" errorTitle="Type of Flight" error="DEP - Departure_x000a_ARR - Arrival_x000a_LOC - Local_x000a_OVR - Overflight" sqref="D2:D100" xr:uid="{1EAA9A57-C098-4142-8B69-6886CC6C7A51}">
      <formula1>"LOC, DEP, ARR, OVR"</formula1>
    </dataValidation>
    <dataValidation type="whole" allowBlank="1" showInputMessage="1" showErrorMessage="1" errorTitle="Overshoot" error="Please enter the total number of Go Arounds, Missed Approaches or Overshoots the aircraft performed." sqref="M1:M1048576" xr:uid="{3E9DE714-A141-4779-AC2F-44628448D64E}">
      <formula1>1</formula1>
      <formula2>100</formula2>
    </dataValidation>
    <dataValidation type="whole" allowBlank="1" showInputMessage="1" showErrorMessage="1" errorTitle="Touch And Go" error="Please enter the number of times the aircraft performed a touch and go." sqref="L1:L1048576" xr:uid="{1FA2E288-0A51-439C-9193-6BB03D8AF702}">
      <formula1>1</formula1>
      <formula2>100</formula2>
    </dataValidation>
    <dataValidation type="whole" allowBlank="1" showInputMessage="1" showErrorMessage="1" error="Please enter the number of times this sortie received a Flight Information Service." sqref="N1 N101:N1048576" xr:uid="{F09BDAFB-7CC5-4F43-ADBE-D0DB3058A7A8}">
      <formula1>1</formula1>
      <formula2>10</formula2>
    </dataValidation>
    <dataValidation type="list" allowBlank="1" showInputMessage="1" showErrorMessage="1" error="Please enter the correct rules of flight._x000a_VFR (V), IFR (I), IFR to VFR (Y), VFR to IFR (Z)" sqref="E1:E1048576" xr:uid="{62ACC5E2-0957-4B05-A967-6023ECE779AE}">
      <formula1>"V,I,Y,Z"</formula1>
    </dataValidation>
    <dataValidation type="custom" allowBlank="1" showInputMessage="1" showErrorMessage="1" errorTitle="Invalid Time Format" error="Invalid Time Format" sqref="G1 G101:G1048576" xr:uid="{F18C1B93-DBFB-40DD-8BB2-A265892B1385}">
      <formula1>AND(LEN(G2)=4,ISNUMBER(G2))</formula1>
    </dataValidation>
    <dataValidation type="list" allowBlank="1" showInputMessage="1" showErrorMessage="1" sqref="O101:O1048576 P1:P100" xr:uid="{27AAFD29-2CB7-47D2-9B6A-741F64387C14}">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B23D8BE1-48C9-43E5-A699-5E1D04096F4C}">
      <formula1>"LOC, DEP, ARR, OVR"</formula1>
    </dataValidation>
    <dataValidation type="list" allowBlank="1" showInputMessage="1" showErrorMessage="1" sqref="D1" xr:uid="{8432CF6E-E092-40A7-9199-A2AB36798137}">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2D50-BDD5-43A8-8EA4-E7998CDE53D6}">
  <sheetPr codeName="Sheet12"/>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617" priority="19">
      <formula>$D2="OVR"</formula>
    </cfRule>
    <cfRule type="expression" dxfId="616" priority="20">
      <formula>$D2="ARR"</formula>
    </cfRule>
    <cfRule type="expression" dxfId="615" priority="21">
      <formula>$D2="DEP"</formula>
    </cfRule>
    <cfRule type="expression" dxfId="614" priority="22">
      <formula>$D2="LOC"</formula>
    </cfRule>
  </conditionalFormatting>
  <conditionalFormatting sqref="G2:G100">
    <cfRule type="expression" priority="3">
      <formula>AND($D2="OVR", NOT(ISBLANK($G2)))</formula>
    </cfRule>
    <cfRule type="expression" dxfId="613" priority="4">
      <formula>AND($D2="OVR", ISBLANK($G2))</formula>
    </cfRule>
    <cfRule type="expression" dxfId="612" priority="7">
      <formula>AND($D2="ARR", NOT(ISBLANK($G2)))</formula>
    </cfRule>
    <cfRule type="expression" dxfId="611" priority="8">
      <formula>AND($D2="ARR", ISBLANK($G2))</formula>
    </cfRule>
  </conditionalFormatting>
  <conditionalFormatting sqref="I2:I100">
    <cfRule type="expression" priority="1">
      <formula>AND($D2="OVR", NOT(ISBLANK($I2)))</formula>
    </cfRule>
    <cfRule type="expression" dxfId="610" priority="2">
      <formula>AND($D2="OVR", ISBLANK($I2))</formula>
    </cfRule>
    <cfRule type="expression" priority="5">
      <formula>AND($D2="DEP", NOT(ISBLANK($I2)))</formula>
    </cfRule>
    <cfRule type="expression" dxfId="609" priority="6">
      <formula>AND($D2="DEP", ISBLANK($I2))</formula>
    </cfRule>
  </conditionalFormatting>
  <conditionalFormatting sqref="J2:J100">
    <cfRule type="expression" dxfId="608" priority="15">
      <formula>$J2="J"</formula>
    </cfRule>
    <cfRule type="expression" dxfId="607" priority="16">
      <formula>$J2="H"</formula>
    </cfRule>
    <cfRule type="expression" dxfId="606" priority="17">
      <formula>$J2="S"</formula>
    </cfRule>
    <cfRule type="expression" dxfId="605" priority="18">
      <formula>$J2="M"</formula>
    </cfRule>
  </conditionalFormatting>
  <conditionalFormatting sqref="K2:K100">
    <cfRule type="expression" dxfId="604" priority="10">
      <formula>$K2="S"</formula>
    </cfRule>
    <cfRule type="expression" dxfId="603" priority="11">
      <formula>$K2="LM"</formula>
    </cfRule>
    <cfRule type="expression" dxfId="602" priority="12">
      <formula>$K2="UM"</formula>
    </cfRule>
    <cfRule type="expression" dxfId="601" priority="13">
      <formula>$K2="H"</formula>
    </cfRule>
    <cfRule type="expression" dxfId="600" priority="14">
      <formula>$K2="J"</formula>
    </cfRule>
  </conditionalFormatting>
  <conditionalFormatting sqref="S1:S1048576">
    <cfRule type="expression" dxfId="599" priority="9" stopIfTrue="1">
      <formula>IF($R1&lt;&gt;"BM",FALSE,IF(OR($S1="A",$S1="L",$S1="M"),FALSE,TRUE))</formula>
    </cfRule>
  </conditionalFormatting>
  <dataValidations count="10">
    <dataValidation type="list" allowBlank="1" showInputMessage="1" showErrorMessage="1" sqref="D1" xr:uid="{B24ACE89-89AA-4A36-8A46-314139539C36}">
      <formula1>"BM, BC, VM, VC"</formula1>
    </dataValidation>
    <dataValidation type="list" allowBlank="1" showInputMessage="1" showErrorMessage="1" sqref="D101:D1048576" xr:uid="{FF8C2E6A-D640-49E0-BD21-4266307F7054}">
      <formula1>"LOC, DEP, ARR, OVR"</formula1>
    </dataValidation>
    <dataValidation type="list" allowBlank="1" showInputMessage="1" showErrorMessage="1" sqref="O101:O1048576 P1:P100" xr:uid="{2289A486-26CC-4594-980D-7A234A8A7A81}">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4AFBDAE8-1EB5-4FDC-AADB-B38CFEC16AF2}">
      <formula1>AND(LEN(G2)=4,ISNUMBER(G2))</formula1>
    </dataValidation>
    <dataValidation type="list" allowBlank="1" showInputMessage="1" showErrorMessage="1" error="Please enter the correct rules of flight._x000a_VFR (V), IFR (I), IFR to VFR (Y), VFR to IFR (Z)" sqref="E1:E1048576" xr:uid="{4CC99CE9-E7EE-41D1-AD14-D5F7D2389B4B}">
      <formula1>"V,I,Y,Z"</formula1>
    </dataValidation>
    <dataValidation type="whole" allowBlank="1" showInputMessage="1" showErrorMessage="1" error="Please enter the number of times this sortie received a Flight Information Service." sqref="N1 N101:N1048576" xr:uid="{E8486616-A43E-4C5D-BEBD-BFC351D9CDEC}">
      <formula1>1</formula1>
      <formula2>10</formula2>
    </dataValidation>
    <dataValidation type="whole" allowBlank="1" showInputMessage="1" showErrorMessage="1" errorTitle="Touch And Go" error="Please enter the number of times the aircraft performed a touch and go." sqref="L1:L1048576" xr:uid="{A61580E3-90C8-44B2-8A31-48E42B03C2EA}">
      <formula1>1</formula1>
      <formula2>100</formula2>
    </dataValidation>
    <dataValidation type="whole" allowBlank="1" showInputMessage="1" showErrorMessage="1" errorTitle="Overshoot" error="Please enter the total number of Go Arounds, Missed Approaches or Overshoots the aircraft performed." sqref="M1:M1048576" xr:uid="{9C5F3CBB-33EE-4D09-8A93-C054D975FEDB}">
      <formula1>1</formula1>
      <formula2>100</formula2>
    </dataValidation>
    <dataValidation type="list" allowBlank="1" showErrorMessage="1" errorTitle="Type of Flight" error="DEP - Departure_x000a_ARR - Arrival_x000a_LOC - Local_x000a_OVR - Overflight" sqref="D2:D100" xr:uid="{47DD070B-1036-4C9C-A073-068951D308A0}">
      <formula1>"LOC, DEP, ARR, OVR"</formula1>
    </dataValidation>
    <dataValidation type="whole" allowBlank="1" showInputMessage="1" showErrorMessage="1" errorTitle="Flight Information Service" error="Please enter the number of times this sortie received a Flight Information Service (Basic Service)." sqref="N2:N100" xr:uid="{668A31F9-6622-463C-B8F1-8A60AB79C507}">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692C7-6804-4AE7-8031-79D9E898578E}">
  <sheetPr codeName="Sheet11"/>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6"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ref="F67:F100" si="17">IF(OR(D67="DEP",D67="LOC"),"EGOW","")</f>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8">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si="17"/>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8"/>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7"/>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8"/>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7"/>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8"/>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7"/>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8"/>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7"/>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8"/>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7"/>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8"/>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7"/>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8"/>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7"/>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8"/>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7"/>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8"/>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7"/>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8"/>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7"/>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8"/>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7"/>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8"/>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7"/>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8"/>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7"/>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8"/>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7"/>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8"/>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7"/>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8"/>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7"/>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8"/>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7"/>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8"/>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7"/>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8"/>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7"/>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8"/>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7"/>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8"/>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7"/>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8"/>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7"/>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8"/>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7"/>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8"/>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7"/>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8"/>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7"/>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8"/>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7"/>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8"/>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7"/>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8"/>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7"/>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8"/>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7"/>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8"/>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7"/>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8"/>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7"/>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8"/>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7"/>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8"/>
        <v>0</v>
      </c>
    </row>
  </sheetData>
  <conditionalFormatting sqref="A2:Q100">
    <cfRule type="expression" dxfId="598" priority="19">
      <formula>$D2="OVR"</formula>
    </cfRule>
    <cfRule type="expression" dxfId="597" priority="20">
      <formula>$D2="ARR"</formula>
    </cfRule>
    <cfRule type="expression" dxfId="596" priority="21">
      <formula>$D2="DEP"</formula>
    </cfRule>
    <cfRule type="expression" dxfId="595" priority="22">
      <formula>$D2="LOC"</formula>
    </cfRule>
  </conditionalFormatting>
  <conditionalFormatting sqref="G2:G100">
    <cfRule type="expression" priority="3">
      <formula>AND($D2="OVR", NOT(ISBLANK($G2)))</formula>
    </cfRule>
    <cfRule type="expression" dxfId="594" priority="4">
      <formula>AND($D2="OVR", ISBLANK($G2))</formula>
    </cfRule>
    <cfRule type="expression" dxfId="593" priority="7">
      <formula>AND($D2="ARR", NOT(ISBLANK($G2)))</formula>
    </cfRule>
    <cfRule type="expression" dxfId="592" priority="8">
      <formula>AND($D2="ARR", ISBLANK($G2))</formula>
    </cfRule>
  </conditionalFormatting>
  <conditionalFormatting sqref="I2:I100">
    <cfRule type="expression" priority="1">
      <formula>AND($D2="OVR", NOT(ISBLANK($I2)))</formula>
    </cfRule>
    <cfRule type="expression" dxfId="591" priority="2">
      <formula>AND($D2="OVR", ISBLANK($I2))</formula>
    </cfRule>
    <cfRule type="expression" priority="5">
      <formula>AND($D2="DEP", NOT(ISBLANK($I2)))</formula>
    </cfRule>
    <cfRule type="expression" dxfId="590" priority="6">
      <formula>AND($D2="DEP", ISBLANK($I2))</formula>
    </cfRule>
  </conditionalFormatting>
  <conditionalFormatting sqref="J2:J100">
    <cfRule type="expression" dxfId="589" priority="15">
      <formula>$J2="J"</formula>
    </cfRule>
    <cfRule type="expression" dxfId="588" priority="16">
      <formula>$J2="H"</formula>
    </cfRule>
    <cfRule type="expression" dxfId="587" priority="17">
      <formula>$J2="S"</formula>
    </cfRule>
    <cfRule type="expression" dxfId="586" priority="18">
      <formula>$J2="M"</formula>
    </cfRule>
  </conditionalFormatting>
  <conditionalFormatting sqref="K2:K100">
    <cfRule type="expression" dxfId="585" priority="10">
      <formula>$K2="S"</formula>
    </cfRule>
    <cfRule type="expression" dxfId="584" priority="11">
      <formula>$K2="LM"</formula>
    </cfRule>
    <cfRule type="expression" dxfId="583" priority="12">
      <formula>$K2="UM"</formula>
    </cfRule>
    <cfRule type="expression" dxfId="582" priority="13">
      <formula>$K2="H"</formula>
    </cfRule>
    <cfRule type="expression" dxfId="581" priority="14">
      <formula>$K2="J"</formula>
    </cfRule>
  </conditionalFormatting>
  <conditionalFormatting sqref="S1:S1048576">
    <cfRule type="expression" dxfId="580" priority="9" stopIfTrue="1">
      <formula>IF($R1&lt;&gt;"BM",FALSE,IF(OR($S1="A",$S1="L",$S1="M"),FALSE,TRUE))</formula>
    </cfRule>
  </conditionalFormatting>
  <dataValidations count="10">
    <dataValidation type="list" allowBlank="1" showInputMessage="1" showErrorMessage="1" sqref="D1" xr:uid="{395A2030-05F7-4DB1-B8CA-B2CDBB985805}">
      <formula1>"BM, BC, VM, VC"</formula1>
    </dataValidation>
    <dataValidation type="list" allowBlank="1" showInputMessage="1" showErrorMessage="1" sqref="D101:D1048576" xr:uid="{0295CEAA-2BF3-423A-9D81-1DB2C0810AA5}">
      <formula1>"LOC, DEP, ARR, OVR"</formula1>
    </dataValidation>
    <dataValidation type="list" allowBlank="1" showInputMessage="1" showErrorMessage="1" sqref="O101:O1048576 P1:P100" xr:uid="{527E1CD5-BA38-4964-9D23-50F30AF1E2CD}">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D594CB9B-E9C0-45AA-886C-4A6D31779CD0}">
      <formula1>AND(LEN(G2)=4,ISNUMBER(G2))</formula1>
    </dataValidation>
    <dataValidation type="list" allowBlank="1" showInputMessage="1" showErrorMessage="1" error="Please enter the correct rules of flight._x000a_VFR (V), IFR (I), IFR to VFR (Y), VFR to IFR (Z)" sqref="E1:E1048576" xr:uid="{2985EE0B-8543-4F50-96C8-3026C2188A63}">
      <formula1>"V,I,Y,Z"</formula1>
    </dataValidation>
    <dataValidation type="whole" allowBlank="1" showInputMessage="1" showErrorMessage="1" error="Please enter the number of times this sortie received a Flight Information Service." sqref="N1 N101:N1048576" xr:uid="{18B2BA13-09BA-4211-84E4-668E08D6A313}">
      <formula1>1</formula1>
      <formula2>10</formula2>
    </dataValidation>
    <dataValidation type="whole" allowBlank="1" showInputMessage="1" showErrorMessage="1" errorTitle="Touch And Go" error="Please enter the number of times the aircraft performed a touch and go." sqref="L1:L1048576" xr:uid="{56A3A2DE-8D67-4E12-817B-92D481D03F0C}">
      <formula1>1</formula1>
      <formula2>100</formula2>
    </dataValidation>
    <dataValidation type="whole" allowBlank="1" showInputMessage="1" showErrorMessage="1" errorTitle="Overshoot" error="Please enter the total number of Go Arounds, Missed Approaches or Overshoots the aircraft performed." sqref="M1:M1048576" xr:uid="{68D13AC1-155F-4FAD-9F92-8F14BB06C599}">
      <formula1>1</formula1>
      <formula2>100</formula2>
    </dataValidation>
    <dataValidation type="list" allowBlank="1" showErrorMessage="1" errorTitle="Type of Flight" error="DEP - Departure_x000a_ARR - Arrival_x000a_LOC - Local_x000a_OVR - Overflight" sqref="D2:D100" xr:uid="{9C136D01-D80C-472D-B560-3258897CEECE}">
      <formula1>"LOC, DEP, ARR, OVR"</formula1>
    </dataValidation>
    <dataValidation type="whole" allowBlank="1" showInputMessage="1" showErrorMessage="1" errorTitle="Flight Information Service" error="Please enter the number of times this sortie received a Flight Information Service (Basic Service)." sqref="N2:N100" xr:uid="{2427F681-B542-4C90-86AD-57D5023DBAFB}">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3B808-30E8-462D-BD94-201F9E23F92A}">
  <sheetPr codeName="Sheet14"/>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6" si="1">IF(OR(D2="LOC", D2="OVR"), "V", "")</f>
        <v/>
      </c>
      <c r="F2" t="str">
        <f t="shared" ref="F2:F16" si="2">IF(OR(D2="DEP",D2="LOC"),"EGOW","")</f>
        <v/>
      </c>
      <c r="H2" t="str">
        <f t="shared" ref="H2:H16" si="3">IF(OR(D2="ARR",D2="LOC"),"EGOW","")</f>
        <v/>
      </c>
      <c r="J2" t="str">
        <f>IF(ISERROR(VLOOKUP(C2,'WTC Database'!C:G,4,0))," ",VLOOKUP(C2,'WTC Database'!C:G,4,0))</f>
        <v xml:space="preserve"> </v>
      </c>
      <c r="K2" s="48" t="str">
        <f>IF(ISERROR(VLOOKUP(C2,'WTC Database'!C:G,5,0))," ",VLOOKUP(C2,'WTC Database'!C:G,5,0))</f>
        <v xml:space="preserve"> </v>
      </c>
      <c r="L2" s="55"/>
      <c r="M2" s="55"/>
      <c r="N2" s="48">
        <f t="shared" ref="N2:N7"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16" si="5">IF(D2="loc",2)+IF(OR(D2="DEP",D2="ARR"),"1")+IF(D2="ovr","0")</f>
        <v>0</v>
      </c>
      <c r="U2" s="48">
        <f t="shared" ref="U2:U16" si="6">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si="6"/>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ref="N8:N16" si="7">IF(D8="OVR",1,0)</f>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7"/>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7"/>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7"/>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7"/>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7"/>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7"/>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7"/>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7"/>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ref="E17:E23" si="8">IF(OR(D17="LOC", D17="OVR"), "V", "")</f>
        <v/>
      </c>
      <c r="F17" t="str">
        <f t="shared" ref="F17:F23" si="9">IF(OR(D17="DEP",D17="LOC"),"EGOW","")</f>
        <v/>
      </c>
      <c r="H17" t="str">
        <f t="shared" ref="H17:H23" si="10">IF(OR(D17="ARR",D17="LOC"),"EGOW","")</f>
        <v/>
      </c>
      <c r="J17" t="str">
        <f>IF(ISERROR(VLOOKUP(C17,'WTC Database'!C:G,4,0))," ",VLOOKUP(C17,'WTC Database'!C:G,4,0))</f>
        <v xml:space="preserve"> </v>
      </c>
      <c r="K17" s="48" t="str">
        <f>IF(ISERROR(VLOOKUP(C17,'WTC Database'!C:G,5,0))," ",VLOOKUP(C17,'WTC Database'!C:G,5,0))</f>
        <v xml:space="preserve"> </v>
      </c>
      <c r="L17" s="55"/>
      <c r="M17" s="55"/>
      <c r="N17" s="48">
        <f t="shared" ref="N17:N23" si="11">IF(D17="OVR",1,0)</f>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ref="T17:T65" si="12">IF(D17="loc",2)+IF(OR(D17="DEP",D17="ARR"),"1")+IF(D17="ovr","0")</f>
        <v>0</v>
      </c>
      <c r="U17" s="48">
        <f t="shared" ref="U17:U66" si="13">L17*2</f>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8"/>
        <v/>
      </c>
      <c r="F18" t="str">
        <f t="shared" si="9"/>
        <v/>
      </c>
      <c r="H18" t="str">
        <f t="shared" si="10"/>
        <v/>
      </c>
      <c r="J18" t="str">
        <f>IF(ISERROR(VLOOKUP(C18,'WTC Database'!C:G,4,0))," ",VLOOKUP(C18,'WTC Database'!C:G,4,0))</f>
        <v xml:space="preserve"> </v>
      </c>
      <c r="K18" s="48" t="str">
        <f>IF(ISERROR(VLOOKUP(C18,'WTC Database'!C:G,5,0))," ",VLOOKUP(C18,'WTC Database'!C:G,5,0))</f>
        <v xml:space="preserve"> </v>
      </c>
      <c r="L18" s="55"/>
      <c r="M18" s="55"/>
      <c r="N18" s="48">
        <f t="shared" si="11"/>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12"/>
        <v>0</v>
      </c>
      <c r="U18" s="48">
        <f t="shared" si="13"/>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8"/>
        <v/>
      </c>
      <c r="F19" t="str">
        <f t="shared" si="9"/>
        <v/>
      </c>
      <c r="H19" t="str">
        <f t="shared" si="10"/>
        <v/>
      </c>
      <c r="J19" t="str">
        <f>IF(ISERROR(VLOOKUP(C19,'WTC Database'!C:G,4,0))," ",VLOOKUP(C19,'WTC Database'!C:G,4,0))</f>
        <v xml:space="preserve"> </v>
      </c>
      <c r="K19" s="48" t="str">
        <f>IF(ISERROR(VLOOKUP(C19,'WTC Database'!C:G,5,0))," ",VLOOKUP(C19,'WTC Database'!C:G,5,0))</f>
        <v xml:space="preserve"> </v>
      </c>
      <c r="L19" s="55"/>
      <c r="M19" s="55"/>
      <c r="N19" s="48">
        <f t="shared" si="11"/>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12"/>
        <v>0</v>
      </c>
      <c r="U19" s="48">
        <f t="shared" si="13"/>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8"/>
        <v/>
      </c>
      <c r="F20" t="str">
        <f t="shared" si="9"/>
        <v/>
      </c>
      <c r="H20" t="str">
        <f t="shared" si="10"/>
        <v/>
      </c>
      <c r="J20" t="str">
        <f>IF(ISERROR(VLOOKUP(C20,'WTC Database'!C:G,4,0))," ",VLOOKUP(C20,'WTC Database'!C:G,4,0))</f>
        <v xml:space="preserve"> </v>
      </c>
      <c r="K20" s="48" t="str">
        <f>IF(ISERROR(VLOOKUP(C20,'WTC Database'!C:G,5,0))," ",VLOOKUP(C20,'WTC Database'!C:G,5,0))</f>
        <v xml:space="preserve"> </v>
      </c>
      <c r="L20" s="55"/>
      <c r="M20" s="55"/>
      <c r="N20" s="48">
        <f t="shared" si="11"/>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12"/>
        <v>0</v>
      </c>
      <c r="U20" s="48">
        <f t="shared" si="13"/>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8"/>
        <v/>
      </c>
      <c r="F21" t="str">
        <f t="shared" si="9"/>
        <v/>
      </c>
      <c r="H21" t="str">
        <f t="shared" si="10"/>
        <v/>
      </c>
      <c r="J21" t="str">
        <f>IF(ISERROR(VLOOKUP(C21,'WTC Database'!C:G,4,0))," ",VLOOKUP(C21,'WTC Database'!C:G,4,0))</f>
        <v xml:space="preserve"> </v>
      </c>
      <c r="K21" s="48" t="str">
        <f>IF(ISERROR(VLOOKUP(C21,'WTC Database'!C:G,5,0))," ",VLOOKUP(C21,'WTC Database'!C:G,5,0))</f>
        <v xml:space="preserve"> </v>
      </c>
      <c r="L21" s="55"/>
      <c r="M21" s="55"/>
      <c r="N21" s="48">
        <f t="shared" si="11"/>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12"/>
        <v>0</v>
      </c>
      <c r="U21" s="48">
        <f t="shared" si="13"/>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8"/>
        <v/>
      </c>
      <c r="F22" t="str">
        <f t="shared" si="9"/>
        <v/>
      </c>
      <c r="H22" t="str">
        <f t="shared" si="10"/>
        <v/>
      </c>
      <c r="J22" t="str">
        <f>IF(ISERROR(VLOOKUP(C22,'WTC Database'!C:G,4,0))," ",VLOOKUP(C22,'WTC Database'!C:G,4,0))</f>
        <v xml:space="preserve"> </v>
      </c>
      <c r="K22" s="48" t="str">
        <f>IF(ISERROR(VLOOKUP(C22,'WTC Database'!C:G,5,0))," ",VLOOKUP(C22,'WTC Database'!C:G,5,0))</f>
        <v xml:space="preserve"> </v>
      </c>
      <c r="L22" s="55"/>
      <c r="M22" s="55"/>
      <c r="N22" s="48">
        <f t="shared" si="11"/>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12"/>
        <v>0</v>
      </c>
      <c r="U22" s="48">
        <f t="shared" si="13"/>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8"/>
        <v/>
      </c>
      <c r="F23" t="str">
        <f t="shared" si="9"/>
        <v/>
      </c>
      <c r="H23" t="str">
        <f t="shared" si="10"/>
        <v/>
      </c>
      <c r="J23" t="str">
        <f>IF(ISERROR(VLOOKUP(C23,'WTC Database'!C:G,4,0))," ",VLOOKUP(C23,'WTC Database'!C:G,4,0))</f>
        <v xml:space="preserve"> </v>
      </c>
      <c r="K23" s="48" t="str">
        <f>IF(ISERROR(VLOOKUP(C23,'WTC Database'!C:G,5,0))," ",VLOOKUP(C23,'WTC Database'!C:G,5,0))</f>
        <v xml:space="preserve"> </v>
      </c>
      <c r="L23" s="55"/>
      <c r="M23" s="55"/>
      <c r="N23" s="48">
        <f t="shared" si="11"/>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12"/>
        <v>0</v>
      </c>
      <c r="U23" s="48">
        <f t="shared" si="13"/>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4">IF(OR(D24="LOC", D24="OVR"), "V", "")</f>
        <v/>
      </c>
      <c r="F24" t="str">
        <f t="shared" ref="F24:F66" si="15">IF(OR(D24="DEP",D24="LOC"),"EGOW","")</f>
        <v/>
      </c>
      <c r="H24" t="str">
        <f t="shared" ref="H24:H65" si="16">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7">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12"/>
        <v>0</v>
      </c>
      <c r="U24" s="48">
        <f t="shared" si="13"/>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4"/>
        <v/>
      </c>
      <c r="F25" t="str">
        <f t="shared" si="15"/>
        <v/>
      </c>
      <c r="H25" t="str">
        <f t="shared" si="16"/>
        <v/>
      </c>
      <c r="J25" t="str">
        <f>IF(ISERROR(VLOOKUP(C25,'WTC Database'!C:G,4,0))," ",VLOOKUP(C25,'WTC Database'!C:G,4,0))</f>
        <v xml:space="preserve"> </v>
      </c>
      <c r="K25" s="48" t="str">
        <f>IF(ISERROR(VLOOKUP(C25,'WTC Database'!C:G,5,0))," ",VLOOKUP(C25,'WTC Database'!C:G,5,0))</f>
        <v xml:space="preserve"> </v>
      </c>
      <c r="L25" s="55"/>
      <c r="M25" s="55"/>
      <c r="N25" s="48">
        <f t="shared" si="17"/>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12"/>
        <v>0</v>
      </c>
      <c r="U25" s="48">
        <f t="shared" si="13"/>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4"/>
        <v/>
      </c>
      <c r="F26" t="str">
        <f t="shared" si="15"/>
        <v/>
      </c>
      <c r="H26" t="str">
        <f t="shared" si="16"/>
        <v/>
      </c>
      <c r="J26" t="str">
        <f>IF(ISERROR(VLOOKUP(C26,'WTC Database'!C:G,4,0))," ",VLOOKUP(C26,'WTC Database'!C:G,4,0))</f>
        <v xml:space="preserve"> </v>
      </c>
      <c r="K26" s="48" t="str">
        <f>IF(ISERROR(VLOOKUP(C26,'WTC Database'!C:G,5,0))," ",VLOOKUP(C26,'WTC Database'!C:G,5,0))</f>
        <v xml:space="preserve"> </v>
      </c>
      <c r="L26" s="55"/>
      <c r="M26" s="55"/>
      <c r="N26" s="48">
        <f t="shared" si="17"/>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12"/>
        <v>0</v>
      </c>
      <c r="U26" s="48">
        <f t="shared" si="13"/>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4"/>
        <v/>
      </c>
      <c r="F27" t="str">
        <f t="shared" si="15"/>
        <v/>
      </c>
      <c r="H27" t="str">
        <f t="shared" si="16"/>
        <v/>
      </c>
      <c r="J27" t="str">
        <f>IF(ISERROR(VLOOKUP(C27,'WTC Database'!C:G,4,0))," ",VLOOKUP(C27,'WTC Database'!C:G,4,0))</f>
        <v xml:space="preserve"> </v>
      </c>
      <c r="K27" s="48" t="str">
        <f>IF(ISERROR(VLOOKUP(C27,'WTC Database'!C:G,5,0))," ",VLOOKUP(C27,'WTC Database'!C:G,5,0))</f>
        <v xml:space="preserve"> </v>
      </c>
      <c r="L27" s="55"/>
      <c r="M27" s="55"/>
      <c r="N27" s="48">
        <f t="shared" si="17"/>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12"/>
        <v>0</v>
      </c>
      <c r="U27" s="48">
        <f t="shared" si="13"/>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4"/>
        <v/>
      </c>
      <c r="F28" t="str">
        <f t="shared" si="15"/>
        <v/>
      </c>
      <c r="H28" t="str">
        <f t="shared" si="16"/>
        <v/>
      </c>
      <c r="J28" t="str">
        <f>IF(ISERROR(VLOOKUP(C28,'WTC Database'!C:G,4,0))," ",VLOOKUP(C28,'WTC Database'!C:G,4,0))</f>
        <v xml:space="preserve"> </v>
      </c>
      <c r="K28" s="48" t="str">
        <f>IF(ISERROR(VLOOKUP(C28,'WTC Database'!C:G,5,0))," ",VLOOKUP(C28,'WTC Database'!C:G,5,0))</f>
        <v xml:space="preserve"> </v>
      </c>
      <c r="L28" s="55"/>
      <c r="M28" s="55"/>
      <c r="N28" s="48">
        <f t="shared" si="17"/>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12"/>
        <v>0</v>
      </c>
      <c r="U28" s="48">
        <f t="shared" si="13"/>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4"/>
        <v/>
      </c>
      <c r="F29" t="str">
        <f t="shared" si="15"/>
        <v/>
      </c>
      <c r="H29" t="str">
        <f t="shared" si="16"/>
        <v/>
      </c>
      <c r="J29" t="str">
        <f>IF(ISERROR(VLOOKUP(C29,'WTC Database'!C:G,4,0))," ",VLOOKUP(C29,'WTC Database'!C:G,4,0))</f>
        <v xml:space="preserve"> </v>
      </c>
      <c r="K29" s="48" t="str">
        <f>IF(ISERROR(VLOOKUP(C29,'WTC Database'!C:G,5,0))," ",VLOOKUP(C29,'WTC Database'!C:G,5,0))</f>
        <v xml:space="preserve"> </v>
      </c>
      <c r="L29" s="55"/>
      <c r="M29" s="55"/>
      <c r="N29" s="48">
        <f t="shared" si="17"/>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12"/>
        <v>0</v>
      </c>
      <c r="U29" s="48">
        <f t="shared" si="13"/>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4"/>
        <v/>
      </c>
      <c r="F30" t="str">
        <f t="shared" si="15"/>
        <v/>
      </c>
      <c r="H30" t="str">
        <f t="shared" si="16"/>
        <v/>
      </c>
      <c r="J30" t="str">
        <f>IF(ISERROR(VLOOKUP(C30,'WTC Database'!C:G,4,0))," ",VLOOKUP(C30,'WTC Database'!C:G,4,0))</f>
        <v xml:space="preserve"> </v>
      </c>
      <c r="K30" s="48" t="str">
        <f>IF(ISERROR(VLOOKUP(C30,'WTC Database'!C:G,5,0))," ",VLOOKUP(C30,'WTC Database'!C:G,5,0))</f>
        <v xml:space="preserve"> </v>
      </c>
      <c r="L30" s="55"/>
      <c r="M30" s="55"/>
      <c r="N30" s="48">
        <f t="shared" si="17"/>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12"/>
        <v>0</v>
      </c>
      <c r="U30" s="48">
        <f t="shared" si="13"/>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4"/>
        <v/>
      </c>
      <c r="F31" t="str">
        <f t="shared" si="15"/>
        <v/>
      </c>
      <c r="H31" t="str">
        <f t="shared" si="16"/>
        <v/>
      </c>
      <c r="J31" t="str">
        <f>IF(ISERROR(VLOOKUP(C31,'WTC Database'!C:G,4,0))," ",VLOOKUP(C31,'WTC Database'!C:G,4,0))</f>
        <v xml:space="preserve"> </v>
      </c>
      <c r="K31" s="48" t="str">
        <f>IF(ISERROR(VLOOKUP(C31,'WTC Database'!C:G,5,0))," ",VLOOKUP(C31,'WTC Database'!C:G,5,0))</f>
        <v xml:space="preserve"> </v>
      </c>
      <c r="L31" s="55"/>
      <c r="M31" s="55"/>
      <c r="N31" s="48">
        <f t="shared" si="17"/>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12"/>
        <v>0</v>
      </c>
      <c r="U31" s="48">
        <f t="shared" si="13"/>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4"/>
        <v/>
      </c>
      <c r="F32" t="str">
        <f t="shared" si="15"/>
        <v/>
      </c>
      <c r="H32" t="str">
        <f t="shared" si="16"/>
        <v/>
      </c>
      <c r="J32" t="str">
        <f>IF(ISERROR(VLOOKUP(C32,'WTC Database'!C:G,4,0))," ",VLOOKUP(C32,'WTC Database'!C:G,4,0))</f>
        <v xml:space="preserve"> </v>
      </c>
      <c r="K32" s="48" t="str">
        <f>IF(ISERROR(VLOOKUP(C32,'WTC Database'!C:G,5,0))," ",VLOOKUP(C32,'WTC Database'!C:G,5,0))</f>
        <v xml:space="preserve"> </v>
      </c>
      <c r="L32" s="55"/>
      <c r="M32" s="55"/>
      <c r="N32" s="48">
        <f t="shared" si="17"/>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12"/>
        <v>0</v>
      </c>
      <c r="U32" s="48">
        <f t="shared" si="13"/>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4"/>
        <v/>
      </c>
      <c r="F33" t="str">
        <f t="shared" si="15"/>
        <v/>
      </c>
      <c r="H33" t="str">
        <f t="shared" si="16"/>
        <v/>
      </c>
      <c r="J33" t="str">
        <f>IF(ISERROR(VLOOKUP(C33,'WTC Database'!C:G,4,0))," ",VLOOKUP(C33,'WTC Database'!C:G,4,0))</f>
        <v xml:space="preserve"> </v>
      </c>
      <c r="K33" s="48" t="str">
        <f>IF(ISERROR(VLOOKUP(C33,'WTC Database'!C:G,5,0))," ",VLOOKUP(C33,'WTC Database'!C:G,5,0))</f>
        <v xml:space="preserve"> </v>
      </c>
      <c r="L33" s="55"/>
      <c r="M33" s="55"/>
      <c r="N33" s="48">
        <f t="shared" si="17"/>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12"/>
        <v>0</v>
      </c>
      <c r="U33" s="48">
        <f t="shared" si="13"/>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8">IF(ISNUMBER(SEARCH("UAM", B34)), "LOC", "")</f>
        <v/>
      </c>
      <c r="E34" t="str">
        <f t="shared" si="14"/>
        <v/>
      </c>
      <c r="F34" t="str">
        <f t="shared" si="15"/>
        <v/>
      </c>
      <c r="H34" t="str">
        <f t="shared" si="16"/>
        <v/>
      </c>
      <c r="J34" t="str">
        <f>IF(ISERROR(VLOOKUP(C34,'WTC Database'!C:G,4,0))," ",VLOOKUP(C34,'WTC Database'!C:G,4,0))</f>
        <v xml:space="preserve"> </v>
      </c>
      <c r="K34" s="48" t="str">
        <f>IF(ISERROR(VLOOKUP(C34,'WTC Database'!C:G,5,0))," ",VLOOKUP(C34,'WTC Database'!C:G,5,0))</f>
        <v xml:space="preserve"> </v>
      </c>
      <c r="L34" s="55"/>
      <c r="M34" s="55"/>
      <c r="N34" s="48">
        <f t="shared" si="17"/>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12"/>
        <v>0</v>
      </c>
      <c r="U34" s="48">
        <f t="shared" si="13"/>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8"/>
        <v/>
      </c>
      <c r="E35" t="str">
        <f t="shared" si="14"/>
        <v/>
      </c>
      <c r="F35" t="str">
        <f t="shared" si="15"/>
        <v/>
      </c>
      <c r="H35" t="str">
        <f t="shared" si="16"/>
        <v/>
      </c>
      <c r="J35" t="str">
        <f>IF(ISERROR(VLOOKUP(C35,'WTC Database'!C:G,4,0))," ",VLOOKUP(C35,'WTC Database'!C:G,4,0))</f>
        <v xml:space="preserve"> </v>
      </c>
      <c r="K35" s="48" t="str">
        <f>IF(ISERROR(VLOOKUP(C35,'WTC Database'!C:G,5,0))," ",VLOOKUP(C35,'WTC Database'!C:G,5,0))</f>
        <v xml:space="preserve"> </v>
      </c>
      <c r="L35" s="55"/>
      <c r="M35" s="55"/>
      <c r="N35" s="48">
        <f t="shared" si="17"/>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12"/>
        <v>0</v>
      </c>
      <c r="U35" s="48">
        <f t="shared" si="13"/>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8"/>
        <v/>
      </c>
      <c r="E36" t="str">
        <f t="shared" si="14"/>
        <v/>
      </c>
      <c r="F36" t="str">
        <f t="shared" si="15"/>
        <v/>
      </c>
      <c r="H36" t="str">
        <f t="shared" si="16"/>
        <v/>
      </c>
      <c r="J36" t="str">
        <f>IF(ISERROR(VLOOKUP(C36,'WTC Database'!C:G,4,0))," ",VLOOKUP(C36,'WTC Database'!C:G,4,0))</f>
        <v xml:space="preserve"> </v>
      </c>
      <c r="K36" s="48" t="str">
        <f>IF(ISERROR(VLOOKUP(C36,'WTC Database'!C:G,5,0))," ",VLOOKUP(C36,'WTC Database'!C:G,5,0))</f>
        <v xml:space="preserve"> </v>
      </c>
      <c r="L36" s="55"/>
      <c r="M36" s="55"/>
      <c r="N36" s="48">
        <f t="shared" si="17"/>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12"/>
        <v>0</v>
      </c>
      <c r="U36" s="48">
        <f t="shared" si="13"/>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8"/>
        <v/>
      </c>
      <c r="E37" t="str">
        <f t="shared" si="14"/>
        <v/>
      </c>
      <c r="F37" t="str">
        <f t="shared" si="15"/>
        <v/>
      </c>
      <c r="H37" t="str">
        <f t="shared" si="16"/>
        <v/>
      </c>
      <c r="J37" t="str">
        <f>IF(ISERROR(VLOOKUP(C37,'WTC Database'!C:G,4,0))," ",VLOOKUP(C37,'WTC Database'!C:G,4,0))</f>
        <v xml:space="preserve"> </v>
      </c>
      <c r="K37" s="48" t="str">
        <f>IF(ISERROR(VLOOKUP(C37,'WTC Database'!C:G,5,0))," ",VLOOKUP(C37,'WTC Database'!C:G,5,0))</f>
        <v xml:space="preserve"> </v>
      </c>
      <c r="L37" s="55"/>
      <c r="M37" s="55"/>
      <c r="N37" s="48">
        <f t="shared" si="17"/>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12"/>
        <v>0</v>
      </c>
      <c r="U37" s="48">
        <f t="shared" si="13"/>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8"/>
        <v/>
      </c>
      <c r="E38" t="str">
        <f t="shared" si="14"/>
        <v/>
      </c>
      <c r="F38" t="str">
        <f t="shared" si="15"/>
        <v/>
      </c>
      <c r="H38" t="str">
        <f t="shared" si="16"/>
        <v/>
      </c>
      <c r="J38" t="str">
        <f>IF(ISERROR(VLOOKUP(C38,'WTC Database'!C:G,4,0))," ",VLOOKUP(C38,'WTC Database'!C:G,4,0))</f>
        <v xml:space="preserve"> </v>
      </c>
      <c r="K38" s="48" t="str">
        <f>IF(ISERROR(VLOOKUP(C38,'WTC Database'!C:G,5,0))," ",VLOOKUP(C38,'WTC Database'!C:G,5,0))</f>
        <v xml:space="preserve"> </v>
      </c>
      <c r="L38" s="55"/>
      <c r="M38" s="55"/>
      <c r="N38" s="48">
        <f t="shared" si="17"/>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12"/>
        <v>0</v>
      </c>
      <c r="U38" s="48">
        <f t="shared" si="13"/>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8"/>
        <v/>
      </c>
      <c r="E39" t="str">
        <f t="shared" si="14"/>
        <v/>
      </c>
      <c r="F39" t="str">
        <f t="shared" si="15"/>
        <v/>
      </c>
      <c r="H39" t="str">
        <f t="shared" si="16"/>
        <v/>
      </c>
      <c r="J39" t="str">
        <f>IF(ISERROR(VLOOKUP(C39,'WTC Database'!C:G,4,0))," ",VLOOKUP(C39,'WTC Database'!C:G,4,0))</f>
        <v xml:space="preserve"> </v>
      </c>
      <c r="K39" s="48" t="str">
        <f>IF(ISERROR(VLOOKUP(C39,'WTC Database'!C:G,5,0))," ",VLOOKUP(C39,'WTC Database'!C:G,5,0))</f>
        <v xml:space="preserve"> </v>
      </c>
      <c r="L39" s="55"/>
      <c r="M39" s="55"/>
      <c r="N39" s="48">
        <f t="shared" si="17"/>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12"/>
        <v>0</v>
      </c>
      <c r="U39" s="48">
        <f t="shared" si="13"/>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8"/>
        <v/>
      </c>
      <c r="E40" t="str">
        <f t="shared" si="14"/>
        <v/>
      </c>
      <c r="F40" t="str">
        <f t="shared" si="15"/>
        <v/>
      </c>
      <c r="H40" t="str">
        <f t="shared" si="16"/>
        <v/>
      </c>
      <c r="J40" t="str">
        <f>IF(ISERROR(VLOOKUP(C40,'WTC Database'!C:G,4,0))," ",VLOOKUP(C40,'WTC Database'!C:G,4,0))</f>
        <v xml:space="preserve"> </v>
      </c>
      <c r="K40" s="48" t="str">
        <f>IF(ISERROR(VLOOKUP(C40,'WTC Database'!C:G,5,0))," ",VLOOKUP(C40,'WTC Database'!C:G,5,0))</f>
        <v xml:space="preserve"> </v>
      </c>
      <c r="L40" s="55"/>
      <c r="M40" s="55"/>
      <c r="N40" s="48">
        <f t="shared" si="17"/>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12"/>
        <v>0</v>
      </c>
      <c r="U40" s="48">
        <f t="shared" si="13"/>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8"/>
        <v/>
      </c>
      <c r="E41" t="str">
        <f t="shared" si="14"/>
        <v/>
      </c>
      <c r="F41" t="str">
        <f t="shared" si="15"/>
        <v/>
      </c>
      <c r="H41" t="str">
        <f t="shared" si="16"/>
        <v/>
      </c>
      <c r="J41" t="str">
        <f>IF(ISERROR(VLOOKUP(C41,'WTC Database'!C:G,4,0))," ",VLOOKUP(C41,'WTC Database'!C:G,4,0))</f>
        <v xml:space="preserve"> </v>
      </c>
      <c r="K41" s="48" t="str">
        <f>IF(ISERROR(VLOOKUP(C41,'WTC Database'!C:G,5,0))," ",VLOOKUP(C41,'WTC Database'!C:G,5,0))</f>
        <v xml:space="preserve"> </v>
      </c>
      <c r="L41" s="55"/>
      <c r="M41" s="55"/>
      <c r="N41" s="48">
        <f t="shared" si="17"/>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12"/>
        <v>0</v>
      </c>
      <c r="U41" s="48">
        <f t="shared" si="13"/>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8"/>
        <v/>
      </c>
      <c r="E42" t="str">
        <f t="shared" si="14"/>
        <v/>
      </c>
      <c r="F42" t="str">
        <f t="shared" si="15"/>
        <v/>
      </c>
      <c r="H42" t="str">
        <f t="shared" si="16"/>
        <v/>
      </c>
      <c r="J42" t="str">
        <f>IF(ISERROR(VLOOKUP(C42,'WTC Database'!C:G,4,0))," ",VLOOKUP(C42,'WTC Database'!C:G,4,0))</f>
        <v xml:space="preserve"> </v>
      </c>
      <c r="K42" s="48" t="str">
        <f>IF(ISERROR(VLOOKUP(C42,'WTC Database'!C:G,5,0))," ",VLOOKUP(C42,'WTC Database'!C:G,5,0))</f>
        <v xml:space="preserve"> </v>
      </c>
      <c r="L42" s="55"/>
      <c r="M42" s="55"/>
      <c r="N42" s="48">
        <f t="shared" si="17"/>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12"/>
        <v>0</v>
      </c>
      <c r="U42" s="48">
        <f t="shared" si="13"/>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8"/>
        <v/>
      </c>
      <c r="E43" t="str">
        <f t="shared" si="14"/>
        <v/>
      </c>
      <c r="F43" t="str">
        <f t="shared" si="15"/>
        <v/>
      </c>
      <c r="H43" t="str">
        <f t="shared" si="16"/>
        <v/>
      </c>
      <c r="J43" t="str">
        <f>IF(ISERROR(VLOOKUP(C43,'WTC Database'!C:G,4,0))," ",VLOOKUP(C43,'WTC Database'!C:G,4,0))</f>
        <v xml:space="preserve"> </v>
      </c>
      <c r="K43" s="48" t="str">
        <f>IF(ISERROR(VLOOKUP(C43,'WTC Database'!C:G,5,0))," ",VLOOKUP(C43,'WTC Database'!C:G,5,0))</f>
        <v xml:space="preserve"> </v>
      </c>
      <c r="L43" s="55"/>
      <c r="M43" s="55"/>
      <c r="N43" s="48">
        <f t="shared" si="17"/>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12"/>
        <v>0</v>
      </c>
      <c r="U43" s="48">
        <f t="shared" si="13"/>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8"/>
        <v/>
      </c>
      <c r="E44" t="str">
        <f t="shared" si="14"/>
        <v/>
      </c>
      <c r="F44" t="str">
        <f t="shared" si="15"/>
        <v/>
      </c>
      <c r="H44" t="str">
        <f t="shared" si="16"/>
        <v/>
      </c>
      <c r="J44" t="str">
        <f>IF(ISERROR(VLOOKUP(C44,'WTC Database'!C:G,4,0))," ",VLOOKUP(C44,'WTC Database'!C:G,4,0))</f>
        <v xml:space="preserve"> </v>
      </c>
      <c r="K44" s="48" t="str">
        <f>IF(ISERROR(VLOOKUP(C44,'WTC Database'!C:G,5,0))," ",VLOOKUP(C44,'WTC Database'!C:G,5,0))</f>
        <v xml:space="preserve"> </v>
      </c>
      <c r="L44" s="55"/>
      <c r="M44" s="55"/>
      <c r="N44" s="48">
        <f t="shared" si="17"/>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12"/>
        <v>0</v>
      </c>
      <c r="U44" s="48">
        <f t="shared" si="13"/>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8"/>
        <v/>
      </c>
      <c r="E45" t="str">
        <f t="shared" si="14"/>
        <v/>
      </c>
      <c r="F45" t="str">
        <f t="shared" si="15"/>
        <v/>
      </c>
      <c r="H45" t="str">
        <f t="shared" si="16"/>
        <v/>
      </c>
      <c r="J45" t="str">
        <f>IF(ISERROR(VLOOKUP(C45,'WTC Database'!C:G,4,0))," ",VLOOKUP(C45,'WTC Database'!C:G,4,0))</f>
        <v xml:space="preserve"> </v>
      </c>
      <c r="K45" s="48" t="str">
        <f>IF(ISERROR(VLOOKUP(C45,'WTC Database'!C:G,5,0))," ",VLOOKUP(C45,'WTC Database'!C:G,5,0))</f>
        <v xml:space="preserve"> </v>
      </c>
      <c r="L45" s="55"/>
      <c r="M45" s="55"/>
      <c r="N45" s="48">
        <f t="shared" si="17"/>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12"/>
        <v>0</v>
      </c>
      <c r="U45" s="48">
        <f t="shared" si="13"/>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8"/>
        <v/>
      </c>
      <c r="E46" t="str">
        <f t="shared" si="14"/>
        <v/>
      </c>
      <c r="F46" t="str">
        <f t="shared" si="15"/>
        <v/>
      </c>
      <c r="H46" t="str">
        <f t="shared" si="16"/>
        <v/>
      </c>
      <c r="J46" t="str">
        <f>IF(ISERROR(VLOOKUP(C46,'WTC Database'!C:G,4,0))," ",VLOOKUP(C46,'WTC Database'!C:G,4,0))</f>
        <v xml:space="preserve"> </v>
      </c>
      <c r="K46" s="48" t="str">
        <f>IF(ISERROR(VLOOKUP(C46,'WTC Database'!C:G,5,0))," ",VLOOKUP(C46,'WTC Database'!C:G,5,0))</f>
        <v xml:space="preserve"> </v>
      </c>
      <c r="L46" s="55"/>
      <c r="M46" s="55"/>
      <c r="N46" s="48">
        <f t="shared" si="17"/>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12"/>
        <v>0</v>
      </c>
      <c r="U46" s="48">
        <f t="shared" si="13"/>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8"/>
        <v/>
      </c>
      <c r="E47" t="str">
        <f t="shared" si="14"/>
        <v/>
      </c>
      <c r="F47" t="str">
        <f t="shared" si="15"/>
        <v/>
      </c>
      <c r="H47" t="str">
        <f t="shared" si="16"/>
        <v/>
      </c>
      <c r="J47" t="str">
        <f>IF(ISERROR(VLOOKUP(C47,'WTC Database'!C:G,4,0))," ",VLOOKUP(C47,'WTC Database'!C:G,4,0))</f>
        <v xml:space="preserve"> </v>
      </c>
      <c r="K47" s="48" t="str">
        <f>IF(ISERROR(VLOOKUP(C47,'WTC Database'!C:G,5,0))," ",VLOOKUP(C47,'WTC Database'!C:G,5,0))</f>
        <v xml:space="preserve"> </v>
      </c>
      <c r="L47" s="55"/>
      <c r="M47" s="55"/>
      <c r="N47" s="48">
        <f t="shared" si="17"/>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12"/>
        <v>0</v>
      </c>
      <c r="U47" s="48">
        <f t="shared" si="13"/>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8"/>
        <v/>
      </c>
      <c r="E48" t="str">
        <f t="shared" si="14"/>
        <v/>
      </c>
      <c r="F48" t="str">
        <f t="shared" si="15"/>
        <v/>
      </c>
      <c r="H48" t="str">
        <f t="shared" si="16"/>
        <v/>
      </c>
      <c r="J48" t="str">
        <f>IF(ISERROR(VLOOKUP(C48,'WTC Database'!C:G,4,0))," ",VLOOKUP(C48,'WTC Database'!C:G,4,0))</f>
        <v xml:space="preserve"> </v>
      </c>
      <c r="K48" s="48" t="str">
        <f>IF(ISERROR(VLOOKUP(C48,'WTC Database'!C:G,5,0))," ",VLOOKUP(C48,'WTC Database'!C:G,5,0))</f>
        <v xml:space="preserve"> </v>
      </c>
      <c r="L48" s="55"/>
      <c r="M48" s="55"/>
      <c r="N48" s="48">
        <f t="shared" si="17"/>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12"/>
        <v>0</v>
      </c>
      <c r="U48" s="48">
        <f t="shared" si="13"/>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8"/>
        <v/>
      </c>
      <c r="E49" t="str">
        <f t="shared" si="14"/>
        <v/>
      </c>
      <c r="F49" t="str">
        <f t="shared" si="15"/>
        <v/>
      </c>
      <c r="H49" t="str">
        <f t="shared" si="16"/>
        <v/>
      </c>
      <c r="J49" t="str">
        <f>IF(ISERROR(VLOOKUP(C49,'WTC Database'!C:G,4,0))," ",VLOOKUP(C49,'WTC Database'!C:G,4,0))</f>
        <v xml:space="preserve"> </v>
      </c>
      <c r="K49" s="48" t="str">
        <f>IF(ISERROR(VLOOKUP(C49,'WTC Database'!C:G,5,0))," ",VLOOKUP(C49,'WTC Database'!C:G,5,0))</f>
        <v xml:space="preserve"> </v>
      </c>
      <c r="L49" s="55"/>
      <c r="M49" s="55"/>
      <c r="N49" s="48">
        <f t="shared" si="17"/>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12"/>
        <v>0</v>
      </c>
      <c r="U49" s="48">
        <f t="shared" si="13"/>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8"/>
        <v/>
      </c>
      <c r="E50" t="str">
        <f t="shared" si="14"/>
        <v/>
      </c>
      <c r="F50" t="str">
        <f t="shared" si="15"/>
        <v/>
      </c>
      <c r="H50" t="str">
        <f t="shared" si="16"/>
        <v/>
      </c>
      <c r="J50" t="str">
        <f>IF(ISERROR(VLOOKUP(C50,'WTC Database'!C:G,4,0))," ",VLOOKUP(C50,'WTC Database'!C:G,4,0))</f>
        <v xml:space="preserve"> </v>
      </c>
      <c r="K50" s="48" t="str">
        <f>IF(ISERROR(VLOOKUP(C50,'WTC Database'!C:G,5,0))," ",VLOOKUP(C50,'WTC Database'!C:G,5,0))</f>
        <v xml:space="preserve"> </v>
      </c>
      <c r="L50" s="55"/>
      <c r="M50" s="55"/>
      <c r="N50" s="48">
        <f t="shared" si="17"/>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12"/>
        <v>0</v>
      </c>
      <c r="U50" s="48">
        <f t="shared" si="13"/>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8"/>
        <v/>
      </c>
      <c r="E51" t="str">
        <f t="shared" si="14"/>
        <v/>
      </c>
      <c r="F51" t="str">
        <f t="shared" si="15"/>
        <v/>
      </c>
      <c r="H51" t="str">
        <f t="shared" si="16"/>
        <v/>
      </c>
      <c r="J51" t="str">
        <f>IF(ISERROR(VLOOKUP(C51,'WTC Database'!C:G,4,0))," ",VLOOKUP(C51,'WTC Database'!C:G,4,0))</f>
        <v xml:space="preserve"> </v>
      </c>
      <c r="K51" s="48" t="str">
        <f>IF(ISERROR(VLOOKUP(C51,'WTC Database'!C:G,5,0))," ",VLOOKUP(C51,'WTC Database'!C:G,5,0))</f>
        <v xml:space="preserve"> </v>
      </c>
      <c r="L51" s="55"/>
      <c r="M51" s="55"/>
      <c r="N51" s="48">
        <f t="shared" si="17"/>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12"/>
        <v>0</v>
      </c>
      <c r="U51" s="48">
        <f t="shared" si="13"/>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8"/>
        <v/>
      </c>
      <c r="E52" t="str">
        <f t="shared" si="14"/>
        <v/>
      </c>
      <c r="F52" t="str">
        <f t="shared" si="15"/>
        <v/>
      </c>
      <c r="H52" t="str">
        <f t="shared" si="16"/>
        <v/>
      </c>
      <c r="J52" t="str">
        <f>IF(ISERROR(VLOOKUP(C52,'WTC Database'!C:G,4,0))," ",VLOOKUP(C52,'WTC Database'!C:G,4,0))</f>
        <v xml:space="preserve"> </v>
      </c>
      <c r="K52" s="48" t="str">
        <f>IF(ISERROR(VLOOKUP(C52,'WTC Database'!C:G,5,0))," ",VLOOKUP(C52,'WTC Database'!C:G,5,0))</f>
        <v xml:space="preserve"> </v>
      </c>
      <c r="L52" s="55"/>
      <c r="M52" s="55"/>
      <c r="N52" s="48">
        <f t="shared" si="17"/>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12"/>
        <v>0</v>
      </c>
      <c r="U52" s="48">
        <f t="shared" si="13"/>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8"/>
        <v/>
      </c>
      <c r="E53" t="str">
        <f t="shared" si="14"/>
        <v/>
      </c>
      <c r="F53" t="str">
        <f t="shared" si="15"/>
        <v/>
      </c>
      <c r="H53" t="str">
        <f t="shared" si="16"/>
        <v/>
      </c>
      <c r="J53" t="str">
        <f>IF(ISERROR(VLOOKUP(C53,'WTC Database'!C:G,4,0))," ",VLOOKUP(C53,'WTC Database'!C:G,4,0))</f>
        <v xml:space="preserve"> </v>
      </c>
      <c r="K53" s="48" t="str">
        <f>IF(ISERROR(VLOOKUP(C53,'WTC Database'!C:G,5,0))," ",VLOOKUP(C53,'WTC Database'!C:G,5,0))</f>
        <v xml:space="preserve"> </v>
      </c>
      <c r="L53" s="55"/>
      <c r="M53" s="55"/>
      <c r="N53" s="48">
        <f t="shared" si="17"/>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12"/>
        <v>0</v>
      </c>
      <c r="U53" s="48">
        <f t="shared" si="13"/>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8"/>
        <v/>
      </c>
      <c r="E54" t="str">
        <f t="shared" si="14"/>
        <v/>
      </c>
      <c r="F54" t="str">
        <f t="shared" si="15"/>
        <v/>
      </c>
      <c r="H54" t="str">
        <f t="shared" si="16"/>
        <v/>
      </c>
      <c r="J54" t="str">
        <f>IF(ISERROR(VLOOKUP(C54,'WTC Database'!C:G,4,0))," ",VLOOKUP(C54,'WTC Database'!C:G,4,0))</f>
        <v xml:space="preserve"> </v>
      </c>
      <c r="K54" s="48" t="str">
        <f>IF(ISERROR(VLOOKUP(C54,'WTC Database'!C:G,5,0))," ",VLOOKUP(C54,'WTC Database'!C:G,5,0))</f>
        <v xml:space="preserve"> </v>
      </c>
      <c r="L54" s="55"/>
      <c r="M54" s="55"/>
      <c r="N54" s="48">
        <f t="shared" si="17"/>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12"/>
        <v>0</v>
      </c>
      <c r="U54" s="48">
        <f t="shared" si="13"/>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8"/>
        <v/>
      </c>
      <c r="E55" t="str">
        <f t="shared" si="14"/>
        <v/>
      </c>
      <c r="F55" t="str">
        <f t="shared" si="15"/>
        <v/>
      </c>
      <c r="H55" t="str">
        <f t="shared" si="16"/>
        <v/>
      </c>
      <c r="J55" t="str">
        <f>IF(ISERROR(VLOOKUP(C55,'WTC Database'!C:G,4,0))," ",VLOOKUP(C55,'WTC Database'!C:G,4,0))</f>
        <v xml:space="preserve"> </v>
      </c>
      <c r="K55" s="48" t="str">
        <f>IF(ISERROR(VLOOKUP(C55,'WTC Database'!C:G,5,0))," ",VLOOKUP(C55,'WTC Database'!C:G,5,0))</f>
        <v xml:space="preserve"> </v>
      </c>
      <c r="L55" s="55"/>
      <c r="M55" s="55"/>
      <c r="N55" s="48">
        <f t="shared" si="17"/>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12"/>
        <v>0</v>
      </c>
      <c r="U55" s="48">
        <f t="shared" si="13"/>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8"/>
        <v/>
      </c>
      <c r="E56" t="str">
        <f t="shared" si="14"/>
        <v/>
      </c>
      <c r="F56" t="str">
        <f t="shared" si="15"/>
        <v/>
      </c>
      <c r="H56" t="str">
        <f t="shared" si="16"/>
        <v/>
      </c>
      <c r="J56" t="str">
        <f>IF(ISERROR(VLOOKUP(C56,'WTC Database'!C:G,4,0))," ",VLOOKUP(C56,'WTC Database'!C:G,4,0))</f>
        <v xml:space="preserve"> </v>
      </c>
      <c r="K56" s="48" t="str">
        <f>IF(ISERROR(VLOOKUP(C56,'WTC Database'!C:G,5,0))," ",VLOOKUP(C56,'WTC Database'!C:G,5,0))</f>
        <v xml:space="preserve"> </v>
      </c>
      <c r="L56" s="55"/>
      <c r="M56" s="55"/>
      <c r="N56" s="48">
        <f t="shared" si="17"/>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12"/>
        <v>0</v>
      </c>
      <c r="U56" s="48">
        <f t="shared" si="13"/>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8"/>
        <v/>
      </c>
      <c r="E57" t="str">
        <f t="shared" si="14"/>
        <v/>
      </c>
      <c r="F57" t="str">
        <f t="shared" si="15"/>
        <v/>
      </c>
      <c r="H57" t="str">
        <f t="shared" si="16"/>
        <v/>
      </c>
      <c r="J57" t="str">
        <f>IF(ISERROR(VLOOKUP(C57,'WTC Database'!C:G,4,0))," ",VLOOKUP(C57,'WTC Database'!C:G,4,0))</f>
        <v xml:space="preserve"> </v>
      </c>
      <c r="K57" s="48" t="str">
        <f>IF(ISERROR(VLOOKUP(C57,'WTC Database'!C:G,5,0))," ",VLOOKUP(C57,'WTC Database'!C:G,5,0))</f>
        <v xml:space="preserve"> </v>
      </c>
      <c r="L57" s="55"/>
      <c r="M57" s="55"/>
      <c r="N57" s="48">
        <f t="shared" si="17"/>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12"/>
        <v>0</v>
      </c>
      <c r="U57" s="48">
        <f t="shared" si="13"/>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8"/>
        <v/>
      </c>
      <c r="E58" t="str">
        <f t="shared" si="14"/>
        <v/>
      </c>
      <c r="F58" t="str">
        <f t="shared" si="15"/>
        <v/>
      </c>
      <c r="H58" t="str">
        <f t="shared" si="16"/>
        <v/>
      </c>
      <c r="J58" t="str">
        <f>IF(ISERROR(VLOOKUP(C58,'WTC Database'!C:G,4,0))," ",VLOOKUP(C58,'WTC Database'!C:G,4,0))</f>
        <v xml:space="preserve"> </v>
      </c>
      <c r="K58" s="48" t="str">
        <f>IF(ISERROR(VLOOKUP(C58,'WTC Database'!C:G,5,0))," ",VLOOKUP(C58,'WTC Database'!C:G,5,0))</f>
        <v xml:space="preserve"> </v>
      </c>
      <c r="L58" s="55"/>
      <c r="M58" s="55"/>
      <c r="N58" s="48">
        <f t="shared" si="17"/>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12"/>
        <v>0</v>
      </c>
      <c r="U58" s="48">
        <f t="shared" si="13"/>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8"/>
        <v/>
      </c>
      <c r="E59" t="str">
        <f t="shared" si="14"/>
        <v/>
      </c>
      <c r="F59" t="str">
        <f t="shared" si="15"/>
        <v/>
      </c>
      <c r="H59" t="str">
        <f t="shared" si="16"/>
        <v/>
      </c>
      <c r="J59" t="str">
        <f>IF(ISERROR(VLOOKUP(C59,'WTC Database'!C:G,4,0))," ",VLOOKUP(C59,'WTC Database'!C:G,4,0))</f>
        <v xml:space="preserve"> </v>
      </c>
      <c r="K59" s="48" t="str">
        <f>IF(ISERROR(VLOOKUP(C59,'WTC Database'!C:G,5,0))," ",VLOOKUP(C59,'WTC Database'!C:G,5,0))</f>
        <v xml:space="preserve"> </v>
      </c>
      <c r="L59" s="55"/>
      <c r="M59" s="55"/>
      <c r="N59" s="48">
        <f t="shared" si="17"/>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12"/>
        <v>0</v>
      </c>
      <c r="U59" s="48">
        <f t="shared" si="13"/>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8"/>
        <v/>
      </c>
      <c r="E60" t="str">
        <f t="shared" si="14"/>
        <v/>
      </c>
      <c r="F60" t="str">
        <f t="shared" si="15"/>
        <v/>
      </c>
      <c r="H60" t="str">
        <f t="shared" si="16"/>
        <v/>
      </c>
      <c r="J60" t="str">
        <f>IF(ISERROR(VLOOKUP(C60,'WTC Database'!C:G,4,0))," ",VLOOKUP(C60,'WTC Database'!C:G,4,0))</f>
        <v xml:space="preserve"> </v>
      </c>
      <c r="K60" s="48" t="str">
        <f>IF(ISERROR(VLOOKUP(C60,'WTC Database'!C:G,5,0))," ",VLOOKUP(C60,'WTC Database'!C:G,5,0))</f>
        <v xml:space="preserve"> </v>
      </c>
      <c r="L60" s="55"/>
      <c r="M60" s="55"/>
      <c r="N60" s="48">
        <f t="shared" si="17"/>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12"/>
        <v>0</v>
      </c>
      <c r="U60" s="48">
        <f t="shared" si="13"/>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8"/>
        <v/>
      </c>
      <c r="E61" t="str">
        <f t="shared" si="14"/>
        <v/>
      </c>
      <c r="F61" t="str">
        <f t="shared" si="15"/>
        <v/>
      </c>
      <c r="H61" t="str">
        <f t="shared" si="16"/>
        <v/>
      </c>
      <c r="J61" t="str">
        <f>IF(ISERROR(VLOOKUP(C61,'WTC Database'!C:G,4,0))," ",VLOOKUP(C61,'WTC Database'!C:G,4,0))</f>
        <v xml:space="preserve"> </v>
      </c>
      <c r="K61" s="48" t="str">
        <f>IF(ISERROR(VLOOKUP(C61,'WTC Database'!C:G,5,0))," ",VLOOKUP(C61,'WTC Database'!C:G,5,0))</f>
        <v xml:space="preserve"> </v>
      </c>
      <c r="L61" s="55"/>
      <c r="M61" s="55"/>
      <c r="N61" s="48">
        <f t="shared" si="17"/>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12"/>
        <v>0</v>
      </c>
      <c r="U61" s="48">
        <f t="shared" si="13"/>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8"/>
        <v/>
      </c>
      <c r="E62" t="str">
        <f t="shared" si="14"/>
        <v/>
      </c>
      <c r="F62" t="str">
        <f t="shared" si="15"/>
        <v/>
      </c>
      <c r="H62" t="str">
        <f t="shared" si="16"/>
        <v/>
      </c>
      <c r="J62" t="str">
        <f>IF(ISERROR(VLOOKUP(C62,'WTC Database'!C:G,4,0))," ",VLOOKUP(C62,'WTC Database'!C:G,4,0))</f>
        <v xml:space="preserve"> </v>
      </c>
      <c r="K62" s="48" t="str">
        <f>IF(ISERROR(VLOOKUP(C62,'WTC Database'!C:G,5,0))," ",VLOOKUP(C62,'WTC Database'!C:G,5,0))</f>
        <v xml:space="preserve"> </v>
      </c>
      <c r="L62" s="55"/>
      <c r="M62" s="55"/>
      <c r="N62" s="48">
        <f t="shared" si="17"/>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12"/>
        <v>0</v>
      </c>
      <c r="U62" s="48">
        <f t="shared" si="13"/>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8"/>
        <v/>
      </c>
      <c r="E63" t="str">
        <f t="shared" si="14"/>
        <v/>
      </c>
      <c r="F63" t="str">
        <f t="shared" si="15"/>
        <v/>
      </c>
      <c r="H63" t="str">
        <f t="shared" si="16"/>
        <v/>
      </c>
      <c r="J63" t="str">
        <f>IF(ISERROR(VLOOKUP(C63,'WTC Database'!C:G,4,0))," ",VLOOKUP(C63,'WTC Database'!C:G,4,0))</f>
        <v xml:space="preserve"> </v>
      </c>
      <c r="K63" s="48" t="str">
        <f>IF(ISERROR(VLOOKUP(C63,'WTC Database'!C:G,5,0))," ",VLOOKUP(C63,'WTC Database'!C:G,5,0))</f>
        <v xml:space="preserve"> </v>
      </c>
      <c r="L63" s="55"/>
      <c r="M63" s="55"/>
      <c r="N63" s="48">
        <f t="shared" si="17"/>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12"/>
        <v>0</v>
      </c>
      <c r="U63" s="48">
        <f t="shared" si="13"/>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8"/>
        <v/>
      </c>
      <c r="E64" t="str">
        <f t="shared" si="14"/>
        <v/>
      </c>
      <c r="F64" t="str">
        <f t="shared" si="15"/>
        <v/>
      </c>
      <c r="H64" t="str">
        <f t="shared" si="16"/>
        <v/>
      </c>
      <c r="J64" t="str">
        <f>IF(ISERROR(VLOOKUP(C64,'WTC Database'!C:G,4,0))," ",VLOOKUP(C64,'WTC Database'!C:G,4,0))</f>
        <v xml:space="preserve"> </v>
      </c>
      <c r="K64" s="48" t="str">
        <f>IF(ISERROR(VLOOKUP(C64,'WTC Database'!C:G,5,0))," ",VLOOKUP(C64,'WTC Database'!C:G,5,0))</f>
        <v xml:space="preserve"> </v>
      </c>
      <c r="L64" s="55"/>
      <c r="M64" s="55"/>
      <c r="N64" s="48">
        <f t="shared" si="17"/>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12"/>
        <v>0</v>
      </c>
      <c r="U64" s="48">
        <f t="shared" si="13"/>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8"/>
        <v/>
      </c>
      <c r="E65" t="str">
        <f t="shared" si="14"/>
        <v/>
      </c>
      <c r="F65" t="str">
        <f t="shared" si="15"/>
        <v/>
      </c>
      <c r="H65" t="str">
        <f t="shared" si="16"/>
        <v/>
      </c>
      <c r="J65" t="str">
        <f>IF(ISERROR(VLOOKUP(C65,'WTC Database'!C:G,4,0))," ",VLOOKUP(C65,'WTC Database'!C:G,4,0))</f>
        <v xml:space="preserve"> </v>
      </c>
      <c r="K65" s="48" t="str">
        <f>IF(ISERROR(VLOOKUP(C65,'WTC Database'!C:G,5,0))," ",VLOOKUP(C65,'WTC Database'!C:G,5,0))</f>
        <v xml:space="preserve"> </v>
      </c>
      <c r="L65" s="55"/>
      <c r="M65" s="55"/>
      <c r="N65" s="48">
        <f t="shared" si="17"/>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12"/>
        <v>0</v>
      </c>
      <c r="U65" s="48">
        <f t="shared" si="13"/>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9">IF(ISNUMBER(SEARCH("UAM", B66)), "LOC", "")</f>
        <v/>
      </c>
      <c r="E66" t="str">
        <f t="shared" ref="E66:E100" si="20">IF(OR(D66="LOC", D66="OVR"), "V", "")</f>
        <v/>
      </c>
      <c r="F66" t="str">
        <f t="shared" si="15"/>
        <v/>
      </c>
      <c r="H66" t="str">
        <f t="shared" ref="H66:H100" si="21">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22">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3">IF(D66="loc",2)+IF(OR(D66="DEP",D66="ARR"),"1")+IF(D66="ovr","0")</f>
        <v>0</v>
      </c>
      <c r="U66" s="48">
        <f t="shared" si="13"/>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9"/>
        <v/>
      </c>
      <c r="E67" t="str">
        <f t="shared" si="20"/>
        <v/>
      </c>
      <c r="F67" t="str">
        <f t="shared" ref="F67:F100" si="24">IF(OR(D67="DEP",D67="LOC"),"EGOW","")</f>
        <v/>
      </c>
      <c r="H67" t="str">
        <f t="shared" si="21"/>
        <v/>
      </c>
      <c r="J67" t="str">
        <f>IF(ISERROR(VLOOKUP(C67,'WTC Database'!C:G,4,0))," ",VLOOKUP(C67,'WTC Database'!C:G,4,0))</f>
        <v xml:space="preserve"> </v>
      </c>
      <c r="K67" s="48" t="str">
        <f>IF(ISERROR(VLOOKUP(C67,'WTC Database'!C:G,5,0))," ",VLOOKUP(C67,'WTC Database'!C:G,5,0))</f>
        <v xml:space="preserve"> </v>
      </c>
      <c r="L67" s="55"/>
      <c r="M67" s="55"/>
      <c r="N67" s="48">
        <f t="shared" si="22"/>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3"/>
        <v>0</v>
      </c>
      <c r="U67" s="48">
        <f t="shared" ref="U67:U100" si="25">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9"/>
        <v/>
      </c>
      <c r="E68" t="str">
        <f t="shared" si="20"/>
        <v/>
      </c>
      <c r="F68" t="str">
        <f t="shared" si="24"/>
        <v/>
      </c>
      <c r="H68" t="str">
        <f t="shared" si="21"/>
        <v/>
      </c>
      <c r="J68" t="str">
        <f>IF(ISERROR(VLOOKUP(C68,'WTC Database'!C:G,4,0))," ",VLOOKUP(C68,'WTC Database'!C:G,4,0))</f>
        <v xml:space="preserve"> </v>
      </c>
      <c r="K68" s="48" t="str">
        <f>IF(ISERROR(VLOOKUP(C68,'WTC Database'!C:G,5,0))," ",VLOOKUP(C68,'WTC Database'!C:G,5,0))</f>
        <v xml:space="preserve"> </v>
      </c>
      <c r="L68" s="55"/>
      <c r="M68" s="55"/>
      <c r="N68" s="48">
        <f t="shared" si="22"/>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3"/>
        <v>0</v>
      </c>
      <c r="U68" s="48">
        <f t="shared" si="25"/>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9"/>
        <v/>
      </c>
      <c r="E69" t="str">
        <f t="shared" si="20"/>
        <v/>
      </c>
      <c r="F69" t="str">
        <f t="shared" si="24"/>
        <v/>
      </c>
      <c r="H69" t="str">
        <f t="shared" si="21"/>
        <v/>
      </c>
      <c r="J69" t="str">
        <f>IF(ISERROR(VLOOKUP(C69,'WTC Database'!C:G,4,0))," ",VLOOKUP(C69,'WTC Database'!C:G,4,0))</f>
        <v xml:space="preserve"> </v>
      </c>
      <c r="K69" s="48" t="str">
        <f>IF(ISERROR(VLOOKUP(C69,'WTC Database'!C:G,5,0))," ",VLOOKUP(C69,'WTC Database'!C:G,5,0))</f>
        <v xml:space="preserve"> </v>
      </c>
      <c r="L69" s="55"/>
      <c r="M69" s="55"/>
      <c r="N69" s="48">
        <f t="shared" si="22"/>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3"/>
        <v>0</v>
      </c>
      <c r="U69" s="48">
        <f t="shared" si="25"/>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9"/>
        <v/>
      </c>
      <c r="E70" t="str">
        <f t="shared" si="20"/>
        <v/>
      </c>
      <c r="F70" t="str">
        <f t="shared" si="24"/>
        <v/>
      </c>
      <c r="H70" t="str">
        <f t="shared" si="21"/>
        <v/>
      </c>
      <c r="J70" t="str">
        <f>IF(ISERROR(VLOOKUP(C70,'WTC Database'!C:G,4,0))," ",VLOOKUP(C70,'WTC Database'!C:G,4,0))</f>
        <v xml:space="preserve"> </v>
      </c>
      <c r="K70" s="48" t="str">
        <f>IF(ISERROR(VLOOKUP(C70,'WTC Database'!C:G,5,0))," ",VLOOKUP(C70,'WTC Database'!C:G,5,0))</f>
        <v xml:space="preserve"> </v>
      </c>
      <c r="L70" s="55"/>
      <c r="M70" s="55"/>
      <c r="N70" s="48">
        <f t="shared" si="22"/>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3"/>
        <v>0</v>
      </c>
      <c r="U70" s="48">
        <f t="shared" si="25"/>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9"/>
        <v/>
      </c>
      <c r="E71" t="str">
        <f t="shared" si="20"/>
        <v/>
      </c>
      <c r="F71" t="str">
        <f t="shared" si="24"/>
        <v/>
      </c>
      <c r="H71" t="str">
        <f t="shared" si="21"/>
        <v/>
      </c>
      <c r="J71" t="str">
        <f>IF(ISERROR(VLOOKUP(C71,'WTC Database'!C:G,4,0))," ",VLOOKUP(C71,'WTC Database'!C:G,4,0))</f>
        <v xml:space="preserve"> </v>
      </c>
      <c r="K71" s="48" t="str">
        <f>IF(ISERROR(VLOOKUP(C71,'WTC Database'!C:G,5,0))," ",VLOOKUP(C71,'WTC Database'!C:G,5,0))</f>
        <v xml:space="preserve"> </v>
      </c>
      <c r="L71" s="55"/>
      <c r="M71" s="55"/>
      <c r="N71" s="48">
        <f t="shared" si="22"/>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3"/>
        <v>0</v>
      </c>
      <c r="U71" s="48">
        <f t="shared" si="25"/>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9"/>
        <v/>
      </c>
      <c r="E72" t="str">
        <f t="shared" si="20"/>
        <v/>
      </c>
      <c r="F72" t="str">
        <f t="shared" si="24"/>
        <v/>
      </c>
      <c r="H72" t="str">
        <f t="shared" si="21"/>
        <v/>
      </c>
      <c r="J72" t="str">
        <f>IF(ISERROR(VLOOKUP(C72,'WTC Database'!C:G,4,0))," ",VLOOKUP(C72,'WTC Database'!C:G,4,0))</f>
        <v xml:space="preserve"> </v>
      </c>
      <c r="K72" s="48" t="str">
        <f>IF(ISERROR(VLOOKUP(C72,'WTC Database'!C:G,5,0))," ",VLOOKUP(C72,'WTC Database'!C:G,5,0))</f>
        <v xml:space="preserve"> </v>
      </c>
      <c r="L72" s="55"/>
      <c r="M72" s="55"/>
      <c r="N72" s="48">
        <f t="shared" si="22"/>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3"/>
        <v>0</v>
      </c>
      <c r="U72" s="48">
        <f t="shared" si="25"/>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9"/>
        <v/>
      </c>
      <c r="E73" t="str">
        <f t="shared" si="20"/>
        <v/>
      </c>
      <c r="F73" t="str">
        <f t="shared" si="24"/>
        <v/>
      </c>
      <c r="H73" t="str">
        <f t="shared" si="21"/>
        <v/>
      </c>
      <c r="J73" t="str">
        <f>IF(ISERROR(VLOOKUP(C73,'WTC Database'!C:G,4,0))," ",VLOOKUP(C73,'WTC Database'!C:G,4,0))</f>
        <v xml:space="preserve"> </v>
      </c>
      <c r="K73" s="48" t="str">
        <f>IF(ISERROR(VLOOKUP(C73,'WTC Database'!C:G,5,0))," ",VLOOKUP(C73,'WTC Database'!C:G,5,0))</f>
        <v xml:space="preserve"> </v>
      </c>
      <c r="L73" s="55"/>
      <c r="M73" s="55"/>
      <c r="N73" s="48">
        <f t="shared" si="22"/>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3"/>
        <v>0</v>
      </c>
      <c r="U73" s="48">
        <f t="shared" si="25"/>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9"/>
        <v/>
      </c>
      <c r="E74" t="str">
        <f t="shared" si="20"/>
        <v/>
      </c>
      <c r="F74" t="str">
        <f t="shared" si="24"/>
        <v/>
      </c>
      <c r="H74" t="str">
        <f t="shared" si="21"/>
        <v/>
      </c>
      <c r="J74" t="str">
        <f>IF(ISERROR(VLOOKUP(C74,'WTC Database'!C:G,4,0))," ",VLOOKUP(C74,'WTC Database'!C:G,4,0))</f>
        <v xml:space="preserve"> </v>
      </c>
      <c r="K74" s="48" t="str">
        <f>IF(ISERROR(VLOOKUP(C74,'WTC Database'!C:G,5,0))," ",VLOOKUP(C74,'WTC Database'!C:G,5,0))</f>
        <v xml:space="preserve"> </v>
      </c>
      <c r="L74" s="55"/>
      <c r="M74" s="55"/>
      <c r="N74" s="48">
        <f t="shared" si="22"/>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3"/>
        <v>0</v>
      </c>
      <c r="U74" s="48">
        <f t="shared" si="25"/>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9"/>
        <v/>
      </c>
      <c r="E75" t="str">
        <f t="shared" si="20"/>
        <v/>
      </c>
      <c r="F75" t="str">
        <f t="shared" si="24"/>
        <v/>
      </c>
      <c r="H75" t="str">
        <f t="shared" si="21"/>
        <v/>
      </c>
      <c r="J75" t="str">
        <f>IF(ISERROR(VLOOKUP(C75,'WTC Database'!C:G,4,0))," ",VLOOKUP(C75,'WTC Database'!C:G,4,0))</f>
        <v xml:space="preserve"> </v>
      </c>
      <c r="K75" s="48" t="str">
        <f>IF(ISERROR(VLOOKUP(C75,'WTC Database'!C:G,5,0))," ",VLOOKUP(C75,'WTC Database'!C:G,5,0))</f>
        <v xml:space="preserve"> </v>
      </c>
      <c r="L75" s="55"/>
      <c r="M75" s="55"/>
      <c r="N75" s="48">
        <f t="shared" si="22"/>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3"/>
        <v>0</v>
      </c>
      <c r="U75" s="48">
        <f t="shared" si="25"/>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9"/>
        <v/>
      </c>
      <c r="E76" t="str">
        <f t="shared" si="20"/>
        <v/>
      </c>
      <c r="F76" t="str">
        <f t="shared" si="24"/>
        <v/>
      </c>
      <c r="H76" t="str">
        <f t="shared" si="21"/>
        <v/>
      </c>
      <c r="J76" t="str">
        <f>IF(ISERROR(VLOOKUP(C76,'WTC Database'!C:G,4,0))," ",VLOOKUP(C76,'WTC Database'!C:G,4,0))</f>
        <v xml:space="preserve"> </v>
      </c>
      <c r="K76" s="48" t="str">
        <f>IF(ISERROR(VLOOKUP(C76,'WTC Database'!C:G,5,0))," ",VLOOKUP(C76,'WTC Database'!C:G,5,0))</f>
        <v xml:space="preserve"> </v>
      </c>
      <c r="L76" s="55"/>
      <c r="M76" s="55"/>
      <c r="N76" s="48">
        <f t="shared" si="22"/>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3"/>
        <v>0</v>
      </c>
      <c r="U76" s="48">
        <f t="shared" si="25"/>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9"/>
        <v/>
      </c>
      <c r="E77" t="str">
        <f t="shared" si="20"/>
        <v/>
      </c>
      <c r="F77" t="str">
        <f t="shared" si="24"/>
        <v/>
      </c>
      <c r="H77" t="str">
        <f t="shared" si="21"/>
        <v/>
      </c>
      <c r="J77" t="str">
        <f>IF(ISERROR(VLOOKUP(C77,'WTC Database'!C:G,4,0))," ",VLOOKUP(C77,'WTC Database'!C:G,4,0))</f>
        <v xml:space="preserve"> </v>
      </c>
      <c r="K77" s="48" t="str">
        <f>IF(ISERROR(VLOOKUP(C77,'WTC Database'!C:G,5,0))," ",VLOOKUP(C77,'WTC Database'!C:G,5,0))</f>
        <v xml:space="preserve"> </v>
      </c>
      <c r="L77" s="55"/>
      <c r="M77" s="55"/>
      <c r="N77" s="48">
        <f t="shared" si="22"/>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3"/>
        <v>0</v>
      </c>
      <c r="U77" s="48">
        <f t="shared" si="25"/>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9"/>
        <v/>
      </c>
      <c r="E78" t="str">
        <f t="shared" si="20"/>
        <v/>
      </c>
      <c r="F78" t="str">
        <f t="shared" si="24"/>
        <v/>
      </c>
      <c r="H78" t="str">
        <f t="shared" si="21"/>
        <v/>
      </c>
      <c r="J78" t="str">
        <f>IF(ISERROR(VLOOKUP(C78,'WTC Database'!C:G,4,0))," ",VLOOKUP(C78,'WTC Database'!C:G,4,0))</f>
        <v xml:space="preserve"> </v>
      </c>
      <c r="K78" s="48" t="str">
        <f>IF(ISERROR(VLOOKUP(C78,'WTC Database'!C:G,5,0))," ",VLOOKUP(C78,'WTC Database'!C:G,5,0))</f>
        <v xml:space="preserve"> </v>
      </c>
      <c r="L78" s="55"/>
      <c r="M78" s="55"/>
      <c r="N78" s="48">
        <f t="shared" si="22"/>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3"/>
        <v>0</v>
      </c>
      <c r="U78" s="48">
        <f t="shared" si="25"/>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9"/>
        <v/>
      </c>
      <c r="E79" t="str">
        <f t="shared" si="20"/>
        <v/>
      </c>
      <c r="F79" t="str">
        <f t="shared" si="24"/>
        <v/>
      </c>
      <c r="H79" t="str">
        <f t="shared" si="21"/>
        <v/>
      </c>
      <c r="J79" t="str">
        <f>IF(ISERROR(VLOOKUP(C79,'WTC Database'!C:G,4,0))," ",VLOOKUP(C79,'WTC Database'!C:G,4,0))</f>
        <v xml:space="preserve"> </v>
      </c>
      <c r="K79" s="48" t="str">
        <f>IF(ISERROR(VLOOKUP(C79,'WTC Database'!C:G,5,0))," ",VLOOKUP(C79,'WTC Database'!C:G,5,0))</f>
        <v xml:space="preserve"> </v>
      </c>
      <c r="L79" s="55"/>
      <c r="M79" s="55"/>
      <c r="N79" s="48">
        <f t="shared" si="22"/>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3"/>
        <v>0</v>
      </c>
      <c r="U79" s="48">
        <f t="shared" si="25"/>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9"/>
        <v/>
      </c>
      <c r="E80" t="str">
        <f t="shared" si="20"/>
        <v/>
      </c>
      <c r="F80" t="str">
        <f t="shared" si="24"/>
        <v/>
      </c>
      <c r="H80" t="str">
        <f t="shared" si="21"/>
        <v/>
      </c>
      <c r="J80" t="str">
        <f>IF(ISERROR(VLOOKUP(C80,'WTC Database'!C:G,4,0))," ",VLOOKUP(C80,'WTC Database'!C:G,4,0))</f>
        <v xml:space="preserve"> </v>
      </c>
      <c r="K80" s="48" t="str">
        <f>IF(ISERROR(VLOOKUP(C80,'WTC Database'!C:G,5,0))," ",VLOOKUP(C80,'WTC Database'!C:G,5,0))</f>
        <v xml:space="preserve"> </v>
      </c>
      <c r="L80" s="55"/>
      <c r="M80" s="55"/>
      <c r="N80" s="48">
        <f t="shared" si="22"/>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3"/>
        <v>0</v>
      </c>
      <c r="U80" s="48">
        <f t="shared" si="25"/>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9"/>
        <v/>
      </c>
      <c r="E81" t="str">
        <f t="shared" si="20"/>
        <v/>
      </c>
      <c r="F81" t="str">
        <f t="shared" si="24"/>
        <v/>
      </c>
      <c r="H81" t="str">
        <f t="shared" si="21"/>
        <v/>
      </c>
      <c r="J81" t="str">
        <f>IF(ISERROR(VLOOKUP(C81,'WTC Database'!C:G,4,0))," ",VLOOKUP(C81,'WTC Database'!C:G,4,0))</f>
        <v xml:space="preserve"> </v>
      </c>
      <c r="K81" s="48" t="str">
        <f>IF(ISERROR(VLOOKUP(C81,'WTC Database'!C:G,5,0))," ",VLOOKUP(C81,'WTC Database'!C:G,5,0))</f>
        <v xml:space="preserve"> </v>
      </c>
      <c r="L81" s="55"/>
      <c r="M81" s="55"/>
      <c r="N81" s="48">
        <f t="shared" si="22"/>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3"/>
        <v>0</v>
      </c>
      <c r="U81" s="48">
        <f t="shared" si="25"/>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9"/>
        <v/>
      </c>
      <c r="E82" t="str">
        <f t="shared" si="20"/>
        <v/>
      </c>
      <c r="F82" t="str">
        <f t="shared" si="24"/>
        <v/>
      </c>
      <c r="H82" t="str">
        <f t="shared" si="21"/>
        <v/>
      </c>
      <c r="J82" t="str">
        <f>IF(ISERROR(VLOOKUP(C82,'WTC Database'!C:G,4,0))," ",VLOOKUP(C82,'WTC Database'!C:G,4,0))</f>
        <v xml:space="preserve"> </v>
      </c>
      <c r="K82" s="48" t="str">
        <f>IF(ISERROR(VLOOKUP(C82,'WTC Database'!C:G,5,0))," ",VLOOKUP(C82,'WTC Database'!C:G,5,0))</f>
        <v xml:space="preserve"> </v>
      </c>
      <c r="L82" s="55"/>
      <c r="M82" s="55"/>
      <c r="N82" s="48">
        <f t="shared" si="22"/>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3"/>
        <v>0</v>
      </c>
      <c r="U82" s="48">
        <f t="shared" si="25"/>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9"/>
        <v/>
      </c>
      <c r="E83" t="str">
        <f t="shared" si="20"/>
        <v/>
      </c>
      <c r="F83" t="str">
        <f t="shared" si="24"/>
        <v/>
      </c>
      <c r="H83" t="str">
        <f t="shared" si="21"/>
        <v/>
      </c>
      <c r="J83" t="str">
        <f>IF(ISERROR(VLOOKUP(C83,'WTC Database'!C:G,4,0))," ",VLOOKUP(C83,'WTC Database'!C:G,4,0))</f>
        <v xml:space="preserve"> </v>
      </c>
      <c r="K83" s="48" t="str">
        <f>IF(ISERROR(VLOOKUP(C83,'WTC Database'!C:G,5,0))," ",VLOOKUP(C83,'WTC Database'!C:G,5,0))</f>
        <v xml:space="preserve"> </v>
      </c>
      <c r="L83" s="55"/>
      <c r="M83" s="55"/>
      <c r="N83" s="48">
        <f t="shared" si="22"/>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3"/>
        <v>0</v>
      </c>
      <c r="U83" s="48">
        <f t="shared" si="25"/>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9"/>
        <v/>
      </c>
      <c r="E84" t="str">
        <f t="shared" si="20"/>
        <v/>
      </c>
      <c r="F84" t="str">
        <f t="shared" si="24"/>
        <v/>
      </c>
      <c r="H84" t="str">
        <f t="shared" si="21"/>
        <v/>
      </c>
      <c r="J84" t="str">
        <f>IF(ISERROR(VLOOKUP(C84,'WTC Database'!C:G,4,0))," ",VLOOKUP(C84,'WTC Database'!C:G,4,0))</f>
        <v xml:space="preserve"> </v>
      </c>
      <c r="K84" s="48" t="str">
        <f>IF(ISERROR(VLOOKUP(C84,'WTC Database'!C:G,5,0))," ",VLOOKUP(C84,'WTC Database'!C:G,5,0))</f>
        <v xml:space="preserve"> </v>
      </c>
      <c r="L84" s="55"/>
      <c r="M84" s="55"/>
      <c r="N84" s="48">
        <f t="shared" si="22"/>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3"/>
        <v>0</v>
      </c>
      <c r="U84" s="48">
        <f t="shared" si="25"/>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9"/>
        <v/>
      </c>
      <c r="E85" t="str">
        <f t="shared" si="20"/>
        <v/>
      </c>
      <c r="F85" t="str">
        <f t="shared" si="24"/>
        <v/>
      </c>
      <c r="H85" t="str">
        <f t="shared" si="21"/>
        <v/>
      </c>
      <c r="J85" t="str">
        <f>IF(ISERROR(VLOOKUP(C85,'WTC Database'!C:G,4,0))," ",VLOOKUP(C85,'WTC Database'!C:G,4,0))</f>
        <v xml:space="preserve"> </v>
      </c>
      <c r="K85" s="48" t="str">
        <f>IF(ISERROR(VLOOKUP(C85,'WTC Database'!C:G,5,0))," ",VLOOKUP(C85,'WTC Database'!C:G,5,0))</f>
        <v xml:space="preserve"> </v>
      </c>
      <c r="L85" s="55"/>
      <c r="M85" s="55"/>
      <c r="N85" s="48">
        <f t="shared" si="22"/>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3"/>
        <v>0</v>
      </c>
      <c r="U85" s="48">
        <f t="shared" si="25"/>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9"/>
        <v/>
      </c>
      <c r="E86" t="str">
        <f t="shared" si="20"/>
        <v/>
      </c>
      <c r="F86" t="str">
        <f t="shared" si="24"/>
        <v/>
      </c>
      <c r="H86" t="str">
        <f t="shared" si="21"/>
        <v/>
      </c>
      <c r="J86" t="str">
        <f>IF(ISERROR(VLOOKUP(C86,'WTC Database'!C:G,4,0))," ",VLOOKUP(C86,'WTC Database'!C:G,4,0))</f>
        <v xml:space="preserve"> </v>
      </c>
      <c r="K86" s="48" t="str">
        <f>IF(ISERROR(VLOOKUP(C86,'WTC Database'!C:G,5,0))," ",VLOOKUP(C86,'WTC Database'!C:G,5,0))</f>
        <v xml:space="preserve"> </v>
      </c>
      <c r="L86" s="55"/>
      <c r="M86" s="55"/>
      <c r="N86" s="48">
        <f t="shared" si="22"/>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3"/>
        <v>0</v>
      </c>
      <c r="U86" s="48">
        <f t="shared" si="25"/>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9"/>
        <v/>
      </c>
      <c r="E87" t="str">
        <f t="shared" si="20"/>
        <v/>
      </c>
      <c r="F87" t="str">
        <f t="shared" si="24"/>
        <v/>
      </c>
      <c r="H87" t="str">
        <f t="shared" si="21"/>
        <v/>
      </c>
      <c r="J87" t="str">
        <f>IF(ISERROR(VLOOKUP(C87,'WTC Database'!C:G,4,0))," ",VLOOKUP(C87,'WTC Database'!C:G,4,0))</f>
        <v xml:space="preserve"> </v>
      </c>
      <c r="K87" s="48" t="str">
        <f>IF(ISERROR(VLOOKUP(C87,'WTC Database'!C:G,5,0))," ",VLOOKUP(C87,'WTC Database'!C:G,5,0))</f>
        <v xml:space="preserve"> </v>
      </c>
      <c r="L87" s="55"/>
      <c r="M87" s="55"/>
      <c r="N87" s="48">
        <f t="shared" si="22"/>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3"/>
        <v>0</v>
      </c>
      <c r="U87" s="48">
        <f t="shared" si="25"/>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9"/>
        <v/>
      </c>
      <c r="E88" t="str">
        <f t="shared" si="20"/>
        <v/>
      </c>
      <c r="F88" t="str">
        <f t="shared" si="24"/>
        <v/>
      </c>
      <c r="H88" t="str">
        <f t="shared" si="21"/>
        <v/>
      </c>
      <c r="J88" t="str">
        <f>IF(ISERROR(VLOOKUP(C88,'WTC Database'!C:G,4,0))," ",VLOOKUP(C88,'WTC Database'!C:G,4,0))</f>
        <v xml:space="preserve"> </v>
      </c>
      <c r="K88" s="48" t="str">
        <f>IF(ISERROR(VLOOKUP(C88,'WTC Database'!C:G,5,0))," ",VLOOKUP(C88,'WTC Database'!C:G,5,0))</f>
        <v xml:space="preserve"> </v>
      </c>
      <c r="L88" s="55"/>
      <c r="M88" s="55"/>
      <c r="N88" s="48">
        <f t="shared" si="22"/>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3"/>
        <v>0</v>
      </c>
      <c r="U88" s="48">
        <f t="shared" si="25"/>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9"/>
        <v/>
      </c>
      <c r="E89" t="str">
        <f t="shared" si="20"/>
        <v/>
      </c>
      <c r="F89" t="str">
        <f t="shared" si="24"/>
        <v/>
      </c>
      <c r="H89" t="str">
        <f t="shared" si="21"/>
        <v/>
      </c>
      <c r="J89" t="str">
        <f>IF(ISERROR(VLOOKUP(C89,'WTC Database'!C:G,4,0))," ",VLOOKUP(C89,'WTC Database'!C:G,4,0))</f>
        <v xml:space="preserve"> </v>
      </c>
      <c r="K89" s="48" t="str">
        <f>IF(ISERROR(VLOOKUP(C89,'WTC Database'!C:G,5,0))," ",VLOOKUP(C89,'WTC Database'!C:G,5,0))</f>
        <v xml:space="preserve"> </v>
      </c>
      <c r="L89" s="55"/>
      <c r="M89" s="55"/>
      <c r="N89" s="48">
        <f t="shared" si="22"/>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3"/>
        <v>0</v>
      </c>
      <c r="U89" s="48">
        <f t="shared" si="25"/>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9"/>
        <v/>
      </c>
      <c r="E90" t="str">
        <f t="shared" si="20"/>
        <v/>
      </c>
      <c r="F90" t="str">
        <f t="shared" si="24"/>
        <v/>
      </c>
      <c r="H90" t="str">
        <f t="shared" si="21"/>
        <v/>
      </c>
      <c r="J90" t="str">
        <f>IF(ISERROR(VLOOKUP(C90,'WTC Database'!C:G,4,0))," ",VLOOKUP(C90,'WTC Database'!C:G,4,0))</f>
        <v xml:space="preserve"> </v>
      </c>
      <c r="K90" s="48" t="str">
        <f>IF(ISERROR(VLOOKUP(C90,'WTC Database'!C:G,5,0))," ",VLOOKUP(C90,'WTC Database'!C:G,5,0))</f>
        <v xml:space="preserve"> </v>
      </c>
      <c r="L90" s="55"/>
      <c r="M90" s="55"/>
      <c r="N90" s="48">
        <f t="shared" si="22"/>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3"/>
        <v>0</v>
      </c>
      <c r="U90" s="48">
        <f t="shared" si="25"/>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9"/>
        <v/>
      </c>
      <c r="E91" t="str">
        <f t="shared" si="20"/>
        <v/>
      </c>
      <c r="F91" t="str">
        <f t="shared" si="24"/>
        <v/>
      </c>
      <c r="H91" t="str">
        <f t="shared" si="21"/>
        <v/>
      </c>
      <c r="J91" t="str">
        <f>IF(ISERROR(VLOOKUP(C91,'WTC Database'!C:G,4,0))," ",VLOOKUP(C91,'WTC Database'!C:G,4,0))</f>
        <v xml:space="preserve"> </v>
      </c>
      <c r="K91" s="48" t="str">
        <f>IF(ISERROR(VLOOKUP(C91,'WTC Database'!C:G,5,0))," ",VLOOKUP(C91,'WTC Database'!C:G,5,0))</f>
        <v xml:space="preserve"> </v>
      </c>
      <c r="L91" s="55"/>
      <c r="M91" s="55"/>
      <c r="N91" s="48">
        <f t="shared" si="22"/>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3"/>
        <v>0</v>
      </c>
      <c r="U91" s="48">
        <f t="shared" si="25"/>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9"/>
        <v/>
      </c>
      <c r="E92" t="str">
        <f t="shared" si="20"/>
        <v/>
      </c>
      <c r="F92" t="str">
        <f t="shared" si="24"/>
        <v/>
      </c>
      <c r="H92" t="str">
        <f t="shared" si="21"/>
        <v/>
      </c>
      <c r="J92" t="str">
        <f>IF(ISERROR(VLOOKUP(C92,'WTC Database'!C:G,4,0))," ",VLOOKUP(C92,'WTC Database'!C:G,4,0))</f>
        <v xml:space="preserve"> </v>
      </c>
      <c r="K92" s="48" t="str">
        <f>IF(ISERROR(VLOOKUP(C92,'WTC Database'!C:G,5,0))," ",VLOOKUP(C92,'WTC Database'!C:G,5,0))</f>
        <v xml:space="preserve"> </v>
      </c>
      <c r="L92" s="55"/>
      <c r="M92" s="55"/>
      <c r="N92" s="48">
        <f t="shared" si="22"/>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3"/>
        <v>0</v>
      </c>
      <c r="U92" s="48">
        <f t="shared" si="25"/>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9"/>
        <v/>
      </c>
      <c r="E93" t="str">
        <f t="shared" si="20"/>
        <v/>
      </c>
      <c r="F93" t="str">
        <f t="shared" si="24"/>
        <v/>
      </c>
      <c r="H93" t="str">
        <f t="shared" si="21"/>
        <v/>
      </c>
      <c r="J93" t="str">
        <f>IF(ISERROR(VLOOKUP(C93,'WTC Database'!C:G,4,0))," ",VLOOKUP(C93,'WTC Database'!C:G,4,0))</f>
        <v xml:space="preserve"> </v>
      </c>
      <c r="K93" s="48" t="str">
        <f>IF(ISERROR(VLOOKUP(C93,'WTC Database'!C:G,5,0))," ",VLOOKUP(C93,'WTC Database'!C:G,5,0))</f>
        <v xml:space="preserve"> </v>
      </c>
      <c r="L93" s="55"/>
      <c r="M93" s="55"/>
      <c r="N93" s="48">
        <f t="shared" si="22"/>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3"/>
        <v>0</v>
      </c>
      <c r="U93" s="48">
        <f t="shared" si="25"/>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9"/>
        <v/>
      </c>
      <c r="E94" t="str">
        <f t="shared" si="20"/>
        <v/>
      </c>
      <c r="F94" t="str">
        <f t="shared" si="24"/>
        <v/>
      </c>
      <c r="H94" t="str">
        <f t="shared" si="21"/>
        <v/>
      </c>
      <c r="J94" t="str">
        <f>IF(ISERROR(VLOOKUP(C94,'WTC Database'!C:G,4,0))," ",VLOOKUP(C94,'WTC Database'!C:G,4,0))</f>
        <v xml:space="preserve"> </v>
      </c>
      <c r="K94" s="48" t="str">
        <f>IF(ISERROR(VLOOKUP(C94,'WTC Database'!C:G,5,0))," ",VLOOKUP(C94,'WTC Database'!C:G,5,0))</f>
        <v xml:space="preserve"> </v>
      </c>
      <c r="L94" s="55"/>
      <c r="M94" s="55"/>
      <c r="N94" s="48">
        <f t="shared" si="22"/>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3"/>
        <v>0</v>
      </c>
      <c r="U94" s="48">
        <f t="shared" si="25"/>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9"/>
        <v/>
      </c>
      <c r="E95" t="str">
        <f t="shared" si="20"/>
        <v/>
      </c>
      <c r="F95" t="str">
        <f t="shared" si="24"/>
        <v/>
      </c>
      <c r="H95" t="str">
        <f t="shared" si="21"/>
        <v/>
      </c>
      <c r="J95" t="str">
        <f>IF(ISERROR(VLOOKUP(C95,'WTC Database'!C:G,4,0))," ",VLOOKUP(C95,'WTC Database'!C:G,4,0))</f>
        <v xml:space="preserve"> </v>
      </c>
      <c r="K95" s="48" t="str">
        <f>IF(ISERROR(VLOOKUP(C95,'WTC Database'!C:G,5,0))," ",VLOOKUP(C95,'WTC Database'!C:G,5,0))</f>
        <v xml:space="preserve"> </v>
      </c>
      <c r="L95" s="55"/>
      <c r="M95" s="55"/>
      <c r="N95" s="48">
        <f t="shared" si="22"/>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3"/>
        <v>0</v>
      </c>
      <c r="U95" s="48">
        <f t="shared" si="25"/>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9"/>
        <v/>
      </c>
      <c r="E96" t="str">
        <f t="shared" si="20"/>
        <v/>
      </c>
      <c r="F96" t="str">
        <f t="shared" si="24"/>
        <v/>
      </c>
      <c r="H96" t="str">
        <f t="shared" si="21"/>
        <v/>
      </c>
      <c r="J96" t="str">
        <f>IF(ISERROR(VLOOKUP(C96,'WTC Database'!C:G,4,0))," ",VLOOKUP(C96,'WTC Database'!C:G,4,0))</f>
        <v xml:space="preserve"> </v>
      </c>
      <c r="K96" s="48" t="str">
        <f>IF(ISERROR(VLOOKUP(C96,'WTC Database'!C:G,5,0))," ",VLOOKUP(C96,'WTC Database'!C:G,5,0))</f>
        <v xml:space="preserve"> </v>
      </c>
      <c r="L96" s="55"/>
      <c r="M96" s="55"/>
      <c r="N96" s="48">
        <f t="shared" si="22"/>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3"/>
        <v>0</v>
      </c>
      <c r="U96" s="48">
        <f t="shared" si="25"/>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9"/>
        <v/>
      </c>
      <c r="E97" t="str">
        <f t="shared" si="20"/>
        <v/>
      </c>
      <c r="F97" t="str">
        <f t="shared" si="24"/>
        <v/>
      </c>
      <c r="H97" t="str">
        <f t="shared" si="21"/>
        <v/>
      </c>
      <c r="J97" t="str">
        <f>IF(ISERROR(VLOOKUP(C97,'WTC Database'!C:G,4,0))," ",VLOOKUP(C97,'WTC Database'!C:G,4,0))</f>
        <v xml:space="preserve"> </v>
      </c>
      <c r="K97" s="48" t="str">
        <f>IF(ISERROR(VLOOKUP(C97,'WTC Database'!C:G,5,0))," ",VLOOKUP(C97,'WTC Database'!C:G,5,0))</f>
        <v xml:space="preserve"> </v>
      </c>
      <c r="L97" s="55"/>
      <c r="M97" s="55"/>
      <c r="N97" s="48">
        <f t="shared" si="22"/>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3"/>
        <v>0</v>
      </c>
      <c r="U97" s="48">
        <f t="shared" si="25"/>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9"/>
        <v/>
      </c>
      <c r="E98" t="str">
        <f t="shared" si="20"/>
        <v/>
      </c>
      <c r="F98" t="str">
        <f t="shared" si="24"/>
        <v/>
      </c>
      <c r="H98" t="str">
        <f t="shared" si="21"/>
        <v/>
      </c>
      <c r="J98" t="str">
        <f>IF(ISERROR(VLOOKUP(C98,'WTC Database'!C:G,4,0))," ",VLOOKUP(C98,'WTC Database'!C:G,4,0))</f>
        <v xml:space="preserve"> </v>
      </c>
      <c r="K98" s="48" t="str">
        <f>IF(ISERROR(VLOOKUP(C98,'WTC Database'!C:G,5,0))," ",VLOOKUP(C98,'WTC Database'!C:G,5,0))</f>
        <v xml:space="preserve"> </v>
      </c>
      <c r="L98" s="55"/>
      <c r="M98" s="55"/>
      <c r="N98" s="48">
        <f t="shared" si="22"/>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3"/>
        <v>0</v>
      </c>
      <c r="U98" s="48">
        <f t="shared" si="25"/>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9"/>
        <v/>
      </c>
      <c r="E99" t="str">
        <f t="shared" si="20"/>
        <v/>
      </c>
      <c r="F99" t="str">
        <f t="shared" si="24"/>
        <v/>
      </c>
      <c r="H99" t="str">
        <f t="shared" si="21"/>
        <v/>
      </c>
      <c r="J99" t="str">
        <f>IF(ISERROR(VLOOKUP(C99,'WTC Database'!C:G,4,0))," ",VLOOKUP(C99,'WTC Database'!C:G,4,0))</f>
        <v xml:space="preserve"> </v>
      </c>
      <c r="K99" s="48" t="str">
        <f>IF(ISERROR(VLOOKUP(C99,'WTC Database'!C:G,5,0))," ",VLOOKUP(C99,'WTC Database'!C:G,5,0))</f>
        <v xml:space="preserve"> </v>
      </c>
      <c r="L99" s="55"/>
      <c r="M99" s="55"/>
      <c r="N99" s="48">
        <f t="shared" si="22"/>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3"/>
        <v>0</v>
      </c>
      <c r="U99" s="48">
        <f t="shared" si="25"/>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9"/>
        <v/>
      </c>
      <c r="E100" t="str">
        <f t="shared" si="20"/>
        <v/>
      </c>
      <c r="F100" t="str">
        <f t="shared" si="24"/>
        <v/>
      </c>
      <c r="H100" t="str">
        <f t="shared" si="21"/>
        <v/>
      </c>
      <c r="J100" t="str">
        <f>IF(ISERROR(VLOOKUP(C100,'WTC Database'!C:G,4,0))," ",VLOOKUP(C100,'WTC Database'!C:G,4,0))</f>
        <v xml:space="preserve"> </v>
      </c>
      <c r="K100" s="48" t="str">
        <f>IF(ISERROR(VLOOKUP(C100,'WTC Database'!C:G,5,0))," ",VLOOKUP(C100,'WTC Database'!C:G,5,0))</f>
        <v xml:space="preserve"> </v>
      </c>
      <c r="L100" s="55"/>
      <c r="M100" s="55"/>
      <c r="N100" s="48">
        <f t="shared" si="22"/>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3"/>
        <v>0</v>
      </c>
      <c r="U100" s="48">
        <f t="shared" si="25"/>
        <v>0</v>
      </c>
    </row>
  </sheetData>
  <conditionalFormatting sqref="A2:Q100">
    <cfRule type="expression" dxfId="579" priority="19">
      <formula>$D2="OVR"</formula>
    </cfRule>
    <cfRule type="expression" dxfId="578" priority="20">
      <formula>$D2="ARR"</formula>
    </cfRule>
    <cfRule type="expression" dxfId="577" priority="21">
      <formula>$D2="DEP"</formula>
    </cfRule>
    <cfRule type="expression" dxfId="576" priority="22">
      <formula>$D2="LOC"</formula>
    </cfRule>
  </conditionalFormatting>
  <conditionalFormatting sqref="G2:G100">
    <cfRule type="expression" priority="3">
      <formula>AND($D2="OVR", NOT(ISBLANK($G2)))</formula>
    </cfRule>
    <cfRule type="expression" dxfId="575" priority="4">
      <formula>AND($D2="OVR", ISBLANK($G2))</formula>
    </cfRule>
    <cfRule type="expression" dxfId="574" priority="7">
      <formula>AND($D2="ARR", NOT(ISBLANK($G2)))</formula>
    </cfRule>
    <cfRule type="expression" dxfId="573" priority="8">
      <formula>AND($D2="ARR", ISBLANK($G2))</formula>
    </cfRule>
  </conditionalFormatting>
  <conditionalFormatting sqref="I2:I100">
    <cfRule type="expression" priority="1">
      <formula>AND($D2="OVR", NOT(ISBLANK($I2)))</formula>
    </cfRule>
    <cfRule type="expression" dxfId="572" priority="2">
      <formula>AND($D2="OVR", ISBLANK($I2))</formula>
    </cfRule>
    <cfRule type="expression" priority="5">
      <formula>AND($D2="DEP", NOT(ISBLANK($I2)))</formula>
    </cfRule>
    <cfRule type="expression" dxfId="571" priority="6">
      <formula>AND($D2="DEP", ISBLANK($I2))</formula>
    </cfRule>
  </conditionalFormatting>
  <conditionalFormatting sqref="J2:J100">
    <cfRule type="expression" dxfId="570" priority="15">
      <formula>$J2="J"</formula>
    </cfRule>
    <cfRule type="expression" dxfId="569" priority="16">
      <formula>$J2="H"</formula>
    </cfRule>
    <cfRule type="expression" dxfId="568" priority="17">
      <formula>$J2="S"</formula>
    </cfRule>
    <cfRule type="expression" dxfId="567" priority="18">
      <formula>$J2="M"</formula>
    </cfRule>
  </conditionalFormatting>
  <conditionalFormatting sqref="K2:K100">
    <cfRule type="expression" dxfId="566" priority="10">
      <formula>$K2="S"</formula>
    </cfRule>
    <cfRule type="expression" dxfId="565" priority="11">
      <formula>$K2="LM"</formula>
    </cfRule>
    <cfRule type="expression" dxfId="564" priority="12">
      <formula>$K2="UM"</formula>
    </cfRule>
    <cfRule type="expression" dxfId="563" priority="13">
      <formula>$K2="H"</formula>
    </cfRule>
    <cfRule type="expression" dxfId="562" priority="14">
      <formula>$K2="J"</formula>
    </cfRule>
  </conditionalFormatting>
  <conditionalFormatting sqref="S1:S1048576">
    <cfRule type="expression" dxfId="561" priority="9" stopIfTrue="1">
      <formula>IF($R1&lt;&gt;"BM",FALSE,IF(OR($S1="A",$S1="L",$S1="M"),FALSE,TRUE))</formula>
    </cfRule>
  </conditionalFormatting>
  <dataValidations count="10">
    <dataValidation type="list" allowBlank="1" showInputMessage="1" showErrorMessage="1" sqref="D1" xr:uid="{27260C8C-DA3C-4DA6-AAEB-7AFF1E24497F}">
      <formula1>"BM, BC, VM, VC"</formula1>
    </dataValidation>
    <dataValidation type="list" allowBlank="1" showInputMessage="1" showErrorMessage="1" sqref="D101:D1048576" xr:uid="{CD9FC63C-0E22-41F4-AFFB-BAE446BD5FA9}">
      <formula1>"LOC, DEP, ARR, OVR"</formula1>
    </dataValidation>
    <dataValidation type="list" allowBlank="1" showInputMessage="1" showErrorMessage="1" sqref="O101:O1048576 P1:P100" xr:uid="{A9358B51-021D-405B-9BCF-4BC19D949C4E}">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159BDA88-2F78-4384-B963-FDC35A5C37C5}">
      <formula1>AND(LEN(G2)=4,ISNUMBER(G2))</formula1>
    </dataValidation>
    <dataValidation type="list" allowBlank="1" showInputMessage="1" showErrorMessage="1" error="Please enter the correct rules of flight._x000a_VFR (V), IFR (I), IFR to VFR (Y), VFR to IFR (Z)" sqref="E1:E1048576" xr:uid="{3CE1AF4C-0DB6-467C-811B-33493B0247DE}">
      <formula1>"V,I,Y,Z"</formula1>
    </dataValidation>
    <dataValidation type="whole" allowBlank="1" showInputMessage="1" showErrorMessage="1" error="Please enter the number of times this sortie received a Flight Information Service." sqref="N1 N101:N1048576" xr:uid="{B60A5FF6-0A57-4048-A4D0-A924C7E71886}">
      <formula1>1</formula1>
      <formula2>10</formula2>
    </dataValidation>
    <dataValidation type="whole" allowBlank="1" showInputMessage="1" showErrorMessage="1" errorTitle="Touch And Go" error="Please enter the number of times the aircraft performed a touch and go." sqref="L1:L1048576" xr:uid="{54C99BD8-C2C6-435A-B251-BDDE88D9F8B4}">
      <formula1>1</formula1>
      <formula2>100</formula2>
    </dataValidation>
    <dataValidation type="whole" allowBlank="1" showInputMessage="1" showErrorMessage="1" errorTitle="Overshoot" error="Please enter the total number of Go Arounds, Missed Approaches or Overshoots the aircraft performed." sqref="M1:M1048576" xr:uid="{02F8CCA3-D48F-45CD-A618-7075FFE18EC2}">
      <formula1>1</formula1>
      <formula2>100</formula2>
    </dataValidation>
    <dataValidation type="list" allowBlank="1" showErrorMessage="1" errorTitle="Type of Flight" error="DEP - Departure_x000a_ARR - Arrival_x000a_LOC - Local_x000a_OVR - Overflight" sqref="D2:D100" xr:uid="{EB3B3481-4582-4D7D-9C0E-309BA6E851A8}">
      <formula1>"LOC, DEP, ARR, OVR"</formula1>
    </dataValidation>
    <dataValidation type="whole" allowBlank="1" showInputMessage="1" showErrorMessage="1" errorTitle="Flight Information Service" error="Please enter the number of times this sortie received a Flight Information Service (Basic Service)." sqref="N2:N100" xr:uid="{B9CCDE20-7176-4800-8C58-18C8BCDFEB84}">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E07A3-A1A8-4D2B-AB72-0FB2631DFADE}">
  <sheetPr codeName="Sheet9"/>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1" si="1">IF(OR(D2="LOC", D2="OVR"), "V", "")</f>
        <v/>
      </c>
      <c r="F2" t="str">
        <f t="shared" ref="F2:F21" si="2">IF(OR(D2="DEP",D2="LOC"),"EGOW","")</f>
        <v/>
      </c>
      <c r="H2" t="str">
        <f t="shared" ref="H2:H21" si="3">IF(OR(D2="ARR",D2="LOC"),"EGOW","")</f>
        <v/>
      </c>
      <c r="J2" t="str">
        <f>IF(ISERROR(VLOOKUP(C2,'WTC Database'!C:G,4,0))," ",VLOOKUP(C2,'WTC Database'!C:G,4,0))</f>
        <v xml:space="preserve"> </v>
      </c>
      <c r="K2" s="48" t="str">
        <f>IF(ISERROR(VLOOKUP(C2,'WTC Database'!C:G,5,0))," ",VLOOKUP(C2,'WTC Database'!C:G,5,0))</f>
        <v xml:space="preserve"> </v>
      </c>
      <c r="L2" s="55"/>
      <c r="M2" s="55"/>
      <c r="N2" s="48">
        <f t="shared" ref="N2:N21"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ref="E22:E23" si="7">IF(OR(D22="LOC", D22="OVR"), "V", "")</f>
        <v/>
      </c>
      <c r="F22" t="str">
        <f t="shared" ref="F22:F23" si="8">IF(OR(D22="DEP",D22="LOC"),"EGOW","")</f>
        <v/>
      </c>
      <c r="H22" t="str">
        <f t="shared" ref="H22:H23" si="9">IF(OR(D22="ARR",D22="LOC"),"EGOW","")</f>
        <v/>
      </c>
      <c r="J22" t="str">
        <f>IF(ISERROR(VLOOKUP(C22,'WTC Database'!C:G,4,0))," ",VLOOKUP(C22,'WTC Database'!C:G,4,0))</f>
        <v xml:space="preserve"> </v>
      </c>
      <c r="K22" s="48" t="str">
        <f>IF(ISERROR(VLOOKUP(C22,'WTC Database'!C:G,5,0))," ",VLOOKUP(C22,'WTC Database'!C:G,5,0))</f>
        <v xml:space="preserve"> </v>
      </c>
      <c r="L22" s="55"/>
      <c r="M22" s="55"/>
      <c r="N22" s="48">
        <f t="shared" ref="N22:N23" si="10">IF(D22="OVR",1,0)</f>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conditionalFormatting sqref="A2:Q100">
    <cfRule type="expression" dxfId="560" priority="19">
      <formula>$D2="OVR"</formula>
    </cfRule>
    <cfRule type="expression" dxfId="559" priority="20">
      <formula>$D2="ARR"</formula>
    </cfRule>
    <cfRule type="expression" dxfId="558" priority="21">
      <formula>$D2="DEP"</formula>
    </cfRule>
    <cfRule type="expression" dxfId="557" priority="22">
      <formula>$D2="LOC"</formula>
    </cfRule>
  </conditionalFormatting>
  <conditionalFormatting sqref="G2:G100">
    <cfRule type="expression" priority="3">
      <formula>AND($D2="OVR", NOT(ISBLANK($G2)))</formula>
    </cfRule>
    <cfRule type="expression" dxfId="556" priority="4">
      <formula>AND($D2="OVR", ISBLANK($G2))</formula>
    </cfRule>
    <cfRule type="expression" dxfId="555" priority="7">
      <formula>AND($D2="ARR", NOT(ISBLANK($G2)))</formula>
    </cfRule>
    <cfRule type="expression" dxfId="554" priority="8">
      <formula>AND($D2="ARR", ISBLANK($G2))</formula>
    </cfRule>
  </conditionalFormatting>
  <conditionalFormatting sqref="I2:I100">
    <cfRule type="expression" priority="1">
      <formula>AND($D2="OVR", NOT(ISBLANK($I2)))</formula>
    </cfRule>
    <cfRule type="expression" dxfId="553" priority="2">
      <formula>AND($D2="OVR", ISBLANK($I2))</formula>
    </cfRule>
    <cfRule type="expression" priority="5">
      <formula>AND($D2="DEP", NOT(ISBLANK($I2)))</formula>
    </cfRule>
    <cfRule type="expression" dxfId="552" priority="6">
      <formula>AND($D2="DEP", ISBLANK($I2))</formula>
    </cfRule>
  </conditionalFormatting>
  <conditionalFormatting sqref="J2:J100">
    <cfRule type="expression" dxfId="551" priority="15">
      <formula>$J2="J"</formula>
    </cfRule>
    <cfRule type="expression" dxfId="550" priority="16">
      <formula>$J2="H"</formula>
    </cfRule>
    <cfRule type="expression" dxfId="549" priority="17">
      <formula>$J2="S"</formula>
    </cfRule>
    <cfRule type="expression" dxfId="548" priority="18">
      <formula>$J2="M"</formula>
    </cfRule>
  </conditionalFormatting>
  <conditionalFormatting sqref="K2:K100">
    <cfRule type="expression" dxfId="547" priority="10">
      <formula>$K2="S"</formula>
    </cfRule>
    <cfRule type="expression" dxfId="546" priority="11">
      <formula>$K2="LM"</formula>
    </cfRule>
    <cfRule type="expression" dxfId="545" priority="12">
      <formula>$K2="UM"</formula>
    </cfRule>
    <cfRule type="expression" dxfId="544" priority="13">
      <formula>$K2="H"</formula>
    </cfRule>
    <cfRule type="expression" dxfId="543" priority="14">
      <formula>$K2="J"</formula>
    </cfRule>
  </conditionalFormatting>
  <conditionalFormatting sqref="S1:S1048576">
    <cfRule type="expression" dxfId="542" priority="9" stopIfTrue="1">
      <formula>IF($R1&lt;&gt;"BM",FALSE,IF(OR($S1="A",$S1="L",$S1="M"),FALSE,TRUE))</formula>
    </cfRule>
  </conditionalFormatting>
  <dataValidations count="10">
    <dataValidation type="list" allowBlank="1" showInputMessage="1" showErrorMessage="1" sqref="D1" xr:uid="{C62E6DEB-0101-40B2-9F07-02DEFD0B9EC6}">
      <formula1>"BM, BC, VM, VC"</formula1>
    </dataValidation>
    <dataValidation type="list" allowBlank="1" showInputMessage="1" showErrorMessage="1" sqref="D101:D1048576" xr:uid="{995FC97B-1A3E-4A3E-80F2-FFAF6BB7664D}">
      <formula1>"LOC, DEP, ARR, OVR"</formula1>
    </dataValidation>
    <dataValidation type="list" allowBlank="1" showInputMessage="1" showErrorMessage="1" sqref="O101:O1048576 P1:P100" xr:uid="{9EE605BF-8CDF-4658-85A2-9E4C259E38FE}">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AF79ACD4-4198-4644-9E77-C414E17C0091}">
      <formula1>AND(LEN(G2)=4,ISNUMBER(G2))</formula1>
    </dataValidation>
    <dataValidation type="list" allowBlank="1" showInputMessage="1" showErrorMessage="1" error="Please enter the correct rules of flight._x000a_VFR (V), IFR (I), IFR to VFR (Y), VFR to IFR (Z)" sqref="E1:E1048576" xr:uid="{394EC054-3174-49D0-A370-D21D668E448D}">
      <formula1>"V,I,Y,Z"</formula1>
    </dataValidation>
    <dataValidation type="whole" allowBlank="1" showInputMessage="1" showErrorMessage="1" error="Please enter the number of times this sortie received a Flight Information Service." sqref="N1 N101:N1048576" xr:uid="{74FBA3EB-EB7B-4FCE-B2B4-FA7DD7A400DA}">
      <formula1>1</formula1>
      <formula2>10</formula2>
    </dataValidation>
    <dataValidation type="whole" allowBlank="1" showInputMessage="1" showErrorMessage="1" errorTitle="Touch And Go" error="Please enter the number of times the aircraft performed a touch and go." sqref="L1:L1048576" xr:uid="{BD006F75-EF50-4866-A36A-C8BF2B480A80}">
      <formula1>1</formula1>
      <formula2>100</formula2>
    </dataValidation>
    <dataValidation type="whole" allowBlank="1" showInputMessage="1" showErrorMessage="1" errorTitle="Overshoot" error="Please enter the total number of Go Arounds, Missed Approaches or Overshoots the aircraft performed." sqref="M1:M1048576" xr:uid="{430F4A0F-187E-43A5-8F57-0EE956FA3FFF}">
      <formula1>1</formula1>
      <formula2>100</formula2>
    </dataValidation>
    <dataValidation type="list" allowBlank="1" showErrorMessage="1" errorTitle="Type of Flight" error="DEP - Departure_x000a_ARR - Arrival_x000a_LOC - Local_x000a_OVR - Overflight" sqref="D2:D100" xr:uid="{63E8AF61-D372-4E37-B0F6-ED417357F42D}">
      <formula1>"LOC, DEP, ARR, OVR"</formula1>
    </dataValidation>
    <dataValidation type="whole" allowBlank="1" showInputMessage="1" showErrorMessage="1" errorTitle="Flight Information Service" error="Please enter the number of times this sortie received a Flight Information Service (Basic Service)." sqref="N2:N100" xr:uid="{A64790A6-722C-406F-8ACD-F0CD3E273B23}">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AAB062-BB78-4FBA-AC89-0F41A59015EA}">
  <sheetPr codeName="Sheet13"/>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9" si="1">IF(OR(D2="LOC", D2="OVR"), "V", "")</f>
        <v/>
      </c>
      <c r="F2" t="str">
        <f t="shared" ref="F2:F19" si="2">IF(OR(D2="DEP",D2="LOC"),"EGOW","")</f>
        <v/>
      </c>
      <c r="H2" t="str">
        <f t="shared" ref="H2:H19" si="3">IF(OR(D2="ARR",D2="LOC"),"EGOW","")</f>
        <v/>
      </c>
      <c r="J2" t="str">
        <f>IF(ISERROR(VLOOKUP(C2,'WTC Database'!C:G,4,0))," ",VLOOKUP(C2,'WTC Database'!C:G,4,0))</f>
        <v xml:space="preserve"> </v>
      </c>
      <c r="K2" s="48" t="str">
        <f>IF(ISERROR(VLOOKUP(C2,'WTC Database'!C:G,5,0))," ",VLOOKUP(C2,'WTC Database'!C:G,5,0))</f>
        <v xml:space="preserve"> </v>
      </c>
      <c r="L2" s="55"/>
      <c r="M2" s="55"/>
      <c r="N2" s="48">
        <f t="shared" ref="N2:N19"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IF(OR(D16="DEP",D16="LOC"),"EGOW","")</f>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ref="E20:E23" si="7">IF(OR(D20="LOC", D20="OVR"), "V", "")</f>
        <v/>
      </c>
      <c r="F20" t="str">
        <f t="shared" ref="F20:F23" si="8">IF(OR(D20="DEP",D20="LOC"),"EGOW","")</f>
        <v/>
      </c>
      <c r="H20" t="str">
        <f t="shared" ref="H20:H23" si="9">IF(OR(D20="ARR",D20="LOC"),"EGOW","")</f>
        <v/>
      </c>
      <c r="J20" t="str">
        <f>IF(ISERROR(VLOOKUP(C20,'WTC Database'!C:G,4,0))," ",VLOOKUP(C20,'WTC Database'!C:G,4,0))</f>
        <v xml:space="preserve"> </v>
      </c>
      <c r="K20" s="48" t="str">
        <f>IF(ISERROR(VLOOKUP(C20,'WTC Database'!C:G,5,0))," ",VLOOKUP(C20,'WTC Database'!C:G,5,0))</f>
        <v xml:space="preserve"> </v>
      </c>
      <c r="L20" s="55"/>
      <c r="M20" s="55"/>
      <c r="N20" s="48">
        <f t="shared" ref="N20:N23" si="10">IF(D20="OVR",1,0)</f>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conditionalFormatting sqref="A2:Q100">
    <cfRule type="expression" dxfId="541" priority="19">
      <formula>$D2="OVR"</formula>
    </cfRule>
    <cfRule type="expression" dxfId="540" priority="20">
      <formula>$D2="ARR"</formula>
    </cfRule>
    <cfRule type="expression" dxfId="539" priority="21">
      <formula>$D2="DEP"</formula>
    </cfRule>
    <cfRule type="expression" dxfId="538" priority="22">
      <formula>$D2="LOC"</formula>
    </cfRule>
  </conditionalFormatting>
  <conditionalFormatting sqref="G2:G100">
    <cfRule type="expression" priority="3">
      <formula>AND($D2="OVR", NOT(ISBLANK($G2)))</formula>
    </cfRule>
    <cfRule type="expression" dxfId="537" priority="4">
      <formula>AND($D2="OVR", ISBLANK($G2))</formula>
    </cfRule>
    <cfRule type="expression" dxfId="536" priority="7">
      <formula>AND($D2="ARR", NOT(ISBLANK($G2)))</formula>
    </cfRule>
    <cfRule type="expression" dxfId="535" priority="8">
      <formula>AND($D2="ARR", ISBLANK($G2))</formula>
    </cfRule>
  </conditionalFormatting>
  <conditionalFormatting sqref="I2:I100">
    <cfRule type="expression" priority="1">
      <formula>AND($D2="OVR", NOT(ISBLANK($I2)))</formula>
    </cfRule>
    <cfRule type="expression" dxfId="534" priority="2">
      <formula>AND($D2="OVR", ISBLANK($I2))</formula>
    </cfRule>
    <cfRule type="expression" priority="5">
      <formula>AND($D2="DEP", NOT(ISBLANK($I2)))</formula>
    </cfRule>
    <cfRule type="expression" dxfId="533" priority="6">
      <formula>AND($D2="DEP", ISBLANK($I2))</formula>
    </cfRule>
  </conditionalFormatting>
  <conditionalFormatting sqref="J2:J100">
    <cfRule type="expression" dxfId="532" priority="15">
      <formula>$J2="J"</formula>
    </cfRule>
    <cfRule type="expression" dxfId="531" priority="16">
      <formula>$J2="H"</formula>
    </cfRule>
    <cfRule type="expression" dxfId="530" priority="17">
      <formula>$J2="S"</formula>
    </cfRule>
    <cfRule type="expression" dxfId="529" priority="18">
      <formula>$J2="M"</formula>
    </cfRule>
  </conditionalFormatting>
  <conditionalFormatting sqref="K2:K100">
    <cfRule type="expression" dxfId="528" priority="10">
      <formula>$K2="S"</formula>
    </cfRule>
    <cfRule type="expression" dxfId="527" priority="11">
      <formula>$K2="LM"</formula>
    </cfRule>
    <cfRule type="expression" dxfId="526" priority="12">
      <formula>$K2="UM"</formula>
    </cfRule>
    <cfRule type="expression" dxfId="525" priority="13">
      <formula>$K2="H"</formula>
    </cfRule>
    <cfRule type="expression" dxfId="524" priority="14">
      <formula>$K2="J"</formula>
    </cfRule>
  </conditionalFormatting>
  <conditionalFormatting sqref="S1:S1048576">
    <cfRule type="expression" dxfId="523" priority="9" stopIfTrue="1">
      <formula>IF($R1&lt;&gt;"BM",FALSE,IF(OR($S1="A",$S1="L",$S1="M"),FALSE,TRUE))</formula>
    </cfRule>
  </conditionalFormatting>
  <dataValidations count="10">
    <dataValidation type="list" allowBlank="1" showInputMessage="1" showErrorMessage="1" sqref="D1" xr:uid="{3CD32B96-24BF-4907-9AF4-9B537BDBF2A4}">
      <formula1>"BM, BC, VM, VC"</formula1>
    </dataValidation>
    <dataValidation type="list" allowBlank="1" showInputMessage="1" showErrorMessage="1" sqref="D101:D1048576" xr:uid="{E5B2CFF5-D41A-4B58-8554-06865EC8DB74}">
      <formula1>"LOC, DEP, ARR, OVR"</formula1>
    </dataValidation>
    <dataValidation type="list" allowBlank="1" showInputMessage="1" showErrorMessage="1" sqref="O101:O1048576 P1:P100" xr:uid="{89AD258B-C268-43AD-980F-447937ABDE75}">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12B29B92-9501-4C0B-BF77-74C63A48B32C}">
      <formula1>AND(LEN(G2)=4,ISNUMBER(G2))</formula1>
    </dataValidation>
    <dataValidation type="list" allowBlank="1" showInputMessage="1" showErrorMessage="1" error="Please enter the correct rules of flight._x000a_VFR (V), IFR (I), IFR to VFR (Y), VFR to IFR (Z)" sqref="E1:E1048576" xr:uid="{F201758A-B427-40E7-9350-36D10148B36C}">
      <formula1>"V,I,Y,Z"</formula1>
    </dataValidation>
    <dataValidation type="whole" allowBlank="1" showInputMessage="1" showErrorMessage="1" error="Please enter the number of times this sortie received a Flight Information Service." sqref="N1 N101:N1048576" xr:uid="{D536288F-7FF4-4B3F-B7EB-9CDAB5F91E0A}">
      <formula1>1</formula1>
      <formula2>10</formula2>
    </dataValidation>
    <dataValidation type="whole" allowBlank="1" showInputMessage="1" showErrorMessage="1" errorTitle="Touch And Go" error="Please enter the number of times the aircraft performed a touch and go." sqref="L1:L1048576" xr:uid="{223D3B0D-AC19-4EEF-8740-A4DA3277DCBD}">
      <formula1>1</formula1>
      <formula2>100</formula2>
    </dataValidation>
    <dataValidation type="whole" allowBlank="1" showInputMessage="1" showErrorMessage="1" errorTitle="Overshoot" error="Please enter the total number of Go Arounds, Missed Approaches or Overshoots the aircraft performed." sqref="M1:M1048576" xr:uid="{2DD2C6A8-B1DB-4139-8117-C2E689A50CAB}">
      <formula1>1</formula1>
      <formula2>100</formula2>
    </dataValidation>
    <dataValidation type="list" allowBlank="1" showErrorMessage="1" errorTitle="Type of Flight" error="DEP - Departure_x000a_ARR - Arrival_x000a_LOC - Local_x000a_OVR - Overflight" sqref="D2:D100" xr:uid="{57ACC8FC-1C3F-40DE-A024-A0F1107990D6}">
      <formula1>"LOC, DEP, ARR, OVR"</formula1>
    </dataValidation>
    <dataValidation type="whole" allowBlank="1" showInputMessage="1" showErrorMessage="1" errorTitle="Flight Information Service" error="Please enter the number of times this sortie received a Flight Information Service (Basic Service)." sqref="N2:N100" xr:uid="{8FCBDBEE-B953-49A8-9D70-223E76D79371}">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D75C6-065F-472C-AFDB-D66AB075F436}">
  <sheetPr codeName="Sheet37"/>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3" si="1">IF(OR(D2="LOC", D2="OVR"), "V", "")</f>
        <v/>
      </c>
      <c r="F2" t="str">
        <f t="shared" ref="F2:F13" si="2">IF(OR(D2="DEP",D2="LOC"),"EGOW","")</f>
        <v/>
      </c>
      <c r="H2" t="str">
        <f t="shared" ref="H2:H13" si="3">IF(OR(D2="ARR",D2="LOC"),"EGOW","")</f>
        <v/>
      </c>
      <c r="J2" t="str">
        <f>IF(ISERROR(VLOOKUP(C2,'WTC Database'!C:G,4,0))," ",VLOOKUP(C2,'WTC Database'!C:G,4,0))</f>
        <v xml:space="preserve"> </v>
      </c>
      <c r="K2" s="48" t="str">
        <f>IF(ISERROR(VLOOKUP(C2,'WTC Database'!C:G,5,0))," ",VLOOKUP(C2,'WTC Database'!C:G,5,0))</f>
        <v xml:space="preserve"> </v>
      </c>
      <c r="L2" s="55"/>
      <c r="M2" s="55"/>
      <c r="N2" s="48">
        <f t="shared" ref="N2:N1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ref="E14:E23" si="7">IF(OR(D14="LOC", D14="OVR"), "V", "")</f>
        <v/>
      </c>
      <c r="F14" t="str">
        <f t="shared" ref="F14:F23" si="8">IF(OR(D14="DEP",D14="LOC"),"EGOW","")</f>
        <v/>
      </c>
      <c r="H14" t="str">
        <f t="shared" ref="H14:H23" si="9">IF(OR(D14="ARR",D14="LOC"),"EGOW","")</f>
        <v/>
      </c>
      <c r="J14" t="str">
        <f>IF(ISERROR(VLOOKUP(C14,'WTC Database'!C:G,4,0))," ",VLOOKUP(C14,'WTC Database'!C:G,4,0))</f>
        <v xml:space="preserve"> </v>
      </c>
      <c r="K14" s="48" t="str">
        <f>IF(ISERROR(VLOOKUP(C14,'WTC Database'!C:G,5,0))," ",VLOOKUP(C14,'WTC Database'!C:G,5,0))</f>
        <v xml:space="preserve"> </v>
      </c>
      <c r="L14" s="55"/>
      <c r="M14" s="55"/>
      <c r="N14" s="48">
        <f t="shared" ref="N14:N23" si="10">IF(D14="OVR",1,0)</f>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7"/>
        <v/>
      </c>
      <c r="F15" t="str">
        <f t="shared" si="8"/>
        <v/>
      </c>
      <c r="H15" t="str">
        <f t="shared" si="9"/>
        <v/>
      </c>
      <c r="J15" t="str">
        <f>IF(ISERROR(VLOOKUP(C15,'WTC Database'!C:G,4,0))," ",VLOOKUP(C15,'WTC Database'!C:G,4,0))</f>
        <v xml:space="preserve"> </v>
      </c>
      <c r="K15" s="48" t="str">
        <f>IF(ISERROR(VLOOKUP(C15,'WTC Database'!C:G,5,0))," ",VLOOKUP(C15,'WTC Database'!C:G,5,0))</f>
        <v xml:space="preserve"> </v>
      </c>
      <c r="L15" s="55"/>
      <c r="M15" s="55"/>
      <c r="N15" s="48">
        <f t="shared" si="10"/>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7"/>
        <v/>
      </c>
      <c r="F16" t="str">
        <f t="shared" si="8"/>
        <v/>
      </c>
      <c r="H16" t="str">
        <f t="shared" si="9"/>
        <v/>
      </c>
      <c r="J16" t="str">
        <f>IF(ISERROR(VLOOKUP(C16,'WTC Database'!C:G,4,0))," ",VLOOKUP(C16,'WTC Database'!C:G,4,0))</f>
        <v xml:space="preserve"> </v>
      </c>
      <c r="K16" s="48" t="str">
        <f>IF(ISERROR(VLOOKUP(C16,'WTC Database'!C:G,5,0))," ",VLOOKUP(C16,'WTC Database'!C:G,5,0))</f>
        <v xml:space="preserve"> </v>
      </c>
      <c r="L16" s="55"/>
      <c r="M16" s="55"/>
      <c r="N16" s="48">
        <f t="shared" si="10"/>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7"/>
        <v/>
      </c>
      <c r="F17" t="str">
        <f t="shared" si="8"/>
        <v/>
      </c>
      <c r="H17" t="str">
        <f t="shared" si="9"/>
        <v/>
      </c>
      <c r="J17" t="str">
        <f>IF(ISERROR(VLOOKUP(C17,'WTC Database'!C:G,4,0))," ",VLOOKUP(C17,'WTC Database'!C:G,4,0))</f>
        <v xml:space="preserve"> </v>
      </c>
      <c r="K17" s="48" t="str">
        <f>IF(ISERROR(VLOOKUP(C17,'WTC Database'!C:G,5,0))," ",VLOOKUP(C17,'WTC Database'!C:G,5,0))</f>
        <v xml:space="preserve"> </v>
      </c>
      <c r="L17" s="55"/>
      <c r="M17" s="55"/>
      <c r="N17" s="48">
        <f t="shared" si="10"/>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7"/>
        <v/>
      </c>
      <c r="F18" t="str">
        <f t="shared" si="8"/>
        <v/>
      </c>
      <c r="H18" t="str">
        <f t="shared" si="9"/>
        <v/>
      </c>
      <c r="J18" t="str">
        <f>IF(ISERROR(VLOOKUP(C18,'WTC Database'!C:G,4,0))," ",VLOOKUP(C18,'WTC Database'!C:G,4,0))</f>
        <v xml:space="preserve"> </v>
      </c>
      <c r="K18" s="48" t="str">
        <f>IF(ISERROR(VLOOKUP(C18,'WTC Database'!C:G,5,0))," ",VLOOKUP(C18,'WTC Database'!C:G,5,0))</f>
        <v xml:space="preserve"> </v>
      </c>
      <c r="L18" s="55"/>
      <c r="M18" s="55"/>
      <c r="N18" s="48">
        <f t="shared" si="10"/>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7"/>
        <v/>
      </c>
      <c r="F19" t="str">
        <f t="shared" si="8"/>
        <v/>
      </c>
      <c r="H19" t="str">
        <f t="shared" si="9"/>
        <v/>
      </c>
      <c r="J19" t="str">
        <f>IF(ISERROR(VLOOKUP(C19,'WTC Database'!C:G,4,0))," ",VLOOKUP(C19,'WTC Database'!C:G,4,0))</f>
        <v xml:space="preserve"> </v>
      </c>
      <c r="K19" s="48" t="str">
        <f>IF(ISERROR(VLOOKUP(C19,'WTC Database'!C:G,5,0))," ",VLOOKUP(C19,'WTC Database'!C:G,5,0))</f>
        <v xml:space="preserve"> </v>
      </c>
      <c r="L19" s="55"/>
      <c r="M19" s="55"/>
      <c r="N19" s="48">
        <f t="shared" si="10"/>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7"/>
        <v/>
      </c>
      <c r="F20" t="str">
        <f t="shared" si="8"/>
        <v/>
      </c>
      <c r="H20" t="str">
        <f t="shared" si="9"/>
        <v/>
      </c>
      <c r="J20" t="str">
        <f>IF(ISERROR(VLOOKUP(C20,'WTC Database'!C:G,4,0))," ",VLOOKUP(C20,'WTC Database'!C:G,4,0))</f>
        <v xml:space="preserve"> </v>
      </c>
      <c r="K20" s="48" t="str">
        <f>IF(ISERROR(VLOOKUP(C20,'WTC Database'!C:G,5,0))," ",VLOOKUP(C20,'WTC Database'!C:G,5,0))</f>
        <v xml:space="preserve"> </v>
      </c>
      <c r="L20" s="55"/>
      <c r="M20" s="55"/>
      <c r="N20" s="48">
        <f t="shared" si="10"/>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6" si="12">IF(OR(D24="DEP",D24="LOC"),"EGOW","")</f>
        <v/>
      </c>
      <c r="H24" t="str">
        <f t="shared" ref="H24:H66"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si="13"/>
        <v/>
      </c>
      <c r="J66" t="str">
        <f>IF(ISERROR(VLOOKUP(C66,'WTC Database'!C:G,4,0))," ",VLOOKUP(C66,'WTC Database'!C:G,4,0))</f>
        <v xml:space="preserve"> </v>
      </c>
      <c r="K66" s="48" t="str">
        <f>IF(ISERROR(VLOOKUP(C66,'WTC Database'!C:G,5,0))," ",VLOOKUP(C66,'WTC Database'!C:G,5,0))</f>
        <v xml:space="preserve"> </v>
      </c>
      <c r="L66" s="55"/>
      <c r="M66" s="55"/>
      <c r="N66" s="48">
        <f t="shared" ref="N66:N100" si="18">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9">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ref="F67:F100" si="20">IF(OR(D67="DEP",D67="LOC"),"EGOW","")</f>
        <v/>
      </c>
      <c r="H67" t="str">
        <f t="shared" ref="H67:H100" si="21">IF(OR(D67="ARR",D67="LOC"),"EGOW","")</f>
        <v/>
      </c>
      <c r="J67" t="str">
        <f>IF(ISERROR(VLOOKUP(C67,'WTC Database'!C:G,4,0))," ",VLOOKUP(C67,'WTC Database'!C:G,4,0))</f>
        <v xml:space="preserve"> </v>
      </c>
      <c r="K67" s="48" t="str">
        <f>IF(ISERROR(VLOOKUP(C67,'WTC Database'!C:G,5,0))," ",VLOOKUP(C67,'WTC Database'!C:G,5,0))</f>
        <v xml:space="preserve"> </v>
      </c>
      <c r="L67" s="55"/>
      <c r="M67" s="55"/>
      <c r="N67" s="48">
        <f t="shared" si="18"/>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9"/>
        <v>0</v>
      </c>
      <c r="U67" s="48">
        <f t="shared" ref="U67:U100" si="22">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si="20"/>
        <v/>
      </c>
      <c r="H68" t="str">
        <f t="shared" si="21"/>
        <v/>
      </c>
      <c r="J68" t="str">
        <f>IF(ISERROR(VLOOKUP(C68,'WTC Database'!C:G,4,0))," ",VLOOKUP(C68,'WTC Database'!C:G,4,0))</f>
        <v xml:space="preserve"> </v>
      </c>
      <c r="K68" s="48" t="str">
        <f>IF(ISERROR(VLOOKUP(C68,'WTC Database'!C:G,5,0))," ",VLOOKUP(C68,'WTC Database'!C:G,5,0))</f>
        <v xml:space="preserve"> </v>
      </c>
      <c r="L68" s="55"/>
      <c r="M68" s="55"/>
      <c r="N68" s="48">
        <f t="shared" si="18"/>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9"/>
        <v>0</v>
      </c>
      <c r="U68" s="48">
        <f t="shared" si="22"/>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0"/>
        <v/>
      </c>
      <c r="H69" t="str">
        <f t="shared" si="21"/>
        <v/>
      </c>
      <c r="J69" t="str">
        <f>IF(ISERROR(VLOOKUP(C69,'WTC Database'!C:G,4,0))," ",VLOOKUP(C69,'WTC Database'!C:G,4,0))</f>
        <v xml:space="preserve"> </v>
      </c>
      <c r="K69" s="48" t="str">
        <f>IF(ISERROR(VLOOKUP(C69,'WTC Database'!C:G,5,0))," ",VLOOKUP(C69,'WTC Database'!C:G,5,0))</f>
        <v xml:space="preserve"> </v>
      </c>
      <c r="L69" s="55"/>
      <c r="M69" s="55"/>
      <c r="N69" s="48">
        <f t="shared" si="18"/>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9"/>
        <v>0</v>
      </c>
      <c r="U69" s="48">
        <f t="shared" si="22"/>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0"/>
        <v/>
      </c>
      <c r="H70" t="str">
        <f t="shared" si="21"/>
        <v/>
      </c>
      <c r="J70" t="str">
        <f>IF(ISERROR(VLOOKUP(C70,'WTC Database'!C:G,4,0))," ",VLOOKUP(C70,'WTC Database'!C:G,4,0))</f>
        <v xml:space="preserve"> </v>
      </c>
      <c r="K70" s="48" t="str">
        <f>IF(ISERROR(VLOOKUP(C70,'WTC Database'!C:G,5,0))," ",VLOOKUP(C70,'WTC Database'!C:G,5,0))</f>
        <v xml:space="preserve"> </v>
      </c>
      <c r="L70" s="55"/>
      <c r="M70" s="55"/>
      <c r="N70" s="48">
        <f t="shared" si="18"/>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9"/>
        <v>0</v>
      </c>
      <c r="U70" s="48">
        <f t="shared" si="22"/>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0"/>
        <v/>
      </c>
      <c r="H71" t="str">
        <f t="shared" si="21"/>
        <v/>
      </c>
      <c r="J71" t="str">
        <f>IF(ISERROR(VLOOKUP(C71,'WTC Database'!C:G,4,0))," ",VLOOKUP(C71,'WTC Database'!C:G,4,0))</f>
        <v xml:space="preserve"> </v>
      </c>
      <c r="K71" s="48" t="str">
        <f>IF(ISERROR(VLOOKUP(C71,'WTC Database'!C:G,5,0))," ",VLOOKUP(C71,'WTC Database'!C:G,5,0))</f>
        <v xml:space="preserve"> </v>
      </c>
      <c r="L71" s="55"/>
      <c r="M71" s="55"/>
      <c r="N71" s="48">
        <f t="shared" si="18"/>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9"/>
        <v>0</v>
      </c>
      <c r="U71" s="48">
        <f t="shared" si="22"/>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0"/>
        <v/>
      </c>
      <c r="H72" t="str">
        <f t="shared" si="21"/>
        <v/>
      </c>
      <c r="J72" t="str">
        <f>IF(ISERROR(VLOOKUP(C72,'WTC Database'!C:G,4,0))," ",VLOOKUP(C72,'WTC Database'!C:G,4,0))</f>
        <v xml:space="preserve"> </v>
      </c>
      <c r="K72" s="48" t="str">
        <f>IF(ISERROR(VLOOKUP(C72,'WTC Database'!C:G,5,0))," ",VLOOKUP(C72,'WTC Database'!C:G,5,0))</f>
        <v xml:space="preserve"> </v>
      </c>
      <c r="L72" s="55"/>
      <c r="M72" s="55"/>
      <c r="N72" s="48">
        <f t="shared" si="18"/>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9"/>
        <v>0</v>
      </c>
      <c r="U72" s="48">
        <f t="shared" si="22"/>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0"/>
        <v/>
      </c>
      <c r="H73" t="str">
        <f t="shared" si="21"/>
        <v/>
      </c>
      <c r="J73" t="str">
        <f>IF(ISERROR(VLOOKUP(C73,'WTC Database'!C:G,4,0))," ",VLOOKUP(C73,'WTC Database'!C:G,4,0))</f>
        <v xml:space="preserve"> </v>
      </c>
      <c r="K73" s="48" t="str">
        <f>IF(ISERROR(VLOOKUP(C73,'WTC Database'!C:G,5,0))," ",VLOOKUP(C73,'WTC Database'!C:G,5,0))</f>
        <v xml:space="preserve"> </v>
      </c>
      <c r="L73" s="55"/>
      <c r="M73" s="55"/>
      <c r="N73" s="48">
        <f t="shared" si="18"/>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9"/>
        <v>0</v>
      </c>
      <c r="U73" s="48">
        <f t="shared" si="22"/>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0"/>
        <v/>
      </c>
      <c r="H74" t="str">
        <f t="shared" si="21"/>
        <v/>
      </c>
      <c r="J74" t="str">
        <f>IF(ISERROR(VLOOKUP(C74,'WTC Database'!C:G,4,0))," ",VLOOKUP(C74,'WTC Database'!C:G,4,0))</f>
        <v xml:space="preserve"> </v>
      </c>
      <c r="K74" s="48" t="str">
        <f>IF(ISERROR(VLOOKUP(C74,'WTC Database'!C:G,5,0))," ",VLOOKUP(C74,'WTC Database'!C:G,5,0))</f>
        <v xml:space="preserve"> </v>
      </c>
      <c r="L74" s="55"/>
      <c r="M74" s="55"/>
      <c r="N74" s="48">
        <f t="shared" si="18"/>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9"/>
        <v>0</v>
      </c>
      <c r="U74" s="48">
        <f t="shared" si="22"/>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0"/>
        <v/>
      </c>
      <c r="H75" t="str">
        <f t="shared" si="21"/>
        <v/>
      </c>
      <c r="J75" t="str">
        <f>IF(ISERROR(VLOOKUP(C75,'WTC Database'!C:G,4,0))," ",VLOOKUP(C75,'WTC Database'!C:G,4,0))</f>
        <v xml:space="preserve"> </v>
      </c>
      <c r="K75" s="48" t="str">
        <f>IF(ISERROR(VLOOKUP(C75,'WTC Database'!C:G,5,0))," ",VLOOKUP(C75,'WTC Database'!C:G,5,0))</f>
        <v xml:space="preserve"> </v>
      </c>
      <c r="L75" s="55"/>
      <c r="M75" s="55"/>
      <c r="N75" s="48">
        <f t="shared" si="18"/>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9"/>
        <v>0</v>
      </c>
      <c r="U75" s="48">
        <f t="shared" si="22"/>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0"/>
        <v/>
      </c>
      <c r="H76" t="str">
        <f t="shared" si="21"/>
        <v/>
      </c>
      <c r="J76" t="str">
        <f>IF(ISERROR(VLOOKUP(C76,'WTC Database'!C:G,4,0))," ",VLOOKUP(C76,'WTC Database'!C:G,4,0))</f>
        <v xml:space="preserve"> </v>
      </c>
      <c r="K76" s="48" t="str">
        <f>IF(ISERROR(VLOOKUP(C76,'WTC Database'!C:G,5,0))," ",VLOOKUP(C76,'WTC Database'!C:G,5,0))</f>
        <v xml:space="preserve"> </v>
      </c>
      <c r="L76" s="55"/>
      <c r="M76" s="55"/>
      <c r="N76" s="48">
        <f t="shared" si="18"/>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9"/>
        <v>0</v>
      </c>
      <c r="U76" s="48">
        <f t="shared" si="22"/>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0"/>
        <v/>
      </c>
      <c r="H77" t="str">
        <f t="shared" si="21"/>
        <v/>
      </c>
      <c r="J77" t="str">
        <f>IF(ISERROR(VLOOKUP(C77,'WTC Database'!C:G,4,0))," ",VLOOKUP(C77,'WTC Database'!C:G,4,0))</f>
        <v xml:space="preserve"> </v>
      </c>
      <c r="K77" s="48" t="str">
        <f>IF(ISERROR(VLOOKUP(C77,'WTC Database'!C:G,5,0))," ",VLOOKUP(C77,'WTC Database'!C:G,5,0))</f>
        <v xml:space="preserve"> </v>
      </c>
      <c r="L77" s="55"/>
      <c r="M77" s="55"/>
      <c r="N77" s="48">
        <f t="shared" si="18"/>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9"/>
        <v>0</v>
      </c>
      <c r="U77" s="48">
        <f t="shared" si="22"/>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0"/>
        <v/>
      </c>
      <c r="H78" t="str">
        <f t="shared" si="21"/>
        <v/>
      </c>
      <c r="J78" t="str">
        <f>IF(ISERROR(VLOOKUP(C78,'WTC Database'!C:G,4,0))," ",VLOOKUP(C78,'WTC Database'!C:G,4,0))</f>
        <v xml:space="preserve"> </v>
      </c>
      <c r="K78" s="48" t="str">
        <f>IF(ISERROR(VLOOKUP(C78,'WTC Database'!C:G,5,0))," ",VLOOKUP(C78,'WTC Database'!C:G,5,0))</f>
        <v xml:space="preserve"> </v>
      </c>
      <c r="L78" s="55"/>
      <c r="M78" s="55"/>
      <c r="N78" s="48">
        <f t="shared" si="18"/>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9"/>
        <v>0</v>
      </c>
      <c r="U78" s="48">
        <f t="shared" si="22"/>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0"/>
        <v/>
      </c>
      <c r="H79" t="str">
        <f t="shared" si="21"/>
        <v/>
      </c>
      <c r="J79" t="str">
        <f>IF(ISERROR(VLOOKUP(C79,'WTC Database'!C:G,4,0))," ",VLOOKUP(C79,'WTC Database'!C:G,4,0))</f>
        <v xml:space="preserve"> </v>
      </c>
      <c r="K79" s="48" t="str">
        <f>IF(ISERROR(VLOOKUP(C79,'WTC Database'!C:G,5,0))," ",VLOOKUP(C79,'WTC Database'!C:G,5,0))</f>
        <v xml:space="preserve"> </v>
      </c>
      <c r="L79" s="55"/>
      <c r="M79" s="55"/>
      <c r="N79" s="48">
        <f t="shared" si="18"/>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9"/>
        <v>0</v>
      </c>
      <c r="U79" s="48">
        <f t="shared" si="22"/>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0"/>
        <v/>
      </c>
      <c r="H80" t="str">
        <f t="shared" si="21"/>
        <v/>
      </c>
      <c r="J80" t="str">
        <f>IF(ISERROR(VLOOKUP(C80,'WTC Database'!C:G,4,0))," ",VLOOKUP(C80,'WTC Database'!C:G,4,0))</f>
        <v xml:space="preserve"> </v>
      </c>
      <c r="K80" s="48" t="str">
        <f>IF(ISERROR(VLOOKUP(C80,'WTC Database'!C:G,5,0))," ",VLOOKUP(C80,'WTC Database'!C:G,5,0))</f>
        <v xml:space="preserve"> </v>
      </c>
      <c r="L80" s="55"/>
      <c r="M80" s="55"/>
      <c r="N80" s="48">
        <f t="shared" si="18"/>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9"/>
        <v>0</v>
      </c>
      <c r="U80" s="48">
        <f t="shared" si="22"/>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0"/>
        <v/>
      </c>
      <c r="H81" t="str">
        <f t="shared" si="21"/>
        <v/>
      </c>
      <c r="J81" t="str">
        <f>IF(ISERROR(VLOOKUP(C81,'WTC Database'!C:G,4,0))," ",VLOOKUP(C81,'WTC Database'!C:G,4,0))</f>
        <v xml:space="preserve"> </v>
      </c>
      <c r="K81" s="48" t="str">
        <f>IF(ISERROR(VLOOKUP(C81,'WTC Database'!C:G,5,0))," ",VLOOKUP(C81,'WTC Database'!C:G,5,0))</f>
        <v xml:space="preserve"> </v>
      </c>
      <c r="L81" s="55"/>
      <c r="M81" s="55"/>
      <c r="N81" s="48">
        <f t="shared" si="18"/>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9"/>
        <v>0</v>
      </c>
      <c r="U81" s="48">
        <f t="shared" si="22"/>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0"/>
        <v/>
      </c>
      <c r="H82" t="str">
        <f t="shared" si="21"/>
        <v/>
      </c>
      <c r="J82" t="str">
        <f>IF(ISERROR(VLOOKUP(C82,'WTC Database'!C:G,4,0))," ",VLOOKUP(C82,'WTC Database'!C:G,4,0))</f>
        <v xml:space="preserve"> </v>
      </c>
      <c r="K82" s="48" t="str">
        <f>IF(ISERROR(VLOOKUP(C82,'WTC Database'!C:G,5,0))," ",VLOOKUP(C82,'WTC Database'!C:G,5,0))</f>
        <v xml:space="preserve"> </v>
      </c>
      <c r="L82" s="55"/>
      <c r="M82" s="55"/>
      <c r="N82" s="48">
        <f t="shared" si="18"/>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9"/>
        <v>0</v>
      </c>
      <c r="U82" s="48">
        <f t="shared" si="22"/>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0"/>
        <v/>
      </c>
      <c r="H83" t="str">
        <f t="shared" si="21"/>
        <v/>
      </c>
      <c r="J83" t="str">
        <f>IF(ISERROR(VLOOKUP(C83,'WTC Database'!C:G,4,0))," ",VLOOKUP(C83,'WTC Database'!C:G,4,0))</f>
        <v xml:space="preserve"> </v>
      </c>
      <c r="K83" s="48" t="str">
        <f>IF(ISERROR(VLOOKUP(C83,'WTC Database'!C:G,5,0))," ",VLOOKUP(C83,'WTC Database'!C:G,5,0))</f>
        <v xml:space="preserve"> </v>
      </c>
      <c r="L83" s="55"/>
      <c r="M83" s="55"/>
      <c r="N83" s="48">
        <f t="shared" si="18"/>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9"/>
        <v>0</v>
      </c>
      <c r="U83" s="48">
        <f t="shared" si="22"/>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0"/>
        <v/>
      </c>
      <c r="H84" t="str">
        <f t="shared" si="21"/>
        <v/>
      </c>
      <c r="J84" t="str">
        <f>IF(ISERROR(VLOOKUP(C84,'WTC Database'!C:G,4,0))," ",VLOOKUP(C84,'WTC Database'!C:G,4,0))</f>
        <v xml:space="preserve"> </v>
      </c>
      <c r="K84" s="48" t="str">
        <f>IF(ISERROR(VLOOKUP(C84,'WTC Database'!C:G,5,0))," ",VLOOKUP(C84,'WTC Database'!C:G,5,0))</f>
        <v xml:space="preserve"> </v>
      </c>
      <c r="L84" s="55"/>
      <c r="M84" s="55"/>
      <c r="N84" s="48">
        <f t="shared" si="18"/>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9"/>
        <v>0</v>
      </c>
      <c r="U84" s="48">
        <f t="shared" si="22"/>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0"/>
        <v/>
      </c>
      <c r="H85" t="str">
        <f t="shared" si="21"/>
        <v/>
      </c>
      <c r="J85" t="str">
        <f>IF(ISERROR(VLOOKUP(C85,'WTC Database'!C:G,4,0))," ",VLOOKUP(C85,'WTC Database'!C:G,4,0))</f>
        <v xml:space="preserve"> </v>
      </c>
      <c r="K85" s="48" t="str">
        <f>IF(ISERROR(VLOOKUP(C85,'WTC Database'!C:G,5,0))," ",VLOOKUP(C85,'WTC Database'!C:G,5,0))</f>
        <v xml:space="preserve"> </v>
      </c>
      <c r="L85" s="55"/>
      <c r="M85" s="55"/>
      <c r="N85" s="48">
        <f t="shared" si="18"/>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9"/>
        <v>0</v>
      </c>
      <c r="U85" s="48">
        <f t="shared" si="22"/>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0"/>
        <v/>
      </c>
      <c r="H86" t="str">
        <f t="shared" si="21"/>
        <v/>
      </c>
      <c r="J86" t="str">
        <f>IF(ISERROR(VLOOKUP(C86,'WTC Database'!C:G,4,0))," ",VLOOKUP(C86,'WTC Database'!C:G,4,0))</f>
        <v xml:space="preserve"> </v>
      </c>
      <c r="K86" s="48" t="str">
        <f>IF(ISERROR(VLOOKUP(C86,'WTC Database'!C:G,5,0))," ",VLOOKUP(C86,'WTC Database'!C:G,5,0))</f>
        <v xml:space="preserve"> </v>
      </c>
      <c r="L86" s="55"/>
      <c r="M86" s="55"/>
      <c r="N86" s="48">
        <f t="shared" si="18"/>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9"/>
        <v>0</v>
      </c>
      <c r="U86" s="48">
        <f t="shared" si="22"/>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0"/>
        <v/>
      </c>
      <c r="H87" t="str">
        <f t="shared" si="21"/>
        <v/>
      </c>
      <c r="J87" t="str">
        <f>IF(ISERROR(VLOOKUP(C87,'WTC Database'!C:G,4,0))," ",VLOOKUP(C87,'WTC Database'!C:G,4,0))</f>
        <v xml:space="preserve"> </v>
      </c>
      <c r="K87" s="48" t="str">
        <f>IF(ISERROR(VLOOKUP(C87,'WTC Database'!C:G,5,0))," ",VLOOKUP(C87,'WTC Database'!C:G,5,0))</f>
        <v xml:space="preserve"> </v>
      </c>
      <c r="L87" s="55"/>
      <c r="M87" s="55"/>
      <c r="N87" s="48">
        <f t="shared" si="18"/>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9"/>
        <v>0</v>
      </c>
      <c r="U87" s="48">
        <f t="shared" si="22"/>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0"/>
        <v/>
      </c>
      <c r="H88" t="str">
        <f t="shared" si="21"/>
        <v/>
      </c>
      <c r="J88" t="str">
        <f>IF(ISERROR(VLOOKUP(C88,'WTC Database'!C:G,4,0))," ",VLOOKUP(C88,'WTC Database'!C:G,4,0))</f>
        <v xml:space="preserve"> </v>
      </c>
      <c r="K88" s="48" t="str">
        <f>IF(ISERROR(VLOOKUP(C88,'WTC Database'!C:G,5,0))," ",VLOOKUP(C88,'WTC Database'!C:G,5,0))</f>
        <v xml:space="preserve"> </v>
      </c>
      <c r="L88" s="55"/>
      <c r="M88" s="55"/>
      <c r="N88" s="48">
        <f t="shared" si="18"/>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9"/>
        <v>0</v>
      </c>
      <c r="U88" s="48">
        <f t="shared" si="22"/>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0"/>
        <v/>
      </c>
      <c r="H89" t="str">
        <f t="shared" si="21"/>
        <v/>
      </c>
      <c r="J89" t="str">
        <f>IF(ISERROR(VLOOKUP(C89,'WTC Database'!C:G,4,0))," ",VLOOKUP(C89,'WTC Database'!C:G,4,0))</f>
        <v xml:space="preserve"> </v>
      </c>
      <c r="K89" s="48" t="str">
        <f>IF(ISERROR(VLOOKUP(C89,'WTC Database'!C:G,5,0))," ",VLOOKUP(C89,'WTC Database'!C:G,5,0))</f>
        <v xml:space="preserve"> </v>
      </c>
      <c r="L89" s="55"/>
      <c r="M89" s="55"/>
      <c r="N89" s="48">
        <f t="shared" si="18"/>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9"/>
        <v>0</v>
      </c>
      <c r="U89" s="48">
        <f t="shared" si="22"/>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0"/>
        <v/>
      </c>
      <c r="H90" t="str">
        <f t="shared" si="21"/>
        <v/>
      </c>
      <c r="J90" t="str">
        <f>IF(ISERROR(VLOOKUP(C90,'WTC Database'!C:G,4,0))," ",VLOOKUP(C90,'WTC Database'!C:G,4,0))</f>
        <v xml:space="preserve"> </v>
      </c>
      <c r="K90" s="48" t="str">
        <f>IF(ISERROR(VLOOKUP(C90,'WTC Database'!C:G,5,0))," ",VLOOKUP(C90,'WTC Database'!C:G,5,0))</f>
        <v xml:space="preserve"> </v>
      </c>
      <c r="L90" s="55"/>
      <c r="M90" s="55"/>
      <c r="N90" s="48">
        <f t="shared" si="18"/>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9"/>
        <v>0</v>
      </c>
      <c r="U90" s="48">
        <f t="shared" si="22"/>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0"/>
        <v/>
      </c>
      <c r="H91" t="str">
        <f t="shared" si="21"/>
        <v/>
      </c>
      <c r="J91" t="str">
        <f>IF(ISERROR(VLOOKUP(C91,'WTC Database'!C:G,4,0))," ",VLOOKUP(C91,'WTC Database'!C:G,4,0))</f>
        <v xml:space="preserve"> </v>
      </c>
      <c r="K91" s="48" t="str">
        <f>IF(ISERROR(VLOOKUP(C91,'WTC Database'!C:G,5,0))," ",VLOOKUP(C91,'WTC Database'!C:G,5,0))</f>
        <v xml:space="preserve"> </v>
      </c>
      <c r="L91" s="55"/>
      <c r="M91" s="55"/>
      <c r="N91" s="48">
        <f t="shared" si="18"/>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9"/>
        <v>0</v>
      </c>
      <c r="U91" s="48">
        <f t="shared" si="22"/>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0"/>
        <v/>
      </c>
      <c r="H92" t="str">
        <f t="shared" si="21"/>
        <v/>
      </c>
      <c r="J92" t="str">
        <f>IF(ISERROR(VLOOKUP(C92,'WTC Database'!C:G,4,0))," ",VLOOKUP(C92,'WTC Database'!C:G,4,0))</f>
        <v xml:space="preserve"> </v>
      </c>
      <c r="K92" s="48" t="str">
        <f>IF(ISERROR(VLOOKUP(C92,'WTC Database'!C:G,5,0))," ",VLOOKUP(C92,'WTC Database'!C:G,5,0))</f>
        <v xml:space="preserve"> </v>
      </c>
      <c r="L92" s="55"/>
      <c r="M92" s="55"/>
      <c r="N92" s="48">
        <f t="shared" si="18"/>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9"/>
        <v>0</v>
      </c>
      <c r="U92" s="48">
        <f t="shared" si="22"/>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0"/>
        <v/>
      </c>
      <c r="H93" t="str">
        <f t="shared" si="21"/>
        <v/>
      </c>
      <c r="J93" t="str">
        <f>IF(ISERROR(VLOOKUP(C93,'WTC Database'!C:G,4,0))," ",VLOOKUP(C93,'WTC Database'!C:G,4,0))</f>
        <v xml:space="preserve"> </v>
      </c>
      <c r="K93" s="48" t="str">
        <f>IF(ISERROR(VLOOKUP(C93,'WTC Database'!C:G,5,0))," ",VLOOKUP(C93,'WTC Database'!C:G,5,0))</f>
        <v xml:space="preserve"> </v>
      </c>
      <c r="L93" s="55"/>
      <c r="M93" s="55"/>
      <c r="N93" s="48">
        <f t="shared" si="18"/>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9"/>
        <v>0</v>
      </c>
      <c r="U93" s="48">
        <f t="shared" si="22"/>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0"/>
        <v/>
      </c>
      <c r="H94" t="str">
        <f t="shared" si="21"/>
        <v/>
      </c>
      <c r="J94" t="str">
        <f>IF(ISERROR(VLOOKUP(C94,'WTC Database'!C:G,4,0))," ",VLOOKUP(C94,'WTC Database'!C:G,4,0))</f>
        <v xml:space="preserve"> </v>
      </c>
      <c r="K94" s="48" t="str">
        <f>IF(ISERROR(VLOOKUP(C94,'WTC Database'!C:G,5,0))," ",VLOOKUP(C94,'WTC Database'!C:G,5,0))</f>
        <v xml:space="preserve"> </v>
      </c>
      <c r="L94" s="55"/>
      <c r="M94" s="55"/>
      <c r="N94" s="48">
        <f t="shared" si="18"/>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9"/>
        <v>0</v>
      </c>
      <c r="U94" s="48">
        <f t="shared" si="22"/>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0"/>
        <v/>
      </c>
      <c r="H95" t="str">
        <f t="shared" si="21"/>
        <v/>
      </c>
      <c r="J95" t="str">
        <f>IF(ISERROR(VLOOKUP(C95,'WTC Database'!C:G,4,0))," ",VLOOKUP(C95,'WTC Database'!C:G,4,0))</f>
        <v xml:space="preserve"> </v>
      </c>
      <c r="K95" s="48" t="str">
        <f>IF(ISERROR(VLOOKUP(C95,'WTC Database'!C:G,5,0))," ",VLOOKUP(C95,'WTC Database'!C:G,5,0))</f>
        <v xml:space="preserve"> </v>
      </c>
      <c r="L95" s="55"/>
      <c r="M95" s="55"/>
      <c r="N95" s="48">
        <f t="shared" si="18"/>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9"/>
        <v>0</v>
      </c>
      <c r="U95" s="48">
        <f t="shared" si="22"/>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0"/>
        <v/>
      </c>
      <c r="H96" t="str">
        <f t="shared" si="21"/>
        <v/>
      </c>
      <c r="J96" t="str">
        <f>IF(ISERROR(VLOOKUP(C96,'WTC Database'!C:G,4,0))," ",VLOOKUP(C96,'WTC Database'!C:G,4,0))</f>
        <v xml:space="preserve"> </v>
      </c>
      <c r="K96" s="48" t="str">
        <f>IF(ISERROR(VLOOKUP(C96,'WTC Database'!C:G,5,0))," ",VLOOKUP(C96,'WTC Database'!C:G,5,0))</f>
        <v xml:space="preserve"> </v>
      </c>
      <c r="L96" s="55"/>
      <c r="M96" s="55"/>
      <c r="N96" s="48">
        <f t="shared" si="18"/>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9"/>
        <v>0</v>
      </c>
      <c r="U96" s="48">
        <f t="shared" si="22"/>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0"/>
        <v/>
      </c>
      <c r="H97" t="str">
        <f t="shared" si="21"/>
        <v/>
      </c>
      <c r="J97" t="str">
        <f>IF(ISERROR(VLOOKUP(C97,'WTC Database'!C:G,4,0))," ",VLOOKUP(C97,'WTC Database'!C:G,4,0))</f>
        <v xml:space="preserve"> </v>
      </c>
      <c r="K97" s="48" t="str">
        <f>IF(ISERROR(VLOOKUP(C97,'WTC Database'!C:G,5,0))," ",VLOOKUP(C97,'WTC Database'!C:G,5,0))</f>
        <v xml:space="preserve"> </v>
      </c>
      <c r="L97" s="55"/>
      <c r="M97" s="55"/>
      <c r="N97" s="48">
        <f t="shared" si="18"/>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9"/>
        <v>0</v>
      </c>
      <c r="U97" s="48">
        <f t="shared" si="22"/>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0"/>
        <v/>
      </c>
      <c r="H98" t="str">
        <f t="shared" si="21"/>
        <v/>
      </c>
      <c r="J98" t="str">
        <f>IF(ISERROR(VLOOKUP(C98,'WTC Database'!C:G,4,0))," ",VLOOKUP(C98,'WTC Database'!C:G,4,0))</f>
        <v xml:space="preserve"> </v>
      </c>
      <c r="K98" s="48" t="str">
        <f>IF(ISERROR(VLOOKUP(C98,'WTC Database'!C:G,5,0))," ",VLOOKUP(C98,'WTC Database'!C:G,5,0))</f>
        <v xml:space="preserve"> </v>
      </c>
      <c r="L98" s="55"/>
      <c r="M98" s="55"/>
      <c r="N98" s="48">
        <f t="shared" si="18"/>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9"/>
        <v>0</v>
      </c>
      <c r="U98" s="48">
        <f t="shared" si="22"/>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0"/>
        <v/>
      </c>
      <c r="H99" t="str">
        <f t="shared" si="21"/>
        <v/>
      </c>
      <c r="J99" t="str">
        <f>IF(ISERROR(VLOOKUP(C99,'WTC Database'!C:G,4,0))," ",VLOOKUP(C99,'WTC Database'!C:G,4,0))</f>
        <v xml:space="preserve"> </v>
      </c>
      <c r="K99" s="48" t="str">
        <f>IF(ISERROR(VLOOKUP(C99,'WTC Database'!C:G,5,0))," ",VLOOKUP(C99,'WTC Database'!C:G,5,0))</f>
        <v xml:space="preserve"> </v>
      </c>
      <c r="L99" s="55"/>
      <c r="M99" s="55"/>
      <c r="N99" s="48">
        <f t="shared" si="18"/>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9"/>
        <v>0</v>
      </c>
      <c r="U99" s="48">
        <f t="shared" si="22"/>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0"/>
        <v/>
      </c>
      <c r="H100" t="str">
        <f t="shared" si="21"/>
        <v/>
      </c>
      <c r="J100" t="str">
        <f>IF(ISERROR(VLOOKUP(C100,'WTC Database'!C:G,4,0))," ",VLOOKUP(C100,'WTC Database'!C:G,4,0))</f>
        <v xml:space="preserve"> </v>
      </c>
      <c r="K100" s="48" t="str">
        <f>IF(ISERROR(VLOOKUP(C100,'WTC Database'!C:G,5,0))," ",VLOOKUP(C100,'WTC Database'!C:G,5,0))</f>
        <v xml:space="preserve"> </v>
      </c>
      <c r="L100" s="55"/>
      <c r="M100" s="55"/>
      <c r="N100" s="48">
        <f t="shared" si="18"/>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9"/>
        <v>0</v>
      </c>
      <c r="U100" s="48">
        <f t="shared" si="22"/>
        <v>0</v>
      </c>
    </row>
  </sheetData>
  <conditionalFormatting sqref="A2:Q100">
    <cfRule type="expression" dxfId="522" priority="19">
      <formula>$D2="OVR"</formula>
    </cfRule>
    <cfRule type="expression" dxfId="521" priority="20">
      <formula>$D2="ARR"</formula>
    </cfRule>
    <cfRule type="expression" dxfId="520" priority="21">
      <formula>$D2="DEP"</formula>
    </cfRule>
    <cfRule type="expression" dxfId="519" priority="22">
      <formula>$D2="LOC"</formula>
    </cfRule>
  </conditionalFormatting>
  <conditionalFormatting sqref="G2:G100">
    <cfRule type="expression" priority="3">
      <formula>AND($D2="OVR", NOT(ISBLANK($G2)))</formula>
    </cfRule>
    <cfRule type="expression" dxfId="518" priority="4">
      <formula>AND($D2="OVR", ISBLANK($G2))</formula>
    </cfRule>
    <cfRule type="expression" dxfId="517" priority="7">
      <formula>AND($D2="ARR", NOT(ISBLANK($G2)))</formula>
    </cfRule>
    <cfRule type="expression" dxfId="516" priority="8">
      <formula>AND($D2="ARR", ISBLANK($G2))</formula>
    </cfRule>
  </conditionalFormatting>
  <conditionalFormatting sqref="I2:I100">
    <cfRule type="expression" priority="1">
      <formula>AND($D2="OVR", NOT(ISBLANK($I2)))</formula>
    </cfRule>
    <cfRule type="expression" dxfId="515" priority="2">
      <formula>AND($D2="OVR", ISBLANK($I2))</formula>
    </cfRule>
    <cfRule type="expression" priority="5">
      <formula>AND($D2="DEP", NOT(ISBLANK($I2)))</formula>
    </cfRule>
    <cfRule type="expression" dxfId="514" priority="6">
      <formula>AND($D2="DEP", ISBLANK($I2))</formula>
    </cfRule>
  </conditionalFormatting>
  <conditionalFormatting sqref="J2:J100">
    <cfRule type="expression" dxfId="513" priority="15">
      <formula>$J2="J"</formula>
    </cfRule>
    <cfRule type="expression" dxfId="512" priority="16">
      <formula>$J2="H"</formula>
    </cfRule>
    <cfRule type="expression" dxfId="511" priority="17">
      <formula>$J2="S"</formula>
    </cfRule>
    <cfRule type="expression" dxfId="510" priority="18">
      <formula>$J2="M"</formula>
    </cfRule>
  </conditionalFormatting>
  <conditionalFormatting sqref="K2:K100">
    <cfRule type="expression" dxfId="509" priority="10">
      <formula>$K2="S"</formula>
    </cfRule>
    <cfRule type="expression" dxfId="508" priority="11">
      <formula>$K2="LM"</formula>
    </cfRule>
    <cfRule type="expression" dxfId="507" priority="12">
      <formula>$K2="UM"</formula>
    </cfRule>
    <cfRule type="expression" dxfId="506" priority="13">
      <formula>$K2="H"</formula>
    </cfRule>
    <cfRule type="expression" dxfId="505" priority="14">
      <formula>$K2="J"</formula>
    </cfRule>
  </conditionalFormatting>
  <conditionalFormatting sqref="S1:S1048576">
    <cfRule type="expression" dxfId="504"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BA0B7F0F-E4AD-4066-B621-2854D3576103}">
      <formula1>1</formula1>
      <formula2>10</formula2>
    </dataValidation>
    <dataValidation type="list" allowBlank="1" showErrorMessage="1" errorTitle="Type of Flight" error="DEP - Departure_x000a_ARR - Arrival_x000a_LOC - Local_x000a_OVR - Overflight" sqref="D2:D100" xr:uid="{6DEF65C6-E595-4F4A-8BFE-C49A9AFF0181}">
      <formula1>"LOC, DEP, ARR, OVR"</formula1>
    </dataValidation>
    <dataValidation type="whole" allowBlank="1" showInputMessage="1" showErrorMessage="1" errorTitle="Overshoot" error="Please enter the total number of Go Arounds, Missed Approaches or Overshoots the aircraft performed." sqref="M1:M1048576" xr:uid="{29101F7E-4F68-4B5E-9B9D-4DBC3DF37048}">
      <formula1>1</formula1>
      <formula2>100</formula2>
    </dataValidation>
    <dataValidation type="whole" allowBlank="1" showInputMessage="1" showErrorMessage="1" errorTitle="Touch And Go" error="Please enter the number of times the aircraft performed a touch and go." sqref="L1:L1048576" xr:uid="{69766A9D-B4AB-4F1D-95D2-CE4513347152}">
      <formula1>1</formula1>
      <formula2>100</formula2>
    </dataValidation>
    <dataValidation type="whole" allowBlank="1" showInputMessage="1" showErrorMessage="1" error="Please enter the number of times this sortie received a Flight Information Service." sqref="N1 N101:N1048576" xr:uid="{4E52481B-F265-4B06-8DB0-3B55C1776D01}">
      <formula1>1</formula1>
      <formula2>10</formula2>
    </dataValidation>
    <dataValidation type="list" allowBlank="1" showInputMessage="1" showErrorMessage="1" error="Please enter the correct rules of flight._x000a_VFR (V), IFR (I), IFR to VFR (Y), VFR to IFR (Z)" sqref="E1:E1048576" xr:uid="{A53828D9-AB8F-4C5C-AB41-C2A30D63F163}">
      <formula1>"V,I,Y,Z"</formula1>
    </dataValidation>
    <dataValidation type="custom" allowBlank="1" showInputMessage="1" showErrorMessage="1" errorTitle="Invalid Time Format" error="Invalid Time Format" sqref="G1 G101:G1048576" xr:uid="{B7C122F8-DD9E-4A66-BE4A-086D8D5B85C7}">
      <formula1>AND(LEN(G2)=4,ISNUMBER(G2))</formula1>
    </dataValidation>
    <dataValidation type="list" allowBlank="1" showInputMessage="1" showErrorMessage="1" sqref="O101:O1048576 P1:P100" xr:uid="{CA445C71-786D-49C8-B233-60D94951AE58}">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F1FA3378-08B5-4476-A23B-80582275EACC}">
      <formula1>"LOC, DEP, ARR, OVR"</formula1>
    </dataValidation>
    <dataValidation type="list" allowBlank="1" showInputMessage="1" showErrorMessage="1" sqref="D1" xr:uid="{F2C17344-2528-44E6-A4BE-93AE305ADF09}">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322089-E425-4AAA-BF9E-791A8D5B47AA}">
  <sheetPr codeName="Sheet36"/>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2" si="1">IF(OR(D2="LOC", D2="OVR"), "V", "")</f>
        <v/>
      </c>
      <c r="F2" t="str">
        <f t="shared" ref="F2:F12" si="2">IF(OR(D2="DEP",D2="LOC"),"EGOW","")</f>
        <v/>
      </c>
      <c r="H2" t="str">
        <f t="shared" ref="H2:H12" si="3">IF(OR(D2="ARR",D2="LOC"),"EGOW","")</f>
        <v/>
      </c>
      <c r="J2" t="str">
        <f>IF(ISERROR(VLOOKUP(C2,'WTC Database'!C:G,4,0))," ",VLOOKUP(C2,'WTC Database'!C:G,4,0))</f>
        <v xml:space="preserve"> </v>
      </c>
      <c r="K2" s="48" t="str">
        <f>IF(ISERROR(VLOOKUP(C2,'WTC Database'!C:G,5,0))," ",VLOOKUP(C2,'WTC Database'!C:G,5,0))</f>
        <v xml:space="preserve"> </v>
      </c>
      <c r="L2" s="55"/>
      <c r="M2" s="55"/>
      <c r="N2" s="48">
        <f t="shared" ref="N2:N12"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ref="E13:E30" si="7">IF(OR(D13="LOC", D13="OVR"), "V", "")</f>
        <v/>
      </c>
      <c r="F13" t="str">
        <f t="shared" ref="F13:F30" si="8">IF(OR(D13="DEP",D13="LOC"),"EGOW","")</f>
        <v/>
      </c>
      <c r="H13" t="str">
        <f t="shared" ref="H13:H30" si="9">IF(OR(D13="ARR",D13="LOC"),"EGOW","")</f>
        <v/>
      </c>
      <c r="J13" t="str">
        <f>IF(ISERROR(VLOOKUP(C13,'WTC Database'!C:G,4,0))," ",VLOOKUP(C13,'WTC Database'!C:G,4,0))</f>
        <v xml:space="preserve"> </v>
      </c>
      <c r="K13" s="48" t="str">
        <f>IF(ISERROR(VLOOKUP(C13,'WTC Database'!C:G,5,0))," ",VLOOKUP(C13,'WTC Database'!C:G,5,0))</f>
        <v xml:space="preserve"> </v>
      </c>
      <c r="L13" s="55"/>
      <c r="M13" s="55"/>
      <c r="N13" s="48">
        <f t="shared" ref="N13:N30" si="10">IF(D13="OVR",1,0)</f>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7"/>
        <v/>
      </c>
      <c r="F14" t="str">
        <f t="shared" si="8"/>
        <v/>
      </c>
      <c r="H14" t="str">
        <f t="shared" si="9"/>
        <v/>
      </c>
      <c r="J14" t="str">
        <f>IF(ISERROR(VLOOKUP(C14,'WTC Database'!C:G,4,0))," ",VLOOKUP(C14,'WTC Database'!C:G,4,0))</f>
        <v xml:space="preserve"> </v>
      </c>
      <c r="K14" s="48" t="str">
        <f>IF(ISERROR(VLOOKUP(C14,'WTC Database'!C:G,5,0))," ",VLOOKUP(C14,'WTC Database'!C:G,5,0))</f>
        <v xml:space="preserve"> </v>
      </c>
      <c r="L14" s="55"/>
      <c r="M14" s="55"/>
      <c r="N14" s="48">
        <f t="shared" si="10"/>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7"/>
        <v/>
      </c>
      <c r="F15" t="str">
        <f t="shared" si="8"/>
        <v/>
      </c>
      <c r="H15" t="str">
        <f t="shared" si="9"/>
        <v/>
      </c>
      <c r="J15" t="str">
        <f>IF(ISERROR(VLOOKUP(C15,'WTC Database'!C:G,4,0))," ",VLOOKUP(C15,'WTC Database'!C:G,4,0))</f>
        <v xml:space="preserve"> </v>
      </c>
      <c r="K15" s="48" t="str">
        <f>IF(ISERROR(VLOOKUP(C15,'WTC Database'!C:G,5,0))," ",VLOOKUP(C15,'WTC Database'!C:G,5,0))</f>
        <v xml:space="preserve"> </v>
      </c>
      <c r="L15" s="55"/>
      <c r="M15" s="55"/>
      <c r="N15" s="48">
        <f t="shared" si="10"/>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7"/>
        <v/>
      </c>
      <c r="F16" t="str">
        <f t="shared" si="8"/>
        <v/>
      </c>
      <c r="H16" t="str">
        <f t="shared" si="9"/>
        <v/>
      </c>
      <c r="J16" t="str">
        <f>IF(ISERROR(VLOOKUP(C16,'WTC Database'!C:G,4,0))," ",VLOOKUP(C16,'WTC Database'!C:G,4,0))</f>
        <v xml:space="preserve"> </v>
      </c>
      <c r="K16" s="48" t="str">
        <f>IF(ISERROR(VLOOKUP(C16,'WTC Database'!C:G,5,0))," ",VLOOKUP(C16,'WTC Database'!C:G,5,0))</f>
        <v xml:space="preserve"> </v>
      </c>
      <c r="L16" s="55"/>
      <c r="M16" s="55"/>
      <c r="N16" s="48">
        <f t="shared" si="10"/>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7"/>
        <v/>
      </c>
      <c r="F17" t="str">
        <f t="shared" si="8"/>
        <v/>
      </c>
      <c r="H17" t="str">
        <f t="shared" si="9"/>
        <v/>
      </c>
      <c r="J17" t="str">
        <f>IF(ISERROR(VLOOKUP(C17,'WTC Database'!C:G,4,0))," ",VLOOKUP(C17,'WTC Database'!C:G,4,0))</f>
        <v xml:space="preserve"> </v>
      </c>
      <c r="K17" s="48" t="str">
        <f>IF(ISERROR(VLOOKUP(C17,'WTC Database'!C:G,5,0))," ",VLOOKUP(C17,'WTC Database'!C:G,5,0))</f>
        <v xml:space="preserve"> </v>
      </c>
      <c r="L17" s="55"/>
      <c r="M17" s="55"/>
      <c r="N17" s="48">
        <f t="shared" si="10"/>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7"/>
        <v/>
      </c>
      <c r="F18" t="str">
        <f t="shared" si="8"/>
        <v/>
      </c>
      <c r="H18" t="str">
        <f t="shared" si="9"/>
        <v/>
      </c>
      <c r="J18" t="str">
        <f>IF(ISERROR(VLOOKUP(C18,'WTC Database'!C:G,4,0))," ",VLOOKUP(C18,'WTC Database'!C:G,4,0))</f>
        <v xml:space="preserve"> </v>
      </c>
      <c r="K18" s="48" t="str">
        <f>IF(ISERROR(VLOOKUP(C18,'WTC Database'!C:G,5,0))," ",VLOOKUP(C18,'WTC Database'!C:G,5,0))</f>
        <v xml:space="preserve"> </v>
      </c>
      <c r="L18" s="55"/>
      <c r="M18" s="55"/>
      <c r="N18" s="48">
        <f t="shared" si="10"/>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7"/>
        <v/>
      </c>
      <c r="F19" t="str">
        <f t="shared" si="8"/>
        <v/>
      </c>
      <c r="H19" t="str">
        <f t="shared" si="9"/>
        <v/>
      </c>
      <c r="J19" t="str">
        <f>IF(ISERROR(VLOOKUP(C19,'WTC Database'!C:G,4,0))," ",VLOOKUP(C19,'WTC Database'!C:G,4,0))</f>
        <v xml:space="preserve"> </v>
      </c>
      <c r="K19" s="48" t="str">
        <f>IF(ISERROR(VLOOKUP(C19,'WTC Database'!C:G,5,0))," ",VLOOKUP(C19,'WTC Database'!C:G,5,0))</f>
        <v xml:space="preserve"> </v>
      </c>
      <c r="L19" s="55"/>
      <c r="M19" s="55"/>
      <c r="N19" s="48">
        <f t="shared" si="10"/>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7"/>
        <v/>
      </c>
      <c r="F20" t="str">
        <f t="shared" si="8"/>
        <v/>
      </c>
      <c r="H20" t="str">
        <f t="shared" si="9"/>
        <v/>
      </c>
      <c r="J20" t="str">
        <f>IF(ISERROR(VLOOKUP(C20,'WTC Database'!C:G,4,0))," ",VLOOKUP(C20,'WTC Database'!C:G,4,0))</f>
        <v xml:space="preserve"> </v>
      </c>
      <c r="K20" s="48" t="str">
        <f>IF(ISERROR(VLOOKUP(C20,'WTC Database'!C:G,5,0))," ",VLOOKUP(C20,'WTC Database'!C:G,5,0))</f>
        <v xml:space="preserve"> </v>
      </c>
      <c r="L20" s="55"/>
      <c r="M20" s="55"/>
      <c r="N20" s="48">
        <f t="shared" si="10"/>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si="7"/>
        <v/>
      </c>
      <c r="F24" t="str">
        <f t="shared" si="8"/>
        <v/>
      </c>
      <c r="H24" t="str">
        <f t="shared" si="9"/>
        <v/>
      </c>
      <c r="J24" t="str">
        <f>IF(ISERROR(VLOOKUP(C24,'WTC Database'!C:G,4,0))," ",VLOOKUP(C24,'WTC Database'!C:G,4,0))</f>
        <v xml:space="preserve"> </v>
      </c>
      <c r="K24" s="48" t="str">
        <f>IF(ISERROR(VLOOKUP(C24,'WTC Database'!C:G,5,0))," ",VLOOKUP(C24,'WTC Database'!C:G,5,0))</f>
        <v xml:space="preserve"> </v>
      </c>
      <c r="L24" s="55"/>
      <c r="M24" s="55"/>
      <c r="N24" s="48">
        <f t="shared" si="10"/>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ref="E31:E65" si="11">IF(OR(D31="LOC", D31="OVR"), "V", "")</f>
        <v/>
      </c>
      <c r="F31" t="str">
        <f t="shared" ref="F31:F67" si="12">IF(OR(D31="DEP",D31="LOC"),"EGOW","")</f>
        <v/>
      </c>
      <c r="H31" t="str">
        <f t="shared" ref="H31:H66" si="13">IF(OR(D31="ARR",D31="LOC"),"EGOW","")</f>
        <v/>
      </c>
      <c r="J31" t="str">
        <f>IF(ISERROR(VLOOKUP(C31,'WTC Database'!C:G,4,0))," ",VLOOKUP(C31,'WTC Database'!C:G,4,0))</f>
        <v xml:space="preserve"> </v>
      </c>
      <c r="K31" s="48" t="str">
        <f>IF(ISERROR(VLOOKUP(C31,'WTC Database'!C:G,5,0))," ",VLOOKUP(C31,'WTC Database'!C:G,5,0))</f>
        <v xml:space="preserve"> </v>
      </c>
      <c r="L31" s="55"/>
      <c r="M31" s="55"/>
      <c r="N31" s="48">
        <f t="shared" ref="N31:N65" si="14">IF(D31="OVR",1,0)</f>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si="13"/>
        <v/>
      </c>
      <c r="J66" t="str">
        <f>IF(ISERROR(VLOOKUP(C66,'WTC Database'!C:G,4,0))," ",VLOOKUP(C66,'WTC Database'!C:G,4,0))</f>
        <v xml:space="preserve"> </v>
      </c>
      <c r="K66" s="48" t="str">
        <f>IF(ISERROR(VLOOKUP(C66,'WTC Database'!C:G,5,0))," ",VLOOKUP(C66,'WTC Database'!C:G,5,0))</f>
        <v xml:space="preserve"> </v>
      </c>
      <c r="L66" s="55"/>
      <c r="M66" s="55"/>
      <c r="N66" s="48">
        <f t="shared" ref="N66:N100" si="18">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9">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ref="H67:H100" si="20">IF(OR(D67="ARR",D67="LOC"),"EGOW","")</f>
        <v/>
      </c>
      <c r="J67" t="str">
        <f>IF(ISERROR(VLOOKUP(C67,'WTC Database'!C:G,4,0))," ",VLOOKUP(C67,'WTC Database'!C:G,4,0))</f>
        <v xml:space="preserve"> </v>
      </c>
      <c r="K67" s="48" t="str">
        <f>IF(ISERROR(VLOOKUP(C67,'WTC Database'!C:G,5,0))," ",VLOOKUP(C67,'WTC Database'!C:G,5,0))</f>
        <v xml:space="preserve"> </v>
      </c>
      <c r="L67" s="55"/>
      <c r="M67" s="55"/>
      <c r="N67" s="48">
        <f t="shared" si="18"/>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9"/>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20"/>
        <v/>
      </c>
      <c r="J68" t="str">
        <f>IF(ISERROR(VLOOKUP(C68,'WTC Database'!C:G,4,0))," ",VLOOKUP(C68,'WTC Database'!C:G,4,0))</f>
        <v xml:space="preserve"> </v>
      </c>
      <c r="K68" s="48" t="str">
        <f>IF(ISERROR(VLOOKUP(C68,'WTC Database'!C:G,5,0))," ",VLOOKUP(C68,'WTC Database'!C:G,5,0))</f>
        <v xml:space="preserve"> </v>
      </c>
      <c r="L68" s="55"/>
      <c r="M68" s="55"/>
      <c r="N68" s="48">
        <f t="shared" si="18"/>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9"/>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20"/>
        <v/>
      </c>
      <c r="J69" t="str">
        <f>IF(ISERROR(VLOOKUP(C69,'WTC Database'!C:G,4,0))," ",VLOOKUP(C69,'WTC Database'!C:G,4,0))</f>
        <v xml:space="preserve"> </v>
      </c>
      <c r="K69" s="48" t="str">
        <f>IF(ISERROR(VLOOKUP(C69,'WTC Database'!C:G,5,0))," ",VLOOKUP(C69,'WTC Database'!C:G,5,0))</f>
        <v xml:space="preserve"> </v>
      </c>
      <c r="L69" s="55"/>
      <c r="M69" s="55"/>
      <c r="N69" s="48">
        <f t="shared" si="18"/>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9"/>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20"/>
        <v/>
      </c>
      <c r="J70" t="str">
        <f>IF(ISERROR(VLOOKUP(C70,'WTC Database'!C:G,4,0))," ",VLOOKUP(C70,'WTC Database'!C:G,4,0))</f>
        <v xml:space="preserve"> </v>
      </c>
      <c r="K70" s="48" t="str">
        <f>IF(ISERROR(VLOOKUP(C70,'WTC Database'!C:G,5,0))," ",VLOOKUP(C70,'WTC Database'!C:G,5,0))</f>
        <v xml:space="preserve"> </v>
      </c>
      <c r="L70" s="55"/>
      <c r="M70" s="55"/>
      <c r="N70" s="48">
        <f t="shared" si="18"/>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9"/>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20"/>
        <v/>
      </c>
      <c r="J71" t="str">
        <f>IF(ISERROR(VLOOKUP(C71,'WTC Database'!C:G,4,0))," ",VLOOKUP(C71,'WTC Database'!C:G,4,0))</f>
        <v xml:space="preserve"> </v>
      </c>
      <c r="K71" s="48" t="str">
        <f>IF(ISERROR(VLOOKUP(C71,'WTC Database'!C:G,5,0))," ",VLOOKUP(C71,'WTC Database'!C:G,5,0))</f>
        <v xml:space="preserve"> </v>
      </c>
      <c r="L71" s="55"/>
      <c r="M71" s="55"/>
      <c r="N71" s="48">
        <f t="shared" si="18"/>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9"/>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20"/>
        <v/>
      </c>
      <c r="J72" t="str">
        <f>IF(ISERROR(VLOOKUP(C72,'WTC Database'!C:G,4,0))," ",VLOOKUP(C72,'WTC Database'!C:G,4,0))</f>
        <v xml:space="preserve"> </v>
      </c>
      <c r="K72" s="48" t="str">
        <f>IF(ISERROR(VLOOKUP(C72,'WTC Database'!C:G,5,0))," ",VLOOKUP(C72,'WTC Database'!C:G,5,0))</f>
        <v xml:space="preserve"> </v>
      </c>
      <c r="L72" s="55"/>
      <c r="M72" s="55"/>
      <c r="N72" s="48">
        <f t="shared" si="18"/>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9"/>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20"/>
        <v/>
      </c>
      <c r="J73" t="str">
        <f>IF(ISERROR(VLOOKUP(C73,'WTC Database'!C:G,4,0))," ",VLOOKUP(C73,'WTC Database'!C:G,4,0))</f>
        <v xml:space="preserve"> </v>
      </c>
      <c r="K73" s="48" t="str">
        <f>IF(ISERROR(VLOOKUP(C73,'WTC Database'!C:G,5,0))," ",VLOOKUP(C73,'WTC Database'!C:G,5,0))</f>
        <v xml:space="preserve"> </v>
      </c>
      <c r="L73" s="55"/>
      <c r="M73" s="55"/>
      <c r="N73" s="48">
        <f t="shared" si="18"/>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9"/>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20"/>
        <v/>
      </c>
      <c r="J74" t="str">
        <f>IF(ISERROR(VLOOKUP(C74,'WTC Database'!C:G,4,0))," ",VLOOKUP(C74,'WTC Database'!C:G,4,0))</f>
        <v xml:space="preserve"> </v>
      </c>
      <c r="K74" s="48" t="str">
        <f>IF(ISERROR(VLOOKUP(C74,'WTC Database'!C:G,5,0))," ",VLOOKUP(C74,'WTC Database'!C:G,5,0))</f>
        <v xml:space="preserve"> </v>
      </c>
      <c r="L74" s="55"/>
      <c r="M74" s="55"/>
      <c r="N74" s="48">
        <f t="shared" si="18"/>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9"/>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20"/>
        <v/>
      </c>
      <c r="J75" t="str">
        <f>IF(ISERROR(VLOOKUP(C75,'WTC Database'!C:G,4,0))," ",VLOOKUP(C75,'WTC Database'!C:G,4,0))</f>
        <v xml:space="preserve"> </v>
      </c>
      <c r="K75" s="48" t="str">
        <f>IF(ISERROR(VLOOKUP(C75,'WTC Database'!C:G,5,0))," ",VLOOKUP(C75,'WTC Database'!C:G,5,0))</f>
        <v xml:space="preserve"> </v>
      </c>
      <c r="L75" s="55"/>
      <c r="M75" s="55"/>
      <c r="N75" s="48">
        <f t="shared" si="18"/>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9"/>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20"/>
        <v/>
      </c>
      <c r="J76" t="str">
        <f>IF(ISERROR(VLOOKUP(C76,'WTC Database'!C:G,4,0))," ",VLOOKUP(C76,'WTC Database'!C:G,4,0))</f>
        <v xml:space="preserve"> </v>
      </c>
      <c r="K76" s="48" t="str">
        <f>IF(ISERROR(VLOOKUP(C76,'WTC Database'!C:G,5,0))," ",VLOOKUP(C76,'WTC Database'!C:G,5,0))</f>
        <v xml:space="preserve"> </v>
      </c>
      <c r="L76" s="55"/>
      <c r="M76" s="55"/>
      <c r="N76" s="48">
        <f t="shared" si="18"/>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9"/>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20"/>
        <v/>
      </c>
      <c r="J77" t="str">
        <f>IF(ISERROR(VLOOKUP(C77,'WTC Database'!C:G,4,0))," ",VLOOKUP(C77,'WTC Database'!C:G,4,0))</f>
        <v xml:space="preserve"> </v>
      </c>
      <c r="K77" s="48" t="str">
        <f>IF(ISERROR(VLOOKUP(C77,'WTC Database'!C:G,5,0))," ",VLOOKUP(C77,'WTC Database'!C:G,5,0))</f>
        <v xml:space="preserve"> </v>
      </c>
      <c r="L77" s="55"/>
      <c r="M77" s="55"/>
      <c r="N77" s="48">
        <f t="shared" si="18"/>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9"/>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20"/>
        <v/>
      </c>
      <c r="J78" t="str">
        <f>IF(ISERROR(VLOOKUP(C78,'WTC Database'!C:G,4,0))," ",VLOOKUP(C78,'WTC Database'!C:G,4,0))</f>
        <v xml:space="preserve"> </v>
      </c>
      <c r="K78" s="48" t="str">
        <f>IF(ISERROR(VLOOKUP(C78,'WTC Database'!C:G,5,0))," ",VLOOKUP(C78,'WTC Database'!C:G,5,0))</f>
        <v xml:space="preserve"> </v>
      </c>
      <c r="L78" s="55"/>
      <c r="M78" s="55"/>
      <c r="N78" s="48">
        <f t="shared" si="18"/>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9"/>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20"/>
        <v/>
      </c>
      <c r="J79" t="str">
        <f>IF(ISERROR(VLOOKUP(C79,'WTC Database'!C:G,4,0))," ",VLOOKUP(C79,'WTC Database'!C:G,4,0))</f>
        <v xml:space="preserve"> </v>
      </c>
      <c r="K79" s="48" t="str">
        <f>IF(ISERROR(VLOOKUP(C79,'WTC Database'!C:G,5,0))," ",VLOOKUP(C79,'WTC Database'!C:G,5,0))</f>
        <v xml:space="preserve"> </v>
      </c>
      <c r="L79" s="55"/>
      <c r="M79" s="55"/>
      <c r="N79" s="48">
        <f t="shared" si="18"/>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9"/>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20"/>
        <v/>
      </c>
      <c r="J80" t="str">
        <f>IF(ISERROR(VLOOKUP(C80,'WTC Database'!C:G,4,0))," ",VLOOKUP(C80,'WTC Database'!C:G,4,0))</f>
        <v xml:space="preserve"> </v>
      </c>
      <c r="K80" s="48" t="str">
        <f>IF(ISERROR(VLOOKUP(C80,'WTC Database'!C:G,5,0))," ",VLOOKUP(C80,'WTC Database'!C:G,5,0))</f>
        <v xml:space="preserve"> </v>
      </c>
      <c r="L80" s="55"/>
      <c r="M80" s="55"/>
      <c r="N80" s="48">
        <f t="shared" si="18"/>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9"/>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20"/>
        <v/>
      </c>
      <c r="J81" t="str">
        <f>IF(ISERROR(VLOOKUP(C81,'WTC Database'!C:G,4,0))," ",VLOOKUP(C81,'WTC Database'!C:G,4,0))</f>
        <v xml:space="preserve"> </v>
      </c>
      <c r="K81" s="48" t="str">
        <f>IF(ISERROR(VLOOKUP(C81,'WTC Database'!C:G,5,0))," ",VLOOKUP(C81,'WTC Database'!C:G,5,0))</f>
        <v xml:space="preserve"> </v>
      </c>
      <c r="L81" s="55"/>
      <c r="M81" s="55"/>
      <c r="N81" s="48">
        <f t="shared" si="18"/>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9"/>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20"/>
        <v/>
      </c>
      <c r="J82" t="str">
        <f>IF(ISERROR(VLOOKUP(C82,'WTC Database'!C:G,4,0))," ",VLOOKUP(C82,'WTC Database'!C:G,4,0))</f>
        <v xml:space="preserve"> </v>
      </c>
      <c r="K82" s="48" t="str">
        <f>IF(ISERROR(VLOOKUP(C82,'WTC Database'!C:G,5,0))," ",VLOOKUP(C82,'WTC Database'!C:G,5,0))</f>
        <v xml:space="preserve"> </v>
      </c>
      <c r="L82" s="55"/>
      <c r="M82" s="55"/>
      <c r="N82" s="48">
        <f t="shared" si="18"/>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9"/>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20"/>
        <v/>
      </c>
      <c r="J83" t="str">
        <f>IF(ISERROR(VLOOKUP(C83,'WTC Database'!C:G,4,0))," ",VLOOKUP(C83,'WTC Database'!C:G,4,0))</f>
        <v xml:space="preserve"> </v>
      </c>
      <c r="K83" s="48" t="str">
        <f>IF(ISERROR(VLOOKUP(C83,'WTC Database'!C:G,5,0))," ",VLOOKUP(C83,'WTC Database'!C:G,5,0))</f>
        <v xml:space="preserve"> </v>
      </c>
      <c r="L83" s="55"/>
      <c r="M83" s="55"/>
      <c r="N83" s="48">
        <f t="shared" si="18"/>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9"/>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20"/>
        <v/>
      </c>
      <c r="J84" t="str">
        <f>IF(ISERROR(VLOOKUP(C84,'WTC Database'!C:G,4,0))," ",VLOOKUP(C84,'WTC Database'!C:G,4,0))</f>
        <v xml:space="preserve"> </v>
      </c>
      <c r="K84" s="48" t="str">
        <f>IF(ISERROR(VLOOKUP(C84,'WTC Database'!C:G,5,0))," ",VLOOKUP(C84,'WTC Database'!C:G,5,0))</f>
        <v xml:space="preserve"> </v>
      </c>
      <c r="L84" s="55"/>
      <c r="M84" s="55"/>
      <c r="N84" s="48">
        <f t="shared" si="18"/>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9"/>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20"/>
        <v/>
      </c>
      <c r="J85" t="str">
        <f>IF(ISERROR(VLOOKUP(C85,'WTC Database'!C:G,4,0))," ",VLOOKUP(C85,'WTC Database'!C:G,4,0))</f>
        <v xml:space="preserve"> </v>
      </c>
      <c r="K85" s="48" t="str">
        <f>IF(ISERROR(VLOOKUP(C85,'WTC Database'!C:G,5,0))," ",VLOOKUP(C85,'WTC Database'!C:G,5,0))</f>
        <v xml:space="preserve"> </v>
      </c>
      <c r="L85" s="55"/>
      <c r="M85" s="55"/>
      <c r="N85" s="48">
        <f t="shared" si="18"/>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9"/>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20"/>
        <v/>
      </c>
      <c r="J86" t="str">
        <f>IF(ISERROR(VLOOKUP(C86,'WTC Database'!C:G,4,0))," ",VLOOKUP(C86,'WTC Database'!C:G,4,0))</f>
        <v xml:space="preserve"> </v>
      </c>
      <c r="K86" s="48" t="str">
        <f>IF(ISERROR(VLOOKUP(C86,'WTC Database'!C:G,5,0))," ",VLOOKUP(C86,'WTC Database'!C:G,5,0))</f>
        <v xml:space="preserve"> </v>
      </c>
      <c r="L86" s="55"/>
      <c r="M86" s="55"/>
      <c r="N86" s="48">
        <f t="shared" si="18"/>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9"/>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20"/>
        <v/>
      </c>
      <c r="J87" t="str">
        <f>IF(ISERROR(VLOOKUP(C87,'WTC Database'!C:G,4,0))," ",VLOOKUP(C87,'WTC Database'!C:G,4,0))</f>
        <v xml:space="preserve"> </v>
      </c>
      <c r="K87" s="48" t="str">
        <f>IF(ISERROR(VLOOKUP(C87,'WTC Database'!C:G,5,0))," ",VLOOKUP(C87,'WTC Database'!C:G,5,0))</f>
        <v xml:space="preserve"> </v>
      </c>
      <c r="L87" s="55"/>
      <c r="M87" s="55"/>
      <c r="N87" s="48">
        <f t="shared" si="18"/>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9"/>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20"/>
        <v/>
      </c>
      <c r="J88" t="str">
        <f>IF(ISERROR(VLOOKUP(C88,'WTC Database'!C:G,4,0))," ",VLOOKUP(C88,'WTC Database'!C:G,4,0))</f>
        <v xml:space="preserve"> </v>
      </c>
      <c r="K88" s="48" t="str">
        <f>IF(ISERROR(VLOOKUP(C88,'WTC Database'!C:G,5,0))," ",VLOOKUP(C88,'WTC Database'!C:G,5,0))</f>
        <v xml:space="preserve"> </v>
      </c>
      <c r="L88" s="55"/>
      <c r="M88" s="55"/>
      <c r="N88" s="48">
        <f t="shared" si="18"/>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9"/>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20"/>
        <v/>
      </c>
      <c r="J89" t="str">
        <f>IF(ISERROR(VLOOKUP(C89,'WTC Database'!C:G,4,0))," ",VLOOKUP(C89,'WTC Database'!C:G,4,0))</f>
        <v xml:space="preserve"> </v>
      </c>
      <c r="K89" s="48" t="str">
        <f>IF(ISERROR(VLOOKUP(C89,'WTC Database'!C:G,5,0))," ",VLOOKUP(C89,'WTC Database'!C:G,5,0))</f>
        <v xml:space="preserve"> </v>
      </c>
      <c r="L89" s="55"/>
      <c r="M89" s="55"/>
      <c r="N89" s="48">
        <f t="shared" si="18"/>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9"/>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20"/>
        <v/>
      </c>
      <c r="J90" t="str">
        <f>IF(ISERROR(VLOOKUP(C90,'WTC Database'!C:G,4,0))," ",VLOOKUP(C90,'WTC Database'!C:G,4,0))</f>
        <v xml:space="preserve"> </v>
      </c>
      <c r="K90" s="48" t="str">
        <f>IF(ISERROR(VLOOKUP(C90,'WTC Database'!C:G,5,0))," ",VLOOKUP(C90,'WTC Database'!C:G,5,0))</f>
        <v xml:space="preserve"> </v>
      </c>
      <c r="L90" s="55"/>
      <c r="M90" s="55"/>
      <c r="N90" s="48">
        <f t="shared" si="18"/>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9"/>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20"/>
        <v/>
      </c>
      <c r="J91" t="str">
        <f>IF(ISERROR(VLOOKUP(C91,'WTC Database'!C:G,4,0))," ",VLOOKUP(C91,'WTC Database'!C:G,4,0))</f>
        <v xml:space="preserve"> </v>
      </c>
      <c r="K91" s="48" t="str">
        <f>IF(ISERROR(VLOOKUP(C91,'WTC Database'!C:G,5,0))," ",VLOOKUP(C91,'WTC Database'!C:G,5,0))</f>
        <v xml:space="preserve"> </v>
      </c>
      <c r="L91" s="55"/>
      <c r="M91" s="55"/>
      <c r="N91" s="48">
        <f t="shared" si="18"/>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9"/>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20"/>
        <v/>
      </c>
      <c r="J92" t="str">
        <f>IF(ISERROR(VLOOKUP(C92,'WTC Database'!C:G,4,0))," ",VLOOKUP(C92,'WTC Database'!C:G,4,0))</f>
        <v xml:space="preserve"> </v>
      </c>
      <c r="K92" s="48" t="str">
        <f>IF(ISERROR(VLOOKUP(C92,'WTC Database'!C:G,5,0))," ",VLOOKUP(C92,'WTC Database'!C:G,5,0))</f>
        <v xml:space="preserve"> </v>
      </c>
      <c r="L92" s="55"/>
      <c r="M92" s="55"/>
      <c r="N92" s="48">
        <f t="shared" si="18"/>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9"/>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20"/>
        <v/>
      </c>
      <c r="J93" t="str">
        <f>IF(ISERROR(VLOOKUP(C93,'WTC Database'!C:G,4,0))," ",VLOOKUP(C93,'WTC Database'!C:G,4,0))</f>
        <v xml:space="preserve"> </v>
      </c>
      <c r="K93" s="48" t="str">
        <f>IF(ISERROR(VLOOKUP(C93,'WTC Database'!C:G,5,0))," ",VLOOKUP(C93,'WTC Database'!C:G,5,0))</f>
        <v xml:space="preserve"> </v>
      </c>
      <c r="L93" s="55"/>
      <c r="M93" s="55"/>
      <c r="N93" s="48">
        <f t="shared" si="18"/>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9"/>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20"/>
        <v/>
      </c>
      <c r="J94" t="str">
        <f>IF(ISERROR(VLOOKUP(C94,'WTC Database'!C:G,4,0))," ",VLOOKUP(C94,'WTC Database'!C:G,4,0))</f>
        <v xml:space="preserve"> </v>
      </c>
      <c r="K94" s="48" t="str">
        <f>IF(ISERROR(VLOOKUP(C94,'WTC Database'!C:G,5,0))," ",VLOOKUP(C94,'WTC Database'!C:G,5,0))</f>
        <v xml:space="preserve"> </v>
      </c>
      <c r="L94" s="55"/>
      <c r="M94" s="55"/>
      <c r="N94" s="48">
        <f t="shared" si="18"/>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9"/>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20"/>
        <v/>
      </c>
      <c r="J95" t="str">
        <f>IF(ISERROR(VLOOKUP(C95,'WTC Database'!C:G,4,0))," ",VLOOKUP(C95,'WTC Database'!C:G,4,0))</f>
        <v xml:space="preserve"> </v>
      </c>
      <c r="K95" s="48" t="str">
        <f>IF(ISERROR(VLOOKUP(C95,'WTC Database'!C:G,5,0))," ",VLOOKUP(C95,'WTC Database'!C:G,5,0))</f>
        <v xml:space="preserve"> </v>
      </c>
      <c r="L95" s="55"/>
      <c r="M95" s="55"/>
      <c r="N95" s="48">
        <f t="shared" si="18"/>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9"/>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20"/>
        <v/>
      </c>
      <c r="J96" t="str">
        <f>IF(ISERROR(VLOOKUP(C96,'WTC Database'!C:G,4,0))," ",VLOOKUP(C96,'WTC Database'!C:G,4,0))</f>
        <v xml:space="preserve"> </v>
      </c>
      <c r="K96" s="48" t="str">
        <f>IF(ISERROR(VLOOKUP(C96,'WTC Database'!C:G,5,0))," ",VLOOKUP(C96,'WTC Database'!C:G,5,0))</f>
        <v xml:space="preserve"> </v>
      </c>
      <c r="L96" s="55"/>
      <c r="M96" s="55"/>
      <c r="N96" s="48">
        <f t="shared" si="18"/>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9"/>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20"/>
        <v/>
      </c>
      <c r="J97" t="str">
        <f>IF(ISERROR(VLOOKUP(C97,'WTC Database'!C:G,4,0))," ",VLOOKUP(C97,'WTC Database'!C:G,4,0))</f>
        <v xml:space="preserve"> </v>
      </c>
      <c r="K97" s="48" t="str">
        <f>IF(ISERROR(VLOOKUP(C97,'WTC Database'!C:G,5,0))," ",VLOOKUP(C97,'WTC Database'!C:G,5,0))</f>
        <v xml:space="preserve"> </v>
      </c>
      <c r="L97" s="55"/>
      <c r="M97" s="55"/>
      <c r="N97" s="48">
        <f t="shared" si="18"/>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9"/>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20"/>
        <v/>
      </c>
      <c r="J98" t="str">
        <f>IF(ISERROR(VLOOKUP(C98,'WTC Database'!C:G,4,0))," ",VLOOKUP(C98,'WTC Database'!C:G,4,0))</f>
        <v xml:space="preserve"> </v>
      </c>
      <c r="K98" s="48" t="str">
        <f>IF(ISERROR(VLOOKUP(C98,'WTC Database'!C:G,5,0))," ",VLOOKUP(C98,'WTC Database'!C:G,5,0))</f>
        <v xml:space="preserve"> </v>
      </c>
      <c r="L98" s="55"/>
      <c r="M98" s="55"/>
      <c r="N98" s="48">
        <f t="shared" si="18"/>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9"/>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20"/>
        <v/>
      </c>
      <c r="J99" t="str">
        <f>IF(ISERROR(VLOOKUP(C99,'WTC Database'!C:G,4,0))," ",VLOOKUP(C99,'WTC Database'!C:G,4,0))</f>
        <v xml:space="preserve"> </v>
      </c>
      <c r="K99" s="48" t="str">
        <f>IF(ISERROR(VLOOKUP(C99,'WTC Database'!C:G,5,0))," ",VLOOKUP(C99,'WTC Database'!C:G,5,0))</f>
        <v xml:space="preserve"> </v>
      </c>
      <c r="L99" s="55"/>
      <c r="M99" s="55"/>
      <c r="N99" s="48">
        <f t="shared" si="18"/>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9"/>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20"/>
        <v/>
      </c>
      <c r="J100" t="str">
        <f>IF(ISERROR(VLOOKUP(C100,'WTC Database'!C:G,4,0))," ",VLOOKUP(C100,'WTC Database'!C:G,4,0))</f>
        <v xml:space="preserve"> </v>
      </c>
      <c r="K100" s="48" t="str">
        <f>IF(ISERROR(VLOOKUP(C100,'WTC Database'!C:G,5,0))," ",VLOOKUP(C100,'WTC Database'!C:G,5,0))</f>
        <v xml:space="preserve"> </v>
      </c>
      <c r="L100" s="55"/>
      <c r="M100" s="55"/>
      <c r="N100" s="48">
        <f t="shared" si="18"/>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9"/>
        <v>0</v>
      </c>
      <c r="U100" s="48">
        <f t="shared" si="21"/>
        <v>0</v>
      </c>
    </row>
  </sheetData>
  <conditionalFormatting sqref="A2:Q100">
    <cfRule type="expression" dxfId="503" priority="27">
      <formula>$D2="OVR"</formula>
    </cfRule>
    <cfRule type="expression" dxfId="502" priority="28">
      <formula>$D2="ARR"</formula>
    </cfRule>
    <cfRule type="expression" dxfId="501" priority="29">
      <formula>$D2="DEP"</formula>
    </cfRule>
    <cfRule type="expression" dxfId="500" priority="30">
      <formula>$D2="LOC"</formula>
    </cfRule>
  </conditionalFormatting>
  <conditionalFormatting sqref="G2:G100">
    <cfRule type="expression" priority="11">
      <formula>AND($D2="OVR", NOT(ISBLANK($G2)))</formula>
    </cfRule>
    <cfRule type="expression" dxfId="499" priority="12">
      <formula>AND($D2="OVR", ISBLANK($G2))</formula>
    </cfRule>
    <cfRule type="expression" dxfId="498" priority="15">
      <formula>AND($D2="ARR", NOT(ISBLANK($G2)))</formula>
    </cfRule>
    <cfRule type="expression" dxfId="497" priority="16">
      <formula>AND($D2="ARR", ISBLANK($G2))</formula>
    </cfRule>
  </conditionalFormatting>
  <conditionalFormatting sqref="I2:I100">
    <cfRule type="expression" priority="9">
      <formula>AND($D2="OVR", NOT(ISBLANK($I2)))</formula>
    </cfRule>
    <cfRule type="expression" dxfId="496" priority="10">
      <formula>AND($D2="OVR", ISBLANK($I2))</formula>
    </cfRule>
    <cfRule type="expression" priority="13">
      <formula>AND($D2="DEP", NOT(ISBLANK($I2)))</formula>
    </cfRule>
    <cfRule type="expression" dxfId="495" priority="14">
      <formula>AND($D2="DEP", ISBLANK($I2))</formula>
    </cfRule>
  </conditionalFormatting>
  <conditionalFormatting sqref="J2:J100">
    <cfRule type="expression" dxfId="494" priority="23">
      <formula>$J2="J"</formula>
    </cfRule>
    <cfRule type="expression" dxfId="493" priority="24">
      <formula>$J2="H"</formula>
    </cfRule>
    <cfRule type="expression" dxfId="492" priority="25">
      <formula>$J2="S"</formula>
    </cfRule>
    <cfRule type="expression" dxfId="491" priority="26">
      <formula>$J2="M"</formula>
    </cfRule>
  </conditionalFormatting>
  <conditionalFormatting sqref="K2:K100">
    <cfRule type="expression" dxfId="490" priority="18">
      <formula>$K2="S"</formula>
    </cfRule>
    <cfRule type="expression" dxfId="489" priority="19">
      <formula>$K2="LM"</formula>
    </cfRule>
    <cfRule type="expression" dxfId="488" priority="20">
      <formula>$K2="UM"</formula>
    </cfRule>
    <cfRule type="expression" dxfId="487" priority="21">
      <formula>$K2="H"</formula>
    </cfRule>
    <cfRule type="expression" dxfId="486" priority="22">
      <formula>$K2="J"</formula>
    </cfRule>
  </conditionalFormatting>
  <conditionalFormatting sqref="S1:S1048576">
    <cfRule type="expression" dxfId="485" priority="17" stopIfTrue="1">
      <formula>IF($R1&lt;&gt;"BM",FALSE,IF(OR($S1="A",$S1="L",$S1="M"),FALSE,TRUE))</formula>
    </cfRule>
  </conditionalFormatting>
  <dataValidations count="10">
    <dataValidation type="list" allowBlank="1" showInputMessage="1" showErrorMessage="1" sqref="D1" xr:uid="{4153EF45-DEE1-4C70-85AC-DF9A310C52BC}">
      <formula1>"BM, BC, VM, VC"</formula1>
    </dataValidation>
    <dataValidation type="list" allowBlank="1" showInputMessage="1" showErrorMessage="1" sqref="D101:D1048576" xr:uid="{34E6C000-BAF0-4F23-983A-BD23322EEA44}">
      <formula1>"LOC, DEP, ARR, OVR"</formula1>
    </dataValidation>
    <dataValidation type="list" allowBlank="1" showInputMessage="1" showErrorMessage="1" sqref="O101:O1048576 P1:P100" xr:uid="{64BC1753-0600-4A40-8B7F-671CC1A93E7A}">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89476434-D0EA-4220-9F89-C575C25B448F}">
      <formula1>AND(LEN(G2)=4,ISNUMBER(G2))</formula1>
    </dataValidation>
    <dataValidation type="list" allowBlank="1" showInputMessage="1" showErrorMessage="1" error="Please enter the correct rules of flight._x000a_VFR (V), IFR (I), IFR to VFR (Y), VFR to IFR (Z)" sqref="E1:E1048576" xr:uid="{8029DBE9-59CF-494D-8228-C91A696ECE8B}">
      <formula1>"V,I,Y,Z"</formula1>
    </dataValidation>
    <dataValidation type="whole" allowBlank="1" showInputMessage="1" showErrorMessage="1" error="Please enter the number of times this sortie received a Flight Information Service." sqref="N1 N101:N1048576" xr:uid="{54CB9D64-C1ED-47E6-B8BF-50EF9ECB48E1}">
      <formula1>1</formula1>
      <formula2>10</formula2>
    </dataValidation>
    <dataValidation type="whole" allowBlank="1" showInputMessage="1" showErrorMessage="1" errorTitle="Touch And Go" error="Please enter the number of times the aircraft performed a touch and go." sqref="L1:L1048576" xr:uid="{287E27E4-FB9E-4B01-97F4-33BBA5340A7D}">
      <formula1>1</formula1>
      <formula2>100</formula2>
    </dataValidation>
    <dataValidation type="whole" allowBlank="1" showInputMessage="1" showErrorMessage="1" errorTitle="Overshoot" error="Please enter the total number of Go Arounds, Missed Approaches or Overshoots the aircraft performed." sqref="M1:M1048576" xr:uid="{741C2454-EABF-421D-BD33-DFB0D8B3358A}">
      <formula1>1</formula1>
      <formula2>100</formula2>
    </dataValidation>
    <dataValidation type="list" allowBlank="1" showErrorMessage="1" errorTitle="Type of Flight" error="DEP - Departure_x000a_ARR - Arrival_x000a_LOC - Local_x000a_OVR - Overflight" sqref="D2:D100" xr:uid="{3C4E44FC-4BA7-477B-8C78-95699F67A4C1}">
      <formula1>"LOC, DEP, ARR, OVR"</formula1>
    </dataValidation>
    <dataValidation type="whole" allowBlank="1" showInputMessage="1" showErrorMessage="1" errorTitle="Flight Information Service" error="Please enter the number of times this sortie received a Flight Information Service (Basic Service)." sqref="N2:N100" xr:uid="{72A5E5B6-D51A-4C10-B764-2C1EE8284C8D}">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79CAE-1EFF-446B-8161-F98BBA107EFE}">
  <sheetPr codeName="Sheet35"/>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3" si="1">IF(OR(D2="LOC", D2="OVR"), "V", "")</f>
        <v/>
      </c>
      <c r="F2" t="str">
        <f t="shared" ref="F2:F13" si="2">IF(OR(D2="DEP",D2="LOC"),"EGOW","")</f>
        <v/>
      </c>
      <c r="H2" t="str">
        <f t="shared" ref="H2:H13" si="3">IF(OR(D2="ARR",D2="LOC"),"EGOW","")</f>
        <v/>
      </c>
      <c r="J2" t="str">
        <f>IF(ISERROR(VLOOKUP(C2,'WTC Database'!C:G,4,0))," ",VLOOKUP(C2,'WTC Database'!C:G,4,0))</f>
        <v xml:space="preserve"> </v>
      </c>
      <c r="K2" s="48" t="str">
        <f>IF(ISERROR(VLOOKUP(C2,'WTC Database'!C:G,5,0))," ",VLOOKUP(C2,'WTC Database'!C:G,5,0))</f>
        <v xml:space="preserve"> </v>
      </c>
      <c r="L2" s="55"/>
      <c r="M2" s="55"/>
      <c r="N2" s="48">
        <f t="shared" ref="N2:N1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13" si="5">IF(D2="loc",2)+IF(OR(D2="DEP",D2="ARR"),"1")+IF(D2="ovr","0")</f>
        <v>0</v>
      </c>
      <c r="U2" s="48">
        <f t="shared" ref="U2:U13" si="6">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si="6"/>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ref="E14:E34" si="7">IF(OR(D14="LOC", D14="OVR"), "V", "")</f>
        <v/>
      </c>
      <c r="F14" t="str">
        <f t="shared" ref="F14:F34" si="8">IF(OR(D14="DEP",D14="LOC"),"EGOW","")</f>
        <v/>
      </c>
      <c r="H14" t="str">
        <f t="shared" ref="H14:H34" si="9">IF(OR(D14="ARR",D14="LOC"),"EGOW","")</f>
        <v/>
      </c>
      <c r="J14" t="str">
        <f>IF(ISERROR(VLOOKUP(C14,'WTC Database'!C:G,4,0))," ",VLOOKUP(C14,'WTC Database'!C:G,4,0))</f>
        <v xml:space="preserve"> </v>
      </c>
      <c r="K14" s="48" t="str">
        <f>IF(ISERROR(VLOOKUP(C14,'WTC Database'!C:G,5,0))," ",VLOOKUP(C14,'WTC Database'!C:G,5,0))</f>
        <v xml:space="preserve"> </v>
      </c>
      <c r="L14" s="55"/>
      <c r="M14" s="55"/>
      <c r="N14" s="48">
        <f t="shared" ref="N14:N34" si="10">IF(D14="OVR",1,0)</f>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ref="T14:T45" si="11">IF(D14="loc",2)+IF(OR(D14="DEP",D14="ARR"),"1")+IF(D14="ovr","0")</f>
        <v>0</v>
      </c>
      <c r="U14" s="48">
        <f t="shared" ref="U14:U45" si="12">L14*2</f>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7"/>
        <v/>
      </c>
      <c r="F15" t="str">
        <f t="shared" si="8"/>
        <v/>
      </c>
      <c r="H15" t="str">
        <f t="shared" si="9"/>
        <v/>
      </c>
      <c r="J15" t="str">
        <f>IF(ISERROR(VLOOKUP(C15,'WTC Database'!C:G,4,0))," ",VLOOKUP(C15,'WTC Database'!C:G,4,0))</f>
        <v xml:space="preserve"> </v>
      </c>
      <c r="K15" s="48" t="str">
        <f>IF(ISERROR(VLOOKUP(C15,'WTC Database'!C:G,5,0))," ",VLOOKUP(C15,'WTC Database'!C:G,5,0))</f>
        <v xml:space="preserve"> </v>
      </c>
      <c r="L15" s="55"/>
      <c r="M15" s="55"/>
      <c r="N15" s="48">
        <f t="shared" si="10"/>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11"/>
        <v>0</v>
      </c>
      <c r="U15" s="48">
        <f t="shared" si="12"/>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7"/>
        <v/>
      </c>
      <c r="F16" t="str">
        <f t="shared" si="8"/>
        <v/>
      </c>
      <c r="H16" t="str">
        <f t="shared" si="9"/>
        <v/>
      </c>
      <c r="J16" t="str">
        <f>IF(ISERROR(VLOOKUP(C16,'WTC Database'!C:G,4,0))," ",VLOOKUP(C16,'WTC Database'!C:G,4,0))</f>
        <v xml:space="preserve"> </v>
      </c>
      <c r="K16" s="48" t="str">
        <f>IF(ISERROR(VLOOKUP(C16,'WTC Database'!C:G,5,0))," ",VLOOKUP(C16,'WTC Database'!C:G,5,0))</f>
        <v xml:space="preserve"> </v>
      </c>
      <c r="L16" s="55"/>
      <c r="M16" s="55"/>
      <c r="N16" s="48">
        <f t="shared" si="10"/>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11"/>
        <v>0</v>
      </c>
      <c r="U16" s="48">
        <f t="shared" si="12"/>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7"/>
        <v/>
      </c>
      <c r="F17" t="str">
        <f t="shared" si="8"/>
        <v/>
      </c>
      <c r="H17" t="str">
        <f t="shared" si="9"/>
        <v/>
      </c>
      <c r="J17" t="str">
        <f>IF(ISERROR(VLOOKUP(C17,'WTC Database'!C:G,4,0))," ",VLOOKUP(C17,'WTC Database'!C:G,4,0))</f>
        <v xml:space="preserve"> </v>
      </c>
      <c r="K17" s="48" t="str">
        <f>IF(ISERROR(VLOOKUP(C17,'WTC Database'!C:G,5,0))," ",VLOOKUP(C17,'WTC Database'!C:G,5,0))</f>
        <v xml:space="preserve"> </v>
      </c>
      <c r="L17" s="55"/>
      <c r="M17" s="55"/>
      <c r="N17" s="48">
        <f t="shared" si="10"/>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11"/>
        <v>0</v>
      </c>
      <c r="U17" s="48">
        <f t="shared" si="12"/>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7"/>
        <v/>
      </c>
      <c r="F18" t="str">
        <f t="shared" si="8"/>
        <v/>
      </c>
      <c r="H18" t="str">
        <f t="shared" si="9"/>
        <v/>
      </c>
      <c r="J18" t="str">
        <f>IF(ISERROR(VLOOKUP(C18,'WTC Database'!C:G,4,0))," ",VLOOKUP(C18,'WTC Database'!C:G,4,0))</f>
        <v xml:space="preserve"> </v>
      </c>
      <c r="K18" s="48" t="str">
        <f>IF(ISERROR(VLOOKUP(C18,'WTC Database'!C:G,5,0))," ",VLOOKUP(C18,'WTC Database'!C:G,5,0))</f>
        <v xml:space="preserve"> </v>
      </c>
      <c r="L18" s="55"/>
      <c r="M18" s="55"/>
      <c r="N18" s="48">
        <f t="shared" si="10"/>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11"/>
        <v>0</v>
      </c>
      <c r="U18" s="48">
        <f t="shared" si="12"/>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7"/>
        <v/>
      </c>
      <c r="F19" t="str">
        <f t="shared" si="8"/>
        <v/>
      </c>
      <c r="H19" t="str">
        <f t="shared" si="9"/>
        <v/>
      </c>
      <c r="J19" t="str">
        <f>IF(ISERROR(VLOOKUP(C19,'WTC Database'!C:G,4,0))," ",VLOOKUP(C19,'WTC Database'!C:G,4,0))</f>
        <v xml:space="preserve"> </v>
      </c>
      <c r="K19" s="48" t="str">
        <f>IF(ISERROR(VLOOKUP(C19,'WTC Database'!C:G,5,0))," ",VLOOKUP(C19,'WTC Database'!C:G,5,0))</f>
        <v xml:space="preserve"> </v>
      </c>
      <c r="L19" s="55"/>
      <c r="M19" s="55"/>
      <c r="N19" s="48">
        <f t="shared" si="10"/>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11"/>
        <v>0</v>
      </c>
      <c r="U19" s="48">
        <f t="shared" si="12"/>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7"/>
        <v/>
      </c>
      <c r="F20" t="str">
        <f t="shared" si="8"/>
        <v/>
      </c>
      <c r="H20" t="str">
        <f t="shared" si="9"/>
        <v/>
      </c>
      <c r="J20" t="str">
        <f>IF(ISERROR(VLOOKUP(C20,'WTC Database'!C:G,4,0))," ",VLOOKUP(C20,'WTC Database'!C:G,4,0))</f>
        <v xml:space="preserve"> </v>
      </c>
      <c r="K20" s="48" t="str">
        <f>IF(ISERROR(VLOOKUP(C20,'WTC Database'!C:G,5,0))," ",VLOOKUP(C20,'WTC Database'!C:G,5,0))</f>
        <v xml:space="preserve"> </v>
      </c>
      <c r="L20" s="55"/>
      <c r="M20" s="55"/>
      <c r="N20" s="48">
        <f t="shared" si="10"/>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11"/>
        <v>0</v>
      </c>
      <c r="U20" s="48">
        <f t="shared" si="12"/>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11"/>
        <v>0</v>
      </c>
      <c r="U21" s="48">
        <f t="shared" si="12"/>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11"/>
        <v>0</v>
      </c>
      <c r="U22" s="48">
        <f t="shared" si="12"/>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11"/>
        <v>0</v>
      </c>
      <c r="U23" s="48">
        <f t="shared" si="12"/>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si="7"/>
        <v/>
      </c>
      <c r="F24" t="str">
        <f t="shared" si="8"/>
        <v/>
      </c>
      <c r="H24" t="str">
        <f t="shared" si="9"/>
        <v/>
      </c>
      <c r="J24" t="str">
        <f>IF(ISERROR(VLOOKUP(C24,'WTC Database'!C:G,4,0))," ",VLOOKUP(C24,'WTC Database'!C:G,4,0))</f>
        <v xml:space="preserve"> </v>
      </c>
      <c r="K24" s="48" t="str">
        <f>IF(ISERROR(VLOOKUP(C24,'WTC Database'!C:G,5,0))," ",VLOOKUP(C24,'WTC Database'!C:G,5,0))</f>
        <v xml:space="preserve"> </v>
      </c>
      <c r="L24" s="55"/>
      <c r="M24" s="55"/>
      <c r="N24" s="48">
        <f t="shared" si="10"/>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11"/>
        <v>0</v>
      </c>
      <c r="U24" s="48">
        <f t="shared" si="12"/>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11"/>
        <v>0</v>
      </c>
      <c r="U25" s="48">
        <f t="shared" si="12"/>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11"/>
        <v>0</v>
      </c>
      <c r="U26" s="48">
        <f t="shared" si="12"/>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11"/>
        <v>0</v>
      </c>
      <c r="U27" s="48">
        <f t="shared" si="12"/>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11"/>
        <v>0</v>
      </c>
      <c r="U28" s="48">
        <f t="shared" si="12"/>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11"/>
        <v>0</v>
      </c>
      <c r="U29" s="48">
        <f t="shared" si="12"/>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11"/>
        <v>0</v>
      </c>
      <c r="U30" s="48">
        <f t="shared" si="12"/>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11"/>
        <v>0</v>
      </c>
      <c r="U31" s="48">
        <f t="shared" si="12"/>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11"/>
        <v>0</v>
      </c>
      <c r="U32" s="48">
        <f t="shared" si="12"/>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11"/>
        <v>0</v>
      </c>
      <c r="U33" s="48">
        <f t="shared" si="12"/>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3">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11"/>
        <v>0</v>
      </c>
      <c r="U34" s="48">
        <f t="shared" si="12"/>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3"/>
        <v/>
      </c>
      <c r="E35" t="str">
        <f t="shared" ref="E35:E65" si="14">IF(OR(D35="LOC", D35="OVR"), "V", "")</f>
        <v/>
      </c>
      <c r="F35" t="str">
        <f t="shared" ref="F35:F67" si="15">IF(OR(D35="DEP",D35="LOC"),"EGOW","")</f>
        <v/>
      </c>
      <c r="H35" t="str">
        <f t="shared" ref="H35:H65" si="16">IF(OR(D35="ARR",D35="LOC"),"EGOW","")</f>
        <v/>
      </c>
      <c r="J35" t="str">
        <f>IF(ISERROR(VLOOKUP(C35,'WTC Database'!C:G,4,0))," ",VLOOKUP(C35,'WTC Database'!C:G,4,0))</f>
        <v xml:space="preserve"> </v>
      </c>
      <c r="K35" s="48" t="str">
        <f>IF(ISERROR(VLOOKUP(C35,'WTC Database'!C:G,5,0))," ",VLOOKUP(C35,'WTC Database'!C:G,5,0))</f>
        <v xml:space="preserve"> </v>
      </c>
      <c r="L35" s="55"/>
      <c r="M35" s="55"/>
      <c r="N35" s="48">
        <f t="shared" ref="N35:N65" si="17">IF(D35="OVR",1,0)</f>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11"/>
        <v>0</v>
      </c>
      <c r="U35" s="48">
        <f t="shared" si="12"/>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3"/>
        <v/>
      </c>
      <c r="E36" t="str">
        <f t="shared" si="14"/>
        <v/>
      </c>
      <c r="F36" t="str">
        <f t="shared" si="15"/>
        <v/>
      </c>
      <c r="H36" t="str">
        <f t="shared" si="16"/>
        <v/>
      </c>
      <c r="J36" t="str">
        <f>IF(ISERROR(VLOOKUP(C36,'WTC Database'!C:G,4,0))," ",VLOOKUP(C36,'WTC Database'!C:G,4,0))</f>
        <v xml:space="preserve"> </v>
      </c>
      <c r="K36" s="48" t="str">
        <f>IF(ISERROR(VLOOKUP(C36,'WTC Database'!C:G,5,0))," ",VLOOKUP(C36,'WTC Database'!C:G,5,0))</f>
        <v xml:space="preserve"> </v>
      </c>
      <c r="L36" s="55"/>
      <c r="M36" s="55"/>
      <c r="N36" s="48">
        <f t="shared" si="17"/>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11"/>
        <v>0</v>
      </c>
      <c r="U36" s="48">
        <f t="shared" si="12"/>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3"/>
        <v/>
      </c>
      <c r="E37" t="str">
        <f t="shared" si="14"/>
        <v/>
      </c>
      <c r="F37" t="str">
        <f t="shared" si="15"/>
        <v/>
      </c>
      <c r="H37" t="str">
        <f t="shared" si="16"/>
        <v/>
      </c>
      <c r="J37" t="str">
        <f>IF(ISERROR(VLOOKUP(C37,'WTC Database'!C:G,4,0))," ",VLOOKUP(C37,'WTC Database'!C:G,4,0))</f>
        <v xml:space="preserve"> </v>
      </c>
      <c r="K37" s="48" t="str">
        <f>IF(ISERROR(VLOOKUP(C37,'WTC Database'!C:G,5,0))," ",VLOOKUP(C37,'WTC Database'!C:G,5,0))</f>
        <v xml:space="preserve"> </v>
      </c>
      <c r="L37" s="55"/>
      <c r="M37" s="55"/>
      <c r="N37" s="48">
        <f t="shared" si="17"/>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11"/>
        <v>0</v>
      </c>
      <c r="U37" s="48">
        <f t="shared" si="12"/>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3"/>
        <v/>
      </c>
      <c r="E38" t="str">
        <f t="shared" si="14"/>
        <v/>
      </c>
      <c r="F38" t="str">
        <f t="shared" si="15"/>
        <v/>
      </c>
      <c r="H38" t="str">
        <f t="shared" si="16"/>
        <v/>
      </c>
      <c r="J38" t="str">
        <f>IF(ISERROR(VLOOKUP(C38,'WTC Database'!C:G,4,0))," ",VLOOKUP(C38,'WTC Database'!C:G,4,0))</f>
        <v xml:space="preserve"> </v>
      </c>
      <c r="K38" s="48" t="str">
        <f>IF(ISERROR(VLOOKUP(C38,'WTC Database'!C:G,5,0))," ",VLOOKUP(C38,'WTC Database'!C:G,5,0))</f>
        <v xml:space="preserve"> </v>
      </c>
      <c r="L38" s="55"/>
      <c r="M38" s="55"/>
      <c r="N38" s="48">
        <f t="shared" si="17"/>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11"/>
        <v>0</v>
      </c>
      <c r="U38" s="48">
        <f t="shared" si="12"/>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3"/>
        <v/>
      </c>
      <c r="E39" t="str">
        <f t="shared" si="14"/>
        <v/>
      </c>
      <c r="F39" t="str">
        <f t="shared" si="15"/>
        <v/>
      </c>
      <c r="H39" t="str">
        <f t="shared" si="16"/>
        <v/>
      </c>
      <c r="J39" t="str">
        <f>IF(ISERROR(VLOOKUP(C39,'WTC Database'!C:G,4,0))," ",VLOOKUP(C39,'WTC Database'!C:G,4,0))</f>
        <v xml:space="preserve"> </v>
      </c>
      <c r="K39" s="48" t="str">
        <f>IF(ISERROR(VLOOKUP(C39,'WTC Database'!C:G,5,0))," ",VLOOKUP(C39,'WTC Database'!C:G,5,0))</f>
        <v xml:space="preserve"> </v>
      </c>
      <c r="L39" s="55"/>
      <c r="M39" s="55"/>
      <c r="N39" s="48">
        <f t="shared" si="17"/>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11"/>
        <v>0</v>
      </c>
      <c r="U39" s="48">
        <f t="shared" si="12"/>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3"/>
        <v/>
      </c>
      <c r="E40" t="str">
        <f t="shared" si="14"/>
        <v/>
      </c>
      <c r="F40" t="str">
        <f t="shared" si="15"/>
        <v/>
      </c>
      <c r="H40" t="str">
        <f t="shared" si="16"/>
        <v/>
      </c>
      <c r="J40" t="str">
        <f>IF(ISERROR(VLOOKUP(C40,'WTC Database'!C:G,4,0))," ",VLOOKUP(C40,'WTC Database'!C:G,4,0))</f>
        <v xml:space="preserve"> </v>
      </c>
      <c r="K40" s="48" t="str">
        <f>IF(ISERROR(VLOOKUP(C40,'WTC Database'!C:G,5,0))," ",VLOOKUP(C40,'WTC Database'!C:G,5,0))</f>
        <v xml:space="preserve"> </v>
      </c>
      <c r="L40" s="55"/>
      <c r="M40" s="55"/>
      <c r="N40" s="48">
        <f t="shared" si="17"/>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11"/>
        <v>0</v>
      </c>
      <c r="U40" s="48">
        <f t="shared" si="12"/>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3"/>
        <v/>
      </c>
      <c r="E41" t="str">
        <f t="shared" si="14"/>
        <v/>
      </c>
      <c r="F41" t="str">
        <f t="shared" si="15"/>
        <v/>
      </c>
      <c r="H41" t="str">
        <f t="shared" si="16"/>
        <v/>
      </c>
      <c r="J41" t="str">
        <f>IF(ISERROR(VLOOKUP(C41,'WTC Database'!C:G,4,0))," ",VLOOKUP(C41,'WTC Database'!C:G,4,0))</f>
        <v xml:space="preserve"> </v>
      </c>
      <c r="K41" s="48" t="str">
        <f>IF(ISERROR(VLOOKUP(C41,'WTC Database'!C:G,5,0))," ",VLOOKUP(C41,'WTC Database'!C:G,5,0))</f>
        <v xml:space="preserve"> </v>
      </c>
      <c r="L41" s="55"/>
      <c r="M41" s="55"/>
      <c r="N41" s="48">
        <f t="shared" si="17"/>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11"/>
        <v>0</v>
      </c>
      <c r="U41" s="48">
        <f t="shared" si="12"/>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3"/>
        <v/>
      </c>
      <c r="E42" t="str">
        <f t="shared" si="14"/>
        <v/>
      </c>
      <c r="F42" t="str">
        <f t="shared" si="15"/>
        <v/>
      </c>
      <c r="H42" t="str">
        <f t="shared" si="16"/>
        <v/>
      </c>
      <c r="J42" t="str">
        <f>IF(ISERROR(VLOOKUP(C42,'WTC Database'!C:G,4,0))," ",VLOOKUP(C42,'WTC Database'!C:G,4,0))</f>
        <v xml:space="preserve"> </v>
      </c>
      <c r="K42" s="48" t="str">
        <f>IF(ISERROR(VLOOKUP(C42,'WTC Database'!C:G,5,0))," ",VLOOKUP(C42,'WTC Database'!C:G,5,0))</f>
        <v xml:space="preserve"> </v>
      </c>
      <c r="L42" s="55"/>
      <c r="M42" s="55"/>
      <c r="N42" s="48">
        <f t="shared" si="17"/>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11"/>
        <v>0</v>
      </c>
      <c r="U42" s="48">
        <f t="shared" si="12"/>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3"/>
        <v/>
      </c>
      <c r="E43" t="str">
        <f t="shared" si="14"/>
        <v/>
      </c>
      <c r="F43" t="str">
        <f t="shared" si="15"/>
        <v/>
      </c>
      <c r="H43" t="str">
        <f t="shared" si="16"/>
        <v/>
      </c>
      <c r="J43" t="str">
        <f>IF(ISERROR(VLOOKUP(C43,'WTC Database'!C:G,4,0))," ",VLOOKUP(C43,'WTC Database'!C:G,4,0))</f>
        <v xml:space="preserve"> </v>
      </c>
      <c r="K43" s="48" t="str">
        <f>IF(ISERROR(VLOOKUP(C43,'WTC Database'!C:G,5,0))," ",VLOOKUP(C43,'WTC Database'!C:G,5,0))</f>
        <v xml:space="preserve"> </v>
      </c>
      <c r="L43" s="55"/>
      <c r="M43" s="55"/>
      <c r="N43" s="48">
        <f t="shared" si="17"/>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11"/>
        <v>0</v>
      </c>
      <c r="U43" s="48">
        <f t="shared" si="12"/>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3"/>
        <v/>
      </c>
      <c r="E44" t="str">
        <f t="shared" si="14"/>
        <v/>
      </c>
      <c r="F44" t="str">
        <f t="shared" si="15"/>
        <v/>
      </c>
      <c r="H44" t="str">
        <f t="shared" si="16"/>
        <v/>
      </c>
      <c r="J44" t="str">
        <f>IF(ISERROR(VLOOKUP(C44,'WTC Database'!C:G,4,0))," ",VLOOKUP(C44,'WTC Database'!C:G,4,0))</f>
        <v xml:space="preserve"> </v>
      </c>
      <c r="K44" s="48" t="str">
        <f>IF(ISERROR(VLOOKUP(C44,'WTC Database'!C:G,5,0))," ",VLOOKUP(C44,'WTC Database'!C:G,5,0))</f>
        <v xml:space="preserve"> </v>
      </c>
      <c r="L44" s="55"/>
      <c r="M44" s="55"/>
      <c r="N44" s="48">
        <f t="shared" si="17"/>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11"/>
        <v>0</v>
      </c>
      <c r="U44" s="48">
        <f t="shared" si="12"/>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3"/>
        <v/>
      </c>
      <c r="E45" t="str">
        <f t="shared" si="14"/>
        <v/>
      </c>
      <c r="F45" t="str">
        <f t="shared" si="15"/>
        <v/>
      </c>
      <c r="H45" t="str">
        <f t="shared" si="16"/>
        <v/>
      </c>
      <c r="J45" t="str">
        <f>IF(ISERROR(VLOOKUP(C45,'WTC Database'!C:G,4,0))," ",VLOOKUP(C45,'WTC Database'!C:G,4,0))</f>
        <v xml:space="preserve"> </v>
      </c>
      <c r="K45" s="48" t="str">
        <f>IF(ISERROR(VLOOKUP(C45,'WTC Database'!C:G,5,0))," ",VLOOKUP(C45,'WTC Database'!C:G,5,0))</f>
        <v xml:space="preserve"> </v>
      </c>
      <c r="L45" s="55"/>
      <c r="M45" s="55"/>
      <c r="N45" s="48">
        <f t="shared" si="17"/>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11"/>
        <v>0</v>
      </c>
      <c r="U45" s="48">
        <f t="shared" si="12"/>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3"/>
        <v/>
      </c>
      <c r="E46" t="str">
        <f t="shared" si="14"/>
        <v/>
      </c>
      <c r="F46" t="str">
        <f t="shared" si="15"/>
        <v/>
      </c>
      <c r="H46" t="str">
        <f t="shared" si="16"/>
        <v/>
      </c>
      <c r="J46" t="str">
        <f>IF(ISERROR(VLOOKUP(C46,'WTC Database'!C:G,4,0))," ",VLOOKUP(C46,'WTC Database'!C:G,4,0))</f>
        <v xml:space="preserve"> </v>
      </c>
      <c r="K46" s="48" t="str">
        <f>IF(ISERROR(VLOOKUP(C46,'WTC Database'!C:G,5,0))," ",VLOOKUP(C46,'WTC Database'!C:G,5,0))</f>
        <v xml:space="preserve"> </v>
      </c>
      <c r="L46" s="55"/>
      <c r="M46" s="55"/>
      <c r="N46" s="48">
        <f t="shared" si="17"/>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ref="T46:T65" si="18">IF(D46="loc",2)+IF(OR(D46="DEP",D46="ARR"),"1")+IF(D46="ovr","0")</f>
        <v>0</v>
      </c>
      <c r="U46" s="48">
        <f t="shared" ref="U46:U66" si="19">L46*2</f>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3"/>
        <v/>
      </c>
      <c r="E47" t="str">
        <f t="shared" si="14"/>
        <v/>
      </c>
      <c r="F47" t="str">
        <f t="shared" si="15"/>
        <v/>
      </c>
      <c r="H47" t="str">
        <f t="shared" si="16"/>
        <v/>
      </c>
      <c r="J47" t="str">
        <f>IF(ISERROR(VLOOKUP(C47,'WTC Database'!C:G,4,0))," ",VLOOKUP(C47,'WTC Database'!C:G,4,0))</f>
        <v xml:space="preserve"> </v>
      </c>
      <c r="K47" s="48" t="str">
        <f>IF(ISERROR(VLOOKUP(C47,'WTC Database'!C:G,5,0))," ",VLOOKUP(C47,'WTC Database'!C:G,5,0))</f>
        <v xml:space="preserve"> </v>
      </c>
      <c r="L47" s="55"/>
      <c r="M47" s="55"/>
      <c r="N47" s="48">
        <f t="shared" si="17"/>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18"/>
        <v>0</v>
      </c>
      <c r="U47" s="48">
        <f t="shared" si="19"/>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3"/>
        <v/>
      </c>
      <c r="E48" t="str">
        <f t="shared" si="14"/>
        <v/>
      </c>
      <c r="F48" t="str">
        <f t="shared" si="15"/>
        <v/>
      </c>
      <c r="H48" t="str">
        <f t="shared" si="16"/>
        <v/>
      </c>
      <c r="J48" t="str">
        <f>IF(ISERROR(VLOOKUP(C48,'WTC Database'!C:G,4,0))," ",VLOOKUP(C48,'WTC Database'!C:G,4,0))</f>
        <v xml:space="preserve"> </v>
      </c>
      <c r="K48" s="48" t="str">
        <f>IF(ISERROR(VLOOKUP(C48,'WTC Database'!C:G,5,0))," ",VLOOKUP(C48,'WTC Database'!C:G,5,0))</f>
        <v xml:space="preserve"> </v>
      </c>
      <c r="L48" s="55"/>
      <c r="M48" s="55"/>
      <c r="N48" s="48">
        <f t="shared" si="17"/>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18"/>
        <v>0</v>
      </c>
      <c r="U48" s="48">
        <f t="shared" si="19"/>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3"/>
        <v/>
      </c>
      <c r="E49" t="str">
        <f t="shared" si="14"/>
        <v/>
      </c>
      <c r="F49" t="str">
        <f t="shared" si="15"/>
        <v/>
      </c>
      <c r="H49" t="str">
        <f t="shared" si="16"/>
        <v/>
      </c>
      <c r="J49" t="str">
        <f>IF(ISERROR(VLOOKUP(C49,'WTC Database'!C:G,4,0))," ",VLOOKUP(C49,'WTC Database'!C:G,4,0))</f>
        <v xml:space="preserve"> </v>
      </c>
      <c r="K49" s="48" t="str">
        <f>IF(ISERROR(VLOOKUP(C49,'WTC Database'!C:G,5,0))," ",VLOOKUP(C49,'WTC Database'!C:G,5,0))</f>
        <v xml:space="preserve"> </v>
      </c>
      <c r="L49" s="55"/>
      <c r="M49" s="55"/>
      <c r="N49" s="48">
        <f t="shared" si="17"/>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18"/>
        <v>0</v>
      </c>
      <c r="U49" s="48">
        <f t="shared" si="19"/>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3"/>
        <v/>
      </c>
      <c r="E50" t="str">
        <f t="shared" si="14"/>
        <v/>
      </c>
      <c r="F50" t="str">
        <f t="shared" si="15"/>
        <v/>
      </c>
      <c r="H50" t="str">
        <f t="shared" si="16"/>
        <v/>
      </c>
      <c r="J50" t="str">
        <f>IF(ISERROR(VLOOKUP(C50,'WTC Database'!C:G,4,0))," ",VLOOKUP(C50,'WTC Database'!C:G,4,0))</f>
        <v xml:space="preserve"> </v>
      </c>
      <c r="K50" s="48" t="str">
        <f>IF(ISERROR(VLOOKUP(C50,'WTC Database'!C:G,5,0))," ",VLOOKUP(C50,'WTC Database'!C:G,5,0))</f>
        <v xml:space="preserve"> </v>
      </c>
      <c r="L50" s="55"/>
      <c r="M50" s="55"/>
      <c r="N50" s="48">
        <f t="shared" si="17"/>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18"/>
        <v>0</v>
      </c>
      <c r="U50" s="48">
        <f t="shared" si="19"/>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3"/>
        <v/>
      </c>
      <c r="E51" t="str">
        <f t="shared" si="14"/>
        <v/>
      </c>
      <c r="F51" t="str">
        <f t="shared" si="15"/>
        <v/>
      </c>
      <c r="H51" t="str">
        <f t="shared" si="16"/>
        <v/>
      </c>
      <c r="J51" t="str">
        <f>IF(ISERROR(VLOOKUP(C51,'WTC Database'!C:G,4,0))," ",VLOOKUP(C51,'WTC Database'!C:G,4,0))</f>
        <v xml:space="preserve"> </v>
      </c>
      <c r="K51" s="48" t="str">
        <f>IF(ISERROR(VLOOKUP(C51,'WTC Database'!C:G,5,0))," ",VLOOKUP(C51,'WTC Database'!C:G,5,0))</f>
        <v xml:space="preserve"> </v>
      </c>
      <c r="L51" s="55"/>
      <c r="M51" s="55"/>
      <c r="N51" s="48">
        <f t="shared" si="17"/>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18"/>
        <v>0</v>
      </c>
      <c r="U51" s="48">
        <f t="shared" si="19"/>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3"/>
        <v/>
      </c>
      <c r="E52" t="str">
        <f t="shared" si="14"/>
        <v/>
      </c>
      <c r="F52" t="str">
        <f t="shared" si="15"/>
        <v/>
      </c>
      <c r="H52" t="str">
        <f t="shared" si="16"/>
        <v/>
      </c>
      <c r="J52" t="str">
        <f>IF(ISERROR(VLOOKUP(C52,'WTC Database'!C:G,4,0))," ",VLOOKUP(C52,'WTC Database'!C:G,4,0))</f>
        <v xml:space="preserve"> </v>
      </c>
      <c r="K52" s="48" t="str">
        <f>IF(ISERROR(VLOOKUP(C52,'WTC Database'!C:G,5,0))," ",VLOOKUP(C52,'WTC Database'!C:G,5,0))</f>
        <v xml:space="preserve"> </v>
      </c>
      <c r="L52" s="55"/>
      <c r="M52" s="55"/>
      <c r="N52" s="48">
        <f t="shared" si="17"/>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18"/>
        <v>0</v>
      </c>
      <c r="U52" s="48">
        <f t="shared" si="19"/>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3"/>
        <v/>
      </c>
      <c r="E53" t="str">
        <f t="shared" si="14"/>
        <v/>
      </c>
      <c r="F53" t="str">
        <f t="shared" si="15"/>
        <v/>
      </c>
      <c r="H53" t="str">
        <f t="shared" si="16"/>
        <v/>
      </c>
      <c r="J53" t="str">
        <f>IF(ISERROR(VLOOKUP(C53,'WTC Database'!C:G,4,0))," ",VLOOKUP(C53,'WTC Database'!C:G,4,0))</f>
        <v xml:space="preserve"> </v>
      </c>
      <c r="K53" s="48" t="str">
        <f>IF(ISERROR(VLOOKUP(C53,'WTC Database'!C:G,5,0))," ",VLOOKUP(C53,'WTC Database'!C:G,5,0))</f>
        <v xml:space="preserve"> </v>
      </c>
      <c r="L53" s="55"/>
      <c r="M53" s="55"/>
      <c r="N53" s="48">
        <f t="shared" si="17"/>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18"/>
        <v>0</v>
      </c>
      <c r="U53" s="48">
        <f t="shared" si="19"/>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3"/>
        <v/>
      </c>
      <c r="E54" t="str">
        <f t="shared" si="14"/>
        <v/>
      </c>
      <c r="F54" t="str">
        <f t="shared" si="15"/>
        <v/>
      </c>
      <c r="H54" t="str">
        <f t="shared" si="16"/>
        <v/>
      </c>
      <c r="J54" t="str">
        <f>IF(ISERROR(VLOOKUP(C54,'WTC Database'!C:G,4,0))," ",VLOOKUP(C54,'WTC Database'!C:G,4,0))</f>
        <v xml:space="preserve"> </v>
      </c>
      <c r="K54" s="48" t="str">
        <f>IF(ISERROR(VLOOKUP(C54,'WTC Database'!C:G,5,0))," ",VLOOKUP(C54,'WTC Database'!C:G,5,0))</f>
        <v xml:space="preserve"> </v>
      </c>
      <c r="L54" s="55"/>
      <c r="M54" s="55"/>
      <c r="N54" s="48">
        <f t="shared" si="17"/>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18"/>
        <v>0</v>
      </c>
      <c r="U54" s="48">
        <f t="shared" si="19"/>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3"/>
        <v/>
      </c>
      <c r="E55" t="str">
        <f t="shared" si="14"/>
        <v/>
      </c>
      <c r="F55" t="str">
        <f t="shared" si="15"/>
        <v/>
      </c>
      <c r="H55" t="str">
        <f t="shared" si="16"/>
        <v/>
      </c>
      <c r="J55" t="str">
        <f>IF(ISERROR(VLOOKUP(C55,'WTC Database'!C:G,4,0))," ",VLOOKUP(C55,'WTC Database'!C:G,4,0))</f>
        <v xml:space="preserve"> </v>
      </c>
      <c r="K55" s="48" t="str">
        <f>IF(ISERROR(VLOOKUP(C55,'WTC Database'!C:G,5,0))," ",VLOOKUP(C55,'WTC Database'!C:G,5,0))</f>
        <v xml:space="preserve"> </v>
      </c>
      <c r="L55" s="55"/>
      <c r="M55" s="55"/>
      <c r="N55" s="48">
        <f t="shared" si="17"/>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18"/>
        <v>0</v>
      </c>
      <c r="U55" s="48">
        <f t="shared" si="19"/>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3"/>
        <v/>
      </c>
      <c r="E56" t="str">
        <f t="shared" si="14"/>
        <v/>
      </c>
      <c r="F56" t="str">
        <f t="shared" si="15"/>
        <v/>
      </c>
      <c r="H56" t="str">
        <f t="shared" si="16"/>
        <v/>
      </c>
      <c r="J56" t="str">
        <f>IF(ISERROR(VLOOKUP(C56,'WTC Database'!C:G,4,0))," ",VLOOKUP(C56,'WTC Database'!C:G,4,0))</f>
        <v xml:space="preserve"> </v>
      </c>
      <c r="K56" s="48" t="str">
        <f>IF(ISERROR(VLOOKUP(C56,'WTC Database'!C:G,5,0))," ",VLOOKUP(C56,'WTC Database'!C:G,5,0))</f>
        <v xml:space="preserve"> </v>
      </c>
      <c r="L56" s="55"/>
      <c r="M56" s="55"/>
      <c r="N56" s="48">
        <f t="shared" si="17"/>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18"/>
        <v>0</v>
      </c>
      <c r="U56" s="48">
        <f t="shared" si="19"/>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3"/>
        <v/>
      </c>
      <c r="E57" t="str">
        <f t="shared" si="14"/>
        <v/>
      </c>
      <c r="F57" t="str">
        <f t="shared" si="15"/>
        <v/>
      </c>
      <c r="H57" t="str">
        <f t="shared" si="16"/>
        <v/>
      </c>
      <c r="J57" t="str">
        <f>IF(ISERROR(VLOOKUP(C57,'WTC Database'!C:G,4,0))," ",VLOOKUP(C57,'WTC Database'!C:G,4,0))</f>
        <v xml:space="preserve"> </v>
      </c>
      <c r="K57" s="48" t="str">
        <f>IF(ISERROR(VLOOKUP(C57,'WTC Database'!C:G,5,0))," ",VLOOKUP(C57,'WTC Database'!C:G,5,0))</f>
        <v xml:space="preserve"> </v>
      </c>
      <c r="L57" s="55"/>
      <c r="M57" s="55"/>
      <c r="N57" s="48">
        <f t="shared" si="17"/>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18"/>
        <v>0</v>
      </c>
      <c r="U57" s="48">
        <f t="shared" si="19"/>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3"/>
        <v/>
      </c>
      <c r="E58" t="str">
        <f t="shared" si="14"/>
        <v/>
      </c>
      <c r="F58" t="str">
        <f t="shared" si="15"/>
        <v/>
      </c>
      <c r="H58" t="str">
        <f t="shared" si="16"/>
        <v/>
      </c>
      <c r="J58" t="str">
        <f>IF(ISERROR(VLOOKUP(C58,'WTC Database'!C:G,4,0))," ",VLOOKUP(C58,'WTC Database'!C:G,4,0))</f>
        <v xml:space="preserve"> </v>
      </c>
      <c r="K58" s="48" t="str">
        <f>IF(ISERROR(VLOOKUP(C58,'WTC Database'!C:G,5,0))," ",VLOOKUP(C58,'WTC Database'!C:G,5,0))</f>
        <v xml:space="preserve"> </v>
      </c>
      <c r="L58" s="55"/>
      <c r="M58" s="55"/>
      <c r="N58" s="48">
        <f t="shared" si="17"/>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18"/>
        <v>0</v>
      </c>
      <c r="U58" s="48">
        <f t="shared" si="19"/>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3"/>
        <v/>
      </c>
      <c r="E59" t="str">
        <f t="shared" si="14"/>
        <v/>
      </c>
      <c r="F59" t="str">
        <f t="shared" si="15"/>
        <v/>
      </c>
      <c r="H59" t="str">
        <f t="shared" si="16"/>
        <v/>
      </c>
      <c r="J59" t="str">
        <f>IF(ISERROR(VLOOKUP(C59,'WTC Database'!C:G,4,0))," ",VLOOKUP(C59,'WTC Database'!C:G,4,0))</f>
        <v xml:space="preserve"> </v>
      </c>
      <c r="K59" s="48" t="str">
        <f>IF(ISERROR(VLOOKUP(C59,'WTC Database'!C:G,5,0))," ",VLOOKUP(C59,'WTC Database'!C:G,5,0))</f>
        <v xml:space="preserve"> </v>
      </c>
      <c r="L59" s="55"/>
      <c r="M59" s="55"/>
      <c r="N59" s="48">
        <f t="shared" si="17"/>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18"/>
        <v>0</v>
      </c>
      <c r="U59" s="48">
        <f t="shared" si="19"/>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3"/>
        <v/>
      </c>
      <c r="E60" t="str">
        <f t="shared" si="14"/>
        <v/>
      </c>
      <c r="F60" t="str">
        <f t="shared" si="15"/>
        <v/>
      </c>
      <c r="H60" t="str">
        <f t="shared" si="16"/>
        <v/>
      </c>
      <c r="J60" t="str">
        <f>IF(ISERROR(VLOOKUP(C60,'WTC Database'!C:G,4,0))," ",VLOOKUP(C60,'WTC Database'!C:G,4,0))</f>
        <v xml:space="preserve"> </v>
      </c>
      <c r="K60" s="48" t="str">
        <f>IF(ISERROR(VLOOKUP(C60,'WTC Database'!C:G,5,0))," ",VLOOKUP(C60,'WTC Database'!C:G,5,0))</f>
        <v xml:space="preserve"> </v>
      </c>
      <c r="L60" s="55"/>
      <c r="M60" s="55"/>
      <c r="N60" s="48">
        <f t="shared" si="17"/>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18"/>
        <v>0</v>
      </c>
      <c r="U60" s="48">
        <f t="shared" si="19"/>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3"/>
        <v/>
      </c>
      <c r="E61" t="str">
        <f t="shared" si="14"/>
        <v/>
      </c>
      <c r="F61" t="str">
        <f t="shared" si="15"/>
        <v/>
      </c>
      <c r="H61" t="str">
        <f t="shared" si="16"/>
        <v/>
      </c>
      <c r="J61" t="str">
        <f>IF(ISERROR(VLOOKUP(C61,'WTC Database'!C:G,4,0))," ",VLOOKUP(C61,'WTC Database'!C:G,4,0))</f>
        <v xml:space="preserve"> </v>
      </c>
      <c r="K61" s="48" t="str">
        <f>IF(ISERROR(VLOOKUP(C61,'WTC Database'!C:G,5,0))," ",VLOOKUP(C61,'WTC Database'!C:G,5,0))</f>
        <v xml:space="preserve"> </v>
      </c>
      <c r="L61" s="55"/>
      <c r="M61" s="55"/>
      <c r="N61" s="48">
        <f t="shared" si="17"/>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18"/>
        <v>0</v>
      </c>
      <c r="U61" s="48">
        <f t="shared" si="19"/>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3"/>
        <v/>
      </c>
      <c r="E62" t="str">
        <f t="shared" si="14"/>
        <v/>
      </c>
      <c r="F62" t="str">
        <f t="shared" si="15"/>
        <v/>
      </c>
      <c r="H62" t="str">
        <f t="shared" si="16"/>
        <v/>
      </c>
      <c r="J62" t="str">
        <f>IF(ISERROR(VLOOKUP(C62,'WTC Database'!C:G,4,0))," ",VLOOKUP(C62,'WTC Database'!C:G,4,0))</f>
        <v xml:space="preserve"> </v>
      </c>
      <c r="K62" s="48" t="str">
        <f>IF(ISERROR(VLOOKUP(C62,'WTC Database'!C:G,5,0))," ",VLOOKUP(C62,'WTC Database'!C:G,5,0))</f>
        <v xml:space="preserve"> </v>
      </c>
      <c r="L62" s="55"/>
      <c r="M62" s="55"/>
      <c r="N62" s="48">
        <f t="shared" si="17"/>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18"/>
        <v>0</v>
      </c>
      <c r="U62" s="48">
        <f t="shared" si="19"/>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3"/>
        <v/>
      </c>
      <c r="E63" t="str">
        <f t="shared" si="14"/>
        <v/>
      </c>
      <c r="F63" t="str">
        <f t="shared" si="15"/>
        <v/>
      </c>
      <c r="H63" t="str">
        <f t="shared" si="16"/>
        <v/>
      </c>
      <c r="J63" t="str">
        <f>IF(ISERROR(VLOOKUP(C63,'WTC Database'!C:G,4,0))," ",VLOOKUP(C63,'WTC Database'!C:G,4,0))</f>
        <v xml:space="preserve"> </v>
      </c>
      <c r="K63" s="48" t="str">
        <f>IF(ISERROR(VLOOKUP(C63,'WTC Database'!C:G,5,0))," ",VLOOKUP(C63,'WTC Database'!C:G,5,0))</f>
        <v xml:space="preserve"> </v>
      </c>
      <c r="L63" s="55"/>
      <c r="M63" s="55"/>
      <c r="N63" s="48">
        <f t="shared" si="17"/>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18"/>
        <v>0</v>
      </c>
      <c r="U63" s="48">
        <f t="shared" si="19"/>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3"/>
        <v/>
      </c>
      <c r="E64" t="str">
        <f t="shared" si="14"/>
        <v/>
      </c>
      <c r="F64" t="str">
        <f t="shared" si="15"/>
        <v/>
      </c>
      <c r="H64" t="str">
        <f t="shared" si="16"/>
        <v/>
      </c>
      <c r="J64" t="str">
        <f>IF(ISERROR(VLOOKUP(C64,'WTC Database'!C:G,4,0))," ",VLOOKUP(C64,'WTC Database'!C:G,4,0))</f>
        <v xml:space="preserve"> </v>
      </c>
      <c r="K64" s="48" t="str">
        <f>IF(ISERROR(VLOOKUP(C64,'WTC Database'!C:G,5,0))," ",VLOOKUP(C64,'WTC Database'!C:G,5,0))</f>
        <v xml:space="preserve"> </v>
      </c>
      <c r="L64" s="55"/>
      <c r="M64" s="55"/>
      <c r="N64" s="48">
        <f t="shared" si="17"/>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18"/>
        <v>0</v>
      </c>
      <c r="U64" s="48">
        <f t="shared" si="19"/>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3"/>
        <v/>
      </c>
      <c r="E65" t="str">
        <f t="shared" si="14"/>
        <v/>
      </c>
      <c r="F65" t="str">
        <f t="shared" si="15"/>
        <v/>
      </c>
      <c r="H65" t="str">
        <f t="shared" si="16"/>
        <v/>
      </c>
      <c r="J65" t="str">
        <f>IF(ISERROR(VLOOKUP(C65,'WTC Database'!C:G,4,0))," ",VLOOKUP(C65,'WTC Database'!C:G,4,0))</f>
        <v xml:space="preserve"> </v>
      </c>
      <c r="K65" s="48" t="str">
        <f>IF(ISERROR(VLOOKUP(C65,'WTC Database'!C:G,5,0))," ",VLOOKUP(C65,'WTC Database'!C:G,5,0))</f>
        <v xml:space="preserve"> </v>
      </c>
      <c r="L65" s="55"/>
      <c r="M65" s="55"/>
      <c r="N65" s="48">
        <f t="shared" si="17"/>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18"/>
        <v>0</v>
      </c>
      <c r="U65" s="48">
        <f t="shared" si="19"/>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20">IF(ISNUMBER(SEARCH("UAM", B66)), "LOC", "")</f>
        <v/>
      </c>
      <c r="E66" t="str">
        <f t="shared" ref="E66:E100" si="21">IF(OR(D66="LOC", D66="OVR"), "V", "")</f>
        <v/>
      </c>
      <c r="F66" t="str">
        <f t="shared" si="15"/>
        <v/>
      </c>
      <c r="H66" t="str">
        <f t="shared" ref="H66:H100" si="22">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23">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4">IF(D66="loc",2)+IF(OR(D66="DEP",D66="ARR"),"1")+IF(D66="ovr","0")</f>
        <v>0</v>
      </c>
      <c r="U66" s="48">
        <f t="shared" si="19"/>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20"/>
        <v/>
      </c>
      <c r="E67" t="str">
        <f t="shared" si="21"/>
        <v/>
      </c>
      <c r="F67" t="str">
        <f t="shared" si="15"/>
        <v/>
      </c>
      <c r="H67" t="str">
        <f t="shared" si="22"/>
        <v/>
      </c>
      <c r="J67" t="str">
        <f>IF(ISERROR(VLOOKUP(C67,'WTC Database'!C:G,4,0))," ",VLOOKUP(C67,'WTC Database'!C:G,4,0))</f>
        <v xml:space="preserve"> </v>
      </c>
      <c r="K67" s="48" t="str">
        <f>IF(ISERROR(VLOOKUP(C67,'WTC Database'!C:G,5,0))," ",VLOOKUP(C67,'WTC Database'!C:G,5,0))</f>
        <v xml:space="preserve"> </v>
      </c>
      <c r="L67" s="55"/>
      <c r="M67" s="55"/>
      <c r="N67" s="48">
        <f t="shared" si="23"/>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4"/>
        <v>0</v>
      </c>
      <c r="U67" s="48">
        <f t="shared" ref="U67:U100" si="25">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20"/>
        <v/>
      </c>
      <c r="E68" t="str">
        <f t="shared" si="21"/>
        <v/>
      </c>
      <c r="F68" t="str">
        <f t="shared" ref="F68:F100" si="26">IF(OR(D68="DEP",D68="LOC"),"EGOW","")</f>
        <v/>
      </c>
      <c r="H68" t="str">
        <f t="shared" si="22"/>
        <v/>
      </c>
      <c r="J68" t="str">
        <f>IF(ISERROR(VLOOKUP(C68,'WTC Database'!C:G,4,0))," ",VLOOKUP(C68,'WTC Database'!C:G,4,0))</f>
        <v xml:space="preserve"> </v>
      </c>
      <c r="K68" s="48" t="str">
        <f>IF(ISERROR(VLOOKUP(C68,'WTC Database'!C:G,5,0))," ",VLOOKUP(C68,'WTC Database'!C:G,5,0))</f>
        <v xml:space="preserve"> </v>
      </c>
      <c r="L68" s="55"/>
      <c r="M68" s="55"/>
      <c r="N68" s="48">
        <f t="shared" si="23"/>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4"/>
        <v>0</v>
      </c>
      <c r="U68" s="48">
        <f t="shared" si="25"/>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20"/>
        <v/>
      </c>
      <c r="E69" t="str">
        <f t="shared" si="21"/>
        <v/>
      </c>
      <c r="F69" t="str">
        <f t="shared" si="26"/>
        <v/>
      </c>
      <c r="H69" t="str">
        <f t="shared" si="22"/>
        <v/>
      </c>
      <c r="J69" t="str">
        <f>IF(ISERROR(VLOOKUP(C69,'WTC Database'!C:G,4,0))," ",VLOOKUP(C69,'WTC Database'!C:G,4,0))</f>
        <v xml:space="preserve"> </v>
      </c>
      <c r="K69" s="48" t="str">
        <f>IF(ISERROR(VLOOKUP(C69,'WTC Database'!C:G,5,0))," ",VLOOKUP(C69,'WTC Database'!C:G,5,0))</f>
        <v xml:space="preserve"> </v>
      </c>
      <c r="L69" s="55"/>
      <c r="M69" s="55"/>
      <c r="N69" s="48">
        <f t="shared" si="23"/>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4"/>
        <v>0</v>
      </c>
      <c r="U69" s="48">
        <f t="shared" si="25"/>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20"/>
        <v/>
      </c>
      <c r="E70" t="str">
        <f t="shared" si="21"/>
        <v/>
      </c>
      <c r="F70" t="str">
        <f t="shared" si="26"/>
        <v/>
      </c>
      <c r="H70" t="str">
        <f t="shared" si="22"/>
        <v/>
      </c>
      <c r="J70" t="str">
        <f>IF(ISERROR(VLOOKUP(C70,'WTC Database'!C:G,4,0))," ",VLOOKUP(C70,'WTC Database'!C:G,4,0))</f>
        <v xml:space="preserve"> </v>
      </c>
      <c r="K70" s="48" t="str">
        <f>IF(ISERROR(VLOOKUP(C70,'WTC Database'!C:G,5,0))," ",VLOOKUP(C70,'WTC Database'!C:G,5,0))</f>
        <v xml:space="preserve"> </v>
      </c>
      <c r="L70" s="55"/>
      <c r="M70" s="55"/>
      <c r="N70" s="48">
        <f t="shared" si="23"/>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4"/>
        <v>0</v>
      </c>
      <c r="U70" s="48">
        <f t="shared" si="25"/>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20"/>
        <v/>
      </c>
      <c r="E71" t="str">
        <f t="shared" si="21"/>
        <v/>
      </c>
      <c r="F71" t="str">
        <f t="shared" si="26"/>
        <v/>
      </c>
      <c r="H71" t="str">
        <f t="shared" si="22"/>
        <v/>
      </c>
      <c r="J71" t="str">
        <f>IF(ISERROR(VLOOKUP(C71,'WTC Database'!C:G,4,0))," ",VLOOKUP(C71,'WTC Database'!C:G,4,0))</f>
        <v xml:space="preserve"> </v>
      </c>
      <c r="K71" s="48" t="str">
        <f>IF(ISERROR(VLOOKUP(C71,'WTC Database'!C:G,5,0))," ",VLOOKUP(C71,'WTC Database'!C:G,5,0))</f>
        <v xml:space="preserve"> </v>
      </c>
      <c r="L71" s="55"/>
      <c r="M71" s="55"/>
      <c r="N71" s="48">
        <f t="shared" si="23"/>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4"/>
        <v>0</v>
      </c>
      <c r="U71" s="48">
        <f t="shared" si="25"/>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20"/>
        <v/>
      </c>
      <c r="E72" t="str">
        <f t="shared" si="21"/>
        <v/>
      </c>
      <c r="F72" t="str">
        <f t="shared" si="26"/>
        <v/>
      </c>
      <c r="H72" t="str">
        <f t="shared" si="22"/>
        <v/>
      </c>
      <c r="J72" t="str">
        <f>IF(ISERROR(VLOOKUP(C72,'WTC Database'!C:G,4,0))," ",VLOOKUP(C72,'WTC Database'!C:G,4,0))</f>
        <v xml:space="preserve"> </v>
      </c>
      <c r="K72" s="48" t="str">
        <f>IF(ISERROR(VLOOKUP(C72,'WTC Database'!C:G,5,0))," ",VLOOKUP(C72,'WTC Database'!C:G,5,0))</f>
        <v xml:space="preserve"> </v>
      </c>
      <c r="L72" s="55"/>
      <c r="M72" s="55"/>
      <c r="N72" s="48">
        <f t="shared" si="23"/>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4"/>
        <v>0</v>
      </c>
      <c r="U72" s="48">
        <f t="shared" si="25"/>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20"/>
        <v/>
      </c>
      <c r="E73" t="str">
        <f t="shared" si="21"/>
        <v/>
      </c>
      <c r="F73" t="str">
        <f t="shared" si="26"/>
        <v/>
      </c>
      <c r="H73" t="str">
        <f t="shared" si="22"/>
        <v/>
      </c>
      <c r="J73" t="str">
        <f>IF(ISERROR(VLOOKUP(C73,'WTC Database'!C:G,4,0))," ",VLOOKUP(C73,'WTC Database'!C:G,4,0))</f>
        <v xml:space="preserve"> </v>
      </c>
      <c r="K73" s="48" t="str">
        <f>IF(ISERROR(VLOOKUP(C73,'WTC Database'!C:G,5,0))," ",VLOOKUP(C73,'WTC Database'!C:G,5,0))</f>
        <v xml:space="preserve"> </v>
      </c>
      <c r="L73" s="55"/>
      <c r="M73" s="55"/>
      <c r="N73" s="48">
        <f t="shared" si="23"/>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4"/>
        <v>0</v>
      </c>
      <c r="U73" s="48">
        <f t="shared" si="25"/>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20"/>
        <v/>
      </c>
      <c r="E74" t="str">
        <f t="shared" si="21"/>
        <v/>
      </c>
      <c r="F74" t="str">
        <f t="shared" si="26"/>
        <v/>
      </c>
      <c r="H74" t="str">
        <f t="shared" si="22"/>
        <v/>
      </c>
      <c r="J74" t="str">
        <f>IF(ISERROR(VLOOKUP(C74,'WTC Database'!C:G,4,0))," ",VLOOKUP(C74,'WTC Database'!C:G,4,0))</f>
        <v xml:space="preserve"> </v>
      </c>
      <c r="K74" s="48" t="str">
        <f>IF(ISERROR(VLOOKUP(C74,'WTC Database'!C:G,5,0))," ",VLOOKUP(C74,'WTC Database'!C:G,5,0))</f>
        <v xml:space="preserve"> </v>
      </c>
      <c r="L74" s="55"/>
      <c r="M74" s="55"/>
      <c r="N74" s="48">
        <f t="shared" si="23"/>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4"/>
        <v>0</v>
      </c>
      <c r="U74" s="48">
        <f t="shared" si="25"/>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20"/>
        <v/>
      </c>
      <c r="E75" t="str">
        <f t="shared" si="21"/>
        <v/>
      </c>
      <c r="F75" t="str">
        <f t="shared" si="26"/>
        <v/>
      </c>
      <c r="H75" t="str">
        <f t="shared" si="22"/>
        <v/>
      </c>
      <c r="J75" t="str">
        <f>IF(ISERROR(VLOOKUP(C75,'WTC Database'!C:G,4,0))," ",VLOOKUP(C75,'WTC Database'!C:G,4,0))</f>
        <v xml:space="preserve"> </v>
      </c>
      <c r="K75" s="48" t="str">
        <f>IF(ISERROR(VLOOKUP(C75,'WTC Database'!C:G,5,0))," ",VLOOKUP(C75,'WTC Database'!C:G,5,0))</f>
        <v xml:space="preserve"> </v>
      </c>
      <c r="L75" s="55"/>
      <c r="M75" s="55"/>
      <c r="N75" s="48">
        <f t="shared" si="23"/>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4"/>
        <v>0</v>
      </c>
      <c r="U75" s="48">
        <f t="shared" si="25"/>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20"/>
        <v/>
      </c>
      <c r="E76" t="str">
        <f t="shared" si="21"/>
        <v/>
      </c>
      <c r="F76" t="str">
        <f t="shared" si="26"/>
        <v/>
      </c>
      <c r="H76" t="str">
        <f t="shared" si="22"/>
        <v/>
      </c>
      <c r="J76" t="str">
        <f>IF(ISERROR(VLOOKUP(C76,'WTC Database'!C:G,4,0))," ",VLOOKUP(C76,'WTC Database'!C:G,4,0))</f>
        <v xml:space="preserve"> </v>
      </c>
      <c r="K76" s="48" t="str">
        <f>IF(ISERROR(VLOOKUP(C76,'WTC Database'!C:G,5,0))," ",VLOOKUP(C76,'WTC Database'!C:G,5,0))</f>
        <v xml:space="preserve"> </v>
      </c>
      <c r="L76" s="55"/>
      <c r="M76" s="55"/>
      <c r="N76" s="48">
        <f t="shared" si="23"/>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4"/>
        <v>0</v>
      </c>
      <c r="U76" s="48">
        <f t="shared" si="25"/>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20"/>
        <v/>
      </c>
      <c r="E77" t="str">
        <f t="shared" si="21"/>
        <v/>
      </c>
      <c r="F77" t="str">
        <f t="shared" si="26"/>
        <v/>
      </c>
      <c r="H77" t="str">
        <f t="shared" si="22"/>
        <v/>
      </c>
      <c r="J77" t="str">
        <f>IF(ISERROR(VLOOKUP(C77,'WTC Database'!C:G,4,0))," ",VLOOKUP(C77,'WTC Database'!C:G,4,0))</f>
        <v xml:space="preserve"> </v>
      </c>
      <c r="K77" s="48" t="str">
        <f>IF(ISERROR(VLOOKUP(C77,'WTC Database'!C:G,5,0))," ",VLOOKUP(C77,'WTC Database'!C:G,5,0))</f>
        <v xml:space="preserve"> </v>
      </c>
      <c r="L77" s="55"/>
      <c r="M77" s="55"/>
      <c r="N77" s="48">
        <f t="shared" si="23"/>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4"/>
        <v>0</v>
      </c>
      <c r="U77" s="48">
        <f t="shared" si="25"/>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20"/>
        <v/>
      </c>
      <c r="E78" t="str">
        <f t="shared" si="21"/>
        <v/>
      </c>
      <c r="F78" t="str">
        <f t="shared" si="26"/>
        <v/>
      </c>
      <c r="H78" t="str">
        <f t="shared" si="22"/>
        <v/>
      </c>
      <c r="J78" t="str">
        <f>IF(ISERROR(VLOOKUP(C78,'WTC Database'!C:G,4,0))," ",VLOOKUP(C78,'WTC Database'!C:G,4,0))</f>
        <v xml:space="preserve"> </v>
      </c>
      <c r="K78" s="48" t="str">
        <f>IF(ISERROR(VLOOKUP(C78,'WTC Database'!C:G,5,0))," ",VLOOKUP(C78,'WTC Database'!C:G,5,0))</f>
        <v xml:space="preserve"> </v>
      </c>
      <c r="L78" s="55"/>
      <c r="M78" s="55"/>
      <c r="N78" s="48">
        <f t="shared" si="23"/>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4"/>
        <v>0</v>
      </c>
      <c r="U78" s="48">
        <f t="shared" si="25"/>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20"/>
        <v/>
      </c>
      <c r="E79" t="str">
        <f t="shared" si="21"/>
        <v/>
      </c>
      <c r="F79" t="str">
        <f t="shared" si="26"/>
        <v/>
      </c>
      <c r="H79" t="str">
        <f t="shared" si="22"/>
        <v/>
      </c>
      <c r="J79" t="str">
        <f>IF(ISERROR(VLOOKUP(C79,'WTC Database'!C:G,4,0))," ",VLOOKUP(C79,'WTC Database'!C:G,4,0))</f>
        <v xml:space="preserve"> </v>
      </c>
      <c r="K79" s="48" t="str">
        <f>IF(ISERROR(VLOOKUP(C79,'WTC Database'!C:G,5,0))," ",VLOOKUP(C79,'WTC Database'!C:G,5,0))</f>
        <v xml:space="preserve"> </v>
      </c>
      <c r="L79" s="55"/>
      <c r="M79" s="55"/>
      <c r="N79" s="48">
        <f t="shared" si="23"/>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4"/>
        <v>0</v>
      </c>
      <c r="U79" s="48">
        <f t="shared" si="25"/>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20"/>
        <v/>
      </c>
      <c r="E80" t="str">
        <f t="shared" si="21"/>
        <v/>
      </c>
      <c r="F80" t="str">
        <f t="shared" si="26"/>
        <v/>
      </c>
      <c r="H80" t="str">
        <f t="shared" si="22"/>
        <v/>
      </c>
      <c r="J80" t="str">
        <f>IF(ISERROR(VLOOKUP(C80,'WTC Database'!C:G,4,0))," ",VLOOKUP(C80,'WTC Database'!C:G,4,0))</f>
        <v xml:space="preserve"> </v>
      </c>
      <c r="K80" s="48" t="str">
        <f>IF(ISERROR(VLOOKUP(C80,'WTC Database'!C:G,5,0))," ",VLOOKUP(C80,'WTC Database'!C:G,5,0))</f>
        <v xml:space="preserve"> </v>
      </c>
      <c r="L80" s="55"/>
      <c r="M80" s="55"/>
      <c r="N80" s="48">
        <f t="shared" si="23"/>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4"/>
        <v>0</v>
      </c>
      <c r="U80" s="48">
        <f t="shared" si="25"/>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20"/>
        <v/>
      </c>
      <c r="E81" t="str">
        <f t="shared" si="21"/>
        <v/>
      </c>
      <c r="F81" t="str">
        <f t="shared" si="26"/>
        <v/>
      </c>
      <c r="H81" t="str">
        <f t="shared" si="22"/>
        <v/>
      </c>
      <c r="J81" t="str">
        <f>IF(ISERROR(VLOOKUP(C81,'WTC Database'!C:G,4,0))," ",VLOOKUP(C81,'WTC Database'!C:G,4,0))</f>
        <v xml:space="preserve"> </v>
      </c>
      <c r="K81" s="48" t="str">
        <f>IF(ISERROR(VLOOKUP(C81,'WTC Database'!C:G,5,0))," ",VLOOKUP(C81,'WTC Database'!C:G,5,0))</f>
        <v xml:space="preserve"> </v>
      </c>
      <c r="L81" s="55"/>
      <c r="M81" s="55"/>
      <c r="N81" s="48">
        <f t="shared" si="23"/>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4"/>
        <v>0</v>
      </c>
      <c r="U81" s="48">
        <f t="shared" si="25"/>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20"/>
        <v/>
      </c>
      <c r="E82" t="str">
        <f t="shared" si="21"/>
        <v/>
      </c>
      <c r="F82" t="str">
        <f t="shared" si="26"/>
        <v/>
      </c>
      <c r="H82" t="str">
        <f t="shared" si="22"/>
        <v/>
      </c>
      <c r="J82" t="str">
        <f>IF(ISERROR(VLOOKUP(C82,'WTC Database'!C:G,4,0))," ",VLOOKUP(C82,'WTC Database'!C:G,4,0))</f>
        <v xml:space="preserve"> </v>
      </c>
      <c r="K82" s="48" t="str">
        <f>IF(ISERROR(VLOOKUP(C82,'WTC Database'!C:G,5,0))," ",VLOOKUP(C82,'WTC Database'!C:G,5,0))</f>
        <v xml:space="preserve"> </v>
      </c>
      <c r="L82" s="55"/>
      <c r="M82" s="55"/>
      <c r="N82" s="48">
        <f t="shared" si="23"/>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4"/>
        <v>0</v>
      </c>
      <c r="U82" s="48">
        <f t="shared" si="25"/>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20"/>
        <v/>
      </c>
      <c r="E83" t="str">
        <f t="shared" si="21"/>
        <v/>
      </c>
      <c r="F83" t="str">
        <f t="shared" si="26"/>
        <v/>
      </c>
      <c r="H83" t="str">
        <f t="shared" si="22"/>
        <v/>
      </c>
      <c r="J83" t="str">
        <f>IF(ISERROR(VLOOKUP(C83,'WTC Database'!C:G,4,0))," ",VLOOKUP(C83,'WTC Database'!C:G,4,0))</f>
        <v xml:space="preserve"> </v>
      </c>
      <c r="K83" s="48" t="str">
        <f>IF(ISERROR(VLOOKUP(C83,'WTC Database'!C:G,5,0))," ",VLOOKUP(C83,'WTC Database'!C:G,5,0))</f>
        <v xml:space="preserve"> </v>
      </c>
      <c r="L83" s="55"/>
      <c r="M83" s="55"/>
      <c r="N83" s="48">
        <f t="shared" si="23"/>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4"/>
        <v>0</v>
      </c>
      <c r="U83" s="48">
        <f t="shared" si="25"/>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20"/>
        <v/>
      </c>
      <c r="E84" t="str">
        <f t="shared" si="21"/>
        <v/>
      </c>
      <c r="F84" t="str">
        <f t="shared" si="26"/>
        <v/>
      </c>
      <c r="H84" t="str">
        <f t="shared" si="22"/>
        <v/>
      </c>
      <c r="J84" t="str">
        <f>IF(ISERROR(VLOOKUP(C84,'WTC Database'!C:G,4,0))," ",VLOOKUP(C84,'WTC Database'!C:G,4,0))</f>
        <v xml:space="preserve"> </v>
      </c>
      <c r="K84" s="48" t="str">
        <f>IF(ISERROR(VLOOKUP(C84,'WTC Database'!C:G,5,0))," ",VLOOKUP(C84,'WTC Database'!C:G,5,0))</f>
        <v xml:space="preserve"> </v>
      </c>
      <c r="L84" s="55"/>
      <c r="M84" s="55"/>
      <c r="N84" s="48">
        <f t="shared" si="23"/>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4"/>
        <v>0</v>
      </c>
      <c r="U84" s="48">
        <f t="shared" si="25"/>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20"/>
        <v/>
      </c>
      <c r="E85" t="str">
        <f t="shared" si="21"/>
        <v/>
      </c>
      <c r="F85" t="str">
        <f t="shared" si="26"/>
        <v/>
      </c>
      <c r="H85" t="str">
        <f t="shared" si="22"/>
        <v/>
      </c>
      <c r="J85" t="str">
        <f>IF(ISERROR(VLOOKUP(C85,'WTC Database'!C:G,4,0))," ",VLOOKUP(C85,'WTC Database'!C:G,4,0))</f>
        <v xml:space="preserve"> </v>
      </c>
      <c r="K85" s="48" t="str">
        <f>IF(ISERROR(VLOOKUP(C85,'WTC Database'!C:G,5,0))," ",VLOOKUP(C85,'WTC Database'!C:G,5,0))</f>
        <v xml:space="preserve"> </v>
      </c>
      <c r="L85" s="55"/>
      <c r="M85" s="55"/>
      <c r="N85" s="48">
        <f t="shared" si="23"/>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4"/>
        <v>0</v>
      </c>
      <c r="U85" s="48">
        <f t="shared" si="25"/>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20"/>
        <v/>
      </c>
      <c r="E86" t="str">
        <f t="shared" si="21"/>
        <v/>
      </c>
      <c r="F86" t="str">
        <f t="shared" si="26"/>
        <v/>
      </c>
      <c r="H86" t="str">
        <f t="shared" si="22"/>
        <v/>
      </c>
      <c r="J86" t="str">
        <f>IF(ISERROR(VLOOKUP(C86,'WTC Database'!C:G,4,0))," ",VLOOKUP(C86,'WTC Database'!C:G,4,0))</f>
        <v xml:space="preserve"> </v>
      </c>
      <c r="K86" s="48" t="str">
        <f>IF(ISERROR(VLOOKUP(C86,'WTC Database'!C:G,5,0))," ",VLOOKUP(C86,'WTC Database'!C:G,5,0))</f>
        <v xml:space="preserve"> </v>
      </c>
      <c r="L86" s="55"/>
      <c r="M86" s="55"/>
      <c r="N86" s="48">
        <f t="shared" si="23"/>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4"/>
        <v>0</v>
      </c>
      <c r="U86" s="48">
        <f t="shared" si="25"/>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20"/>
        <v/>
      </c>
      <c r="E87" t="str">
        <f t="shared" si="21"/>
        <v/>
      </c>
      <c r="F87" t="str">
        <f t="shared" si="26"/>
        <v/>
      </c>
      <c r="H87" t="str">
        <f t="shared" si="22"/>
        <v/>
      </c>
      <c r="J87" t="str">
        <f>IF(ISERROR(VLOOKUP(C87,'WTC Database'!C:G,4,0))," ",VLOOKUP(C87,'WTC Database'!C:G,4,0))</f>
        <v xml:space="preserve"> </v>
      </c>
      <c r="K87" s="48" t="str">
        <f>IF(ISERROR(VLOOKUP(C87,'WTC Database'!C:G,5,0))," ",VLOOKUP(C87,'WTC Database'!C:G,5,0))</f>
        <v xml:space="preserve"> </v>
      </c>
      <c r="L87" s="55"/>
      <c r="M87" s="55"/>
      <c r="N87" s="48">
        <f t="shared" si="23"/>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4"/>
        <v>0</v>
      </c>
      <c r="U87" s="48">
        <f t="shared" si="25"/>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20"/>
        <v/>
      </c>
      <c r="E88" t="str">
        <f t="shared" si="21"/>
        <v/>
      </c>
      <c r="F88" t="str">
        <f t="shared" si="26"/>
        <v/>
      </c>
      <c r="H88" t="str">
        <f t="shared" si="22"/>
        <v/>
      </c>
      <c r="J88" t="str">
        <f>IF(ISERROR(VLOOKUP(C88,'WTC Database'!C:G,4,0))," ",VLOOKUP(C88,'WTC Database'!C:G,4,0))</f>
        <v xml:space="preserve"> </v>
      </c>
      <c r="K88" s="48" t="str">
        <f>IF(ISERROR(VLOOKUP(C88,'WTC Database'!C:G,5,0))," ",VLOOKUP(C88,'WTC Database'!C:G,5,0))</f>
        <v xml:space="preserve"> </v>
      </c>
      <c r="L88" s="55"/>
      <c r="M88" s="55"/>
      <c r="N88" s="48">
        <f t="shared" si="23"/>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4"/>
        <v>0</v>
      </c>
      <c r="U88" s="48">
        <f t="shared" si="25"/>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20"/>
        <v/>
      </c>
      <c r="E89" t="str">
        <f t="shared" si="21"/>
        <v/>
      </c>
      <c r="F89" t="str">
        <f t="shared" si="26"/>
        <v/>
      </c>
      <c r="H89" t="str">
        <f t="shared" si="22"/>
        <v/>
      </c>
      <c r="J89" t="str">
        <f>IF(ISERROR(VLOOKUP(C89,'WTC Database'!C:G,4,0))," ",VLOOKUP(C89,'WTC Database'!C:G,4,0))</f>
        <v xml:space="preserve"> </v>
      </c>
      <c r="K89" s="48" t="str">
        <f>IF(ISERROR(VLOOKUP(C89,'WTC Database'!C:G,5,0))," ",VLOOKUP(C89,'WTC Database'!C:G,5,0))</f>
        <v xml:space="preserve"> </v>
      </c>
      <c r="L89" s="55"/>
      <c r="M89" s="55"/>
      <c r="N89" s="48">
        <f t="shared" si="23"/>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4"/>
        <v>0</v>
      </c>
      <c r="U89" s="48">
        <f t="shared" si="25"/>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20"/>
        <v/>
      </c>
      <c r="E90" t="str">
        <f t="shared" si="21"/>
        <v/>
      </c>
      <c r="F90" t="str">
        <f t="shared" si="26"/>
        <v/>
      </c>
      <c r="H90" t="str">
        <f t="shared" si="22"/>
        <v/>
      </c>
      <c r="J90" t="str">
        <f>IF(ISERROR(VLOOKUP(C90,'WTC Database'!C:G,4,0))," ",VLOOKUP(C90,'WTC Database'!C:G,4,0))</f>
        <v xml:space="preserve"> </v>
      </c>
      <c r="K90" s="48" t="str">
        <f>IF(ISERROR(VLOOKUP(C90,'WTC Database'!C:G,5,0))," ",VLOOKUP(C90,'WTC Database'!C:G,5,0))</f>
        <v xml:space="preserve"> </v>
      </c>
      <c r="L90" s="55"/>
      <c r="M90" s="55"/>
      <c r="N90" s="48">
        <f t="shared" si="23"/>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4"/>
        <v>0</v>
      </c>
      <c r="U90" s="48">
        <f t="shared" si="25"/>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20"/>
        <v/>
      </c>
      <c r="E91" t="str">
        <f t="shared" si="21"/>
        <v/>
      </c>
      <c r="F91" t="str">
        <f t="shared" si="26"/>
        <v/>
      </c>
      <c r="H91" t="str">
        <f t="shared" si="22"/>
        <v/>
      </c>
      <c r="J91" t="str">
        <f>IF(ISERROR(VLOOKUP(C91,'WTC Database'!C:G,4,0))," ",VLOOKUP(C91,'WTC Database'!C:G,4,0))</f>
        <v xml:space="preserve"> </v>
      </c>
      <c r="K91" s="48" t="str">
        <f>IF(ISERROR(VLOOKUP(C91,'WTC Database'!C:G,5,0))," ",VLOOKUP(C91,'WTC Database'!C:G,5,0))</f>
        <v xml:space="preserve"> </v>
      </c>
      <c r="L91" s="55"/>
      <c r="M91" s="55"/>
      <c r="N91" s="48">
        <f t="shared" si="23"/>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4"/>
        <v>0</v>
      </c>
      <c r="U91" s="48">
        <f t="shared" si="25"/>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20"/>
        <v/>
      </c>
      <c r="E92" t="str">
        <f t="shared" si="21"/>
        <v/>
      </c>
      <c r="F92" t="str">
        <f t="shared" si="26"/>
        <v/>
      </c>
      <c r="H92" t="str">
        <f t="shared" si="22"/>
        <v/>
      </c>
      <c r="J92" t="str">
        <f>IF(ISERROR(VLOOKUP(C92,'WTC Database'!C:G,4,0))," ",VLOOKUP(C92,'WTC Database'!C:G,4,0))</f>
        <v xml:space="preserve"> </v>
      </c>
      <c r="K92" s="48" t="str">
        <f>IF(ISERROR(VLOOKUP(C92,'WTC Database'!C:G,5,0))," ",VLOOKUP(C92,'WTC Database'!C:G,5,0))</f>
        <v xml:space="preserve"> </v>
      </c>
      <c r="L92" s="55"/>
      <c r="M92" s="55"/>
      <c r="N92" s="48">
        <f t="shared" si="23"/>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4"/>
        <v>0</v>
      </c>
      <c r="U92" s="48">
        <f t="shared" si="25"/>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20"/>
        <v/>
      </c>
      <c r="E93" t="str">
        <f t="shared" si="21"/>
        <v/>
      </c>
      <c r="F93" t="str">
        <f t="shared" si="26"/>
        <v/>
      </c>
      <c r="H93" t="str">
        <f t="shared" si="22"/>
        <v/>
      </c>
      <c r="J93" t="str">
        <f>IF(ISERROR(VLOOKUP(C93,'WTC Database'!C:G,4,0))," ",VLOOKUP(C93,'WTC Database'!C:G,4,0))</f>
        <v xml:space="preserve"> </v>
      </c>
      <c r="K93" s="48" t="str">
        <f>IF(ISERROR(VLOOKUP(C93,'WTC Database'!C:G,5,0))," ",VLOOKUP(C93,'WTC Database'!C:G,5,0))</f>
        <v xml:space="preserve"> </v>
      </c>
      <c r="L93" s="55"/>
      <c r="M93" s="55"/>
      <c r="N93" s="48">
        <f t="shared" si="23"/>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4"/>
        <v>0</v>
      </c>
      <c r="U93" s="48">
        <f t="shared" si="25"/>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20"/>
        <v/>
      </c>
      <c r="E94" t="str">
        <f t="shared" si="21"/>
        <v/>
      </c>
      <c r="F94" t="str">
        <f t="shared" si="26"/>
        <v/>
      </c>
      <c r="H94" t="str">
        <f t="shared" si="22"/>
        <v/>
      </c>
      <c r="J94" t="str">
        <f>IF(ISERROR(VLOOKUP(C94,'WTC Database'!C:G,4,0))," ",VLOOKUP(C94,'WTC Database'!C:G,4,0))</f>
        <v xml:space="preserve"> </v>
      </c>
      <c r="K94" s="48" t="str">
        <f>IF(ISERROR(VLOOKUP(C94,'WTC Database'!C:G,5,0))," ",VLOOKUP(C94,'WTC Database'!C:G,5,0))</f>
        <v xml:space="preserve"> </v>
      </c>
      <c r="L94" s="55"/>
      <c r="M94" s="55"/>
      <c r="N94" s="48">
        <f t="shared" si="23"/>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4"/>
        <v>0</v>
      </c>
      <c r="U94" s="48">
        <f t="shared" si="25"/>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20"/>
        <v/>
      </c>
      <c r="E95" t="str">
        <f t="shared" si="21"/>
        <v/>
      </c>
      <c r="F95" t="str">
        <f t="shared" si="26"/>
        <v/>
      </c>
      <c r="H95" t="str">
        <f t="shared" si="22"/>
        <v/>
      </c>
      <c r="J95" t="str">
        <f>IF(ISERROR(VLOOKUP(C95,'WTC Database'!C:G,4,0))," ",VLOOKUP(C95,'WTC Database'!C:G,4,0))</f>
        <v xml:space="preserve"> </v>
      </c>
      <c r="K95" s="48" t="str">
        <f>IF(ISERROR(VLOOKUP(C95,'WTC Database'!C:G,5,0))," ",VLOOKUP(C95,'WTC Database'!C:G,5,0))</f>
        <v xml:space="preserve"> </v>
      </c>
      <c r="L95" s="55"/>
      <c r="M95" s="55"/>
      <c r="N95" s="48">
        <f t="shared" si="23"/>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4"/>
        <v>0</v>
      </c>
      <c r="U95" s="48">
        <f t="shared" si="25"/>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20"/>
        <v/>
      </c>
      <c r="E96" t="str">
        <f t="shared" si="21"/>
        <v/>
      </c>
      <c r="F96" t="str">
        <f t="shared" si="26"/>
        <v/>
      </c>
      <c r="H96" t="str">
        <f t="shared" si="22"/>
        <v/>
      </c>
      <c r="J96" t="str">
        <f>IF(ISERROR(VLOOKUP(C96,'WTC Database'!C:G,4,0))," ",VLOOKUP(C96,'WTC Database'!C:G,4,0))</f>
        <v xml:space="preserve"> </v>
      </c>
      <c r="K96" s="48" t="str">
        <f>IF(ISERROR(VLOOKUP(C96,'WTC Database'!C:G,5,0))," ",VLOOKUP(C96,'WTC Database'!C:G,5,0))</f>
        <v xml:space="preserve"> </v>
      </c>
      <c r="L96" s="55"/>
      <c r="M96" s="55"/>
      <c r="N96" s="48">
        <f t="shared" si="23"/>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4"/>
        <v>0</v>
      </c>
      <c r="U96" s="48">
        <f t="shared" si="25"/>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20"/>
        <v/>
      </c>
      <c r="E97" t="str">
        <f t="shared" si="21"/>
        <v/>
      </c>
      <c r="F97" t="str">
        <f t="shared" si="26"/>
        <v/>
      </c>
      <c r="H97" t="str">
        <f t="shared" si="22"/>
        <v/>
      </c>
      <c r="J97" t="str">
        <f>IF(ISERROR(VLOOKUP(C97,'WTC Database'!C:G,4,0))," ",VLOOKUP(C97,'WTC Database'!C:G,4,0))</f>
        <v xml:space="preserve"> </v>
      </c>
      <c r="K97" s="48" t="str">
        <f>IF(ISERROR(VLOOKUP(C97,'WTC Database'!C:G,5,0))," ",VLOOKUP(C97,'WTC Database'!C:G,5,0))</f>
        <v xml:space="preserve"> </v>
      </c>
      <c r="L97" s="55"/>
      <c r="M97" s="55"/>
      <c r="N97" s="48">
        <f t="shared" si="23"/>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4"/>
        <v>0</v>
      </c>
      <c r="U97" s="48">
        <f t="shared" si="25"/>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20"/>
        <v/>
      </c>
      <c r="E98" t="str">
        <f t="shared" si="21"/>
        <v/>
      </c>
      <c r="F98" t="str">
        <f t="shared" si="26"/>
        <v/>
      </c>
      <c r="H98" t="str">
        <f t="shared" si="22"/>
        <v/>
      </c>
      <c r="J98" t="str">
        <f>IF(ISERROR(VLOOKUP(C98,'WTC Database'!C:G,4,0))," ",VLOOKUP(C98,'WTC Database'!C:G,4,0))</f>
        <v xml:space="preserve"> </v>
      </c>
      <c r="K98" s="48" t="str">
        <f>IF(ISERROR(VLOOKUP(C98,'WTC Database'!C:G,5,0))," ",VLOOKUP(C98,'WTC Database'!C:G,5,0))</f>
        <v xml:space="preserve"> </v>
      </c>
      <c r="L98" s="55"/>
      <c r="M98" s="55"/>
      <c r="N98" s="48">
        <f t="shared" si="23"/>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4"/>
        <v>0</v>
      </c>
      <c r="U98" s="48">
        <f t="shared" si="25"/>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20"/>
        <v/>
      </c>
      <c r="E99" t="str">
        <f t="shared" si="21"/>
        <v/>
      </c>
      <c r="F99" t="str">
        <f t="shared" si="26"/>
        <v/>
      </c>
      <c r="H99" t="str">
        <f t="shared" si="22"/>
        <v/>
      </c>
      <c r="J99" t="str">
        <f>IF(ISERROR(VLOOKUP(C99,'WTC Database'!C:G,4,0))," ",VLOOKUP(C99,'WTC Database'!C:G,4,0))</f>
        <v xml:space="preserve"> </v>
      </c>
      <c r="K99" s="48" t="str">
        <f>IF(ISERROR(VLOOKUP(C99,'WTC Database'!C:G,5,0))," ",VLOOKUP(C99,'WTC Database'!C:G,5,0))</f>
        <v xml:space="preserve"> </v>
      </c>
      <c r="L99" s="55"/>
      <c r="M99" s="55"/>
      <c r="N99" s="48">
        <f t="shared" si="23"/>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4"/>
        <v>0</v>
      </c>
      <c r="U99" s="48">
        <f t="shared" si="25"/>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20"/>
        <v/>
      </c>
      <c r="E100" t="str">
        <f t="shared" si="21"/>
        <v/>
      </c>
      <c r="F100" t="str">
        <f t="shared" si="26"/>
        <v/>
      </c>
      <c r="H100" t="str">
        <f t="shared" si="22"/>
        <v/>
      </c>
      <c r="J100" t="str">
        <f>IF(ISERROR(VLOOKUP(C100,'WTC Database'!C:G,4,0))," ",VLOOKUP(C100,'WTC Database'!C:G,4,0))</f>
        <v xml:space="preserve"> </v>
      </c>
      <c r="K100" s="48" t="str">
        <f>IF(ISERROR(VLOOKUP(C100,'WTC Database'!C:G,5,0))," ",VLOOKUP(C100,'WTC Database'!C:G,5,0))</f>
        <v xml:space="preserve"> </v>
      </c>
      <c r="L100" s="55"/>
      <c r="M100" s="55"/>
      <c r="N100" s="48">
        <f t="shared" si="23"/>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4"/>
        <v>0</v>
      </c>
      <c r="U100" s="48">
        <f t="shared" si="25"/>
        <v>0</v>
      </c>
    </row>
  </sheetData>
  <conditionalFormatting sqref="A2:Q100">
    <cfRule type="expression" dxfId="484" priority="19">
      <formula>$D2="OVR"</formula>
    </cfRule>
    <cfRule type="expression" dxfId="483" priority="20">
      <formula>$D2="ARR"</formula>
    </cfRule>
    <cfRule type="expression" dxfId="482" priority="21">
      <formula>$D2="DEP"</formula>
    </cfRule>
    <cfRule type="expression" dxfId="481" priority="22">
      <formula>$D2="LOC"</formula>
    </cfRule>
  </conditionalFormatting>
  <conditionalFormatting sqref="G2:G100">
    <cfRule type="expression" priority="3">
      <formula>AND($D2="OVR", NOT(ISBLANK($G2)))</formula>
    </cfRule>
    <cfRule type="expression" dxfId="480" priority="4">
      <formula>AND($D2="OVR", ISBLANK($G2))</formula>
    </cfRule>
    <cfRule type="expression" dxfId="479" priority="7">
      <formula>AND($D2="ARR", NOT(ISBLANK($G2)))</formula>
    </cfRule>
    <cfRule type="expression" dxfId="478" priority="8">
      <formula>AND($D2="ARR", ISBLANK($G2))</formula>
    </cfRule>
  </conditionalFormatting>
  <conditionalFormatting sqref="I2:I100">
    <cfRule type="expression" priority="1">
      <formula>AND($D2="OVR", NOT(ISBLANK($I2)))</formula>
    </cfRule>
    <cfRule type="expression" dxfId="477" priority="2">
      <formula>AND($D2="OVR", ISBLANK($I2))</formula>
    </cfRule>
    <cfRule type="expression" priority="5">
      <formula>AND($D2="DEP", NOT(ISBLANK($I2)))</formula>
    </cfRule>
    <cfRule type="expression" dxfId="476" priority="6">
      <formula>AND($D2="DEP", ISBLANK($I2))</formula>
    </cfRule>
  </conditionalFormatting>
  <conditionalFormatting sqref="J2:J100">
    <cfRule type="expression" dxfId="475" priority="15">
      <formula>$J2="J"</formula>
    </cfRule>
    <cfRule type="expression" dxfId="474" priority="16">
      <formula>$J2="H"</formula>
    </cfRule>
    <cfRule type="expression" dxfId="473" priority="17">
      <formula>$J2="S"</formula>
    </cfRule>
    <cfRule type="expression" dxfId="472" priority="18">
      <formula>$J2="M"</formula>
    </cfRule>
  </conditionalFormatting>
  <conditionalFormatting sqref="K2:K100">
    <cfRule type="expression" dxfId="471" priority="10">
      <formula>$K2="S"</formula>
    </cfRule>
    <cfRule type="expression" dxfId="470" priority="11">
      <formula>$K2="LM"</formula>
    </cfRule>
    <cfRule type="expression" dxfId="469" priority="12">
      <formula>$K2="UM"</formula>
    </cfRule>
    <cfRule type="expression" dxfId="468" priority="13">
      <formula>$K2="H"</formula>
    </cfRule>
    <cfRule type="expression" dxfId="467" priority="14">
      <formula>$K2="J"</formula>
    </cfRule>
  </conditionalFormatting>
  <conditionalFormatting sqref="S1:S1048576">
    <cfRule type="expression" dxfId="466" priority="9" stopIfTrue="1">
      <formula>IF($R1&lt;&gt;"BM",FALSE,IF(OR($S1="A",$S1="L",$S1="M"),FALSE,TRUE))</formula>
    </cfRule>
  </conditionalFormatting>
  <dataValidations count="10">
    <dataValidation type="whole" allowBlank="1" showInputMessage="1" showErrorMessage="1" error="Please enter the number of times this sortie received a Flight Information Service." sqref="N1 N101:N1048576" xr:uid="{DAB62C8B-89CC-4D9E-B28F-2E1D77CC3908}">
      <formula1>1</formula1>
      <formula2>10</formula2>
    </dataValidation>
    <dataValidation type="custom" allowBlank="1" showInputMessage="1" showErrorMessage="1" errorTitle="Invalid Time Format" error="Invalid Time Format" sqref="G101:G1048576" xr:uid="{98E8A616-38C8-4D79-ACC0-F8349ADBE366}">
      <formula1>AND(LEN(G102)=4,ISNUMBER(G102))</formula1>
    </dataValidation>
    <dataValidation type="list" allowBlank="1" showInputMessage="1" showErrorMessage="1" sqref="O101:O1048576 P1:P100" xr:uid="{DE3867FA-48B5-444C-B781-3E03EFCB86B4}">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0CF8830B-1D16-4843-BAED-EA3D006A0767}">
      <formula1>"LOC, DEP, ARR, OVR"</formula1>
    </dataValidation>
    <dataValidation type="list" allowBlank="1" showInputMessage="1" showErrorMessage="1" sqref="D1" xr:uid="{5F57E781-DC62-467C-B0D6-3B1C59203E77}">
      <formula1>"BM, BC, VM, VC"</formula1>
    </dataValidation>
    <dataValidation type="whole" allowBlank="1" showInputMessage="1" showErrorMessage="1" errorTitle="Flight Information Service" error="Please enter the number of times this sortie received a Flight Information Service (Basic Service)." sqref="N2:N100" xr:uid="{07F45387-514E-48CB-BA44-817BF8ED3039}">
      <formula1>1</formula1>
      <formula2>10</formula2>
    </dataValidation>
    <dataValidation type="list" allowBlank="1" showErrorMessage="1" errorTitle="Type of Flight" error="DEP - Departure_x000a_ARR - Arrival_x000a_LOC - Local_x000a_OVR - Overflight" sqref="D2:D100" xr:uid="{832AD4FE-D00B-4184-AD8B-6A29ABD3B911}">
      <formula1>"LOC, DEP, ARR, OVR"</formula1>
    </dataValidation>
    <dataValidation type="whole" allowBlank="1" showInputMessage="1" showErrorMessage="1" errorTitle="Overshoot" error="Please enter the total number of Go Arounds, Missed Approaches or Overshoots the aircraft performed." sqref="M1:M1048576" xr:uid="{79B5BEBD-8145-47C7-8C81-C098BB53B04C}">
      <formula1>1</formula1>
      <formula2>100</formula2>
    </dataValidation>
    <dataValidation type="whole" allowBlank="1" showInputMessage="1" showErrorMessage="1" errorTitle="Touch And Go" error="Please enter the number of times the aircraft performed a touch and go." sqref="L1:L1048576" xr:uid="{D02D4618-263B-4EB1-B97B-26846C86760F}">
      <formula1>1</formula1>
      <formula2>100</formula2>
    </dataValidation>
    <dataValidation type="list" allowBlank="1" showInputMessage="1" showErrorMessage="1" error="Please enter the correct rules of flight._x000a_VFR (V), IFR (I), IFR to VFR (Y), VFR to IFR (Z)" sqref="E1:E1048576" xr:uid="{D0450132-4EA2-4A05-A135-093D135B4FCA}">
      <formula1>"V,I,Y,Z"</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extLst>
    <ext xmlns:x14="http://schemas.microsoft.com/office/spreadsheetml/2009/9/main" uri="{CCE6A557-97BC-4b89-ADB6-D9C93CAAB3DF}">
      <x14:dataValidations xmlns:xm="http://schemas.microsoft.com/office/excel/2006/main" count="1">
        <x14:dataValidation type="custom" allowBlank="1" showInputMessage="1" showErrorMessage="1" errorTitle="Invalid Time Format" error="Invalid Time Format" xr:uid="{57B5D58F-4AE9-4C5B-8B51-6E8EE16FCECC}">
          <x14:formula1>
            <xm:f>AND(LEN('14TH'!G2)=4,ISNUMBER('14TH'!G2))</xm:f>
          </x14:formula1>
          <xm:sqref>G1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FC6EC-2DCD-48FA-A59C-F32245BF4B9B}">
  <sheetPr codeName="Sheet34"/>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7" si="1">IF(OR(D2="LOC", D2="OVR"), "V", "")</f>
        <v/>
      </c>
      <c r="F2" t="str">
        <f t="shared" ref="F2:F17" si="2">IF(OR(D2="DEP",D2="LOC"),"EGOW","")</f>
        <v/>
      </c>
      <c r="H2" t="str">
        <f t="shared" ref="H2:H17" si="3">IF(OR(D2="ARR",D2="LOC"),"EGOW","")</f>
        <v/>
      </c>
      <c r="J2" t="str">
        <f>IF(ISERROR(VLOOKUP(C2,'WTC Database'!C:G,4,0))," ",VLOOKUP(C2,'WTC Database'!C:G,4,0))</f>
        <v xml:space="preserve"> </v>
      </c>
      <c r="K2" s="48" t="str">
        <f>IF(ISERROR(VLOOKUP(C2,'WTC Database'!C:G,5,0))," ",VLOOKUP(C2,'WTC Database'!C:G,5,0))</f>
        <v xml:space="preserve"> </v>
      </c>
      <c r="L2" s="55"/>
      <c r="M2" s="55"/>
      <c r="N2" s="48">
        <f t="shared" ref="N2:N17"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ref="E18:E23" si="7">IF(OR(D18="LOC", D18="OVR"), "V", "")</f>
        <v/>
      </c>
      <c r="F18" t="str">
        <f t="shared" ref="F18:F23" si="8">IF(OR(D18="DEP",D18="LOC"),"EGOW","")</f>
        <v/>
      </c>
      <c r="H18" t="str">
        <f t="shared" ref="H18:H23" si="9">IF(OR(D18="ARR",D18="LOC"),"EGOW","")</f>
        <v/>
      </c>
      <c r="J18" t="str">
        <f>IF(ISERROR(VLOOKUP(C18,'WTC Database'!C:G,4,0))," ",VLOOKUP(C18,'WTC Database'!C:G,4,0))</f>
        <v xml:space="preserve"> </v>
      </c>
      <c r="K18" s="48" t="str">
        <f>IF(ISERROR(VLOOKUP(C18,'WTC Database'!C:G,5,0))," ",VLOOKUP(C18,'WTC Database'!C:G,5,0))</f>
        <v xml:space="preserve"> </v>
      </c>
      <c r="L18" s="55"/>
      <c r="M18" s="55"/>
      <c r="N18" s="48">
        <f t="shared" ref="N18:N23" si="10">IF(D18="OVR",1,0)</f>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7"/>
        <v/>
      </c>
      <c r="F19" t="str">
        <f t="shared" si="8"/>
        <v/>
      </c>
      <c r="H19" t="str">
        <f t="shared" si="9"/>
        <v/>
      </c>
      <c r="J19" t="str">
        <f>IF(ISERROR(VLOOKUP(C19,'WTC Database'!C:G,4,0))," ",VLOOKUP(C19,'WTC Database'!C:G,4,0))</f>
        <v xml:space="preserve"> </v>
      </c>
      <c r="K19" s="48" t="str">
        <f>IF(ISERROR(VLOOKUP(C19,'WTC Database'!C:G,5,0))," ",VLOOKUP(C19,'WTC Database'!C:G,5,0))</f>
        <v xml:space="preserve"> </v>
      </c>
      <c r="L19" s="55"/>
      <c r="M19" s="55"/>
      <c r="N19" s="48">
        <f t="shared" si="10"/>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7"/>
        <v/>
      </c>
      <c r="F20" t="str">
        <f t="shared" si="8"/>
        <v/>
      </c>
      <c r="H20" t="str">
        <f t="shared" si="9"/>
        <v/>
      </c>
      <c r="J20" t="str">
        <f>IF(ISERROR(VLOOKUP(C20,'WTC Database'!C:G,4,0))," ",VLOOKUP(C20,'WTC Database'!C:G,4,0))</f>
        <v xml:space="preserve"> </v>
      </c>
      <c r="K20" s="48" t="str">
        <f>IF(ISERROR(VLOOKUP(C20,'WTC Database'!C:G,5,0))," ",VLOOKUP(C20,'WTC Database'!C:G,5,0))</f>
        <v xml:space="preserve"> </v>
      </c>
      <c r="L20" s="55"/>
      <c r="M20" s="55"/>
      <c r="N20" s="48">
        <f t="shared" si="10"/>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phoneticPr fontId="8" type="noConversion"/>
  <conditionalFormatting sqref="A2:Q100">
    <cfRule type="expression" dxfId="465" priority="19">
      <formula>$D2="OVR"</formula>
    </cfRule>
    <cfRule type="expression" dxfId="464" priority="20">
      <formula>$D2="ARR"</formula>
    </cfRule>
    <cfRule type="expression" dxfId="463" priority="21">
      <formula>$D2="DEP"</formula>
    </cfRule>
    <cfRule type="expression" dxfId="462" priority="22">
      <formula>$D2="LOC"</formula>
    </cfRule>
  </conditionalFormatting>
  <conditionalFormatting sqref="G2:G100">
    <cfRule type="expression" priority="3">
      <formula>AND($D2="OVR", NOT(ISBLANK($G2)))</formula>
    </cfRule>
    <cfRule type="expression" dxfId="461" priority="4">
      <formula>AND($D2="OVR", ISBLANK($G2))</formula>
    </cfRule>
    <cfRule type="expression" dxfId="460" priority="7">
      <formula>AND($D2="ARR", NOT(ISBLANK($G2)))</formula>
    </cfRule>
    <cfRule type="expression" dxfId="459" priority="8">
      <formula>AND($D2="ARR", ISBLANK($G2))</formula>
    </cfRule>
  </conditionalFormatting>
  <conditionalFormatting sqref="I2:I100">
    <cfRule type="expression" priority="1">
      <formula>AND($D2="OVR", NOT(ISBLANK($I2)))</formula>
    </cfRule>
    <cfRule type="expression" dxfId="458" priority="2">
      <formula>AND($D2="OVR", ISBLANK($I2))</formula>
    </cfRule>
    <cfRule type="expression" priority="5">
      <formula>AND($D2="DEP", NOT(ISBLANK($I2)))</formula>
    </cfRule>
    <cfRule type="expression" dxfId="457" priority="6">
      <formula>AND($D2="DEP", ISBLANK($I2))</formula>
    </cfRule>
  </conditionalFormatting>
  <conditionalFormatting sqref="J2:J100">
    <cfRule type="expression" dxfId="456" priority="15">
      <formula>$J2="J"</formula>
    </cfRule>
    <cfRule type="expression" dxfId="455" priority="16">
      <formula>$J2="H"</formula>
    </cfRule>
    <cfRule type="expression" dxfId="454" priority="17">
      <formula>$J2="S"</formula>
    </cfRule>
    <cfRule type="expression" dxfId="453" priority="18">
      <formula>$J2="M"</formula>
    </cfRule>
  </conditionalFormatting>
  <conditionalFormatting sqref="K2:K100">
    <cfRule type="expression" dxfId="452" priority="10">
      <formula>$K2="S"</formula>
    </cfRule>
    <cfRule type="expression" dxfId="451" priority="11">
      <formula>$K2="LM"</formula>
    </cfRule>
    <cfRule type="expression" dxfId="450" priority="12">
      <formula>$K2="UM"</formula>
    </cfRule>
    <cfRule type="expression" dxfId="449" priority="13">
      <formula>$K2="H"</formula>
    </cfRule>
    <cfRule type="expression" dxfId="448" priority="14">
      <formula>$K2="J"</formula>
    </cfRule>
  </conditionalFormatting>
  <conditionalFormatting sqref="S1:S1048576">
    <cfRule type="expression" dxfId="447" priority="9" stopIfTrue="1">
      <formula>IF($R1&lt;&gt;"BM",FALSE,IF(OR($S1="A",$S1="L",$S1="M"),FALSE,TRUE))</formula>
    </cfRule>
  </conditionalFormatting>
  <dataValidations count="10">
    <dataValidation type="list" allowBlank="1" showInputMessage="1" showErrorMessage="1" sqref="D1" xr:uid="{6E48A133-BECE-42B2-84AC-732DABDCE79D}">
      <formula1>"BM, BC, VM, VC"</formula1>
    </dataValidation>
    <dataValidation type="list" allowBlank="1" showInputMessage="1" showErrorMessage="1" sqref="D101:D1048576" xr:uid="{CB1169CD-CCDB-4C41-834F-C2E9448FD30A}">
      <formula1>"LOC, DEP, ARR, OVR"</formula1>
    </dataValidation>
    <dataValidation type="list" allowBlank="1" showInputMessage="1" showErrorMessage="1" sqref="O101:O1048576 P1:P100" xr:uid="{CB934521-6A34-435C-9C7E-E92689CBEB73}">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AC87C6DF-EF49-41CC-A8B9-A6FA6E5D660F}">
      <formula1>AND(LEN(G2)=4,ISNUMBER(G2))</formula1>
    </dataValidation>
    <dataValidation type="list" allowBlank="1" showInputMessage="1" showErrorMessage="1" error="Please enter the correct rules of flight._x000a_VFR (V), IFR (I), IFR to VFR (Y), VFR to IFR (Z)" sqref="E1:E1048576" xr:uid="{02836D62-1586-44F5-BD28-6773ED816699}">
      <formula1>"V,I,Y,Z"</formula1>
    </dataValidation>
    <dataValidation type="whole" allowBlank="1" showInputMessage="1" showErrorMessage="1" error="Please enter the number of times this sortie received a Flight Information Service." sqref="N1 N101:N1048576" xr:uid="{5420E6B7-7E06-4426-A3FC-ABF336293AB9}">
      <formula1>1</formula1>
      <formula2>10</formula2>
    </dataValidation>
    <dataValidation type="whole" allowBlank="1" showInputMessage="1" showErrorMessage="1" errorTitle="Touch And Go" error="Please enter the number of times the aircraft performed a touch and go." sqref="L1:L1048576" xr:uid="{AA38DAC4-4D23-4D58-A4D7-148FCD70C9D7}">
      <formula1>1</formula1>
      <formula2>100</formula2>
    </dataValidation>
    <dataValidation type="whole" allowBlank="1" showInputMessage="1" showErrorMessage="1" errorTitle="Overshoot" error="Please enter the total number of Go Arounds, Missed Approaches or Overshoots the aircraft performed." sqref="M1:M1048576" xr:uid="{6530292D-255C-47B6-8478-5072AA424DE0}">
      <formula1>1</formula1>
      <formula2>100</formula2>
    </dataValidation>
    <dataValidation type="list" allowBlank="1" showErrorMessage="1" errorTitle="Type of Flight" error="DEP - Departure_x000a_ARR - Arrival_x000a_LOC - Local_x000a_OVR - Overflight" sqref="D2:D100" xr:uid="{E955D9AF-D2AC-41B8-97F9-FE5EE52B5F55}">
      <formula1>"LOC, DEP, ARR, OVR"</formula1>
    </dataValidation>
    <dataValidation type="whole" allowBlank="1" showInputMessage="1" showErrorMessage="1" errorTitle="Flight Information Service" error="Please enter the number of times this sortie received a Flight Information Service (Basic Service)." sqref="N2:N100" xr:uid="{5E821511-217C-48B9-905B-173598FDDE96}">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2CA68-92C5-495F-A6EC-0D798DFBB1B4}">
  <sheetPr codeName="Sheet33"/>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446" priority="19">
      <formula>$D2="OVR"</formula>
    </cfRule>
    <cfRule type="expression" dxfId="445" priority="20">
      <formula>$D2="ARR"</formula>
    </cfRule>
    <cfRule type="expression" dxfId="444" priority="21">
      <formula>$D2="DEP"</formula>
    </cfRule>
    <cfRule type="expression" dxfId="443" priority="22">
      <formula>$D2="LOC"</formula>
    </cfRule>
  </conditionalFormatting>
  <conditionalFormatting sqref="G2:G100">
    <cfRule type="expression" priority="3">
      <formula>AND($D2="OVR", NOT(ISBLANK($G2)))</formula>
    </cfRule>
    <cfRule type="expression" dxfId="442" priority="4">
      <formula>AND($D2="OVR", ISBLANK($G2))</formula>
    </cfRule>
    <cfRule type="expression" dxfId="441" priority="7">
      <formula>AND($D2="ARR", NOT(ISBLANK($G2)))</formula>
    </cfRule>
    <cfRule type="expression" dxfId="440" priority="8">
      <formula>AND($D2="ARR", ISBLANK($G2))</formula>
    </cfRule>
  </conditionalFormatting>
  <conditionalFormatting sqref="I2:I100">
    <cfRule type="expression" priority="1">
      <formula>AND($D2="OVR", NOT(ISBLANK($I2)))</formula>
    </cfRule>
    <cfRule type="expression" dxfId="439" priority="2">
      <formula>AND($D2="OVR", ISBLANK($I2))</formula>
    </cfRule>
    <cfRule type="expression" priority="5">
      <formula>AND($D2="DEP", NOT(ISBLANK($I2)))</formula>
    </cfRule>
    <cfRule type="expression" dxfId="438" priority="6">
      <formula>AND($D2="DEP", ISBLANK($I2))</formula>
    </cfRule>
  </conditionalFormatting>
  <conditionalFormatting sqref="J2:J100">
    <cfRule type="expression" dxfId="437" priority="15">
      <formula>$J2="J"</formula>
    </cfRule>
    <cfRule type="expression" dxfId="436" priority="16">
      <formula>$J2="H"</formula>
    </cfRule>
    <cfRule type="expression" dxfId="435" priority="17">
      <formula>$J2="S"</formula>
    </cfRule>
    <cfRule type="expression" dxfId="434" priority="18">
      <formula>$J2="M"</formula>
    </cfRule>
  </conditionalFormatting>
  <conditionalFormatting sqref="K2:K100">
    <cfRule type="expression" dxfId="433" priority="10">
      <formula>$K2="S"</formula>
    </cfRule>
    <cfRule type="expression" dxfId="432" priority="11">
      <formula>$K2="LM"</formula>
    </cfRule>
    <cfRule type="expression" dxfId="431" priority="12">
      <formula>$K2="UM"</formula>
    </cfRule>
    <cfRule type="expression" dxfId="430" priority="13">
      <formula>$K2="H"</formula>
    </cfRule>
    <cfRule type="expression" dxfId="429" priority="14">
      <formula>$K2="J"</formula>
    </cfRule>
  </conditionalFormatting>
  <conditionalFormatting sqref="S1:S1048576">
    <cfRule type="expression" dxfId="428"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6CBC1494-F7F9-4536-8B6E-DCED1CDD1640}">
      <formula1>1</formula1>
      <formula2>10</formula2>
    </dataValidation>
    <dataValidation type="list" allowBlank="1" showErrorMessage="1" errorTitle="Type of Flight" error="DEP - Departure_x000a_ARR - Arrival_x000a_LOC - Local_x000a_OVR - Overflight" sqref="D2:D100" xr:uid="{287D7259-2C20-4A5D-A80A-BEF10AB16042}">
      <formula1>"LOC, DEP, ARR, OVR"</formula1>
    </dataValidation>
    <dataValidation type="whole" allowBlank="1" showInputMessage="1" showErrorMessage="1" errorTitle="Overshoot" error="Please enter the total number of Go Arounds, Missed Approaches or Overshoots the aircraft performed." sqref="M1:M1048576" xr:uid="{C787DE2B-2C68-4CC2-B343-4C9C0C6A46CE}">
      <formula1>1</formula1>
      <formula2>100</formula2>
    </dataValidation>
    <dataValidation type="whole" allowBlank="1" showInputMessage="1" showErrorMessage="1" errorTitle="Touch And Go" error="Please enter the number of times the aircraft performed a touch and go." sqref="L1:L1048576" xr:uid="{0AE51FBE-2463-4A51-8036-D6769D22701F}">
      <formula1>1</formula1>
      <formula2>100</formula2>
    </dataValidation>
    <dataValidation type="whole" allowBlank="1" showInputMessage="1" showErrorMessage="1" error="Please enter the number of times this sortie received a Flight Information Service." sqref="N1 N101:N1048576" xr:uid="{69A08753-30E2-4FB5-AFC4-9D05F6DD9619}">
      <formula1>1</formula1>
      <formula2>10</formula2>
    </dataValidation>
    <dataValidation type="list" allowBlank="1" showInputMessage="1" showErrorMessage="1" error="Please enter the correct rules of flight._x000a_VFR (V), IFR (I), IFR to VFR (Y), VFR to IFR (Z)" sqref="E1:E1048576" xr:uid="{21D4C54D-8AF2-4A7B-A37D-9956DDE9B315}">
      <formula1>"V,I,Y,Z"</formula1>
    </dataValidation>
    <dataValidation type="custom" allowBlank="1" showInputMessage="1" showErrorMessage="1" errorTitle="Invalid Time Format" error="Invalid Time Format" sqref="G1 G101:G1048576" xr:uid="{80733A62-DF97-46FD-A2AD-57A7017F27CB}">
      <formula1>AND(LEN(G2)=4,ISNUMBER(G2))</formula1>
    </dataValidation>
    <dataValidation type="list" allowBlank="1" showInputMessage="1" showErrorMessage="1" sqref="O101:O1048576 P1:P100" xr:uid="{53E1B696-398B-47A1-AC97-3CDB7CCDF587}">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DCFE537D-6528-4D60-801C-45D569244615}">
      <formula1>"LOC, DEP, ARR, OVR"</formula1>
    </dataValidation>
    <dataValidation type="list" allowBlank="1" showInputMessage="1" showErrorMessage="1" sqref="D1" xr:uid="{950A9673-5BA2-44EC-8A7C-C7F4A94996C7}">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DE05-E06C-456D-AE0B-643C0BC744E3}">
  <sheetPr codeName="Sheet32"/>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1" si="1">IF(OR(D2="LOC", D2="OVR"), "V", "")</f>
        <v/>
      </c>
      <c r="F2" t="str">
        <f t="shared" ref="F2:F21" si="2">IF(OR(D2="DEP",D2="LOC"),"EGOW","")</f>
        <v/>
      </c>
      <c r="H2" t="str">
        <f t="shared" ref="H2:H21" si="3">IF(OR(D2="ARR",D2="LOC"),"EGOW","")</f>
        <v/>
      </c>
      <c r="J2" t="str">
        <f>IF(ISERROR(VLOOKUP(C2,'WTC Database'!C:G,4,0))," ",VLOOKUP(C2,'WTC Database'!C:G,4,0))</f>
        <v xml:space="preserve"> </v>
      </c>
      <c r="K2" s="48" t="str">
        <f>IF(ISERROR(VLOOKUP(C2,'WTC Database'!C:G,5,0))," ",VLOOKUP(C2,'WTC Database'!C:G,5,0))</f>
        <v xml:space="preserve"> </v>
      </c>
      <c r="L2" s="55"/>
      <c r="M2" s="55"/>
      <c r="N2" s="48">
        <f t="shared" ref="N2:N21"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ref="E22:E23" si="7">IF(OR(D22="LOC", D22="OVR"), "V", "")</f>
        <v/>
      </c>
      <c r="F22" t="str">
        <f t="shared" ref="F22:F23" si="8">IF(OR(D22="DEP",D22="LOC"),"EGOW","")</f>
        <v/>
      </c>
      <c r="H22" t="str">
        <f t="shared" ref="H22:H23" si="9">IF(OR(D22="ARR",D22="LOC"),"EGOW","")</f>
        <v/>
      </c>
      <c r="J22" t="str">
        <f>IF(ISERROR(VLOOKUP(C22,'WTC Database'!C:G,4,0))," ",VLOOKUP(C22,'WTC Database'!C:G,4,0))</f>
        <v xml:space="preserve"> </v>
      </c>
      <c r="K22" s="48" t="str">
        <f>IF(ISERROR(VLOOKUP(C22,'WTC Database'!C:G,5,0))," ",VLOOKUP(C22,'WTC Database'!C:G,5,0))</f>
        <v xml:space="preserve"> </v>
      </c>
      <c r="L22" s="55"/>
      <c r="M22" s="55"/>
      <c r="N22" s="48">
        <f t="shared" ref="N22:N23" si="10">IF(D22="OVR",1,0)</f>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conditionalFormatting sqref="A2:Q100">
    <cfRule type="expression" dxfId="427" priority="19">
      <formula>$D2="OVR"</formula>
    </cfRule>
    <cfRule type="expression" dxfId="426" priority="20">
      <formula>$D2="ARR"</formula>
    </cfRule>
    <cfRule type="expression" dxfId="425" priority="21">
      <formula>$D2="DEP"</formula>
    </cfRule>
    <cfRule type="expression" dxfId="424" priority="22">
      <formula>$D2="LOC"</formula>
    </cfRule>
  </conditionalFormatting>
  <conditionalFormatting sqref="G2:G100">
    <cfRule type="expression" priority="3">
      <formula>AND($D2="OVR", NOT(ISBLANK($G2)))</formula>
    </cfRule>
    <cfRule type="expression" dxfId="423" priority="4">
      <formula>AND($D2="OVR", ISBLANK($G2))</formula>
    </cfRule>
    <cfRule type="expression" dxfId="422" priority="7">
      <formula>AND($D2="ARR", NOT(ISBLANK($G2)))</formula>
    </cfRule>
    <cfRule type="expression" dxfId="421" priority="8">
      <formula>AND($D2="ARR", ISBLANK($G2))</formula>
    </cfRule>
  </conditionalFormatting>
  <conditionalFormatting sqref="I2:I100">
    <cfRule type="expression" priority="1">
      <formula>AND($D2="OVR", NOT(ISBLANK($I2)))</formula>
    </cfRule>
    <cfRule type="expression" dxfId="420" priority="2">
      <formula>AND($D2="OVR", ISBLANK($I2))</formula>
    </cfRule>
    <cfRule type="expression" priority="5">
      <formula>AND($D2="DEP", NOT(ISBLANK($I2)))</formula>
    </cfRule>
    <cfRule type="expression" dxfId="419" priority="6">
      <formula>AND($D2="DEP", ISBLANK($I2))</formula>
    </cfRule>
  </conditionalFormatting>
  <conditionalFormatting sqref="J2:J100">
    <cfRule type="expression" dxfId="418" priority="15">
      <formula>$J2="J"</formula>
    </cfRule>
    <cfRule type="expression" dxfId="417" priority="16">
      <formula>$J2="H"</formula>
    </cfRule>
    <cfRule type="expression" dxfId="416" priority="17">
      <formula>$J2="S"</formula>
    </cfRule>
    <cfRule type="expression" dxfId="415" priority="18">
      <formula>$J2="M"</formula>
    </cfRule>
  </conditionalFormatting>
  <conditionalFormatting sqref="K2:K100">
    <cfRule type="expression" dxfId="414" priority="10">
      <formula>$K2="S"</formula>
    </cfRule>
    <cfRule type="expression" dxfId="413" priority="11">
      <formula>$K2="LM"</formula>
    </cfRule>
    <cfRule type="expression" dxfId="412" priority="12">
      <formula>$K2="UM"</formula>
    </cfRule>
    <cfRule type="expression" dxfId="411" priority="13">
      <formula>$K2="H"</formula>
    </cfRule>
    <cfRule type="expression" dxfId="410" priority="14">
      <formula>$K2="J"</formula>
    </cfRule>
  </conditionalFormatting>
  <conditionalFormatting sqref="S1:S1048576">
    <cfRule type="expression" dxfId="409" priority="9" stopIfTrue="1">
      <formula>IF($R1&lt;&gt;"BM",FALSE,IF(OR($S1="A",$S1="L",$S1="M"),FALSE,TRUE))</formula>
    </cfRule>
  </conditionalFormatting>
  <dataValidations count="10">
    <dataValidation type="list" allowBlank="1" showInputMessage="1" showErrorMessage="1" sqref="D1" xr:uid="{5625CD4D-88E2-4EB2-9FA7-26E68E972C94}">
      <formula1>"BM, BC, VM, VC"</formula1>
    </dataValidation>
    <dataValidation type="list" allowBlank="1" showInputMessage="1" showErrorMessage="1" sqref="D101:D1048576" xr:uid="{D11C1908-6E69-480C-8C13-8E59AB4A9265}">
      <formula1>"LOC, DEP, ARR, OVR"</formula1>
    </dataValidation>
    <dataValidation type="list" allowBlank="1" showInputMessage="1" showErrorMessage="1" sqref="O101:O1048576 P1:P100" xr:uid="{93ACD992-4120-410F-AC82-E52C9723AD65}">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2011FC5F-AA6D-4760-AF9C-DCBF8F85BB02}">
      <formula1>AND(LEN(G2)=4,ISNUMBER(G2))</formula1>
    </dataValidation>
    <dataValidation type="list" allowBlank="1" showInputMessage="1" showErrorMessage="1" error="Please enter the correct rules of flight._x000a_VFR (V), IFR (I), IFR to VFR (Y), VFR to IFR (Z)" sqref="E1:E1048576" xr:uid="{6E934AB4-47EE-4EB6-B74A-81EF22B95EB2}">
      <formula1>"V,I,Y,Z"</formula1>
    </dataValidation>
    <dataValidation type="whole" allowBlank="1" showInputMessage="1" showErrorMessage="1" error="Please enter the number of times this sortie received a Flight Information Service." sqref="N1 N101:N1048576" xr:uid="{9C8E9343-D5D5-4C8E-956C-ACCBD9A32C7A}">
      <formula1>1</formula1>
      <formula2>10</formula2>
    </dataValidation>
    <dataValidation type="whole" allowBlank="1" showInputMessage="1" showErrorMessage="1" errorTitle="Touch And Go" error="Please enter the number of times the aircraft performed a touch and go." sqref="L1:L1048576" xr:uid="{67056749-F3DA-4FDD-A109-49A9F6BD2192}">
      <formula1>1</formula1>
      <formula2>100</formula2>
    </dataValidation>
    <dataValidation type="whole" allowBlank="1" showInputMessage="1" showErrorMessage="1" errorTitle="Overshoot" error="Please enter the total number of Go Arounds, Missed Approaches or Overshoots the aircraft performed." sqref="M1:M1048576" xr:uid="{F5F50121-3A5C-4E8E-A267-BA144CD39C15}">
      <formula1>1</formula1>
      <formula2>100</formula2>
    </dataValidation>
    <dataValidation type="list" allowBlank="1" showErrorMessage="1" errorTitle="Type of Flight" error="DEP - Departure_x000a_ARR - Arrival_x000a_LOC - Local_x000a_OVR - Overflight" sqref="D2:D100" xr:uid="{65D6CE69-8A78-47AA-93D5-BE942A36EDE1}">
      <formula1>"LOC, DEP, ARR, OVR"</formula1>
    </dataValidation>
    <dataValidation type="whole" allowBlank="1" showInputMessage="1" showErrorMessage="1" errorTitle="Flight Information Service" error="Please enter the number of times this sortie received a Flight Information Service (Basic Service)." sqref="N2:N100" xr:uid="{30B19504-357D-4B90-99DA-4E99E03DF178}">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5723C-3A36-4849-97A9-DB01990F9AC8}">
  <sheetPr codeName="Sheet31"/>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9" si="1">IF(OR(D2="LOC", D2="OVR"), "V", "")</f>
        <v/>
      </c>
      <c r="F2" t="str">
        <f t="shared" ref="F2:F19" si="2">IF(OR(D2="DEP",D2="LOC"),"EGOW","")</f>
        <v/>
      </c>
      <c r="H2" t="str">
        <f t="shared" ref="H2:H19" si="3">IF(OR(D2="ARR",D2="LOC"),"EGOW","")</f>
        <v/>
      </c>
      <c r="J2" t="str">
        <f>IF(ISERROR(VLOOKUP(C2,'WTC Database'!C:G,4,0))," ",VLOOKUP(C2,'WTC Database'!C:G,4,0))</f>
        <v xml:space="preserve"> </v>
      </c>
      <c r="K2" s="48" t="str">
        <f>IF(ISERROR(VLOOKUP(C2,'WTC Database'!C:G,5,0))," ",VLOOKUP(C2,'WTC Database'!C:G,5,0))</f>
        <v xml:space="preserve"> </v>
      </c>
      <c r="L2" s="55"/>
      <c r="M2" s="55"/>
      <c r="N2" s="48">
        <f t="shared" ref="N2:N19"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13" si="5">IF(D2="loc",2)+IF(OR(D2="DEP",D2="ARR"),"1")+IF(D2="ovr","0")</f>
        <v>0</v>
      </c>
      <c r="U2" s="48">
        <f t="shared" ref="U2:U13" si="6">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si="6"/>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ref="T14:T65" si="7">IF(D14="loc",2)+IF(OR(D14="DEP",D14="ARR"),"1")+IF(D14="ovr","0")</f>
        <v>0</v>
      </c>
      <c r="U14" s="48">
        <f t="shared" ref="U14:U66" si="8">L14*2</f>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7"/>
        <v>0</v>
      </c>
      <c r="U15" s="48">
        <f t="shared" si="8"/>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7"/>
        <v>0</v>
      </c>
      <c r="U16" s="48">
        <f t="shared" si="8"/>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7"/>
        <v>0</v>
      </c>
      <c r="U17" s="48">
        <f t="shared" si="8"/>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7"/>
        <v>0</v>
      </c>
      <c r="U18" s="48">
        <f t="shared" si="8"/>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7"/>
        <v>0</v>
      </c>
      <c r="U19" s="48">
        <f t="shared" si="8"/>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ref="E20:E22" si="9">IF(OR(D20="LOC", D20="OVR"), "V", "")</f>
        <v/>
      </c>
      <c r="F20" t="str">
        <f t="shared" ref="F20:F22" si="10">IF(OR(D20="DEP",D20="LOC"),"EGOW","")</f>
        <v/>
      </c>
      <c r="H20" t="str">
        <f t="shared" ref="H20:H22" si="11">IF(OR(D20="ARR",D20="LOC"),"EGOW","")</f>
        <v/>
      </c>
      <c r="J20" t="str">
        <f>IF(ISERROR(VLOOKUP(C20,'WTC Database'!C:G,4,0))," ",VLOOKUP(C20,'WTC Database'!C:G,4,0))</f>
        <v xml:space="preserve"> </v>
      </c>
      <c r="K20" s="48" t="str">
        <f>IF(ISERROR(VLOOKUP(C20,'WTC Database'!C:G,5,0))," ",VLOOKUP(C20,'WTC Database'!C:G,5,0))</f>
        <v xml:space="preserve"> </v>
      </c>
      <c r="L20" s="55"/>
      <c r="M20" s="55"/>
      <c r="N20" s="48">
        <f t="shared" ref="N20:N22" si="12">IF(D20="OVR",1,0)</f>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7"/>
        <v>0</v>
      </c>
      <c r="U20" s="48">
        <f t="shared" si="8"/>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9"/>
        <v/>
      </c>
      <c r="F21" t="str">
        <f t="shared" si="10"/>
        <v/>
      </c>
      <c r="H21" t="str">
        <f t="shared" si="11"/>
        <v/>
      </c>
      <c r="J21" t="str">
        <f>IF(ISERROR(VLOOKUP(C21,'WTC Database'!C:G,4,0))," ",VLOOKUP(C21,'WTC Database'!C:G,4,0))</f>
        <v xml:space="preserve"> </v>
      </c>
      <c r="K21" s="48" t="str">
        <f>IF(ISERROR(VLOOKUP(C21,'WTC Database'!C:G,5,0))," ",VLOOKUP(C21,'WTC Database'!C:G,5,0))</f>
        <v xml:space="preserve"> </v>
      </c>
      <c r="L21" s="55"/>
      <c r="M21" s="55"/>
      <c r="N21" s="48">
        <f t="shared" si="12"/>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7"/>
        <v>0</v>
      </c>
      <c r="U21" s="48">
        <f t="shared" si="8"/>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9"/>
        <v/>
      </c>
      <c r="F22" t="str">
        <f t="shared" si="10"/>
        <v/>
      </c>
      <c r="H22" t="str">
        <f t="shared" si="11"/>
        <v/>
      </c>
      <c r="J22" t="str">
        <f>IF(ISERROR(VLOOKUP(C22,'WTC Database'!C:G,4,0))," ",VLOOKUP(C22,'WTC Database'!C:G,4,0))</f>
        <v xml:space="preserve"> </v>
      </c>
      <c r="K22" s="48" t="str">
        <f>IF(ISERROR(VLOOKUP(C22,'WTC Database'!C:G,5,0))," ",VLOOKUP(C22,'WTC Database'!C:G,5,0))</f>
        <v xml:space="preserve"> </v>
      </c>
      <c r="L22" s="55"/>
      <c r="M22" s="55"/>
      <c r="N22" s="48">
        <f t="shared" si="12"/>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7"/>
        <v>0</v>
      </c>
      <c r="U22" s="48">
        <f t="shared" si="8"/>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ref="E23:E65" si="13">IF(OR(D23="LOC", D23="OVR"), "V", "")</f>
        <v/>
      </c>
      <c r="F23" t="str">
        <f t="shared" ref="F23:F67" si="14">IF(OR(D23="DEP",D23="LOC"),"EGOW","")</f>
        <v/>
      </c>
      <c r="H23" t="str">
        <f t="shared" ref="H23:H65" si="15">IF(OR(D23="ARR",D23="LOC"),"EGOW","")</f>
        <v/>
      </c>
      <c r="J23" t="str">
        <f>IF(ISERROR(VLOOKUP(C23,'WTC Database'!C:G,4,0))," ",VLOOKUP(C23,'WTC Database'!C:G,4,0))</f>
        <v xml:space="preserve"> </v>
      </c>
      <c r="K23" s="48" t="str">
        <f>IF(ISERROR(VLOOKUP(C23,'WTC Database'!C:G,5,0))," ",VLOOKUP(C23,'WTC Database'!C:G,5,0))</f>
        <v xml:space="preserve"> </v>
      </c>
      <c r="L23" s="55"/>
      <c r="M23" s="55"/>
      <c r="N23" s="48">
        <f t="shared" ref="N23:N65" si="16">IF(D23="OVR",1,0)</f>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7"/>
        <v>0</v>
      </c>
      <c r="U23" s="48">
        <f t="shared" si="8"/>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si="13"/>
        <v/>
      </c>
      <c r="F24" t="str">
        <f t="shared" si="14"/>
        <v/>
      </c>
      <c r="H24" t="str">
        <f t="shared" si="15"/>
        <v/>
      </c>
      <c r="J24" t="str">
        <f>IF(ISERROR(VLOOKUP(C24,'WTC Database'!C:G,4,0))," ",VLOOKUP(C24,'WTC Database'!C:G,4,0))</f>
        <v xml:space="preserve"> </v>
      </c>
      <c r="K24" s="48" t="str">
        <f>IF(ISERROR(VLOOKUP(C24,'WTC Database'!C:G,5,0))," ",VLOOKUP(C24,'WTC Database'!C:G,5,0))</f>
        <v xml:space="preserve"> </v>
      </c>
      <c r="L24" s="55"/>
      <c r="M24" s="55"/>
      <c r="N24" s="48">
        <f t="shared" si="16"/>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7"/>
        <v>0</v>
      </c>
      <c r="U24" s="48">
        <f t="shared" si="8"/>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3"/>
        <v/>
      </c>
      <c r="F25" t="str">
        <f t="shared" si="14"/>
        <v/>
      </c>
      <c r="H25" t="str">
        <f t="shared" si="15"/>
        <v/>
      </c>
      <c r="J25" t="str">
        <f>IF(ISERROR(VLOOKUP(C25,'WTC Database'!C:G,4,0))," ",VLOOKUP(C25,'WTC Database'!C:G,4,0))</f>
        <v xml:space="preserve"> </v>
      </c>
      <c r="K25" s="48" t="str">
        <f>IF(ISERROR(VLOOKUP(C25,'WTC Database'!C:G,5,0))," ",VLOOKUP(C25,'WTC Database'!C:G,5,0))</f>
        <v xml:space="preserve"> </v>
      </c>
      <c r="L25" s="55"/>
      <c r="M25" s="55"/>
      <c r="N25" s="48">
        <f t="shared" si="16"/>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7"/>
        <v>0</v>
      </c>
      <c r="U25" s="48">
        <f t="shared" si="8"/>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3"/>
        <v/>
      </c>
      <c r="F26" t="str">
        <f t="shared" si="14"/>
        <v/>
      </c>
      <c r="H26" t="str">
        <f t="shared" si="15"/>
        <v/>
      </c>
      <c r="J26" t="str">
        <f>IF(ISERROR(VLOOKUP(C26,'WTC Database'!C:G,4,0))," ",VLOOKUP(C26,'WTC Database'!C:G,4,0))</f>
        <v xml:space="preserve"> </v>
      </c>
      <c r="K26" s="48" t="str">
        <f>IF(ISERROR(VLOOKUP(C26,'WTC Database'!C:G,5,0))," ",VLOOKUP(C26,'WTC Database'!C:G,5,0))</f>
        <v xml:space="preserve"> </v>
      </c>
      <c r="L26" s="55"/>
      <c r="M26" s="55"/>
      <c r="N26" s="48">
        <f t="shared" si="16"/>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7"/>
        <v>0</v>
      </c>
      <c r="U26" s="48">
        <f t="shared" si="8"/>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3"/>
        <v/>
      </c>
      <c r="F27" t="str">
        <f t="shared" si="14"/>
        <v/>
      </c>
      <c r="H27" t="str">
        <f t="shared" si="15"/>
        <v/>
      </c>
      <c r="J27" t="str">
        <f>IF(ISERROR(VLOOKUP(C27,'WTC Database'!C:G,4,0))," ",VLOOKUP(C27,'WTC Database'!C:G,4,0))</f>
        <v xml:space="preserve"> </v>
      </c>
      <c r="K27" s="48" t="str">
        <f>IF(ISERROR(VLOOKUP(C27,'WTC Database'!C:G,5,0))," ",VLOOKUP(C27,'WTC Database'!C:G,5,0))</f>
        <v xml:space="preserve"> </v>
      </c>
      <c r="L27" s="55"/>
      <c r="M27" s="55"/>
      <c r="N27" s="48">
        <f t="shared" si="16"/>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7"/>
        <v>0</v>
      </c>
      <c r="U27" s="48">
        <f t="shared" si="8"/>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3"/>
        <v/>
      </c>
      <c r="F28" t="str">
        <f t="shared" si="14"/>
        <v/>
      </c>
      <c r="H28" t="str">
        <f t="shared" si="15"/>
        <v/>
      </c>
      <c r="J28" t="str">
        <f>IF(ISERROR(VLOOKUP(C28,'WTC Database'!C:G,4,0))," ",VLOOKUP(C28,'WTC Database'!C:G,4,0))</f>
        <v xml:space="preserve"> </v>
      </c>
      <c r="K28" s="48" t="str">
        <f>IF(ISERROR(VLOOKUP(C28,'WTC Database'!C:G,5,0))," ",VLOOKUP(C28,'WTC Database'!C:G,5,0))</f>
        <v xml:space="preserve"> </v>
      </c>
      <c r="L28" s="55"/>
      <c r="M28" s="55"/>
      <c r="N28" s="48">
        <f t="shared" si="16"/>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7"/>
        <v>0</v>
      </c>
      <c r="U28" s="48">
        <f t="shared" si="8"/>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3"/>
        <v/>
      </c>
      <c r="F29" t="str">
        <f t="shared" si="14"/>
        <v/>
      </c>
      <c r="H29" t="str">
        <f t="shared" si="15"/>
        <v/>
      </c>
      <c r="J29" t="str">
        <f>IF(ISERROR(VLOOKUP(C29,'WTC Database'!C:G,4,0))," ",VLOOKUP(C29,'WTC Database'!C:G,4,0))</f>
        <v xml:space="preserve"> </v>
      </c>
      <c r="K29" s="48" t="str">
        <f>IF(ISERROR(VLOOKUP(C29,'WTC Database'!C:G,5,0))," ",VLOOKUP(C29,'WTC Database'!C:G,5,0))</f>
        <v xml:space="preserve"> </v>
      </c>
      <c r="L29" s="55"/>
      <c r="M29" s="55"/>
      <c r="N29" s="48">
        <f t="shared" si="16"/>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7"/>
        <v>0</v>
      </c>
      <c r="U29" s="48">
        <f t="shared" si="8"/>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3"/>
        <v/>
      </c>
      <c r="F30" t="str">
        <f t="shared" si="14"/>
        <v/>
      </c>
      <c r="H30" t="str">
        <f t="shared" si="15"/>
        <v/>
      </c>
      <c r="J30" t="str">
        <f>IF(ISERROR(VLOOKUP(C30,'WTC Database'!C:G,4,0))," ",VLOOKUP(C30,'WTC Database'!C:G,4,0))</f>
        <v xml:space="preserve"> </v>
      </c>
      <c r="K30" s="48" t="str">
        <f>IF(ISERROR(VLOOKUP(C30,'WTC Database'!C:G,5,0))," ",VLOOKUP(C30,'WTC Database'!C:G,5,0))</f>
        <v xml:space="preserve"> </v>
      </c>
      <c r="L30" s="55"/>
      <c r="M30" s="55"/>
      <c r="N30" s="48">
        <f t="shared" si="16"/>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7"/>
        <v>0</v>
      </c>
      <c r="U30" s="48">
        <f t="shared" si="8"/>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3"/>
        <v/>
      </c>
      <c r="F31" t="str">
        <f t="shared" si="14"/>
        <v/>
      </c>
      <c r="H31" t="str">
        <f t="shared" si="15"/>
        <v/>
      </c>
      <c r="J31" t="str">
        <f>IF(ISERROR(VLOOKUP(C31,'WTC Database'!C:G,4,0))," ",VLOOKUP(C31,'WTC Database'!C:G,4,0))</f>
        <v xml:space="preserve"> </v>
      </c>
      <c r="K31" s="48" t="str">
        <f>IF(ISERROR(VLOOKUP(C31,'WTC Database'!C:G,5,0))," ",VLOOKUP(C31,'WTC Database'!C:G,5,0))</f>
        <v xml:space="preserve"> </v>
      </c>
      <c r="L31" s="55"/>
      <c r="M31" s="55"/>
      <c r="N31" s="48">
        <f t="shared" si="16"/>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7"/>
        <v>0</v>
      </c>
      <c r="U31" s="48">
        <f t="shared" si="8"/>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3"/>
        <v/>
      </c>
      <c r="F32" t="str">
        <f t="shared" si="14"/>
        <v/>
      </c>
      <c r="H32" t="str">
        <f t="shared" si="15"/>
        <v/>
      </c>
      <c r="J32" t="str">
        <f>IF(ISERROR(VLOOKUP(C32,'WTC Database'!C:G,4,0))," ",VLOOKUP(C32,'WTC Database'!C:G,4,0))</f>
        <v xml:space="preserve"> </v>
      </c>
      <c r="K32" s="48" t="str">
        <f>IF(ISERROR(VLOOKUP(C32,'WTC Database'!C:G,5,0))," ",VLOOKUP(C32,'WTC Database'!C:G,5,0))</f>
        <v xml:space="preserve"> </v>
      </c>
      <c r="L32" s="55"/>
      <c r="M32" s="55"/>
      <c r="N32" s="48">
        <f t="shared" si="16"/>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7"/>
        <v>0</v>
      </c>
      <c r="U32" s="48">
        <f t="shared" si="8"/>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3"/>
        <v/>
      </c>
      <c r="F33" t="str">
        <f t="shared" si="14"/>
        <v/>
      </c>
      <c r="H33" t="str">
        <f t="shared" si="15"/>
        <v/>
      </c>
      <c r="J33" t="str">
        <f>IF(ISERROR(VLOOKUP(C33,'WTC Database'!C:G,4,0))," ",VLOOKUP(C33,'WTC Database'!C:G,4,0))</f>
        <v xml:space="preserve"> </v>
      </c>
      <c r="K33" s="48" t="str">
        <f>IF(ISERROR(VLOOKUP(C33,'WTC Database'!C:G,5,0))," ",VLOOKUP(C33,'WTC Database'!C:G,5,0))</f>
        <v xml:space="preserve"> </v>
      </c>
      <c r="L33" s="55"/>
      <c r="M33" s="55"/>
      <c r="N33" s="48">
        <f t="shared" si="16"/>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7"/>
        <v>0</v>
      </c>
      <c r="U33" s="48">
        <f t="shared" si="8"/>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7">IF(ISNUMBER(SEARCH("UAM", B34)), "LOC", "")</f>
        <v/>
      </c>
      <c r="E34" t="str">
        <f t="shared" si="13"/>
        <v/>
      </c>
      <c r="F34" t="str">
        <f t="shared" si="14"/>
        <v/>
      </c>
      <c r="H34" t="str">
        <f t="shared" si="15"/>
        <v/>
      </c>
      <c r="J34" t="str">
        <f>IF(ISERROR(VLOOKUP(C34,'WTC Database'!C:G,4,0))," ",VLOOKUP(C34,'WTC Database'!C:G,4,0))</f>
        <v xml:space="preserve"> </v>
      </c>
      <c r="K34" s="48" t="str">
        <f>IF(ISERROR(VLOOKUP(C34,'WTC Database'!C:G,5,0))," ",VLOOKUP(C34,'WTC Database'!C:G,5,0))</f>
        <v xml:space="preserve"> </v>
      </c>
      <c r="L34" s="55"/>
      <c r="M34" s="55"/>
      <c r="N34" s="48">
        <f t="shared" si="16"/>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7"/>
        <v>0</v>
      </c>
      <c r="U34" s="48">
        <f t="shared" si="8"/>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7"/>
        <v/>
      </c>
      <c r="E35" t="str">
        <f t="shared" si="13"/>
        <v/>
      </c>
      <c r="F35" t="str">
        <f t="shared" si="14"/>
        <v/>
      </c>
      <c r="H35" t="str">
        <f t="shared" si="15"/>
        <v/>
      </c>
      <c r="J35" t="str">
        <f>IF(ISERROR(VLOOKUP(C35,'WTC Database'!C:G,4,0))," ",VLOOKUP(C35,'WTC Database'!C:G,4,0))</f>
        <v xml:space="preserve"> </v>
      </c>
      <c r="K35" s="48" t="str">
        <f>IF(ISERROR(VLOOKUP(C35,'WTC Database'!C:G,5,0))," ",VLOOKUP(C35,'WTC Database'!C:G,5,0))</f>
        <v xml:space="preserve"> </v>
      </c>
      <c r="L35" s="55"/>
      <c r="M35" s="55"/>
      <c r="N35" s="48">
        <f t="shared" si="16"/>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7"/>
        <v>0</v>
      </c>
      <c r="U35" s="48">
        <f t="shared" si="8"/>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7"/>
        <v/>
      </c>
      <c r="E36" t="str">
        <f t="shared" si="13"/>
        <v/>
      </c>
      <c r="F36" t="str">
        <f t="shared" si="14"/>
        <v/>
      </c>
      <c r="H36" t="str">
        <f t="shared" si="15"/>
        <v/>
      </c>
      <c r="J36" t="str">
        <f>IF(ISERROR(VLOOKUP(C36,'WTC Database'!C:G,4,0))," ",VLOOKUP(C36,'WTC Database'!C:G,4,0))</f>
        <v xml:space="preserve"> </v>
      </c>
      <c r="K36" s="48" t="str">
        <f>IF(ISERROR(VLOOKUP(C36,'WTC Database'!C:G,5,0))," ",VLOOKUP(C36,'WTC Database'!C:G,5,0))</f>
        <v xml:space="preserve"> </v>
      </c>
      <c r="L36" s="55"/>
      <c r="M36" s="55"/>
      <c r="N36" s="48">
        <f t="shared" si="16"/>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7"/>
        <v>0</v>
      </c>
      <c r="U36" s="48">
        <f t="shared" si="8"/>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7"/>
        <v/>
      </c>
      <c r="E37" t="str">
        <f t="shared" si="13"/>
        <v/>
      </c>
      <c r="F37" t="str">
        <f t="shared" si="14"/>
        <v/>
      </c>
      <c r="H37" t="str">
        <f t="shared" si="15"/>
        <v/>
      </c>
      <c r="J37" t="str">
        <f>IF(ISERROR(VLOOKUP(C37,'WTC Database'!C:G,4,0))," ",VLOOKUP(C37,'WTC Database'!C:G,4,0))</f>
        <v xml:space="preserve"> </v>
      </c>
      <c r="K37" s="48" t="str">
        <f>IF(ISERROR(VLOOKUP(C37,'WTC Database'!C:G,5,0))," ",VLOOKUP(C37,'WTC Database'!C:G,5,0))</f>
        <v xml:space="preserve"> </v>
      </c>
      <c r="L37" s="55"/>
      <c r="M37" s="55"/>
      <c r="N37" s="48">
        <f t="shared" si="16"/>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7"/>
        <v>0</v>
      </c>
      <c r="U37" s="48">
        <f t="shared" si="8"/>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7"/>
        <v/>
      </c>
      <c r="E38" t="str">
        <f t="shared" si="13"/>
        <v/>
      </c>
      <c r="F38" t="str">
        <f t="shared" si="14"/>
        <v/>
      </c>
      <c r="H38" t="str">
        <f t="shared" si="15"/>
        <v/>
      </c>
      <c r="J38" t="str">
        <f>IF(ISERROR(VLOOKUP(C38,'WTC Database'!C:G,4,0))," ",VLOOKUP(C38,'WTC Database'!C:G,4,0))</f>
        <v xml:space="preserve"> </v>
      </c>
      <c r="K38" s="48" t="str">
        <f>IF(ISERROR(VLOOKUP(C38,'WTC Database'!C:G,5,0))," ",VLOOKUP(C38,'WTC Database'!C:G,5,0))</f>
        <v xml:space="preserve"> </v>
      </c>
      <c r="L38" s="55"/>
      <c r="M38" s="55"/>
      <c r="N38" s="48">
        <f t="shared" si="16"/>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7"/>
        <v>0</v>
      </c>
      <c r="U38" s="48">
        <f t="shared" si="8"/>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7"/>
        <v/>
      </c>
      <c r="E39" t="str">
        <f t="shared" si="13"/>
        <v/>
      </c>
      <c r="F39" t="str">
        <f t="shared" si="14"/>
        <v/>
      </c>
      <c r="H39" t="str">
        <f t="shared" si="15"/>
        <v/>
      </c>
      <c r="J39" t="str">
        <f>IF(ISERROR(VLOOKUP(C39,'WTC Database'!C:G,4,0))," ",VLOOKUP(C39,'WTC Database'!C:G,4,0))</f>
        <v xml:space="preserve"> </v>
      </c>
      <c r="K39" s="48" t="str">
        <f>IF(ISERROR(VLOOKUP(C39,'WTC Database'!C:G,5,0))," ",VLOOKUP(C39,'WTC Database'!C:G,5,0))</f>
        <v xml:space="preserve"> </v>
      </c>
      <c r="L39" s="55"/>
      <c r="M39" s="55"/>
      <c r="N39" s="48">
        <f t="shared" si="16"/>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7"/>
        <v>0</v>
      </c>
      <c r="U39" s="48">
        <f t="shared" si="8"/>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7"/>
        <v/>
      </c>
      <c r="E40" t="str">
        <f t="shared" si="13"/>
        <v/>
      </c>
      <c r="F40" t="str">
        <f t="shared" si="14"/>
        <v/>
      </c>
      <c r="H40" t="str">
        <f t="shared" si="15"/>
        <v/>
      </c>
      <c r="J40" t="str">
        <f>IF(ISERROR(VLOOKUP(C40,'WTC Database'!C:G,4,0))," ",VLOOKUP(C40,'WTC Database'!C:G,4,0))</f>
        <v xml:space="preserve"> </v>
      </c>
      <c r="K40" s="48" t="str">
        <f>IF(ISERROR(VLOOKUP(C40,'WTC Database'!C:G,5,0))," ",VLOOKUP(C40,'WTC Database'!C:G,5,0))</f>
        <v xml:space="preserve"> </v>
      </c>
      <c r="L40" s="55"/>
      <c r="M40" s="55"/>
      <c r="N40" s="48">
        <f t="shared" si="16"/>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7"/>
        <v>0</v>
      </c>
      <c r="U40" s="48">
        <f t="shared" si="8"/>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7"/>
        <v/>
      </c>
      <c r="E41" t="str">
        <f t="shared" si="13"/>
        <v/>
      </c>
      <c r="F41" t="str">
        <f t="shared" si="14"/>
        <v/>
      </c>
      <c r="H41" t="str">
        <f t="shared" si="15"/>
        <v/>
      </c>
      <c r="J41" t="str">
        <f>IF(ISERROR(VLOOKUP(C41,'WTC Database'!C:G,4,0))," ",VLOOKUP(C41,'WTC Database'!C:G,4,0))</f>
        <v xml:space="preserve"> </v>
      </c>
      <c r="K41" s="48" t="str">
        <f>IF(ISERROR(VLOOKUP(C41,'WTC Database'!C:G,5,0))," ",VLOOKUP(C41,'WTC Database'!C:G,5,0))</f>
        <v xml:space="preserve"> </v>
      </c>
      <c r="L41" s="55"/>
      <c r="M41" s="55"/>
      <c r="N41" s="48">
        <f t="shared" si="16"/>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7"/>
        <v>0</v>
      </c>
      <c r="U41" s="48">
        <f t="shared" si="8"/>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7"/>
        <v/>
      </c>
      <c r="E42" t="str">
        <f t="shared" si="13"/>
        <v/>
      </c>
      <c r="F42" t="str">
        <f t="shared" si="14"/>
        <v/>
      </c>
      <c r="H42" t="str">
        <f t="shared" si="15"/>
        <v/>
      </c>
      <c r="J42" t="str">
        <f>IF(ISERROR(VLOOKUP(C42,'WTC Database'!C:G,4,0))," ",VLOOKUP(C42,'WTC Database'!C:G,4,0))</f>
        <v xml:space="preserve"> </v>
      </c>
      <c r="K42" s="48" t="str">
        <f>IF(ISERROR(VLOOKUP(C42,'WTC Database'!C:G,5,0))," ",VLOOKUP(C42,'WTC Database'!C:G,5,0))</f>
        <v xml:space="preserve"> </v>
      </c>
      <c r="L42" s="55"/>
      <c r="M42" s="55"/>
      <c r="N42" s="48">
        <f t="shared" si="16"/>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7"/>
        <v>0</v>
      </c>
      <c r="U42" s="48">
        <f t="shared" si="8"/>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7"/>
        <v/>
      </c>
      <c r="E43" t="str">
        <f t="shared" si="13"/>
        <v/>
      </c>
      <c r="F43" t="str">
        <f t="shared" si="14"/>
        <v/>
      </c>
      <c r="H43" t="str">
        <f t="shared" si="15"/>
        <v/>
      </c>
      <c r="J43" t="str">
        <f>IF(ISERROR(VLOOKUP(C43,'WTC Database'!C:G,4,0))," ",VLOOKUP(C43,'WTC Database'!C:G,4,0))</f>
        <v xml:space="preserve"> </v>
      </c>
      <c r="K43" s="48" t="str">
        <f>IF(ISERROR(VLOOKUP(C43,'WTC Database'!C:G,5,0))," ",VLOOKUP(C43,'WTC Database'!C:G,5,0))</f>
        <v xml:space="preserve"> </v>
      </c>
      <c r="L43" s="55"/>
      <c r="M43" s="55"/>
      <c r="N43" s="48">
        <f t="shared" si="16"/>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7"/>
        <v>0</v>
      </c>
      <c r="U43" s="48">
        <f t="shared" si="8"/>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7"/>
        <v/>
      </c>
      <c r="E44" t="str">
        <f t="shared" si="13"/>
        <v/>
      </c>
      <c r="F44" t="str">
        <f t="shared" si="14"/>
        <v/>
      </c>
      <c r="H44" t="str">
        <f t="shared" si="15"/>
        <v/>
      </c>
      <c r="J44" t="str">
        <f>IF(ISERROR(VLOOKUP(C44,'WTC Database'!C:G,4,0))," ",VLOOKUP(C44,'WTC Database'!C:G,4,0))</f>
        <v xml:space="preserve"> </v>
      </c>
      <c r="K44" s="48" t="str">
        <f>IF(ISERROR(VLOOKUP(C44,'WTC Database'!C:G,5,0))," ",VLOOKUP(C44,'WTC Database'!C:G,5,0))</f>
        <v xml:space="preserve"> </v>
      </c>
      <c r="L44" s="55"/>
      <c r="M44" s="55"/>
      <c r="N44" s="48">
        <f t="shared" si="16"/>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7"/>
        <v>0</v>
      </c>
      <c r="U44" s="48">
        <f t="shared" si="8"/>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7"/>
        <v/>
      </c>
      <c r="E45" t="str">
        <f t="shared" si="13"/>
        <v/>
      </c>
      <c r="F45" t="str">
        <f t="shared" si="14"/>
        <v/>
      </c>
      <c r="H45" t="str">
        <f t="shared" si="15"/>
        <v/>
      </c>
      <c r="J45" t="str">
        <f>IF(ISERROR(VLOOKUP(C45,'WTC Database'!C:G,4,0))," ",VLOOKUP(C45,'WTC Database'!C:G,4,0))</f>
        <v xml:space="preserve"> </v>
      </c>
      <c r="K45" s="48" t="str">
        <f>IF(ISERROR(VLOOKUP(C45,'WTC Database'!C:G,5,0))," ",VLOOKUP(C45,'WTC Database'!C:G,5,0))</f>
        <v xml:space="preserve"> </v>
      </c>
      <c r="L45" s="55"/>
      <c r="M45" s="55"/>
      <c r="N45" s="48">
        <f t="shared" si="16"/>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7"/>
        <v>0</v>
      </c>
      <c r="U45" s="48">
        <f t="shared" si="8"/>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7"/>
        <v/>
      </c>
      <c r="E46" t="str">
        <f t="shared" si="13"/>
        <v/>
      </c>
      <c r="F46" t="str">
        <f t="shared" si="14"/>
        <v/>
      </c>
      <c r="H46" t="str">
        <f t="shared" si="15"/>
        <v/>
      </c>
      <c r="J46" t="str">
        <f>IF(ISERROR(VLOOKUP(C46,'WTC Database'!C:G,4,0))," ",VLOOKUP(C46,'WTC Database'!C:G,4,0))</f>
        <v xml:space="preserve"> </v>
      </c>
      <c r="K46" s="48" t="str">
        <f>IF(ISERROR(VLOOKUP(C46,'WTC Database'!C:G,5,0))," ",VLOOKUP(C46,'WTC Database'!C:G,5,0))</f>
        <v xml:space="preserve"> </v>
      </c>
      <c r="L46" s="55"/>
      <c r="M46" s="55"/>
      <c r="N46" s="48">
        <f t="shared" si="16"/>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7"/>
        <v>0</v>
      </c>
      <c r="U46" s="48">
        <f t="shared" si="8"/>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7"/>
        <v/>
      </c>
      <c r="E47" t="str">
        <f t="shared" si="13"/>
        <v/>
      </c>
      <c r="F47" t="str">
        <f t="shared" si="14"/>
        <v/>
      </c>
      <c r="H47" t="str">
        <f t="shared" si="15"/>
        <v/>
      </c>
      <c r="J47" t="str">
        <f>IF(ISERROR(VLOOKUP(C47,'WTC Database'!C:G,4,0))," ",VLOOKUP(C47,'WTC Database'!C:G,4,0))</f>
        <v xml:space="preserve"> </v>
      </c>
      <c r="K47" s="48" t="str">
        <f>IF(ISERROR(VLOOKUP(C47,'WTC Database'!C:G,5,0))," ",VLOOKUP(C47,'WTC Database'!C:G,5,0))</f>
        <v xml:space="preserve"> </v>
      </c>
      <c r="L47" s="55"/>
      <c r="M47" s="55"/>
      <c r="N47" s="48">
        <f t="shared" si="16"/>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7"/>
        <v>0</v>
      </c>
      <c r="U47" s="48">
        <f t="shared" si="8"/>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7"/>
        <v/>
      </c>
      <c r="E48" t="str">
        <f t="shared" si="13"/>
        <v/>
      </c>
      <c r="F48" t="str">
        <f t="shared" si="14"/>
        <v/>
      </c>
      <c r="H48" t="str">
        <f t="shared" si="15"/>
        <v/>
      </c>
      <c r="J48" t="str">
        <f>IF(ISERROR(VLOOKUP(C48,'WTC Database'!C:G,4,0))," ",VLOOKUP(C48,'WTC Database'!C:G,4,0))</f>
        <v xml:space="preserve"> </v>
      </c>
      <c r="K48" s="48" t="str">
        <f>IF(ISERROR(VLOOKUP(C48,'WTC Database'!C:G,5,0))," ",VLOOKUP(C48,'WTC Database'!C:G,5,0))</f>
        <v xml:space="preserve"> </v>
      </c>
      <c r="L48" s="55"/>
      <c r="M48" s="55"/>
      <c r="N48" s="48">
        <f t="shared" si="16"/>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7"/>
        <v>0</v>
      </c>
      <c r="U48" s="48">
        <f t="shared" si="8"/>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7"/>
        <v/>
      </c>
      <c r="E49" t="str">
        <f t="shared" si="13"/>
        <v/>
      </c>
      <c r="F49" t="str">
        <f t="shared" si="14"/>
        <v/>
      </c>
      <c r="H49" t="str">
        <f t="shared" si="15"/>
        <v/>
      </c>
      <c r="J49" t="str">
        <f>IF(ISERROR(VLOOKUP(C49,'WTC Database'!C:G,4,0))," ",VLOOKUP(C49,'WTC Database'!C:G,4,0))</f>
        <v xml:space="preserve"> </v>
      </c>
      <c r="K49" s="48" t="str">
        <f>IF(ISERROR(VLOOKUP(C49,'WTC Database'!C:G,5,0))," ",VLOOKUP(C49,'WTC Database'!C:G,5,0))</f>
        <v xml:space="preserve"> </v>
      </c>
      <c r="L49" s="55"/>
      <c r="M49" s="55"/>
      <c r="N49" s="48">
        <f t="shared" si="16"/>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7"/>
        <v>0</v>
      </c>
      <c r="U49" s="48">
        <f t="shared" si="8"/>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7"/>
        <v/>
      </c>
      <c r="E50" t="str">
        <f t="shared" si="13"/>
        <v/>
      </c>
      <c r="F50" t="str">
        <f t="shared" si="14"/>
        <v/>
      </c>
      <c r="H50" t="str">
        <f t="shared" si="15"/>
        <v/>
      </c>
      <c r="J50" t="str">
        <f>IF(ISERROR(VLOOKUP(C50,'WTC Database'!C:G,4,0))," ",VLOOKUP(C50,'WTC Database'!C:G,4,0))</f>
        <v xml:space="preserve"> </v>
      </c>
      <c r="K50" s="48" t="str">
        <f>IF(ISERROR(VLOOKUP(C50,'WTC Database'!C:G,5,0))," ",VLOOKUP(C50,'WTC Database'!C:G,5,0))</f>
        <v xml:space="preserve"> </v>
      </c>
      <c r="L50" s="55"/>
      <c r="M50" s="55"/>
      <c r="N50" s="48">
        <f t="shared" si="16"/>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7"/>
        <v>0</v>
      </c>
      <c r="U50" s="48">
        <f t="shared" si="8"/>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7"/>
        <v/>
      </c>
      <c r="E51" t="str">
        <f t="shared" si="13"/>
        <v/>
      </c>
      <c r="F51" t="str">
        <f t="shared" si="14"/>
        <v/>
      </c>
      <c r="H51" t="str">
        <f t="shared" si="15"/>
        <v/>
      </c>
      <c r="J51" t="str">
        <f>IF(ISERROR(VLOOKUP(C51,'WTC Database'!C:G,4,0))," ",VLOOKUP(C51,'WTC Database'!C:G,4,0))</f>
        <v xml:space="preserve"> </v>
      </c>
      <c r="K51" s="48" t="str">
        <f>IF(ISERROR(VLOOKUP(C51,'WTC Database'!C:G,5,0))," ",VLOOKUP(C51,'WTC Database'!C:G,5,0))</f>
        <v xml:space="preserve"> </v>
      </c>
      <c r="L51" s="55"/>
      <c r="M51" s="55"/>
      <c r="N51" s="48">
        <f t="shared" si="16"/>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7"/>
        <v>0</v>
      </c>
      <c r="U51" s="48">
        <f t="shared" si="8"/>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7"/>
        <v/>
      </c>
      <c r="E52" t="str">
        <f t="shared" si="13"/>
        <v/>
      </c>
      <c r="F52" t="str">
        <f t="shared" si="14"/>
        <v/>
      </c>
      <c r="H52" t="str">
        <f t="shared" si="15"/>
        <v/>
      </c>
      <c r="J52" t="str">
        <f>IF(ISERROR(VLOOKUP(C52,'WTC Database'!C:G,4,0))," ",VLOOKUP(C52,'WTC Database'!C:G,4,0))</f>
        <v xml:space="preserve"> </v>
      </c>
      <c r="K52" s="48" t="str">
        <f>IF(ISERROR(VLOOKUP(C52,'WTC Database'!C:G,5,0))," ",VLOOKUP(C52,'WTC Database'!C:G,5,0))</f>
        <v xml:space="preserve"> </v>
      </c>
      <c r="L52" s="55"/>
      <c r="M52" s="55"/>
      <c r="N52" s="48">
        <f t="shared" si="16"/>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7"/>
        <v>0</v>
      </c>
      <c r="U52" s="48">
        <f t="shared" si="8"/>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7"/>
        <v/>
      </c>
      <c r="E53" t="str">
        <f t="shared" si="13"/>
        <v/>
      </c>
      <c r="F53" t="str">
        <f t="shared" si="14"/>
        <v/>
      </c>
      <c r="H53" t="str">
        <f t="shared" si="15"/>
        <v/>
      </c>
      <c r="J53" t="str">
        <f>IF(ISERROR(VLOOKUP(C53,'WTC Database'!C:G,4,0))," ",VLOOKUP(C53,'WTC Database'!C:G,4,0))</f>
        <v xml:space="preserve"> </v>
      </c>
      <c r="K53" s="48" t="str">
        <f>IF(ISERROR(VLOOKUP(C53,'WTC Database'!C:G,5,0))," ",VLOOKUP(C53,'WTC Database'!C:G,5,0))</f>
        <v xml:space="preserve"> </v>
      </c>
      <c r="L53" s="55"/>
      <c r="M53" s="55"/>
      <c r="N53" s="48">
        <f t="shared" si="16"/>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7"/>
        <v>0</v>
      </c>
      <c r="U53" s="48">
        <f t="shared" si="8"/>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7"/>
        <v/>
      </c>
      <c r="E54" t="str">
        <f t="shared" si="13"/>
        <v/>
      </c>
      <c r="F54" t="str">
        <f t="shared" si="14"/>
        <v/>
      </c>
      <c r="H54" t="str">
        <f t="shared" si="15"/>
        <v/>
      </c>
      <c r="J54" t="str">
        <f>IF(ISERROR(VLOOKUP(C54,'WTC Database'!C:G,4,0))," ",VLOOKUP(C54,'WTC Database'!C:G,4,0))</f>
        <v xml:space="preserve"> </v>
      </c>
      <c r="K54" s="48" t="str">
        <f>IF(ISERROR(VLOOKUP(C54,'WTC Database'!C:G,5,0))," ",VLOOKUP(C54,'WTC Database'!C:G,5,0))</f>
        <v xml:space="preserve"> </v>
      </c>
      <c r="L54" s="55"/>
      <c r="M54" s="55"/>
      <c r="N54" s="48">
        <f t="shared" si="16"/>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7"/>
        <v>0</v>
      </c>
      <c r="U54" s="48">
        <f t="shared" si="8"/>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7"/>
        <v/>
      </c>
      <c r="E55" t="str">
        <f t="shared" si="13"/>
        <v/>
      </c>
      <c r="F55" t="str">
        <f t="shared" si="14"/>
        <v/>
      </c>
      <c r="H55" t="str">
        <f t="shared" si="15"/>
        <v/>
      </c>
      <c r="J55" t="str">
        <f>IF(ISERROR(VLOOKUP(C55,'WTC Database'!C:G,4,0))," ",VLOOKUP(C55,'WTC Database'!C:G,4,0))</f>
        <v xml:space="preserve"> </v>
      </c>
      <c r="K55" s="48" t="str">
        <f>IF(ISERROR(VLOOKUP(C55,'WTC Database'!C:G,5,0))," ",VLOOKUP(C55,'WTC Database'!C:G,5,0))</f>
        <v xml:space="preserve"> </v>
      </c>
      <c r="L55" s="55"/>
      <c r="M55" s="55"/>
      <c r="N55" s="48">
        <f t="shared" si="16"/>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7"/>
        <v>0</v>
      </c>
      <c r="U55" s="48">
        <f t="shared" si="8"/>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7"/>
        <v/>
      </c>
      <c r="E56" t="str">
        <f t="shared" si="13"/>
        <v/>
      </c>
      <c r="F56" t="str">
        <f t="shared" si="14"/>
        <v/>
      </c>
      <c r="H56" t="str">
        <f t="shared" si="15"/>
        <v/>
      </c>
      <c r="J56" t="str">
        <f>IF(ISERROR(VLOOKUP(C56,'WTC Database'!C:G,4,0))," ",VLOOKUP(C56,'WTC Database'!C:G,4,0))</f>
        <v xml:space="preserve"> </v>
      </c>
      <c r="K56" s="48" t="str">
        <f>IF(ISERROR(VLOOKUP(C56,'WTC Database'!C:G,5,0))," ",VLOOKUP(C56,'WTC Database'!C:G,5,0))</f>
        <v xml:space="preserve"> </v>
      </c>
      <c r="L56" s="55"/>
      <c r="M56" s="55"/>
      <c r="N56" s="48">
        <f t="shared" si="16"/>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7"/>
        <v>0</v>
      </c>
      <c r="U56" s="48">
        <f t="shared" si="8"/>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7"/>
        <v/>
      </c>
      <c r="E57" t="str">
        <f t="shared" si="13"/>
        <v/>
      </c>
      <c r="F57" t="str">
        <f t="shared" si="14"/>
        <v/>
      </c>
      <c r="H57" t="str">
        <f t="shared" si="15"/>
        <v/>
      </c>
      <c r="J57" t="str">
        <f>IF(ISERROR(VLOOKUP(C57,'WTC Database'!C:G,4,0))," ",VLOOKUP(C57,'WTC Database'!C:G,4,0))</f>
        <v xml:space="preserve"> </v>
      </c>
      <c r="K57" s="48" t="str">
        <f>IF(ISERROR(VLOOKUP(C57,'WTC Database'!C:G,5,0))," ",VLOOKUP(C57,'WTC Database'!C:G,5,0))</f>
        <v xml:space="preserve"> </v>
      </c>
      <c r="L57" s="55"/>
      <c r="M57" s="55"/>
      <c r="N57" s="48">
        <f t="shared" si="16"/>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7"/>
        <v>0</v>
      </c>
      <c r="U57" s="48">
        <f t="shared" si="8"/>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7"/>
        <v/>
      </c>
      <c r="E58" t="str">
        <f t="shared" si="13"/>
        <v/>
      </c>
      <c r="F58" t="str">
        <f t="shared" si="14"/>
        <v/>
      </c>
      <c r="H58" t="str">
        <f t="shared" si="15"/>
        <v/>
      </c>
      <c r="J58" t="str">
        <f>IF(ISERROR(VLOOKUP(C58,'WTC Database'!C:G,4,0))," ",VLOOKUP(C58,'WTC Database'!C:G,4,0))</f>
        <v xml:space="preserve"> </v>
      </c>
      <c r="K58" s="48" t="str">
        <f>IF(ISERROR(VLOOKUP(C58,'WTC Database'!C:G,5,0))," ",VLOOKUP(C58,'WTC Database'!C:G,5,0))</f>
        <v xml:space="preserve"> </v>
      </c>
      <c r="L58" s="55"/>
      <c r="M58" s="55"/>
      <c r="N58" s="48">
        <f t="shared" si="16"/>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7"/>
        <v>0</v>
      </c>
      <c r="U58" s="48">
        <f t="shared" si="8"/>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7"/>
        <v/>
      </c>
      <c r="E59" t="str">
        <f t="shared" si="13"/>
        <v/>
      </c>
      <c r="F59" t="str">
        <f t="shared" si="14"/>
        <v/>
      </c>
      <c r="H59" t="str">
        <f t="shared" si="15"/>
        <v/>
      </c>
      <c r="J59" t="str">
        <f>IF(ISERROR(VLOOKUP(C59,'WTC Database'!C:G,4,0))," ",VLOOKUP(C59,'WTC Database'!C:G,4,0))</f>
        <v xml:space="preserve"> </v>
      </c>
      <c r="K59" s="48" t="str">
        <f>IF(ISERROR(VLOOKUP(C59,'WTC Database'!C:G,5,0))," ",VLOOKUP(C59,'WTC Database'!C:G,5,0))</f>
        <v xml:space="preserve"> </v>
      </c>
      <c r="L59" s="55"/>
      <c r="M59" s="55"/>
      <c r="N59" s="48">
        <f t="shared" si="16"/>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7"/>
        <v>0</v>
      </c>
      <c r="U59" s="48">
        <f t="shared" si="8"/>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7"/>
        <v/>
      </c>
      <c r="E60" t="str">
        <f t="shared" si="13"/>
        <v/>
      </c>
      <c r="F60" t="str">
        <f t="shared" si="14"/>
        <v/>
      </c>
      <c r="H60" t="str">
        <f t="shared" si="15"/>
        <v/>
      </c>
      <c r="J60" t="str">
        <f>IF(ISERROR(VLOOKUP(C60,'WTC Database'!C:G,4,0))," ",VLOOKUP(C60,'WTC Database'!C:G,4,0))</f>
        <v xml:space="preserve"> </v>
      </c>
      <c r="K60" s="48" t="str">
        <f>IF(ISERROR(VLOOKUP(C60,'WTC Database'!C:G,5,0))," ",VLOOKUP(C60,'WTC Database'!C:G,5,0))</f>
        <v xml:space="preserve"> </v>
      </c>
      <c r="L60" s="55"/>
      <c r="M60" s="55"/>
      <c r="N60" s="48">
        <f t="shared" si="16"/>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7"/>
        <v>0</v>
      </c>
      <c r="U60" s="48">
        <f t="shared" si="8"/>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7"/>
        <v/>
      </c>
      <c r="E61" t="str">
        <f t="shared" si="13"/>
        <v/>
      </c>
      <c r="F61" t="str">
        <f t="shared" si="14"/>
        <v/>
      </c>
      <c r="H61" t="str">
        <f t="shared" si="15"/>
        <v/>
      </c>
      <c r="J61" t="str">
        <f>IF(ISERROR(VLOOKUP(C61,'WTC Database'!C:G,4,0))," ",VLOOKUP(C61,'WTC Database'!C:G,4,0))</f>
        <v xml:space="preserve"> </v>
      </c>
      <c r="K61" s="48" t="str">
        <f>IF(ISERROR(VLOOKUP(C61,'WTC Database'!C:G,5,0))," ",VLOOKUP(C61,'WTC Database'!C:G,5,0))</f>
        <v xml:space="preserve"> </v>
      </c>
      <c r="L61" s="55"/>
      <c r="M61" s="55"/>
      <c r="N61" s="48">
        <f t="shared" si="16"/>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7"/>
        <v>0</v>
      </c>
      <c r="U61" s="48">
        <f t="shared" si="8"/>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7"/>
        <v/>
      </c>
      <c r="E62" t="str">
        <f t="shared" si="13"/>
        <v/>
      </c>
      <c r="F62" t="str">
        <f t="shared" si="14"/>
        <v/>
      </c>
      <c r="H62" t="str">
        <f t="shared" si="15"/>
        <v/>
      </c>
      <c r="J62" t="str">
        <f>IF(ISERROR(VLOOKUP(C62,'WTC Database'!C:G,4,0))," ",VLOOKUP(C62,'WTC Database'!C:G,4,0))</f>
        <v xml:space="preserve"> </v>
      </c>
      <c r="K62" s="48" t="str">
        <f>IF(ISERROR(VLOOKUP(C62,'WTC Database'!C:G,5,0))," ",VLOOKUP(C62,'WTC Database'!C:G,5,0))</f>
        <v xml:space="preserve"> </v>
      </c>
      <c r="L62" s="55"/>
      <c r="M62" s="55"/>
      <c r="N62" s="48">
        <f t="shared" si="16"/>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7"/>
        <v>0</v>
      </c>
      <c r="U62" s="48">
        <f t="shared" si="8"/>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7"/>
        <v/>
      </c>
      <c r="E63" t="str">
        <f t="shared" si="13"/>
        <v/>
      </c>
      <c r="F63" t="str">
        <f t="shared" si="14"/>
        <v/>
      </c>
      <c r="H63" t="str">
        <f t="shared" si="15"/>
        <v/>
      </c>
      <c r="J63" t="str">
        <f>IF(ISERROR(VLOOKUP(C63,'WTC Database'!C:G,4,0))," ",VLOOKUP(C63,'WTC Database'!C:G,4,0))</f>
        <v xml:space="preserve"> </v>
      </c>
      <c r="K63" s="48" t="str">
        <f>IF(ISERROR(VLOOKUP(C63,'WTC Database'!C:G,5,0))," ",VLOOKUP(C63,'WTC Database'!C:G,5,0))</f>
        <v xml:space="preserve"> </v>
      </c>
      <c r="L63" s="55"/>
      <c r="M63" s="55"/>
      <c r="N63" s="48">
        <f t="shared" si="16"/>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7"/>
        <v>0</v>
      </c>
      <c r="U63" s="48">
        <f t="shared" si="8"/>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7"/>
        <v/>
      </c>
      <c r="E64" t="str">
        <f t="shared" si="13"/>
        <v/>
      </c>
      <c r="F64" t="str">
        <f t="shared" si="14"/>
        <v/>
      </c>
      <c r="H64" t="str">
        <f t="shared" si="15"/>
        <v/>
      </c>
      <c r="J64" t="str">
        <f>IF(ISERROR(VLOOKUP(C64,'WTC Database'!C:G,4,0))," ",VLOOKUP(C64,'WTC Database'!C:G,4,0))</f>
        <v xml:space="preserve"> </v>
      </c>
      <c r="K64" s="48" t="str">
        <f>IF(ISERROR(VLOOKUP(C64,'WTC Database'!C:G,5,0))," ",VLOOKUP(C64,'WTC Database'!C:G,5,0))</f>
        <v xml:space="preserve"> </v>
      </c>
      <c r="L64" s="55"/>
      <c r="M64" s="55"/>
      <c r="N64" s="48">
        <f t="shared" si="16"/>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7"/>
        <v>0</v>
      </c>
      <c r="U64" s="48">
        <f t="shared" si="8"/>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7"/>
        <v/>
      </c>
      <c r="E65" t="str">
        <f t="shared" si="13"/>
        <v/>
      </c>
      <c r="F65" t="str">
        <f t="shared" si="14"/>
        <v/>
      </c>
      <c r="H65" t="str">
        <f t="shared" si="15"/>
        <v/>
      </c>
      <c r="J65" t="str">
        <f>IF(ISERROR(VLOOKUP(C65,'WTC Database'!C:G,4,0))," ",VLOOKUP(C65,'WTC Database'!C:G,4,0))</f>
        <v xml:space="preserve"> </v>
      </c>
      <c r="K65" s="48" t="str">
        <f>IF(ISERROR(VLOOKUP(C65,'WTC Database'!C:G,5,0))," ",VLOOKUP(C65,'WTC Database'!C:G,5,0))</f>
        <v xml:space="preserve"> </v>
      </c>
      <c r="L65" s="55"/>
      <c r="M65" s="55"/>
      <c r="N65" s="48">
        <f t="shared" si="16"/>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7"/>
        <v>0</v>
      </c>
      <c r="U65" s="48">
        <f t="shared" si="8"/>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8">IF(ISNUMBER(SEARCH("UAM", B66)), "LOC", "")</f>
        <v/>
      </c>
      <c r="E66" t="str">
        <f t="shared" ref="E66:E100" si="19">IF(OR(D66="LOC", D66="OVR"), "V", "")</f>
        <v/>
      </c>
      <c r="F66" t="str">
        <f t="shared" si="14"/>
        <v/>
      </c>
      <c r="H66" t="str">
        <f t="shared" ref="H66:H100" si="20">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21">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2">IF(D66="loc",2)+IF(OR(D66="DEP",D66="ARR"),"1")+IF(D66="ovr","0")</f>
        <v>0</v>
      </c>
      <c r="U66" s="48">
        <f t="shared" si="8"/>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8"/>
        <v/>
      </c>
      <c r="E67" t="str">
        <f t="shared" si="19"/>
        <v/>
      </c>
      <c r="F67" t="str">
        <f t="shared" si="14"/>
        <v/>
      </c>
      <c r="H67" t="str">
        <f t="shared" si="20"/>
        <v/>
      </c>
      <c r="J67" t="str">
        <f>IF(ISERROR(VLOOKUP(C67,'WTC Database'!C:G,4,0))," ",VLOOKUP(C67,'WTC Database'!C:G,4,0))</f>
        <v xml:space="preserve"> </v>
      </c>
      <c r="K67" s="48" t="str">
        <f>IF(ISERROR(VLOOKUP(C67,'WTC Database'!C:G,5,0))," ",VLOOKUP(C67,'WTC Database'!C:G,5,0))</f>
        <v xml:space="preserve"> </v>
      </c>
      <c r="L67" s="55"/>
      <c r="M67" s="55"/>
      <c r="N67" s="48">
        <f t="shared" si="21"/>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2"/>
        <v>0</v>
      </c>
      <c r="U67" s="48">
        <f t="shared" ref="U67:U100" si="23">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8"/>
        <v/>
      </c>
      <c r="E68" t="str">
        <f t="shared" si="19"/>
        <v/>
      </c>
      <c r="F68" t="str">
        <f t="shared" ref="F68:F100" si="24">IF(OR(D68="DEP",D68="LOC"),"EGOW","")</f>
        <v/>
      </c>
      <c r="H68" t="str">
        <f t="shared" si="20"/>
        <v/>
      </c>
      <c r="J68" t="str">
        <f>IF(ISERROR(VLOOKUP(C68,'WTC Database'!C:G,4,0))," ",VLOOKUP(C68,'WTC Database'!C:G,4,0))</f>
        <v xml:space="preserve"> </v>
      </c>
      <c r="K68" s="48" t="str">
        <f>IF(ISERROR(VLOOKUP(C68,'WTC Database'!C:G,5,0))," ",VLOOKUP(C68,'WTC Database'!C:G,5,0))</f>
        <v xml:space="preserve"> </v>
      </c>
      <c r="L68" s="55"/>
      <c r="M68" s="55"/>
      <c r="N68" s="48">
        <f t="shared" si="21"/>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2"/>
        <v>0</v>
      </c>
      <c r="U68" s="48">
        <f t="shared" si="23"/>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8"/>
        <v/>
      </c>
      <c r="E69" t="str">
        <f t="shared" si="19"/>
        <v/>
      </c>
      <c r="F69" t="str">
        <f t="shared" si="24"/>
        <v/>
      </c>
      <c r="H69" t="str">
        <f t="shared" si="20"/>
        <v/>
      </c>
      <c r="J69" t="str">
        <f>IF(ISERROR(VLOOKUP(C69,'WTC Database'!C:G,4,0))," ",VLOOKUP(C69,'WTC Database'!C:G,4,0))</f>
        <v xml:space="preserve"> </v>
      </c>
      <c r="K69" s="48" t="str">
        <f>IF(ISERROR(VLOOKUP(C69,'WTC Database'!C:G,5,0))," ",VLOOKUP(C69,'WTC Database'!C:G,5,0))</f>
        <v xml:space="preserve"> </v>
      </c>
      <c r="L69" s="55"/>
      <c r="M69" s="55"/>
      <c r="N69" s="48">
        <f t="shared" si="21"/>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2"/>
        <v>0</v>
      </c>
      <c r="U69" s="48">
        <f t="shared" si="23"/>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8"/>
        <v/>
      </c>
      <c r="E70" t="str">
        <f t="shared" si="19"/>
        <v/>
      </c>
      <c r="F70" t="str">
        <f t="shared" si="24"/>
        <v/>
      </c>
      <c r="H70" t="str">
        <f t="shared" si="20"/>
        <v/>
      </c>
      <c r="J70" t="str">
        <f>IF(ISERROR(VLOOKUP(C70,'WTC Database'!C:G,4,0))," ",VLOOKUP(C70,'WTC Database'!C:G,4,0))</f>
        <v xml:space="preserve"> </v>
      </c>
      <c r="K70" s="48" t="str">
        <f>IF(ISERROR(VLOOKUP(C70,'WTC Database'!C:G,5,0))," ",VLOOKUP(C70,'WTC Database'!C:G,5,0))</f>
        <v xml:space="preserve"> </v>
      </c>
      <c r="L70" s="55"/>
      <c r="M70" s="55"/>
      <c r="N70" s="48">
        <f t="shared" si="21"/>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2"/>
        <v>0</v>
      </c>
      <c r="U70" s="48">
        <f t="shared" si="23"/>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8"/>
        <v/>
      </c>
      <c r="E71" t="str">
        <f t="shared" si="19"/>
        <v/>
      </c>
      <c r="F71" t="str">
        <f t="shared" si="24"/>
        <v/>
      </c>
      <c r="H71" t="str">
        <f t="shared" si="20"/>
        <v/>
      </c>
      <c r="J71" t="str">
        <f>IF(ISERROR(VLOOKUP(C71,'WTC Database'!C:G,4,0))," ",VLOOKUP(C71,'WTC Database'!C:G,4,0))</f>
        <v xml:space="preserve"> </v>
      </c>
      <c r="K71" s="48" t="str">
        <f>IF(ISERROR(VLOOKUP(C71,'WTC Database'!C:G,5,0))," ",VLOOKUP(C71,'WTC Database'!C:G,5,0))</f>
        <v xml:space="preserve"> </v>
      </c>
      <c r="L71" s="55"/>
      <c r="M71" s="55"/>
      <c r="N71" s="48">
        <f t="shared" si="21"/>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2"/>
        <v>0</v>
      </c>
      <c r="U71" s="48">
        <f t="shared" si="23"/>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8"/>
        <v/>
      </c>
      <c r="E72" t="str">
        <f t="shared" si="19"/>
        <v/>
      </c>
      <c r="F72" t="str">
        <f t="shared" si="24"/>
        <v/>
      </c>
      <c r="H72" t="str">
        <f t="shared" si="20"/>
        <v/>
      </c>
      <c r="J72" t="str">
        <f>IF(ISERROR(VLOOKUP(C72,'WTC Database'!C:G,4,0))," ",VLOOKUP(C72,'WTC Database'!C:G,4,0))</f>
        <v xml:space="preserve"> </v>
      </c>
      <c r="K72" s="48" t="str">
        <f>IF(ISERROR(VLOOKUP(C72,'WTC Database'!C:G,5,0))," ",VLOOKUP(C72,'WTC Database'!C:G,5,0))</f>
        <v xml:space="preserve"> </v>
      </c>
      <c r="L72" s="55"/>
      <c r="M72" s="55"/>
      <c r="N72" s="48">
        <f t="shared" si="21"/>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2"/>
        <v>0</v>
      </c>
      <c r="U72" s="48">
        <f t="shared" si="23"/>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8"/>
        <v/>
      </c>
      <c r="E73" t="str">
        <f t="shared" si="19"/>
        <v/>
      </c>
      <c r="F73" t="str">
        <f t="shared" si="24"/>
        <v/>
      </c>
      <c r="H73" t="str">
        <f t="shared" si="20"/>
        <v/>
      </c>
      <c r="J73" t="str">
        <f>IF(ISERROR(VLOOKUP(C73,'WTC Database'!C:G,4,0))," ",VLOOKUP(C73,'WTC Database'!C:G,4,0))</f>
        <v xml:space="preserve"> </v>
      </c>
      <c r="K73" s="48" t="str">
        <f>IF(ISERROR(VLOOKUP(C73,'WTC Database'!C:G,5,0))," ",VLOOKUP(C73,'WTC Database'!C:G,5,0))</f>
        <v xml:space="preserve"> </v>
      </c>
      <c r="L73" s="55"/>
      <c r="M73" s="55"/>
      <c r="N73" s="48">
        <f t="shared" si="21"/>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2"/>
        <v>0</v>
      </c>
      <c r="U73" s="48">
        <f t="shared" si="23"/>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8"/>
        <v/>
      </c>
      <c r="E74" t="str">
        <f t="shared" si="19"/>
        <v/>
      </c>
      <c r="F74" t="str">
        <f t="shared" si="24"/>
        <v/>
      </c>
      <c r="H74" t="str">
        <f t="shared" si="20"/>
        <v/>
      </c>
      <c r="J74" t="str">
        <f>IF(ISERROR(VLOOKUP(C74,'WTC Database'!C:G,4,0))," ",VLOOKUP(C74,'WTC Database'!C:G,4,0))</f>
        <v xml:space="preserve"> </v>
      </c>
      <c r="K74" s="48" t="str">
        <f>IF(ISERROR(VLOOKUP(C74,'WTC Database'!C:G,5,0))," ",VLOOKUP(C74,'WTC Database'!C:G,5,0))</f>
        <v xml:space="preserve"> </v>
      </c>
      <c r="L74" s="55"/>
      <c r="M74" s="55"/>
      <c r="N74" s="48">
        <f t="shared" si="21"/>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2"/>
        <v>0</v>
      </c>
      <c r="U74" s="48">
        <f t="shared" si="23"/>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8"/>
        <v/>
      </c>
      <c r="E75" t="str">
        <f t="shared" si="19"/>
        <v/>
      </c>
      <c r="F75" t="str">
        <f t="shared" si="24"/>
        <v/>
      </c>
      <c r="H75" t="str">
        <f t="shared" si="20"/>
        <v/>
      </c>
      <c r="J75" t="str">
        <f>IF(ISERROR(VLOOKUP(C75,'WTC Database'!C:G,4,0))," ",VLOOKUP(C75,'WTC Database'!C:G,4,0))</f>
        <v xml:space="preserve"> </v>
      </c>
      <c r="K75" s="48" t="str">
        <f>IF(ISERROR(VLOOKUP(C75,'WTC Database'!C:G,5,0))," ",VLOOKUP(C75,'WTC Database'!C:G,5,0))</f>
        <v xml:space="preserve"> </v>
      </c>
      <c r="L75" s="55"/>
      <c r="M75" s="55"/>
      <c r="N75" s="48">
        <f t="shared" si="21"/>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2"/>
        <v>0</v>
      </c>
      <c r="U75" s="48">
        <f t="shared" si="23"/>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8"/>
        <v/>
      </c>
      <c r="E76" t="str">
        <f t="shared" si="19"/>
        <v/>
      </c>
      <c r="F76" t="str">
        <f t="shared" si="24"/>
        <v/>
      </c>
      <c r="H76" t="str">
        <f t="shared" si="20"/>
        <v/>
      </c>
      <c r="J76" t="str">
        <f>IF(ISERROR(VLOOKUP(C76,'WTC Database'!C:G,4,0))," ",VLOOKUP(C76,'WTC Database'!C:G,4,0))</f>
        <v xml:space="preserve"> </v>
      </c>
      <c r="K76" s="48" t="str">
        <f>IF(ISERROR(VLOOKUP(C76,'WTC Database'!C:G,5,0))," ",VLOOKUP(C76,'WTC Database'!C:G,5,0))</f>
        <v xml:space="preserve"> </v>
      </c>
      <c r="L76" s="55"/>
      <c r="M76" s="55"/>
      <c r="N76" s="48">
        <f t="shared" si="21"/>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2"/>
        <v>0</v>
      </c>
      <c r="U76" s="48">
        <f t="shared" si="23"/>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8"/>
        <v/>
      </c>
      <c r="E77" t="str">
        <f t="shared" si="19"/>
        <v/>
      </c>
      <c r="F77" t="str">
        <f t="shared" si="24"/>
        <v/>
      </c>
      <c r="H77" t="str">
        <f t="shared" si="20"/>
        <v/>
      </c>
      <c r="J77" t="str">
        <f>IF(ISERROR(VLOOKUP(C77,'WTC Database'!C:G,4,0))," ",VLOOKUP(C77,'WTC Database'!C:G,4,0))</f>
        <v xml:space="preserve"> </v>
      </c>
      <c r="K77" s="48" t="str">
        <f>IF(ISERROR(VLOOKUP(C77,'WTC Database'!C:G,5,0))," ",VLOOKUP(C77,'WTC Database'!C:G,5,0))</f>
        <v xml:space="preserve"> </v>
      </c>
      <c r="L77" s="55"/>
      <c r="M77" s="55"/>
      <c r="N77" s="48">
        <f t="shared" si="21"/>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2"/>
        <v>0</v>
      </c>
      <c r="U77" s="48">
        <f t="shared" si="23"/>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8"/>
        <v/>
      </c>
      <c r="E78" t="str">
        <f t="shared" si="19"/>
        <v/>
      </c>
      <c r="F78" t="str">
        <f t="shared" si="24"/>
        <v/>
      </c>
      <c r="H78" t="str">
        <f t="shared" si="20"/>
        <v/>
      </c>
      <c r="J78" t="str">
        <f>IF(ISERROR(VLOOKUP(C78,'WTC Database'!C:G,4,0))," ",VLOOKUP(C78,'WTC Database'!C:G,4,0))</f>
        <v xml:space="preserve"> </v>
      </c>
      <c r="K78" s="48" t="str">
        <f>IF(ISERROR(VLOOKUP(C78,'WTC Database'!C:G,5,0))," ",VLOOKUP(C78,'WTC Database'!C:G,5,0))</f>
        <v xml:space="preserve"> </v>
      </c>
      <c r="L78" s="55"/>
      <c r="M78" s="55"/>
      <c r="N78" s="48">
        <f t="shared" si="21"/>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2"/>
        <v>0</v>
      </c>
      <c r="U78" s="48">
        <f t="shared" si="23"/>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8"/>
        <v/>
      </c>
      <c r="E79" t="str">
        <f t="shared" si="19"/>
        <v/>
      </c>
      <c r="F79" t="str">
        <f t="shared" si="24"/>
        <v/>
      </c>
      <c r="H79" t="str">
        <f t="shared" si="20"/>
        <v/>
      </c>
      <c r="J79" t="str">
        <f>IF(ISERROR(VLOOKUP(C79,'WTC Database'!C:G,4,0))," ",VLOOKUP(C79,'WTC Database'!C:G,4,0))</f>
        <v xml:space="preserve"> </v>
      </c>
      <c r="K79" s="48" t="str">
        <f>IF(ISERROR(VLOOKUP(C79,'WTC Database'!C:G,5,0))," ",VLOOKUP(C79,'WTC Database'!C:G,5,0))</f>
        <v xml:space="preserve"> </v>
      </c>
      <c r="L79" s="55"/>
      <c r="M79" s="55"/>
      <c r="N79" s="48">
        <f t="shared" si="21"/>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2"/>
        <v>0</v>
      </c>
      <c r="U79" s="48">
        <f t="shared" si="23"/>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8"/>
        <v/>
      </c>
      <c r="E80" t="str">
        <f t="shared" si="19"/>
        <v/>
      </c>
      <c r="F80" t="str">
        <f t="shared" si="24"/>
        <v/>
      </c>
      <c r="H80" t="str">
        <f t="shared" si="20"/>
        <v/>
      </c>
      <c r="J80" t="str">
        <f>IF(ISERROR(VLOOKUP(C80,'WTC Database'!C:G,4,0))," ",VLOOKUP(C80,'WTC Database'!C:G,4,0))</f>
        <v xml:space="preserve"> </v>
      </c>
      <c r="K80" s="48" t="str">
        <f>IF(ISERROR(VLOOKUP(C80,'WTC Database'!C:G,5,0))," ",VLOOKUP(C80,'WTC Database'!C:G,5,0))</f>
        <v xml:space="preserve"> </v>
      </c>
      <c r="L80" s="55"/>
      <c r="M80" s="55"/>
      <c r="N80" s="48">
        <f t="shared" si="21"/>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2"/>
        <v>0</v>
      </c>
      <c r="U80" s="48">
        <f t="shared" si="23"/>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8"/>
        <v/>
      </c>
      <c r="E81" t="str">
        <f t="shared" si="19"/>
        <v/>
      </c>
      <c r="F81" t="str">
        <f t="shared" si="24"/>
        <v/>
      </c>
      <c r="H81" t="str">
        <f t="shared" si="20"/>
        <v/>
      </c>
      <c r="J81" t="str">
        <f>IF(ISERROR(VLOOKUP(C81,'WTC Database'!C:G,4,0))," ",VLOOKUP(C81,'WTC Database'!C:G,4,0))</f>
        <v xml:space="preserve"> </v>
      </c>
      <c r="K81" s="48" t="str">
        <f>IF(ISERROR(VLOOKUP(C81,'WTC Database'!C:G,5,0))," ",VLOOKUP(C81,'WTC Database'!C:G,5,0))</f>
        <v xml:space="preserve"> </v>
      </c>
      <c r="L81" s="55"/>
      <c r="M81" s="55"/>
      <c r="N81" s="48">
        <f t="shared" si="21"/>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2"/>
        <v>0</v>
      </c>
      <c r="U81" s="48">
        <f t="shared" si="23"/>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8"/>
        <v/>
      </c>
      <c r="E82" t="str">
        <f t="shared" si="19"/>
        <v/>
      </c>
      <c r="F82" t="str">
        <f t="shared" si="24"/>
        <v/>
      </c>
      <c r="H82" t="str">
        <f t="shared" si="20"/>
        <v/>
      </c>
      <c r="J82" t="str">
        <f>IF(ISERROR(VLOOKUP(C82,'WTC Database'!C:G,4,0))," ",VLOOKUP(C82,'WTC Database'!C:G,4,0))</f>
        <v xml:space="preserve"> </v>
      </c>
      <c r="K82" s="48" t="str">
        <f>IF(ISERROR(VLOOKUP(C82,'WTC Database'!C:G,5,0))," ",VLOOKUP(C82,'WTC Database'!C:G,5,0))</f>
        <v xml:space="preserve"> </v>
      </c>
      <c r="L82" s="55"/>
      <c r="M82" s="55"/>
      <c r="N82" s="48">
        <f t="shared" si="21"/>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2"/>
        <v>0</v>
      </c>
      <c r="U82" s="48">
        <f t="shared" si="23"/>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8"/>
        <v/>
      </c>
      <c r="E83" t="str">
        <f t="shared" si="19"/>
        <v/>
      </c>
      <c r="F83" t="str">
        <f t="shared" si="24"/>
        <v/>
      </c>
      <c r="H83" t="str">
        <f t="shared" si="20"/>
        <v/>
      </c>
      <c r="J83" t="str">
        <f>IF(ISERROR(VLOOKUP(C83,'WTC Database'!C:G,4,0))," ",VLOOKUP(C83,'WTC Database'!C:G,4,0))</f>
        <v xml:space="preserve"> </v>
      </c>
      <c r="K83" s="48" t="str">
        <f>IF(ISERROR(VLOOKUP(C83,'WTC Database'!C:G,5,0))," ",VLOOKUP(C83,'WTC Database'!C:G,5,0))</f>
        <v xml:space="preserve"> </v>
      </c>
      <c r="L83" s="55"/>
      <c r="M83" s="55"/>
      <c r="N83" s="48">
        <f t="shared" si="21"/>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2"/>
        <v>0</v>
      </c>
      <c r="U83" s="48">
        <f t="shared" si="23"/>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8"/>
        <v/>
      </c>
      <c r="E84" t="str">
        <f t="shared" si="19"/>
        <v/>
      </c>
      <c r="F84" t="str">
        <f t="shared" si="24"/>
        <v/>
      </c>
      <c r="H84" t="str">
        <f t="shared" si="20"/>
        <v/>
      </c>
      <c r="J84" t="str">
        <f>IF(ISERROR(VLOOKUP(C84,'WTC Database'!C:G,4,0))," ",VLOOKUP(C84,'WTC Database'!C:G,4,0))</f>
        <v xml:space="preserve"> </v>
      </c>
      <c r="K84" s="48" t="str">
        <f>IF(ISERROR(VLOOKUP(C84,'WTC Database'!C:G,5,0))," ",VLOOKUP(C84,'WTC Database'!C:G,5,0))</f>
        <v xml:space="preserve"> </v>
      </c>
      <c r="L84" s="55"/>
      <c r="M84" s="55"/>
      <c r="N84" s="48">
        <f t="shared" si="21"/>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2"/>
        <v>0</v>
      </c>
      <c r="U84" s="48">
        <f t="shared" si="23"/>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8"/>
        <v/>
      </c>
      <c r="E85" t="str">
        <f t="shared" si="19"/>
        <v/>
      </c>
      <c r="F85" t="str">
        <f t="shared" si="24"/>
        <v/>
      </c>
      <c r="H85" t="str">
        <f t="shared" si="20"/>
        <v/>
      </c>
      <c r="J85" t="str">
        <f>IF(ISERROR(VLOOKUP(C85,'WTC Database'!C:G,4,0))," ",VLOOKUP(C85,'WTC Database'!C:G,4,0))</f>
        <v xml:space="preserve"> </v>
      </c>
      <c r="K85" s="48" t="str">
        <f>IF(ISERROR(VLOOKUP(C85,'WTC Database'!C:G,5,0))," ",VLOOKUP(C85,'WTC Database'!C:G,5,0))</f>
        <v xml:space="preserve"> </v>
      </c>
      <c r="L85" s="55"/>
      <c r="M85" s="55"/>
      <c r="N85" s="48">
        <f t="shared" si="21"/>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2"/>
        <v>0</v>
      </c>
      <c r="U85" s="48">
        <f t="shared" si="23"/>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8"/>
        <v/>
      </c>
      <c r="E86" t="str">
        <f t="shared" si="19"/>
        <v/>
      </c>
      <c r="F86" t="str">
        <f t="shared" si="24"/>
        <v/>
      </c>
      <c r="H86" t="str">
        <f t="shared" si="20"/>
        <v/>
      </c>
      <c r="J86" t="str">
        <f>IF(ISERROR(VLOOKUP(C86,'WTC Database'!C:G,4,0))," ",VLOOKUP(C86,'WTC Database'!C:G,4,0))</f>
        <v xml:space="preserve"> </v>
      </c>
      <c r="K86" s="48" t="str">
        <f>IF(ISERROR(VLOOKUP(C86,'WTC Database'!C:G,5,0))," ",VLOOKUP(C86,'WTC Database'!C:G,5,0))</f>
        <v xml:space="preserve"> </v>
      </c>
      <c r="L86" s="55"/>
      <c r="M86" s="55"/>
      <c r="N86" s="48">
        <f t="shared" si="21"/>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2"/>
        <v>0</v>
      </c>
      <c r="U86" s="48">
        <f t="shared" si="23"/>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8"/>
        <v/>
      </c>
      <c r="E87" t="str">
        <f t="shared" si="19"/>
        <v/>
      </c>
      <c r="F87" t="str">
        <f t="shared" si="24"/>
        <v/>
      </c>
      <c r="H87" t="str">
        <f t="shared" si="20"/>
        <v/>
      </c>
      <c r="J87" t="str">
        <f>IF(ISERROR(VLOOKUP(C87,'WTC Database'!C:G,4,0))," ",VLOOKUP(C87,'WTC Database'!C:G,4,0))</f>
        <v xml:space="preserve"> </v>
      </c>
      <c r="K87" s="48" t="str">
        <f>IF(ISERROR(VLOOKUP(C87,'WTC Database'!C:G,5,0))," ",VLOOKUP(C87,'WTC Database'!C:G,5,0))</f>
        <v xml:space="preserve"> </v>
      </c>
      <c r="L87" s="55"/>
      <c r="M87" s="55"/>
      <c r="N87" s="48">
        <f t="shared" si="21"/>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2"/>
        <v>0</v>
      </c>
      <c r="U87" s="48">
        <f t="shared" si="23"/>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8"/>
        <v/>
      </c>
      <c r="E88" t="str">
        <f t="shared" si="19"/>
        <v/>
      </c>
      <c r="F88" t="str">
        <f t="shared" si="24"/>
        <v/>
      </c>
      <c r="H88" t="str">
        <f t="shared" si="20"/>
        <v/>
      </c>
      <c r="J88" t="str">
        <f>IF(ISERROR(VLOOKUP(C88,'WTC Database'!C:G,4,0))," ",VLOOKUP(C88,'WTC Database'!C:G,4,0))</f>
        <v xml:space="preserve"> </v>
      </c>
      <c r="K88" s="48" t="str">
        <f>IF(ISERROR(VLOOKUP(C88,'WTC Database'!C:G,5,0))," ",VLOOKUP(C88,'WTC Database'!C:G,5,0))</f>
        <v xml:space="preserve"> </v>
      </c>
      <c r="L88" s="55"/>
      <c r="M88" s="55"/>
      <c r="N88" s="48">
        <f t="shared" si="21"/>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2"/>
        <v>0</v>
      </c>
      <c r="U88" s="48">
        <f t="shared" si="23"/>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8"/>
        <v/>
      </c>
      <c r="E89" t="str">
        <f t="shared" si="19"/>
        <v/>
      </c>
      <c r="F89" t="str">
        <f t="shared" si="24"/>
        <v/>
      </c>
      <c r="H89" t="str">
        <f t="shared" si="20"/>
        <v/>
      </c>
      <c r="J89" t="str">
        <f>IF(ISERROR(VLOOKUP(C89,'WTC Database'!C:G,4,0))," ",VLOOKUP(C89,'WTC Database'!C:G,4,0))</f>
        <v xml:space="preserve"> </v>
      </c>
      <c r="K89" s="48" t="str">
        <f>IF(ISERROR(VLOOKUP(C89,'WTC Database'!C:G,5,0))," ",VLOOKUP(C89,'WTC Database'!C:G,5,0))</f>
        <v xml:space="preserve"> </v>
      </c>
      <c r="L89" s="55"/>
      <c r="M89" s="55"/>
      <c r="N89" s="48">
        <f t="shared" si="21"/>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2"/>
        <v>0</v>
      </c>
      <c r="U89" s="48">
        <f t="shared" si="23"/>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8"/>
        <v/>
      </c>
      <c r="E90" t="str">
        <f t="shared" si="19"/>
        <v/>
      </c>
      <c r="F90" t="str">
        <f t="shared" si="24"/>
        <v/>
      </c>
      <c r="H90" t="str">
        <f t="shared" si="20"/>
        <v/>
      </c>
      <c r="J90" t="str">
        <f>IF(ISERROR(VLOOKUP(C90,'WTC Database'!C:G,4,0))," ",VLOOKUP(C90,'WTC Database'!C:G,4,0))</f>
        <v xml:space="preserve"> </v>
      </c>
      <c r="K90" s="48" t="str">
        <f>IF(ISERROR(VLOOKUP(C90,'WTC Database'!C:G,5,0))," ",VLOOKUP(C90,'WTC Database'!C:G,5,0))</f>
        <v xml:space="preserve"> </v>
      </c>
      <c r="L90" s="55"/>
      <c r="M90" s="55"/>
      <c r="N90" s="48">
        <f t="shared" si="21"/>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2"/>
        <v>0</v>
      </c>
      <c r="U90" s="48">
        <f t="shared" si="23"/>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8"/>
        <v/>
      </c>
      <c r="E91" t="str">
        <f t="shared" si="19"/>
        <v/>
      </c>
      <c r="F91" t="str">
        <f t="shared" si="24"/>
        <v/>
      </c>
      <c r="H91" t="str">
        <f t="shared" si="20"/>
        <v/>
      </c>
      <c r="J91" t="str">
        <f>IF(ISERROR(VLOOKUP(C91,'WTC Database'!C:G,4,0))," ",VLOOKUP(C91,'WTC Database'!C:G,4,0))</f>
        <v xml:space="preserve"> </v>
      </c>
      <c r="K91" s="48" t="str">
        <f>IF(ISERROR(VLOOKUP(C91,'WTC Database'!C:G,5,0))," ",VLOOKUP(C91,'WTC Database'!C:G,5,0))</f>
        <v xml:space="preserve"> </v>
      </c>
      <c r="L91" s="55"/>
      <c r="M91" s="55"/>
      <c r="N91" s="48">
        <f t="shared" si="21"/>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2"/>
        <v>0</v>
      </c>
      <c r="U91" s="48">
        <f t="shared" si="23"/>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8"/>
        <v/>
      </c>
      <c r="E92" t="str">
        <f t="shared" si="19"/>
        <v/>
      </c>
      <c r="F92" t="str">
        <f t="shared" si="24"/>
        <v/>
      </c>
      <c r="H92" t="str">
        <f t="shared" si="20"/>
        <v/>
      </c>
      <c r="J92" t="str">
        <f>IF(ISERROR(VLOOKUP(C92,'WTC Database'!C:G,4,0))," ",VLOOKUP(C92,'WTC Database'!C:G,4,0))</f>
        <v xml:space="preserve"> </v>
      </c>
      <c r="K92" s="48" t="str">
        <f>IF(ISERROR(VLOOKUP(C92,'WTC Database'!C:G,5,0))," ",VLOOKUP(C92,'WTC Database'!C:G,5,0))</f>
        <v xml:space="preserve"> </v>
      </c>
      <c r="L92" s="55"/>
      <c r="M92" s="55"/>
      <c r="N92" s="48">
        <f t="shared" si="21"/>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2"/>
        <v>0</v>
      </c>
      <c r="U92" s="48">
        <f t="shared" si="23"/>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8"/>
        <v/>
      </c>
      <c r="E93" t="str">
        <f t="shared" si="19"/>
        <v/>
      </c>
      <c r="F93" t="str">
        <f t="shared" si="24"/>
        <v/>
      </c>
      <c r="H93" t="str">
        <f t="shared" si="20"/>
        <v/>
      </c>
      <c r="J93" t="str">
        <f>IF(ISERROR(VLOOKUP(C93,'WTC Database'!C:G,4,0))," ",VLOOKUP(C93,'WTC Database'!C:G,4,0))</f>
        <v xml:space="preserve"> </v>
      </c>
      <c r="K93" s="48" t="str">
        <f>IF(ISERROR(VLOOKUP(C93,'WTC Database'!C:G,5,0))," ",VLOOKUP(C93,'WTC Database'!C:G,5,0))</f>
        <v xml:space="preserve"> </v>
      </c>
      <c r="L93" s="55"/>
      <c r="M93" s="55"/>
      <c r="N93" s="48">
        <f t="shared" si="21"/>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2"/>
        <v>0</v>
      </c>
      <c r="U93" s="48">
        <f t="shared" si="23"/>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8"/>
        <v/>
      </c>
      <c r="E94" t="str">
        <f t="shared" si="19"/>
        <v/>
      </c>
      <c r="F94" t="str">
        <f t="shared" si="24"/>
        <v/>
      </c>
      <c r="H94" t="str">
        <f t="shared" si="20"/>
        <v/>
      </c>
      <c r="J94" t="str">
        <f>IF(ISERROR(VLOOKUP(C94,'WTC Database'!C:G,4,0))," ",VLOOKUP(C94,'WTC Database'!C:G,4,0))</f>
        <v xml:space="preserve"> </v>
      </c>
      <c r="K94" s="48" t="str">
        <f>IF(ISERROR(VLOOKUP(C94,'WTC Database'!C:G,5,0))," ",VLOOKUP(C94,'WTC Database'!C:G,5,0))</f>
        <v xml:space="preserve"> </v>
      </c>
      <c r="L94" s="55"/>
      <c r="M94" s="55"/>
      <c r="N94" s="48">
        <f t="shared" si="21"/>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2"/>
        <v>0</v>
      </c>
      <c r="U94" s="48">
        <f t="shared" si="23"/>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8"/>
        <v/>
      </c>
      <c r="E95" t="str">
        <f t="shared" si="19"/>
        <v/>
      </c>
      <c r="F95" t="str">
        <f t="shared" si="24"/>
        <v/>
      </c>
      <c r="H95" t="str">
        <f t="shared" si="20"/>
        <v/>
      </c>
      <c r="J95" t="str">
        <f>IF(ISERROR(VLOOKUP(C95,'WTC Database'!C:G,4,0))," ",VLOOKUP(C95,'WTC Database'!C:G,4,0))</f>
        <v xml:space="preserve"> </v>
      </c>
      <c r="K95" s="48" t="str">
        <f>IF(ISERROR(VLOOKUP(C95,'WTC Database'!C:G,5,0))," ",VLOOKUP(C95,'WTC Database'!C:G,5,0))</f>
        <v xml:space="preserve"> </v>
      </c>
      <c r="L95" s="55"/>
      <c r="M95" s="55"/>
      <c r="N95" s="48">
        <f t="shared" si="21"/>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2"/>
        <v>0</v>
      </c>
      <c r="U95" s="48">
        <f t="shared" si="23"/>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8"/>
        <v/>
      </c>
      <c r="E96" t="str">
        <f t="shared" si="19"/>
        <v/>
      </c>
      <c r="F96" t="str">
        <f t="shared" si="24"/>
        <v/>
      </c>
      <c r="H96" t="str">
        <f t="shared" si="20"/>
        <v/>
      </c>
      <c r="J96" t="str">
        <f>IF(ISERROR(VLOOKUP(C96,'WTC Database'!C:G,4,0))," ",VLOOKUP(C96,'WTC Database'!C:G,4,0))</f>
        <v xml:space="preserve"> </v>
      </c>
      <c r="K96" s="48" t="str">
        <f>IF(ISERROR(VLOOKUP(C96,'WTC Database'!C:G,5,0))," ",VLOOKUP(C96,'WTC Database'!C:G,5,0))</f>
        <v xml:space="preserve"> </v>
      </c>
      <c r="L96" s="55"/>
      <c r="M96" s="55"/>
      <c r="N96" s="48">
        <f t="shared" si="21"/>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2"/>
        <v>0</v>
      </c>
      <c r="U96" s="48">
        <f t="shared" si="23"/>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8"/>
        <v/>
      </c>
      <c r="E97" t="str">
        <f t="shared" si="19"/>
        <v/>
      </c>
      <c r="F97" t="str">
        <f t="shared" si="24"/>
        <v/>
      </c>
      <c r="H97" t="str">
        <f t="shared" si="20"/>
        <v/>
      </c>
      <c r="J97" t="str">
        <f>IF(ISERROR(VLOOKUP(C97,'WTC Database'!C:G,4,0))," ",VLOOKUP(C97,'WTC Database'!C:G,4,0))</f>
        <v xml:space="preserve"> </v>
      </c>
      <c r="K97" s="48" t="str">
        <f>IF(ISERROR(VLOOKUP(C97,'WTC Database'!C:G,5,0))," ",VLOOKUP(C97,'WTC Database'!C:G,5,0))</f>
        <v xml:space="preserve"> </v>
      </c>
      <c r="L97" s="55"/>
      <c r="M97" s="55"/>
      <c r="N97" s="48">
        <f t="shared" si="21"/>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2"/>
        <v>0</v>
      </c>
      <c r="U97" s="48">
        <f t="shared" si="23"/>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8"/>
        <v/>
      </c>
      <c r="E98" t="str">
        <f t="shared" si="19"/>
        <v/>
      </c>
      <c r="F98" t="str">
        <f t="shared" si="24"/>
        <v/>
      </c>
      <c r="H98" t="str">
        <f t="shared" si="20"/>
        <v/>
      </c>
      <c r="J98" t="str">
        <f>IF(ISERROR(VLOOKUP(C98,'WTC Database'!C:G,4,0))," ",VLOOKUP(C98,'WTC Database'!C:G,4,0))</f>
        <v xml:space="preserve"> </v>
      </c>
      <c r="K98" s="48" t="str">
        <f>IF(ISERROR(VLOOKUP(C98,'WTC Database'!C:G,5,0))," ",VLOOKUP(C98,'WTC Database'!C:G,5,0))</f>
        <v xml:space="preserve"> </v>
      </c>
      <c r="L98" s="55"/>
      <c r="M98" s="55"/>
      <c r="N98" s="48">
        <f t="shared" si="21"/>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2"/>
        <v>0</v>
      </c>
      <c r="U98" s="48">
        <f t="shared" si="23"/>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8"/>
        <v/>
      </c>
      <c r="E99" t="str">
        <f t="shared" si="19"/>
        <v/>
      </c>
      <c r="F99" t="str">
        <f t="shared" si="24"/>
        <v/>
      </c>
      <c r="H99" t="str">
        <f t="shared" si="20"/>
        <v/>
      </c>
      <c r="J99" t="str">
        <f>IF(ISERROR(VLOOKUP(C99,'WTC Database'!C:G,4,0))," ",VLOOKUP(C99,'WTC Database'!C:G,4,0))</f>
        <v xml:space="preserve"> </v>
      </c>
      <c r="K99" s="48" t="str">
        <f>IF(ISERROR(VLOOKUP(C99,'WTC Database'!C:G,5,0))," ",VLOOKUP(C99,'WTC Database'!C:G,5,0))</f>
        <v xml:space="preserve"> </v>
      </c>
      <c r="L99" s="55"/>
      <c r="M99" s="55"/>
      <c r="N99" s="48">
        <f t="shared" si="21"/>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2"/>
        <v>0</v>
      </c>
      <c r="U99" s="48">
        <f t="shared" si="23"/>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8"/>
        <v/>
      </c>
      <c r="E100" t="str">
        <f t="shared" si="19"/>
        <v/>
      </c>
      <c r="F100" t="str">
        <f t="shared" si="24"/>
        <v/>
      </c>
      <c r="H100" t="str">
        <f t="shared" si="20"/>
        <v/>
      </c>
      <c r="J100" t="str">
        <f>IF(ISERROR(VLOOKUP(C100,'WTC Database'!C:G,4,0))," ",VLOOKUP(C100,'WTC Database'!C:G,4,0))</f>
        <v xml:space="preserve"> </v>
      </c>
      <c r="K100" s="48" t="str">
        <f>IF(ISERROR(VLOOKUP(C100,'WTC Database'!C:G,5,0))," ",VLOOKUP(C100,'WTC Database'!C:G,5,0))</f>
        <v xml:space="preserve"> </v>
      </c>
      <c r="L100" s="55"/>
      <c r="M100" s="55"/>
      <c r="N100" s="48">
        <f t="shared" si="21"/>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2"/>
        <v>0</v>
      </c>
      <c r="U100" s="48">
        <f t="shared" si="23"/>
        <v>0</v>
      </c>
    </row>
  </sheetData>
  <conditionalFormatting sqref="A2:Q100">
    <cfRule type="expression" dxfId="408" priority="19">
      <formula>$D2="OVR"</formula>
    </cfRule>
    <cfRule type="expression" dxfId="407" priority="20">
      <formula>$D2="ARR"</formula>
    </cfRule>
    <cfRule type="expression" dxfId="406" priority="21">
      <formula>$D2="DEP"</formula>
    </cfRule>
    <cfRule type="expression" dxfId="405" priority="22">
      <formula>$D2="LOC"</formula>
    </cfRule>
  </conditionalFormatting>
  <conditionalFormatting sqref="G2:G100">
    <cfRule type="expression" priority="3">
      <formula>AND($D2="OVR", NOT(ISBLANK($G2)))</formula>
    </cfRule>
    <cfRule type="expression" dxfId="404" priority="4">
      <formula>AND($D2="OVR", ISBLANK($G2))</formula>
    </cfRule>
    <cfRule type="expression" dxfId="403" priority="7">
      <formula>AND($D2="ARR", NOT(ISBLANK($G2)))</formula>
    </cfRule>
    <cfRule type="expression" dxfId="402" priority="8">
      <formula>AND($D2="ARR", ISBLANK($G2))</formula>
    </cfRule>
  </conditionalFormatting>
  <conditionalFormatting sqref="I2:I100">
    <cfRule type="expression" priority="1">
      <formula>AND($D2="OVR", NOT(ISBLANK($I2)))</formula>
    </cfRule>
    <cfRule type="expression" dxfId="401" priority="2">
      <formula>AND($D2="OVR", ISBLANK($I2))</formula>
    </cfRule>
    <cfRule type="expression" priority="5">
      <formula>AND($D2="DEP", NOT(ISBLANK($I2)))</formula>
    </cfRule>
    <cfRule type="expression" dxfId="400" priority="6">
      <formula>AND($D2="DEP", ISBLANK($I2))</formula>
    </cfRule>
  </conditionalFormatting>
  <conditionalFormatting sqref="J2:J100">
    <cfRule type="expression" dxfId="399" priority="15">
      <formula>$J2="J"</formula>
    </cfRule>
    <cfRule type="expression" dxfId="398" priority="16">
      <formula>$J2="H"</formula>
    </cfRule>
    <cfRule type="expression" dxfId="397" priority="17">
      <formula>$J2="S"</formula>
    </cfRule>
    <cfRule type="expression" dxfId="396" priority="18">
      <formula>$J2="M"</formula>
    </cfRule>
  </conditionalFormatting>
  <conditionalFormatting sqref="K2:K100">
    <cfRule type="expression" dxfId="395" priority="10">
      <formula>$K2="S"</formula>
    </cfRule>
    <cfRule type="expression" dxfId="394" priority="11">
      <formula>$K2="LM"</formula>
    </cfRule>
    <cfRule type="expression" dxfId="393" priority="12">
      <formula>$K2="UM"</formula>
    </cfRule>
    <cfRule type="expression" dxfId="392" priority="13">
      <formula>$K2="H"</formula>
    </cfRule>
    <cfRule type="expression" dxfId="391" priority="14">
      <formula>$K2="J"</formula>
    </cfRule>
  </conditionalFormatting>
  <conditionalFormatting sqref="S1">
    <cfRule type="expression" dxfId="390" priority="9" stopIfTrue="1">
      <formula>IF($R1&lt;&gt;"BM",FALSE,IF(OR($S1="A",$S1="L",$S1="M"),FALSE,TRUE))</formula>
    </cfRule>
  </conditionalFormatting>
  <conditionalFormatting sqref="S2:S1048576">
    <cfRule type="expression" dxfId="389" priority="31" stopIfTrue="1">
      <formula>IF($R2&lt;&gt;"BM",FALSE,IF(OR($S2="A",$S2="L",$S2="M"),FALSE,TRUE))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4CD9458D-C5C2-4248-997C-E26B0F659AC9}">
      <formula1>1</formula1>
      <formula2>10</formula2>
    </dataValidation>
    <dataValidation type="list" allowBlank="1" showErrorMessage="1" errorTitle="Type of Flight" error="DEP - Departure_x000a_ARR - Arrival_x000a_LOC - Local_x000a_OVR - Overflight" sqref="D2:D100" xr:uid="{62A485B7-9FDC-4528-8452-1FA27D76392D}">
      <formula1>"LOC, DEP, ARR, OVR"</formula1>
    </dataValidation>
    <dataValidation type="whole" allowBlank="1" showInputMessage="1" showErrorMessage="1" errorTitle="Overshoot" error="Please enter the total number of Go Arounds, Missed Approaches or Overshoots the aircraft performed." sqref="M1:M1048576" xr:uid="{701A7DF3-186C-4E97-B9DC-E125DF4D422E}">
      <formula1>1</formula1>
      <formula2>100</formula2>
    </dataValidation>
    <dataValidation type="whole" allowBlank="1" showInputMessage="1" showErrorMessage="1" errorTitle="Touch And Go" error="Please enter the number of times the aircraft performed a touch and go." sqref="L1:L1048576" xr:uid="{52FD1AA0-0966-424B-8180-E1A10CDFA948}">
      <formula1>1</formula1>
      <formula2>100</formula2>
    </dataValidation>
    <dataValidation type="whole" allowBlank="1" showInputMessage="1" showErrorMessage="1" error="Please enter the number of times this sortie received a Flight Information Service." sqref="N1 N101:N1048576" xr:uid="{3422B1E9-2212-46A8-BE16-2342F7D278B4}">
      <formula1>1</formula1>
      <formula2>10</formula2>
    </dataValidation>
    <dataValidation type="list" allowBlank="1" showInputMessage="1" showErrorMessage="1" error="Please enter the correct rules of flight._x000a_VFR (V), IFR (I), IFR to VFR (Y), VFR to IFR (Z)" sqref="E1:E1048576" xr:uid="{F81F3DDE-EB8B-4E23-A015-AA025F83DA60}">
      <formula1>"V,I,Y,Z"</formula1>
    </dataValidation>
    <dataValidation type="custom" allowBlank="1" showInputMessage="1" showErrorMessage="1" errorTitle="Invalid Time Format" error="Invalid Time Format" sqref="G1 G101:G1048576" xr:uid="{237856A0-FC68-4D31-A11A-C1BBC80C88D8}">
      <formula1>AND(LEN(G2)=4,ISNUMBER(G2))</formula1>
    </dataValidation>
    <dataValidation type="list" allowBlank="1" showInputMessage="1" showErrorMessage="1" sqref="O101:O1048576 P1:P100" xr:uid="{65E24E97-7CB8-40B0-9869-58963774FFD9}">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AD49CC7E-C44C-483A-84A3-DA455B456452}">
      <formula1>"LOC, DEP, ARR, OVR"</formula1>
    </dataValidation>
    <dataValidation type="list" allowBlank="1" showInputMessage="1" showErrorMessage="1" sqref="D1" xr:uid="{05524DEE-F59C-426C-8344-AE43F2DB3526}">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65E66-D058-458E-9F32-197901F00FDE}">
  <sheetPr codeName="Sheet30"/>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388" priority="19">
      <formula>$D2="OVR"</formula>
    </cfRule>
    <cfRule type="expression" dxfId="387" priority="20">
      <formula>$D2="ARR"</formula>
    </cfRule>
    <cfRule type="expression" dxfId="386" priority="21">
      <formula>$D2="DEP"</formula>
    </cfRule>
    <cfRule type="expression" dxfId="385" priority="22">
      <formula>$D2="LOC"</formula>
    </cfRule>
  </conditionalFormatting>
  <conditionalFormatting sqref="G2:G100">
    <cfRule type="expression" priority="3">
      <formula>AND($D2="OVR", NOT(ISBLANK($G2)))</formula>
    </cfRule>
    <cfRule type="expression" dxfId="384" priority="4">
      <formula>AND($D2="OVR", ISBLANK($G2))</formula>
    </cfRule>
    <cfRule type="expression" dxfId="383" priority="7">
      <formula>AND($D2="ARR", NOT(ISBLANK($G2)))</formula>
    </cfRule>
    <cfRule type="expression" dxfId="382" priority="8">
      <formula>AND($D2="ARR", ISBLANK($G2))</formula>
    </cfRule>
  </conditionalFormatting>
  <conditionalFormatting sqref="I2:I100">
    <cfRule type="expression" priority="1">
      <formula>AND($D2="OVR", NOT(ISBLANK($I2)))</formula>
    </cfRule>
    <cfRule type="expression" dxfId="381" priority="2">
      <formula>AND($D2="OVR", ISBLANK($I2))</formula>
    </cfRule>
    <cfRule type="expression" priority="5">
      <formula>AND($D2="DEP", NOT(ISBLANK($I2)))</formula>
    </cfRule>
    <cfRule type="expression" dxfId="380" priority="6">
      <formula>AND($D2="DEP", ISBLANK($I2))</formula>
    </cfRule>
  </conditionalFormatting>
  <conditionalFormatting sqref="J2:J100">
    <cfRule type="expression" dxfId="379" priority="15">
      <formula>$J2="J"</formula>
    </cfRule>
    <cfRule type="expression" dxfId="378" priority="16">
      <formula>$J2="H"</formula>
    </cfRule>
    <cfRule type="expression" dxfId="377" priority="17">
      <formula>$J2="S"</formula>
    </cfRule>
    <cfRule type="expression" dxfId="376" priority="18">
      <formula>$J2="M"</formula>
    </cfRule>
  </conditionalFormatting>
  <conditionalFormatting sqref="K2:K100">
    <cfRule type="expression" dxfId="375" priority="10">
      <formula>$K2="S"</formula>
    </cfRule>
    <cfRule type="expression" dxfId="374" priority="11">
      <formula>$K2="LM"</formula>
    </cfRule>
    <cfRule type="expression" dxfId="373" priority="12">
      <formula>$K2="UM"</formula>
    </cfRule>
    <cfRule type="expression" dxfId="372" priority="13">
      <formula>$K2="H"</formula>
    </cfRule>
    <cfRule type="expression" dxfId="371" priority="14">
      <formula>$K2="J"</formula>
    </cfRule>
  </conditionalFormatting>
  <conditionalFormatting sqref="S1">
    <cfRule type="expression" dxfId="370" priority="9" stopIfTrue="1">
      <formula>IF($R1&lt;&gt;"BM",FALSE,IF(OR($S1="A",$S1="L",$S1="M"),FALSE,TRUE))</formula>
    </cfRule>
  </conditionalFormatting>
  <conditionalFormatting sqref="S2:S1048576">
    <cfRule type="expression" dxfId="369" priority="31" stopIfTrue="1">
      <formula>IF($R2&lt;&gt;"BM",FALSE,IF(OR($S2="A",$S2="L",$S2="M"),FALSE,TRUE))</formula>
    </cfRule>
  </conditionalFormatting>
  <dataValidations count="10">
    <dataValidation type="list" allowBlank="1" showInputMessage="1" showErrorMessage="1" sqref="D1" xr:uid="{4AC8CAD8-49B5-4FEF-9E30-DA80E0019DB0}">
      <formula1>"BM, BC, VM, VC"</formula1>
    </dataValidation>
    <dataValidation type="list" allowBlank="1" showInputMessage="1" showErrorMessage="1" sqref="D101:D1048576" xr:uid="{051C19C6-BAC0-4A3C-89EE-1E1E60963FAB}">
      <formula1>"LOC, DEP, ARR, OVR"</formula1>
    </dataValidation>
    <dataValidation type="list" allowBlank="1" showInputMessage="1" showErrorMessage="1" sqref="O101:O1048576 P1:P100" xr:uid="{B3ECD55D-EF5E-4B60-8EF2-6F6494B947B1}">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407DDCE3-7F9F-4E13-9D63-51CCFBCF0BB6}">
      <formula1>AND(LEN(G2)=4,ISNUMBER(G2))</formula1>
    </dataValidation>
    <dataValidation type="list" allowBlank="1" showInputMessage="1" showErrorMessage="1" error="Please enter the correct rules of flight._x000a_VFR (V), IFR (I), IFR to VFR (Y), VFR to IFR (Z)" sqref="E1:E1048576" xr:uid="{D34D1716-A697-4DA5-B125-A97F288D7A3C}">
      <formula1>"V,I,Y,Z"</formula1>
    </dataValidation>
    <dataValidation type="whole" allowBlank="1" showInputMessage="1" showErrorMessage="1" error="Please enter the number of times this sortie received a Flight Information Service." sqref="N1 N101:N1048576" xr:uid="{C766BC1B-5998-435C-87EE-B773B11C64C7}">
      <formula1>1</formula1>
      <formula2>10</formula2>
    </dataValidation>
    <dataValidation type="whole" allowBlank="1" showInputMessage="1" showErrorMessage="1" errorTitle="Touch And Go" error="Please enter the number of times the aircraft performed a touch and go." sqref="L1:L1048576" xr:uid="{17960E0C-A920-485A-9673-E62E420F7FFC}">
      <formula1>1</formula1>
      <formula2>100</formula2>
    </dataValidation>
    <dataValidation type="whole" allowBlank="1" showInputMessage="1" showErrorMessage="1" errorTitle="Overshoot" error="Please enter the total number of Go Arounds, Missed Approaches or Overshoots the aircraft performed." sqref="M1:M1048576" xr:uid="{0E9CB725-E275-436E-BE1E-D1DAFA4985D6}">
      <formula1>1</formula1>
      <formula2>100</formula2>
    </dataValidation>
    <dataValidation type="list" allowBlank="1" showErrorMessage="1" errorTitle="Type of Flight" error="DEP - Departure_x000a_ARR - Arrival_x000a_LOC - Local_x000a_OVR - Overflight" sqref="D2:D100" xr:uid="{DCA35D2E-224A-4A1F-8F42-C6AA014B7F87}">
      <formula1>"LOC, DEP, ARR, OVR"</formula1>
    </dataValidation>
    <dataValidation type="whole" allowBlank="1" showInputMessage="1" showErrorMessage="1" errorTitle="Flight Information Service" error="Please enter the number of times this sortie received a Flight Information Service (Basic Service)." sqref="N2:N100" xr:uid="{91DC4EA5-4736-4542-B20D-FE0398134DDE}">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43379-229E-4508-86D1-DFFF20B16C3F}">
  <sheetPr codeName="Sheet29"/>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4" si="1">IF(OR(D2="LOC", D2="OVR"), "V", "")</f>
        <v/>
      </c>
      <c r="F2" t="str">
        <f t="shared" ref="F2:F24" si="2">IF(OR(D2="DEP",D2="LOC"),"EGOW","")</f>
        <v/>
      </c>
      <c r="H2" t="str">
        <f t="shared" ref="H2:H24" si="3">IF(OR(D2="ARR",D2="LOC"),"EGOW","")</f>
        <v/>
      </c>
      <c r="J2" t="str">
        <f>IF(ISERROR(VLOOKUP(C2,'WTC Database'!C:G,4,0))," ",VLOOKUP(C2,'WTC Database'!C:G,4,0))</f>
        <v xml:space="preserve"> </v>
      </c>
      <c r="K2" s="48" t="str">
        <f>IF(ISERROR(VLOOKUP(C2,'WTC Database'!C:G,5,0))," ",VLOOKUP(C2,'WTC Database'!C:G,5,0))</f>
        <v xml:space="preserve"> </v>
      </c>
      <c r="L2" s="55"/>
      <c r="M2" s="55"/>
      <c r="N2" s="48">
        <f t="shared" ref="N2:N24"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IF('15TH'!D7="loc",2)+IF(OR('15TH'!D7="DEP",'15TH'!D7="ARR"),"1")+IF('15TH'!D7="ovr","0")</f>
        <v>0</v>
      </c>
      <c r="U2" s="48">
        <f>'15TH'!L7*2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IF('15TH'!D8="loc",2)+IF(OR('15TH'!D8="DEP",'15TH'!D8="ARR"),"1")+IF('15TH'!D8="ovr","0")</f>
        <v>0</v>
      </c>
      <c r="U3" s="48">
        <f>'15TH'!L8*2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IF('15TH'!D9="loc",2)+IF(OR('15TH'!D9="DEP",'15TH'!D9="ARR"),"1")+IF('15TH'!D9="ovr","0")</f>
        <v>0</v>
      </c>
      <c r="U4" s="48">
        <f>'15TH'!L9*2</f>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IF('15TH'!D10="loc",2)+IF(OR('15TH'!D10="DEP",'15TH'!D10="ARR"),"1")+IF('15TH'!D10="ovr","0")</f>
        <v>0</v>
      </c>
      <c r="U5" s="48">
        <f>'15TH'!L10*2</f>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ref="T6:T37" si="5">IF(D6="loc",2)+IF(OR(D6="DEP",D6="ARR"),"1")+IF(D6="ovr","0")</f>
        <v>0</v>
      </c>
      <c r="U6" s="48">
        <f t="shared" ref="U6:U37" si="6">L6*2</f>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si="1"/>
        <v/>
      </c>
      <c r="F24" t="str">
        <f t="shared" si="2"/>
        <v/>
      </c>
      <c r="H24" t="str">
        <f t="shared" si="3"/>
        <v/>
      </c>
      <c r="J24" t="str">
        <f>IF(ISERROR(VLOOKUP(C24,'WTC Database'!C:G,4,0))," ",VLOOKUP(C24,'WTC Database'!C:G,4,0))</f>
        <v xml:space="preserve"> </v>
      </c>
      <c r="K24" s="48" t="str">
        <f>IF(ISERROR(VLOOKUP(C24,'WTC Database'!C:G,5,0))," ",VLOOKUP(C24,'WTC Database'!C:G,5,0))</f>
        <v xml:space="preserve"> </v>
      </c>
      <c r="L24" s="55"/>
      <c r="M24" s="55"/>
      <c r="N24" s="48">
        <f t="shared" si="4"/>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ref="E25:E38" si="7">IF(OR(D25="LOC", D25="OVR"), "V", "")</f>
        <v/>
      </c>
      <c r="F25" t="str">
        <f t="shared" ref="F25:F38" si="8">IF(OR(D25="DEP",D25="LOC"),"EGOW","")</f>
        <v/>
      </c>
      <c r="H25" t="str">
        <f t="shared" ref="H25:H38" si="9">IF(OR(D25="ARR",D25="LOC"),"EGOW","")</f>
        <v/>
      </c>
      <c r="J25" t="str">
        <f>IF(ISERROR(VLOOKUP(C25,'WTC Database'!C:G,4,0))," ",VLOOKUP(C25,'WTC Database'!C:G,4,0))</f>
        <v xml:space="preserve"> </v>
      </c>
      <c r="K25" s="48" t="str">
        <f>IF(ISERROR(VLOOKUP(C25,'WTC Database'!C:G,5,0))," ",VLOOKUP(C25,'WTC Database'!C:G,5,0))</f>
        <v xml:space="preserve"> </v>
      </c>
      <c r="L25" s="55"/>
      <c r="M25" s="55"/>
      <c r="N25" s="48">
        <f t="shared" ref="N25:N38" si="10">IF(D25="OVR",1,0)</f>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ref="T38:T65" si="12">IF(D38="loc",2)+IF(OR(D38="DEP",D38="ARR"),"1")+IF(D38="ovr","0")</f>
        <v>0</v>
      </c>
      <c r="U38" s="48">
        <f t="shared" ref="U38:U66" si="13">L38*2</f>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ref="E39:E65" si="14">IF(OR(D39="LOC", D39="OVR"), "V", "")</f>
        <v/>
      </c>
      <c r="F39" t="str">
        <f t="shared" ref="F39:F67" si="15">IF(OR(D39="DEP",D39="LOC"),"EGOW","")</f>
        <v/>
      </c>
      <c r="H39" t="str">
        <f t="shared" ref="H39:H65" si="16">IF(OR(D39="ARR",D39="LOC"),"EGOW","")</f>
        <v/>
      </c>
      <c r="J39" t="str">
        <f>IF(ISERROR(VLOOKUP(C39,'WTC Database'!C:G,4,0))," ",VLOOKUP(C39,'WTC Database'!C:G,4,0))</f>
        <v xml:space="preserve"> </v>
      </c>
      <c r="K39" s="48" t="str">
        <f>IF(ISERROR(VLOOKUP(C39,'WTC Database'!C:G,5,0))," ",VLOOKUP(C39,'WTC Database'!C:G,5,0))</f>
        <v xml:space="preserve"> </v>
      </c>
      <c r="L39" s="55"/>
      <c r="M39" s="55"/>
      <c r="N39" s="48">
        <f t="shared" ref="N39:N65" si="17">IF(D39="OVR",1,0)</f>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12"/>
        <v>0</v>
      </c>
      <c r="U39" s="48">
        <f t="shared" si="13"/>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14"/>
        <v/>
      </c>
      <c r="F40" t="str">
        <f t="shared" si="15"/>
        <v/>
      </c>
      <c r="H40" t="str">
        <f t="shared" si="16"/>
        <v/>
      </c>
      <c r="J40" t="str">
        <f>IF(ISERROR(VLOOKUP(C40,'WTC Database'!C:G,4,0))," ",VLOOKUP(C40,'WTC Database'!C:G,4,0))</f>
        <v xml:space="preserve"> </v>
      </c>
      <c r="K40" s="48" t="str">
        <f>IF(ISERROR(VLOOKUP(C40,'WTC Database'!C:G,5,0))," ",VLOOKUP(C40,'WTC Database'!C:G,5,0))</f>
        <v xml:space="preserve"> </v>
      </c>
      <c r="L40" s="55"/>
      <c r="M40" s="55"/>
      <c r="N40" s="48">
        <f t="shared" si="17"/>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12"/>
        <v>0</v>
      </c>
      <c r="U40" s="48">
        <f t="shared" si="13"/>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14"/>
        <v/>
      </c>
      <c r="F41" t="str">
        <f t="shared" si="15"/>
        <v/>
      </c>
      <c r="H41" t="str">
        <f t="shared" si="16"/>
        <v/>
      </c>
      <c r="J41" t="str">
        <f>IF(ISERROR(VLOOKUP(C41,'WTC Database'!C:G,4,0))," ",VLOOKUP(C41,'WTC Database'!C:G,4,0))</f>
        <v xml:space="preserve"> </v>
      </c>
      <c r="K41" s="48" t="str">
        <f>IF(ISERROR(VLOOKUP(C41,'WTC Database'!C:G,5,0))," ",VLOOKUP(C41,'WTC Database'!C:G,5,0))</f>
        <v xml:space="preserve"> </v>
      </c>
      <c r="L41" s="55"/>
      <c r="M41" s="55"/>
      <c r="N41" s="48">
        <f t="shared" si="17"/>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12"/>
        <v>0</v>
      </c>
      <c r="U41" s="48">
        <f t="shared" si="13"/>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14"/>
        <v/>
      </c>
      <c r="F42" t="str">
        <f t="shared" si="15"/>
        <v/>
      </c>
      <c r="H42" t="str">
        <f t="shared" si="16"/>
        <v/>
      </c>
      <c r="J42" t="str">
        <f>IF(ISERROR(VLOOKUP(C42,'WTC Database'!C:G,4,0))," ",VLOOKUP(C42,'WTC Database'!C:G,4,0))</f>
        <v xml:space="preserve"> </v>
      </c>
      <c r="K42" s="48" t="str">
        <f>IF(ISERROR(VLOOKUP(C42,'WTC Database'!C:G,5,0))," ",VLOOKUP(C42,'WTC Database'!C:G,5,0))</f>
        <v xml:space="preserve"> </v>
      </c>
      <c r="L42" s="55"/>
      <c r="M42" s="55"/>
      <c r="N42" s="48">
        <f t="shared" si="17"/>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12"/>
        <v>0</v>
      </c>
      <c r="U42" s="48">
        <f t="shared" si="13"/>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14"/>
        <v/>
      </c>
      <c r="F43" t="str">
        <f t="shared" si="15"/>
        <v/>
      </c>
      <c r="H43" t="str">
        <f t="shared" si="16"/>
        <v/>
      </c>
      <c r="J43" t="str">
        <f>IF(ISERROR(VLOOKUP(C43,'WTC Database'!C:G,4,0))," ",VLOOKUP(C43,'WTC Database'!C:G,4,0))</f>
        <v xml:space="preserve"> </v>
      </c>
      <c r="K43" s="48" t="str">
        <f>IF(ISERROR(VLOOKUP(C43,'WTC Database'!C:G,5,0))," ",VLOOKUP(C43,'WTC Database'!C:G,5,0))</f>
        <v xml:space="preserve"> </v>
      </c>
      <c r="L43" s="55"/>
      <c r="M43" s="55"/>
      <c r="N43" s="48">
        <f t="shared" si="17"/>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12"/>
        <v>0</v>
      </c>
      <c r="U43" s="48">
        <f t="shared" si="13"/>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14"/>
        <v/>
      </c>
      <c r="F44" t="str">
        <f t="shared" si="15"/>
        <v/>
      </c>
      <c r="H44" t="str">
        <f t="shared" si="16"/>
        <v/>
      </c>
      <c r="J44" t="str">
        <f>IF(ISERROR(VLOOKUP(C44,'WTC Database'!C:G,4,0))," ",VLOOKUP(C44,'WTC Database'!C:G,4,0))</f>
        <v xml:space="preserve"> </v>
      </c>
      <c r="K44" s="48" t="str">
        <f>IF(ISERROR(VLOOKUP(C44,'WTC Database'!C:G,5,0))," ",VLOOKUP(C44,'WTC Database'!C:G,5,0))</f>
        <v xml:space="preserve"> </v>
      </c>
      <c r="L44" s="55"/>
      <c r="M44" s="55"/>
      <c r="N44" s="48">
        <f t="shared" si="17"/>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12"/>
        <v>0</v>
      </c>
      <c r="U44" s="48">
        <f t="shared" si="13"/>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14"/>
        <v/>
      </c>
      <c r="F45" t="str">
        <f t="shared" si="15"/>
        <v/>
      </c>
      <c r="H45" t="str">
        <f t="shared" si="16"/>
        <v/>
      </c>
      <c r="J45" t="str">
        <f>IF(ISERROR(VLOOKUP(C45,'WTC Database'!C:G,4,0))," ",VLOOKUP(C45,'WTC Database'!C:G,4,0))</f>
        <v xml:space="preserve"> </v>
      </c>
      <c r="K45" s="48" t="str">
        <f>IF(ISERROR(VLOOKUP(C45,'WTC Database'!C:G,5,0))," ",VLOOKUP(C45,'WTC Database'!C:G,5,0))</f>
        <v xml:space="preserve"> </v>
      </c>
      <c r="L45" s="55"/>
      <c r="M45" s="55"/>
      <c r="N45" s="48">
        <f t="shared" si="17"/>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12"/>
        <v>0</v>
      </c>
      <c r="U45" s="48">
        <f t="shared" si="13"/>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14"/>
        <v/>
      </c>
      <c r="F46" t="str">
        <f t="shared" si="15"/>
        <v/>
      </c>
      <c r="H46" t="str">
        <f t="shared" si="16"/>
        <v/>
      </c>
      <c r="J46" t="str">
        <f>IF(ISERROR(VLOOKUP(C46,'WTC Database'!C:G,4,0))," ",VLOOKUP(C46,'WTC Database'!C:G,4,0))</f>
        <v xml:space="preserve"> </v>
      </c>
      <c r="K46" s="48" t="str">
        <f>IF(ISERROR(VLOOKUP(C46,'WTC Database'!C:G,5,0))," ",VLOOKUP(C46,'WTC Database'!C:G,5,0))</f>
        <v xml:space="preserve"> </v>
      </c>
      <c r="L46" s="55"/>
      <c r="M46" s="55"/>
      <c r="N46" s="48">
        <f t="shared" si="17"/>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12"/>
        <v>0</v>
      </c>
      <c r="U46" s="48">
        <f t="shared" si="13"/>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14"/>
        <v/>
      </c>
      <c r="F47" t="str">
        <f t="shared" si="15"/>
        <v/>
      </c>
      <c r="H47" t="str">
        <f t="shared" si="16"/>
        <v/>
      </c>
      <c r="J47" t="str">
        <f>IF(ISERROR(VLOOKUP(C47,'WTC Database'!C:G,4,0))," ",VLOOKUP(C47,'WTC Database'!C:G,4,0))</f>
        <v xml:space="preserve"> </v>
      </c>
      <c r="K47" s="48" t="str">
        <f>IF(ISERROR(VLOOKUP(C47,'WTC Database'!C:G,5,0))," ",VLOOKUP(C47,'WTC Database'!C:G,5,0))</f>
        <v xml:space="preserve"> </v>
      </c>
      <c r="L47" s="55"/>
      <c r="M47" s="55"/>
      <c r="N47" s="48">
        <f t="shared" si="17"/>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12"/>
        <v>0</v>
      </c>
      <c r="U47" s="48">
        <f t="shared" si="13"/>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14"/>
        <v/>
      </c>
      <c r="F48" t="str">
        <f t="shared" si="15"/>
        <v/>
      </c>
      <c r="H48" t="str">
        <f t="shared" si="16"/>
        <v/>
      </c>
      <c r="J48" t="str">
        <f>IF(ISERROR(VLOOKUP(C48,'WTC Database'!C:G,4,0))," ",VLOOKUP(C48,'WTC Database'!C:G,4,0))</f>
        <v xml:space="preserve"> </v>
      </c>
      <c r="K48" s="48" t="str">
        <f>IF(ISERROR(VLOOKUP(C48,'WTC Database'!C:G,5,0))," ",VLOOKUP(C48,'WTC Database'!C:G,5,0))</f>
        <v xml:space="preserve"> </v>
      </c>
      <c r="L48" s="55"/>
      <c r="M48" s="55"/>
      <c r="N48" s="48">
        <f t="shared" si="17"/>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12"/>
        <v>0</v>
      </c>
      <c r="U48" s="48">
        <f t="shared" si="13"/>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14"/>
        <v/>
      </c>
      <c r="F49" t="str">
        <f t="shared" si="15"/>
        <v/>
      </c>
      <c r="H49" t="str">
        <f t="shared" si="16"/>
        <v/>
      </c>
      <c r="J49" t="str">
        <f>IF(ISERROR(VLOOKUP(C49,'WTC Database'!C:G,4,0))," ",VLOOKUP(C49,'WTC Database'!C:G,4,0))</f>
        <v xml:space="preserve"> </v>
      </c>
      <c r="K49" s="48" t="str">
        <f>IF(ISERROR(VLOOKUP(C49,'WTC Database'!C:G,5,0))," ",VLOOKUP(C49,'WTC Database'!C:G,5,0))</f>
        <v xml:space="preserve"> </v>
      </c>
      <c r="L49" s="55"/>
      <c r="M49" s="55"/>
      <c r="N49" s="48">
        <f t="shared" si="17"/>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12"/>
        <v>0</v>
      </c>
      <c r="U49" s="48">
        <f t="shared" si="13"/>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14"/>
        <v/>
      </c>
      <c r="F50" t="str">
        <f t="shared" si="15"/>
        <v/>
      </c>
      <c r="H50" t="str">
        <f t="shared" si="16"/>
        <v/>
      </c>
      <c r="J50" t="str">
        <f>IF(ISERROR(VLOOKUP(C50,'WTC Database'!C:G,4,0))," ",VLOOKUP(C50,'WTC Database'!C:G,4,0))</f>
        <v xml:space="preserve"> </v>
      </c>
      <c r="K50" s="48" t="str">
        <f>IF(ISERROR(VLOOKUP(C50,'WTC Database'!C:G,5,0))," ",VLOOKUP(C50,'WTC Database'!C:G,5,0))</f>
        <v xml:space="preserve"> </v>
      </c>
      <c r="L50" s="55"/>
      <c r="M50" s="55"/>
      <c r="N50" s="48">
        <f t="shared" si="17"/>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12"/>
        <v>0</v>
      </c>
      <c r="U50" s="48">
        <f t="shared" si="13"/>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14"/>
        <v/>
      </c>
      <c r="F51" t="str">
        <f t="shared" si="15"/>
        <v/>
      </c>
      <c r="H51" t="str">
        <f t="shared" si="16"/>
        <v/>
      </c>
      <c r="J51" t="str">
        <f>IF(ISERROR(VLOOKUP(C51,'WTC Database'!C:G,4,0))," ",VLOOKUP(C51,'WTC Database'!C:G,4,0))</f>
        <v xml:space="preserve"> </v>
      </c>
      <c r="K51" s="48" t="str">
        <f>IF(ISERROR(VLOOKUP(C51,'WTC Database'!C:G,5,0))," ",VLOOKUP(C51,'WTC Database'!C:G,5,0))</f>
        <v xml:space="preserve"> </v>
      </c>
      <c r="L51" s="55"/>
      <c r="M51" s="55"/>
      <c r="N51" s="48">
        <f t="shared" si="17"/>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12"/>
        <v>0</v>
      </c>
      <c r="U51" s="48">
        <f t="shared" si="13"/>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14"/>
        <v/>
      </c>
      <c r="F52" t="str">
        <f t="shared" si="15"/>
        <v/>
      </c>
      <c r="H52" t="str">
        <f t="shared" si="16"/>
        <v/>
      </c>
      <c r="J52" t="str">
        <f>IF(ISERROR(VLOOKUP(C52,'WTC Database'!C:G,4,0))," ",VLOOKUP(C52,'WTC Database'!C:G,4,0))</f>
        <v xml:space="preserve"> </v>
      </c>
      <c r="K52" s="48" t="str">
        <f>IF(ISERROR(VLOOKUP(C52,'WTC Database'!C:G,5,0))," ",VLOOKUP(C52,'WTC Database'!C:G,5,0))</f>
        <v xml:space="preserve"> </v>
      </c>
      <c r="L52" s="55"/>
      <c r="M52" s="55"/>
      <c r="N52" s="48">
        <f t="shared" si="17"/>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12"/>
        <v>0</v>
      </c>
      <c r="U52" s="48">
        <f t="shared" si="13"/>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14"/>
        <v/>
      </c>
      <c r="F53" t="str">
        <f t="shared" si="15"/>
        <v/>
      </c>
      <c r="H53" t="str">
        <f t="shared" si="16"/>
        <v/>
      </c>
      <c r="J53" t="str">
        <f>IF(ISERROR(VLOOKUP(C53,'WTC Database'!C:G,4,0))," ",VLOOKUP(C53,'WTC Database'!C:G,4,0))</f>
        <v xml:space="preserve"> </v>
      </c>
      <c r="K53" s="48" t="str">
        <f>IF(ISERROR(VLOOKUP(C53,'WTC Database'!C:G,5,0))," ",VLOOKUP(C53,'WTC Database'!C:G,5,0))</f>
        <v xml:space="preserve"> </v>
      </c>
      <c r="L53" s="55"/>
      <c r="M53" s="55"/>
      <c r="N53" s="48">
        <f t="shared" si="17"/>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12"/>
        <v>0</v>
      </c>
      <c r="U53" s="48">
        <f t="shared" si="13"/>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14"/>
        <v/>
      </c>
      <c r="F54" t="str">
        <f t="shared" si="15"/>
        <v/>
      </c>
      <c r="H54" t="str">
        <f t="shared" si="16"/>
        <v/>
      </c>
      <c r="J54" t="str">
        <f>IF(ISERROR(VLOOKUP(C54,'WTC Database'!C:G,4,0))," ",VLOOKUP(C54,'WTC Database'!C:G,4,0))</f>
        <v xml:space="preserve"> </v>
      </c>
      <c r="K54" s="48" t="str">
        <f>IF(ISERROR(VLOOKUP(C54,'WTC Database'!C:G,5,0))," ",VLOOKUP(C54,'WTC Database'!C:G,5,0))</f>
        <v xml:space="preserve"> </v>
      </c>
      <c r="L54" s="55"/>
      <c r="M54" s="55"/>
      <c r="N54" s="48">
        <f t="shared" si="17"/>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12"/>
        <v>0</v>
      </c>
      <c r="U54" s="48">
        <f t="shared" si="13"/>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14"/>
        <v/>
      </c>
      <c r="F55" t="str">
        <f t="shared" si="15"/>
        <v/>
      </c>
      <c r="H55" t="str">
        <f t="shared" si="16"/>
        <v/>
      </c>
      <c r="J55" t="str">
        <f>IF(ISERROR(VLOOKUP(C55,'WTC Database'!C:G,4,0))," ",VLOOKUP(C55,'WTC Database'!C:G,4,0))</f>
        <v xml:space="preserve"> </v>
      </c>
      <c r="K55" s="48" t="str">
        <f>IF(ISERROR(VLOOKUP(C55,'WTC Database'!C:G,5,0))," ",VLOOKUP(C55,'WTC Database'!C:G,5,0))</f>
        <v xml:space="preserve"> </v>
      </c>
      <c r="L55" s="55"/>
      <c r="M55" s="55"/>
      <c r="N55" s="48">
        <f t="shared" si="17"/>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12"/>
        <v>0</v>
      </c>
      <c r="U55" s="48">
        <f t="shared" si="13"/>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14"/>
        <v/>
      </c>
      <c r="F56" t="str">
        <f t="shared" si="15"/>
        <v/>
      </c>
      <c r="H56" t="str">
        <f t="shared" si="16"/>
        <v/>
      </c>
      <c r="J56" t="str">
        <f>IF(ISERROR(VLOOKUP(C56,'WTC Database'!C:G,4,0))," ",VLOOKUP(C56,'WTC Database'!C:G,4,0))</f>
        <v xml:space="preserve"> </v>
      </c>
      <c r="K56" s="48" t="str">
        <f>IF(ISERROR(VLOOKUP(C56,'WTC Database'!C:G,5,0))," ",VLOOKUP(C56,'WTC Database'!C:G,5,0))</f>
        <v xml:space="preserve"> </v>
      </c>
      <c r="L56" s="55"/>
      <c r="M56" s="55"/>
      <c r="N56" s="48">
        <f t="shared" si="17"/>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12"/>
        <v>0</v>
      </c>
      <c r="U56" s="48">
        <f t="shared" si="13"/>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14"/>
        <v/>
      </c>
      <c r="F57" t="str">
        <f t="shared" si="15"/>
        <v/>
      </c>
      <c r="H57" t="str">
        <f t="shared" si="16"/>
        <v/>
      </c>
      <c r="J57" t="str">
        <f>IF(ISERROR(VLOOKUP(C57,'WTC Database'!C:G,4,0))," ",VLOOKUP(C57,'WTC Database'!C:G,4,0))</f>
        <v xml:space="preserve"> </v>
      </c>
      <c r="K57" s="48" t="str">
        <f>IF(ISERROR(VLOOKUP(C57,'WTC Database'!C:G,5,0))," ",VLOOKUP(C57,'WTC Database'!C:G,5,0))</f>
        <v xml:space="preserve"> </v>
      </c>
      <c r="L57" s="55"/>
      <c r="M57" s="55"/>
      <c r="N57" s="48">
        <f t="shared" si="17"/>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12"/>
        <v>0</v>
      </c>
      <c r="U57" s="48">
        <f t="shared" si="13"/>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14"/>
        <v/>
      </c>
      <c r="F58" t="str">
        <f t="shared" si="15"/>
        <v/>
      </c>
      <c r="H58" t="str">
        <f t="shared" si="16"/>
        <v/>
      </c>
      <c r="J58" t="str">
        <f>IF(ISERROR(VLOOKUP(C58,'WTC Database'!C:G,4,0))," ",VLOOKUP(C58,'WTC Database'!C:G,4,0))</f>
        <v xml:space="preserve"> </v>
      </c>
      <c r="K58" s="48" t="str">
        <f>IF(ISERROR(VLOOKUP(C58,'WTC Database'!C:G,5,0))," ",VLOOKUP(C58,'WTC Database'!C:G,5,0))</f>
        <v xml:space="preserve"> </v>
      </c>
      <c r="L58" s="55"/>
      <c r="M58" s="55"/>
      <c r="N58" s="48">
        <f t="shared" si="17"/>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12"/>
        <v>0</v>
      </c>
      <c r="U58" s="48">
        <f t="shared" si="13"/>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14"/>
        <v/>
      </c>
      <c r="F59" t="str">
        <f t="shared" si="15"/>
        <v/>
      </c>
      <c r="H59" t="str">
        <f t="shared" si="16"/>
        <v/>
      </c>
      <c r="J59" t="str">
        <f>IF(ISERROR(VLOOKUP(C59,'WTC Database'!C:G,4,0))," ",VLOOKUP(C59,'WTC Database'!C:G,4,0))</f>
        <v xml:space="preserve"> </v>
      </c>
      <c r="K59" s="48" t="str">
        <f>IF(ISERROR(VLOOKUP(C59,'WTC Database'!C:G,5,0))," ",VLOOKUP(C59,'WTC Database'!C:G,5,0))</f>
        <v xml:space="preserve"> </v>
      </c>
      <c r="L59" s="55"/>
      <c r="M59" s="55"/>
      <c r="N59" s="48">
        <f t="shared" si="17"/>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12"/>
        <v>0</v>
      </c>
      <c r="U59" s="48">
        <f t="shared" si="13"/>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14"/>
        <v/>
      </c>
      <c r="F60" t="str">
        <f t="shared" si="15"/>
        <v/>
      </c>
      <c r="H60" t="str">
        <f t="shared" si="16"/>
        <v/>
      </c>
      <c r="J60" t="str">
        <f>IF(ISERROR(VLOOKUP(C60,'WTC Database'!C:G,4,0))," ",VLOOKUP(C60,'WTC Database'!C:G,4,0))</f>
        <v xml:space="preserve"> </v>
      </c>
      <c r="K60" s="48" t="str">
        <f>IF(ISERROR(VLOOKUP(C60,'WTC Database'!C:G,5,0))," ",VLOOKUP(C60,'WTC Database'!C:G,5,0))</f>
        <v xml:space="preserve"> </v>
      </c>
      <c r="L60" s="55"/>
      <c r="M60" s="55"/>
      <c r="N60" s="48">
        <f t="shared" si="17"/>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12"/>
        <v>0</v>
      </c>
      <c r="U60" s="48">
        <f t="shared" si="13"/>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14"/>
        <v/>
      </c>
      <c r="F61" t="str">
        <f t="shared" si="15"/>
        <v/>
      </c>
      <c r="H61" t="str">
        <f t="shared" si="16"/>
        <v/>
      </c>
      <c r="J61" t="str">
        <f>IF(ISERROR(VLOOKUP(C61,'WTC Database'!C:G,4,0))," ",VLOOKUP(C61,'WTC Database'!C:G,4,0))</f>
        <v xml:space="preserve"> </v>
      </c>
      <c r="K61" s="48" t="str">
        <f>IF(ISERROR(VLOOKUP(C61,'WTC Database'!C:G,5,0))," ",VLOOKUP(C61,'WTC Database'!C:G,5,0))</f>
        <v xml:space="preserve"> </v>
      </c>
      <c r="L61" s="55"/>
      <c r="M61" s="55"/>
      <c r="N61" s="48">
        <f t="shared" si="17"/>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12"/>
        <v>0</v>
      </c>
      <c r="U61" s="48">
        <f t="shared" si="13"/>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14"/>
        <v/>
      </c>
      <c r="F62" t="str">
        <f t="shared" si="15"/>
        <v/>
      </c>
      <c r="H62" t="str">
        <f t="shared" si="16"/>
        <v/>
      </c>
      <c r="J62" t="str">
        <f>IF(ISERROR(VLOOKUP(C62,'WTC Database'!C:G,4,0))," ",VLOOKUP(C62,'WTC Database'!C:G,4,0))</f>
        <v xml:space="preserve"> </v>
      </c>
      <c r="K62" s="48" t="str">
        <f>IF(ISERROR(VLOOKUP(C62,'WTC Database'!C:G,5,0))," ",VLOOKUP(C62,'WTC Database'!C:G,5,0))</f>
        <v xml:space="preserve"> </v>
      </c>
      <c r="L62" s="55"/>
      <c r="M62" s="55"/>
      <c r="N62" s="48">
        <f t="shared" si="17"/>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12"/>
        <v>0</v>
      </c>
      <c r="U62" s="48">
        <f t="shared" si="13"/>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14"/>
        <v/>
      </c>
      <c r="F63" t="str">
        <f t="shared" si="15"/>
        <v/>
      </c>
      <c r="H63" t="str">
        <f t="shared" si="16"/>
        <v/>
      </c>
      <c r="J63" t="str">
        <f>IF(ISERROR(VLOOKUP(C63,'WTC Database'!C:G,4,0))," ",VLOOKUP(C63,'WTC Database'!C:G,4,0))</f>
        <v xml:space="preserve"> </v>
      </c>
      <c r="K63" s="48" t="str">
        <f>IF(ISERROR(VLOOKUP(C63,'WTC Database'!C:G,5,0))," ",VLOOKUP(C63,'WTC Database'!C:G,5,0))</f>
        <v xml:space="preserve"> </v>
      </c>
      <c r="L63" s="55"/>
      <c r="M63" s="55"/>
      <c r="N63" s="48">
        <f t="shared" si="17"/>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12"/>
        <v>0</v>
      </c>
      <c r="U63" s="48">
        <f t="shared" si="13"/>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14"/>
        <v/>
      </c>
      <c r="F64" t="str">
        <f t="shared" si="15"/>
        <v/>
      </c>
      <c r="H64" t="str">
        <f t="shared" si="16"/>
        <v/>
      </c>
      <c r="J64" t="str">
        <f>IF(ISERROR(VLOOKUP(C64,'WTC Database'!C:G,4,0))," ",VLOOKUP(C64,'WTC Database'!C:G,4,0))</f>
        <v xml:space="preserve"> </v>
      </c>
      <c r="K64" s="48" t="str">
        <f>IF(ISERROR(VLOOKUP(C64,'WTC Database'!C:G,5,0))," ",VLOOKUP(C64,'WTC Database'!C:G,5,0))</f>
        <v xml:space="preserve"> </v>
      </c>
      <c r="L64" s="55"/>
      <c r="M64" s="55"/>
      <c r="N64" s="48">
        <f t="shared" si="17"/>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12"/>
        <v>0</v>
      </c>
      <c r="U64" s="48">
        <f t="shared" si="13"/>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14"/>
        <v/>
      </c>
      <c r="F65" t="str">
        <f t="shared" si="15"/>
        <v/>
      </c>
      <c r="H65" t="str">
        <f t="shared" si="16"/>
        <v/>
      </c>
      <c r="J65" t="str">
        <f>IF(ISERROR(VLOOKUP(C65,'WTC Database'!C:G,4,0))," ",VLOOKUP(C65,'WTC Database'!C:G,4,0))</f>
        <v xml:space="preserve"> </v>
      </c>
      <c r="K65" s="48" t="str">
        <f>IF(ISERROR(VLOOKUP(C65,'WTC Database'!C:G,5,0))," ",VLOOKUP(C65,'WTC Database'!C:G,5,0))</f>
        <v xml:space="preserve"> </v>
      </c>
      <c r="L65" s="55"/>
      <c r="M65" s="55"/>
      <c r="N65" s="48">
        <f t="shared" si="17"/>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12"/>
        <v>0</v>
      </c>
      <c r="U65" s="48">
        <f t="shared" si="13"/>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8">IF(ISNUMBER(SEARCH("UAM", B66)), "LOC", "")</f>
        <v/>
      </c>
      <c r="E66" t="str">
        <f t="shared" ref="E66:E100" si="19">IF(OR(D66="LOC", D66="OVR"), "V", "")</f>
        <v/>
      </c>
      <c r="F66" t="str">
        <f t="shared" si="15"/>
        <v/>
      </c>
      <c r="H66" t="str">
        <f t="shared" ref="H66:H100" si="20">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21">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2">IF(D66="loc",2)+IF(OR(D66="DEP",D66="ARR"),"1")+IF(D66="ovr","0")</f>
        <v>0</v>
      </c>
      <c r="U66" s="48">
        <f t="shared" si="13"/>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8"/>
        <v/>
      </c>
      <c r="E67" t="str">
        <f t="shared" si="19"/>
        <v/>
      </c>
      <c r="F67" t="str">
        <f t="shared" si="15"/>
        <v/>
      </c>
      <c r="H67" t="str">
        <f t="shared" si="20"/>
        <v/>
      </c>
      <c r="J67" t="str">
        <f>IF(ISERROR(VLOOKUP(C67,'WTC Database'!C:G,4,0))," ",VLOOKUP(C67,'WTC Database'!C:G,4,0))</f>
        <v xml:space="preserve"> </v>
      </c>
      <c r="K67" s="48" t="str">
        <f>IF(ISERROR(VLOOKUP(C67,'WTC Database'!C:G,5,0))," ",VLOOKUP(C67,'WTC Database'!C:G,5,0))</f>
        <v xml:space="preserve"> </v>
      </c>
      <c r="L67" s="55"/>
      <c r="M67" s="55"/>
      <c r="N67" s="48">
        <f t="shared" si="21"/>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2"/>
        <v>0</v>
      </c>
      <c r="U67" s="48">
        <f t="shared" ref="U67:U100" si="23">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8"/>
        <v/>
      </c>
      <c r="E68" t="str">
        <f t="shared" si="19"/>
        <v/>
      </c>
      <c r="F68" t="str">
        <f t="shared" ref="F68:F100" si="24">IF(OR(D68="DEP",D68="LOC"),"EGOW","")</f>
        <v/>
      </c>
      <c r="H68" t="str">
        <f t="shared" si="20"/>
        <v/>
      </c>
      <c r="J68" t="str">
        <f>IF(ISERROR(VLOOKUP(C68,'WTC Database'!C:G,4,0))," ",VLOOKUP(C68,'WTC Database'!C:G,4,0))</f>
        <v xml:space="preserve"> </v>
      </c>
      <c r="K68" s="48" t="str">
        <f>IF(ISERROR(VLOOKUP(C68,'WTC Database'!C:G,5,0))," ",VLOOKUP(C68,'WTC Database'!C:G,5,0))</f>
        <v xml:space="preserve"> </v>
      </c>
      <c r="L68" s="55"/>
      <c r="M68" s="55"/>
      <c r="N68" s="48">
        <f t="shared" si="21"/>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2"/>
        <v>0</v>
      </c>
      <c r="U68" s="48">
        <f t="shared" si="23"/>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8"/>
        <v/>
      </c>
      <c r="E69" t="str">
        <f t="shared" si="19"/>
        <v/>
      </c>
      <c r="F69" t="str">
        <f t="shared" si="24"/>
        <v/>
      </c>
      <c r="H69" t="str">
        <f t="shared" si="20"/>
        <v/>
      </c>
      <c r="J69" t="str">
        <f>IF(ISERROR(VLOOKUP(C69,'WTC Database'!C:G,4,0))," ",VLOOKUP(C69,'WTC Database'!C:G,4,0))</f>
        <v xml:space="preserve"> </v>
      </c>
      <c r="K69" s="48" t="str">
        <f>IF(ISERROR(VLOOKUP(C69,'WTC Database'!C:G,5,0))," ",VLOOKUP(C69,'WTC Database'!C:G,5,0))</f>
        <v xml:space="preserve"> </v>
      </c>
      <c r="L69" s="55"/>
      <c r="M69" s="55"/>
      <c r="N69" s="48">
        <f t="shared" si="21"/>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2"/>
        <v>0</v>
      </c>
      <c r="U69" s="48">
        <f t="shared" si="23"/>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8"/>
        <v/>
      </c>
      <c r="E70" t="str">
        <f t="shared" si="19"/>
        <v/>
      </c>
      <c r="F70" t="str">
        <f t="shared" si="24"/>
        <v/>
      </c>
      <c r="H70" t="str">
        <f t="shared" si="20"/>
        <v/>
      </c>
      <c r="J70" t="str">
        <f>IF(ISERROR(VLOOKUP(C70,'WTC Database'!C:G,4,0))," ",VLOOKUP(C70,'WTC Database'!C:G,4,0))</f>
        <v xml:space="preserve"> </v>
      </c>
      <c r="K70" s="48" t="str">
        <f>IF(ISERROR(VLOOKUP(C70,'WTC Database'!C:G,5,0))," ",VLOOKUP(C70,'WTC Database'!C:G,5,0))</f>
        <v xml:space="preserve"> </v>
      </c>
      <c r="L70" s="55"/>
      <c r="M70" s="55"/>
      <c r="N70" s="48">
        <f t="shared" si="21"/>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2"/>
        <v>0</v>
      </c>
      <c r="U70" s="48">
        <f t="shared" si="23"/>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8"/>
        <v/>
      </c>
      <c r="E71" t="str">
        <f t="shared" si="19"/>
        <v/>
      </c>
      <c r="F71" t="str">
        <f t="shared" si="24"/>
        <v/>
      </c>
      <c r="H71" t="str">
        <f t="shared" si="20"/>
        <v/>
      </c>
      <c r="J71" t="str">
        <f>IF(ISERROR(VLOOKUP(C71,'WTC Database'!C:G,4,0))," ",VLOOKUP(C71,'WTC Database'!C:G,4,0))</f>
        <v xml:space="preserve"> </v>
      </c>
      <c r="K71" s="48" t="str">
        <f>IF(ISERROR(VLOOKUP(C71,'WTC Database'!C:G,5,0))," ",VLOOKUP(C71,'WTC Database'!C:G,5,0))</f>
        <v xml:space="preserve"> </v>
      </c>
      <c r="L71" s="55"/>
      <c r="M71" s="55"/>
      <c r="N71" s="48">
        <f t="shared" si="21"/>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2"/>
        <v>0</v>
      </c>
      <c r="U71" s="48">
        <f t="shared" si="23"/>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8"/>
        <v/>
      </c>
      <c r="E72" t="str">
        <f t="shared" si="19"/>
        <v/>
      </c>
      <c r="F72" t="str">
        <f t="shared" si="24"/>
        <v/>
      </c>
      <c r="H72" t="str">
        <f t="shared" si="20"/>
        <v/>
      </c>
      <c r="J72" t="str">
        <f>IF(ISERROR(VLOOKUP(C72,'WTC Database'!C:G,4,0))," ",VLOOKUP(C72,'WTC Database'!C:G,4,0))</f>
        <v xml:space="preserve"> </v>
      </c>
      <c r="K72" s="48" t="str">
        <f>IF(ISERROR(VLOOKUP(C72,'WTC Database'!C:G,5,0))," ",VLOOKUP(C72,'WTC Database'!C:G,5,0))</f>
        <v xml:space="preserve"> </v>
      </c>
      <c r="L72" s="55"/>
      <c r="M72" s="55"/>
      <c r="N72" s="48">
        <f t="shared" si="21"/>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2"/>
        <v>0</v>
      </c>
      <c r="U72" s="48">
        <f t="shared" si="23"/>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8"/>
        <v/>
      </c>
      <c r="E73" t="str">
        <f t="shared" si="19"/>
        <v/>
      </c>
      <c r="F73" t="str">
        <f t="shared" si="24"/>
        <v/>
      </c>
      <c r="H73" t="str">
        <f t="shared" si="20"/>
        <v/>
      </c>
      <c r="J73" t="str">
        <f>IF(ISERROR(VLOOKUP(C73,'WTC Database'!C:G,4,0))," ",VLOOKUP(C73,'WTC Database'!C:G,4,0))</f>
        <v xml:space="preserve"> </v>
      </c>
      <c r="K73" s="48" t="str">
        <f>IF(ISERROR(VLOOKUP(C73,'WTC Database'!C:G,5,0))," ",VLOOKUP(C73,'WTC Database'!C:G,5,0))</f>
        <v xml:space="preserve"> </v>
      </c>
      <c r="L73" s="55"/>
      <c r="M73" s="55"/>
      <c r="N73" s="48">
        <f t="shared" si="21"/>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2"/>
        <v>0</v>
      </c>
      <c r="U73" s="48">
        <f t="shared" si="23"/>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8"/>
        <v/>
      </c>
      <c r="E74" t="str">
        <f t="shared" si="19"/>
        <v/>
      </c>
      <c r="F74" t="str">
        <f t="shared" si="24"/>
        <v/>
      </c>
      <c r="H74" t="str">
        <f t="shared" si="20"/>
        <v/>
      </c>
      <c r="J74" t="str">
        <f>IF(ISERROR(VLOOKUP(C74,'WTC Database'!C:G,4,0))," ",VLOOKUP(C74,'WTC Database'!C:G,4,0))</f>
        <v xml:space="preserve"> </v>
      </c>
      <c r="K74" s="48" t="str">
        <f>IF(ISERROR(VLOOKUP(C74,'WTC Database'!C:G,5,0))," ",VLOOKUP(C74,'WTC Database'!C:G,5,0))</f>
        <v xml:space="preserve"> </v>
      </c>
      <c r="L74" s="55"/>
      <c r="M74" s="55"/>
      <c r="N74" s="48">
        <f t="shared" si="21"/>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2"/>
        <v>0</v>
      </c>
      <c r="U74" s="48">
        <f t="shared" si="23"/>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8"/>
        <v/>
      </c>
      <c r="E75" t="str">
        <f t="shared" si="19"/>
        <v/>
      </c>
      <c r="F75" t="str">
        <f t="shared" si="24"/>
        <v/>
      </c>
      <c r="H75" t="str">
        <f t="shared" si="20"/>
        <v/>
      </c>
      <c r="J75" t="str">
        <f>IF(ISERROR(VLOOKUP(C75,'WTC Database'!C:G,4,0))," ",VLOOKUP(C75,'WTC Database'!C:G,4,0))</f>
        <v xml:space="preserve"> </v>
      </c>
      <c r="K75" s="48" t="str">
        <f>IF(ISERROR(VLOOKUP(C75,'WTC Database'!C:G,5,0))," ",VLOOKUP(C75,'WTC Database'!C:G,5,0))</f>
        <v xml:space="preserve"> </v>
      </c>
      <c r="L75" s="55"/>
      <c r="M75" s="55"/>
      <c r="N75" s="48">
        <f t="shared" si="21"/>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2"/>
        <v>0</v>
      </c>
      <c r="U75" s="48">
        <f t="shared" si="23"/>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8"/>
        <v/>
      </c>
      <c r="E76" t="str">
        <f t="shared" si="19"/>
        <v/>
      </c>
      <c r="F76" t="str">
        <f t="shared" si="24"/>
        <v/>
      </c>
      <c r="H76" t="str">
        <f t="shared" si="20"/>
        <v/>
      </c>
      <c r="J76" t="str">
        <f>IF(ISERROR(VLOOKUP(C76,'WTC Database'!C:G,4,0))," ",VLOOKUP(C76,'WTC Database'!C:G,4,0))</f>
        <v xml:space="preserve"> </v>
      </c>
      <c r="K76" s="48" t="str">
        <f>IF(ISERROR(VLOOKUP(C76,'WTC Database'!C:G,5,0))," ",VLOOKUP(C76,'WTC Database'!C:G,5,0))</f>
        <v xml:space="preserve"> </v>
      </c>
      <c r="L76" s="55"/>
      <c r="M76" s="55"/>
      <c r="N76" s="48">
        <f t="shared" si="21"/>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2"/>
        <v>0</v>
      </c>
      <c r="U76" s="48">
        <f t="shared" si="23"/>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8"/>
        <v/>
      </c>
      <c r="E77" t="str">
        <f t="shared" si="19"/>
        <v/>
      </c>
      <c r="F77" t="str">
        <f t="shared" si="24"/>
        <v/>
      </c>
      <c r="H77" t="str">
        <f t="shared" si="20"/>
        <v/>
      </c>
      <c r="J77" t="str">
        <f>IF(ISERROR(VLOOKUP(C77,'WTC Database'!C:G,4,0))," ",VLOOKUP(C77,'WTC Database'!C:G,4,0))</f>
        <v xml:space="preserve"> </v>
      </c>
      <c r="K77" s="48" t="str">
        <f>IF(ISERROR(VLOOKUP(C77,'WTC Database'!C:G,5,0))," ",VLOOKUP(C77,'WTC Database'!C:G,5,0))</f>
        <v xml:space="preserve"> </v>
      </c>
      <c r="L77" s="55"/>
      <c r="M77" s="55"/>
      <c r="N77" s="48">
        <f t="shared" si="21"/>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2"/>
        <v>0</v>
      </c>
      <c r="U77" s="48">
        <f t="shared" si="23"/>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8"/>
        <v/>
      </c>
      <c r="E78" t="str">
        <f t="shared" si="19"/>
        <v/>
      </c>
      <c r="F78" t="str">
        <f t="shared" si="24"/>
        <v/>
      </c>
      <c r="H78" t="str">
        <f t="shared" si="20"/>
        <v/>
      </c>
      <c r="J78" t="str">
        <f>IF(ISERROR(VLOOKUP(C78,'WTC Database'!C:G,4,0))," ",VLOOKUP(C78,'WTC Database'!C:G,4,0))</f>
        <v xml:space="preserve"> </v>
      </c>
      <c r="K78" s="48" t="str">
        <f>IF(ISERROR(VLOOKUP(C78,'WTC Database'!C:G,5,0))," ",VLOOKUP(C78,'WTC Database'!C:G,5,0))</f>
        <v xml:space="preserve"> </v>
      </c>
      <c r="L78" s="55"/>
      <c r="M78" s="55"/>
      <c r="N78" s="48">
        <f t="shared" si="21"/>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2"/>
        <v>0</v>
      </c>
      <c r="U78" s="48">
        <f t="shared" si="23"/>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8"/>
        <v/>
      </c>
      <c r="E79" t="str">
        <f t="shared" si="19"/>
        <v/>
      </c>
      <c r="F79" t="str">
        <f t="shared" si="24"/>
        <v/>
      </c>
      <c r="H79" t="str">
        <f t="shared" si="20"/>
        <v/>
      </c>
      <c r="J79" t="str">
        <f>IF(ISERROR(VLOOKUP(C79,'WTC Database'!C:G,4,0))," ",VLOOKUP(C79,'WTC Database'!C:G,4,0))</f>
        <v xml:space="preserve"> </v>
      </c>
      <c r="K79" s="48" t="str">
        <f>IF(ISERROR(VLOOKUP(C79,'WTC Database'!C:G,5,0))," ",VLOOKUP(C79,'WTC Database'!C:G,5,0))</f>
        <v xml:space="preserve"> </v>
      </c>
      <c r="L79" s="55"/>
      <c r="M79" s="55"/>
      <c r="N79" s="48">
        <f t="shared" si="21"/>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2"/>
        <v>0</v>
      </c>
      <c r="U79" s="48">
        <f t="shared" si="23"/>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8"/>
        <v/>
      </c>
      <c r="E80" t="str">
        <f t="shared" si="19"/>
        <v/>
      </c>
      <c r="F80" t="str">
        <f t="shared" si="24"/>
        <v/>
      </c>
      <c r="H80" t="str">
        <f t="shared" si="20"/>
        <v/>
      </c>
      <c r="J80" t="str">
        <f>IF(ISERROR(VLOOKUP(C80,'WTC Database'!C:G,4,0))," ",VLOOKUP(C80,'WTC Database'!C:G,4,0))</f>
        <v xml:space="preserve"> </v>
      </c>
      <c r="K80" s="48" t="str">
        <f>IF(ISERROR(VLOOKUP(C80,'WTC Database'!C:G,5,0))," ",VLOOKUP(C80,'WTC Database'!C:G,5,0))</f>
        <v xml:space="preserve"> </v>
      </c>
      <c r="L80" s="55"/>
      <c r="M80" s="55"/>
      <c r="N80" s="48">
        <f t="shared" si="21"/>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2"/>
        <v>0</v>
      </c>
      <c r="U80" s="48">
        <f t="shared" si="23"/>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8"/>
        <v/>
      </c>
      <c r="E81" t="str">
        <f t="shared" si="19"/>
        <v/>
      </c>
      <c r="F81" t="str">
        <f t="shared" si="24"/>
        <v/>
      </c>
      <c r="H81" t="str">
        <f t="shared" si="20"/>
        <v/>
      </c>
      <c r="J81" t="str">
        <f>IF(ISERROR(VLOOKUP(C81,'WTC Database'!C:G,4,0))," ",VLOOKUP(C81,'WTC Database'!C:G,4,0))</f>
        <v xml:space="preserve"> </v>
      </c>
      <c r="K81" s="48" t="str">
        <f>IF(ISERROR(VLOOKUP(C81,'WTC Database'!C:G,5,0))," ",VLOOKUP(C81,'WTC Database'!C:G,5,0))</f>
        <v xml:space="preserve"> </v>
      </c>
      <c r="L81" s="55"/>
      <c r="M81" s="55"/>
      <c r="N81" s="48">
        <f t="shared" si="21"/>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2"/>
        <v>0</v>
      </c>
      <c r="U81" s="48">
        <f t="shared" si="23"/>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8"/>
        <v/>
      </c>
      <c r="E82" t="str">
        <f t="shared" si="19"/>
        <v/>
      </c>
      <c r="F82" t="str">
        <f t="shared" si="24"/>
        <v/>
      </c>
      <c r="H82" t="str">
        <f t="shared" si="20"/>
        <v/>
      </c>
      <c r="J82" t="str">
        <f>IF(ISERROR(VLOOKUP(C82,'WTC Database'!C:G,4,0))," ",VLOOKUP(C82,'WTC Database'!C:G,4,0))</f>
        <v xml:space="preserve"> </v>
      </c>
      <c r="K82" s="48" t="str">
        <f>IF(ISERROR(VLOOKUP(C82,'WTC Database'!C:G,5,0))," ",VLOOKUP(C82,'WTC Database'!C:G,5,0))</f>
        <v xml:space="preserve"> </v>
      </c>
      <c r="L82" s="55"/>
      <c r="M82" s="55"/>
      <c r="N82" s="48">
        <f t="shared" si="21"/>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2"/>
        <v>0</v>
      </c>
      <c r="U82" s="48">
        <f t="shared" si="23"/>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8"/>
        <v/>
      </c>
      <c r="E83" t="str">
        <f t="shared" si="19"/>
        <v/>
      </c>
      <c r="F83" t="str">
        <f t="shared" si="24"/>
        <v/>
      </c>
      <c r="H83" t="str">
        <f t="shared" si="20"/>
        <v/>
      </c>
      <c r="J83" t="str">
        <f>IF(ISERROR(VLOOKUP(C83,'WTC Database'!C:G,4,0))," ",VLOOKUP(C83,'WTC Database'!C:G,4,0))</f>
        <v xml:space="preserve"> </v>
      </c>
      <c r="K83" s="48" t="str">
        <f>IF(ISERROR(VLOOKUP(C83,'WTC Database'!C:G,5,0))," ",VLOOKUP(C83,'WTC Database'!C:G,5,0))</f>
        <v xml:space="preserve"> </v>
      </c>
      <c r="L83" s="55"/>
      <c r="M83" s="55"/>
      <c r="N83" s="48">
        <f t="shared" si="21"/>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2"/>
        <v>0</v>
      </c>
      <c r="U83" s="48">
        <f t="shared" si="23"/>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8"/>
        <v/>
      </c>
      <c r="E84" t="str">
        <f t="shared" si="19"/>
        <v/>
      </c>
      <c r="F84" t="str">
        <f t="shared" si="24"/>
        <v/>
      </c>
      <c r="H84" t="str">
        <f t="shared" si="20"/>
        <v/>
      </c>
      <c r="J84" t="str">
        <f>IF(ISERROR(VLOOKUP(C84,'WTC Database'!C:G,4,0))," ",VLOOKUP(C84,'WTC Database'!C:G,4,0))</f>
        <v xml:space="preserve"> </v>
      </c>
      <c r="K84" s="48" t="str">
        <f>IF(ISERROR(VLOOKUP(C84,'WTC Database'!C:G,5,0))," ",VLOOKUP(C84,'WTC Database'!C:G,5,0))</f>
        <v xml:space="preserve"> </v>
      </c>
      <c r="L84" s="55"/>
      <c r="M84" s="55"/>
      <c r="N84" s="48">
        <f t="shared" si="21"/>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2"/>
        <v>0</v>
      </c>
      <c r="U84" s="48">
        <f t="shared" si="23"/>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8"/>
        <v/>
      </c>
      <c r="E85" t="str">
        <f t="shared" si="19"/>
        <v/>
      </c>
      <c r="F85" t="str">
        <f t="shared" si="24"/>
        <v/>
      </c>
      <c r="H85" t="str">
        <f t="shared" si="20"/>
        <v/>
      </c>
      <c r="J85" t="str">
        <f>IF(ISERROR(VLOOKUP(C85,'WTC Database'!C:G,4,0))," ",VLOOKUP(C85,'WTC Database'!C:G,4,0))</f>
        <v xml:space="preserve"> </v>
      </c>
      <c r="K85" s="48" t="str">
        <f>IF(ISERROR(VLOOKUP(C85,'WTC Database'!C:G,5,0))," ",VLOOKUP(C85,'WTC Database'!C:G,5,0))</f>
        <v xml:space="preserve"> </v>
      </c>
      <c r="L85" s="55"/>
      <c r="M85" s="55"/>
      <c r="N85" s="48">
        <f t="shared" si="21"/>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2"/>
        <v>0</v>
      </c>
      <c r="U85" s="48">
        <f t="shared" si="23"/>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8"/>
        <v/>
      </c>
      <c r="E86" t="str">
        <f t="shared" si="19"/>
        <v/>
      </c>
      <c r="F86" t="str">
        <f t="shared" si="24"/>
        <v/>
      </c>
      <c r="H86" t="str">
        <f t="shared" si="20"/>
        <v/>
      </c>
      <c r="J86" t="str">
        <f>IF(ISERROR(VLOOKUP(C86,'WTC Database'!C:G,4,0))," ",VLOOKUP(C86,'WTC Database'!C:G,4,0))</f>
        <v xml:space="preserve"> </v>
      </c>
      <c r="K86" s="48" t="str">
        <f>IF(ISERROR(VLOOKUP(C86,'WTC Database'!C:G,5,0))," ",VLOOKUP(C86,'WTC Database'!C:G,5,0))</f>
        <v xml:space="preserve"> </v>
      </c>
      <c r="L86" s="55"/>
      <c r="M86" s="55"/>
      <c r="N86" s="48">
        <f t="shared" si="21"/>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2"/>
        <v>0</v>
      </c>
      <c r="U86" s="48">
        <f t="shared" si="23"/>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8"/>
        <v/>
      </c>
      <c r="E87" t="str">
        <f t="shared" si="19"/>
        <v/>
      </c>
      <c r="F87" t="str">
        <f t="shared" si="24"/>
        <v/>
      </c>
      <c r="H87" t="str">
        <f t="shared" si="20"/>
        <v/>
      </c>
      <c r="J87" t="str">
        <f>IF(ISERROR(VLOOKUP(C87,'WTC Database'!C:G,4,0))," ",VLOOKUP(C87,'WTC Database'!C:G,4,0))</f>
        <v xml:space="preserve"> </v>
      </c>
      <c r="K87" s="48" t="str">
        <f>IF(ISERROR(VLOOKUP(C87,'WTC Database'!C:G,5,0))," ",VLOOKUP(C87,'WTC Database'!C:G,5,0))</f>
        <v xml:space="preserve"> </v>
      </c>
      <c r="L87" s="55"/>
      <c r="M87" s="55"/>
      <c r="N87" s="48">
        <f t="shared" si="21"/>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2"/>
        <v>0</v>
      </c>
      <c r="U87" s="48">
        <f t="shared" si="23"/>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8"/>
        <v/>
      </c>
      <c r="E88" t="str">
        <f t="shared" si="19"/>
        <v/>
      </c>
      <c r="F88" t="str">
        <f t="shared" si="24"/>
        <v/>
      </c>
      <c r="H88" t="str">
        <f t="shared" si="20"/>
        <v/>
      </c>
      <c r="J88" t="str">
        <f>IF(ISERROR(VLOOKUP(C88,'WTC Database'!C:G,4,0))," ",VLOOKUP(C88,'WTC Database'!C:G,4,0))</f>
        <v xml:space="preserve"> </v>
      </c>
      <c r="K88" s="48" t="str">
        <f>IF(ISERROR(VLOOKUP(C88,'WTC Database'!C:G,5,0))," ",VLOOKUP(C88,'WTC Database'!C:G,5,0))</f>
        <v xml:space="preserve"> </v>
      </c>
      <c r="L88" s="55"/>
      <c r="M88" s="55"/>
      <c r="N88" s="48">
        <f t="shared" si="21"/>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2"/>
        <v>0</v>
      </c>
      <c r="U88" s="48">
        <f t="shared" si="23"/>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8"/>
        <v/>
      </c>
      <c r="E89" t="str">
        <f t="shared" si="19"/>
        <v/>
      </c>
      <c r="F89" t="str">
        <f t="shared" si="24"/>
        <v/>
      </c>
      <c r="H89" t="str">
        <f t="shared" si="20"/>
        <v/>
      </c>
      <c r="J89" t="str">
        <f>IF(ISERROR(VLOOKUP(C89,'WTC Database'!C:G,4,0))," ",VLOOKUP(C89,'WTC Database'!C:G,4,0))</f>
        <v xml:space="preserve"> </v>
      </c>
      <c r="K89" s="48" t="str">
        <f>IF(ISERROR(VLOOKUP(C89,'WTC Database'!C:G,5,0))," ",VLOOKUP(C89,'WTC Database'!C:G,5,0))</f>
        <v xml:space="preserve"> </v>
      </c>
      <c r="L89" s="55"/>
      <c r="M89" s="55"/>
      <c r="N89" s="48">
        <f t="shared" si="21"/>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2"/>
        <v>0</v>
      </c>
      <c r="U89" s="48">
        <f t="shared" si="23"/>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8"/>
        <v/>
      </c>
      <c r="E90" t="str">
        <f t="shared" si="19"/>
        <v/>
      </c>
      <c r="F90" t="str">
        <f t="shared" si="24"/>
        <v/>
      </c>
      <c r="H90" t="str">
        <f t="shared" si="20"/>
        <v/>
      </c>
      <c r="J90" t="str">
        <f>IF(ISERROR(VLOOKUP(C90,'WTC Database'!C:G,4,0))," ",VLOOKUP(C90,'WTC Database'!C:G,4,0))</f>
        <v xml:space="preserve"> </v>
      </c>
      <c r="K90" s="48" t="str">
        <f>IF(ISERROR(VLOOKUP(C90,'WTC Database'!C:G,5,0))," ",VLOOKUP(C90,'WTC Database'!C:G,5,0))</f>
        <v xml:space="preserve"> </v>
      </c>
      <c r="L90" s="55"/>
      <c r="M90" s="55"/>
      <c r="N90" s="48">
        <f t="shared" si="21"/>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2"/>
        <v>0</v>
      </c>
      <c r="U90" s="48">
        <f t="shared" si="23"/>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8"/>
        <v/>
      </c>
      <c r="E91" t="str">
        <f t="shared" si="19"/>
        <v/>
      </c>
      <c r="F91" t="str">
        <f t="shared" si="24"/>
        <v/>
      </c>
      <c r="H91" t="str">
        <f t="shared" si="20"/>
        <v/>
      </c>
      <c r="J91" t="str">
        <f>IF(ISERROR(VLOOKUP(C91,'WTC Database'!C:G,4,0))," ",VLOOKUP(C91,'WTC Database'!C:G,4,0))</f>
        <v xml:space="preserve"> </v>
      </c>
      <c r="K91" s="48" t="str">
        <f>IF(ISERROR(VLOOKUP(C91,'WTC Database'!C:G,5,0))," ",VLOOKUP(C91,'WTC Database'!C:G,5,0))</f>
        <v xml:space="preserve"> </v>
      </c>
      <c r="L91" s="55"/>
      <c r="M91" s="55"/>
      <c r="N91" s="48">
        <f t="shared" si="21"/>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2"/>
        <v>0</v>
      </c>
      <c r="U91" s="48">
        <f t="shared" si="23"/>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8"/>
        <v/>
      </c>
      <c r="E92" t="str">
        <f t="shared" si="19"/>
        <v/>
      </c>
      <c r="F92" t="str">
        <f t="shared" si="24"/>
        <v/>
      </c>
      <c r="H92" t="str">
        <f t="shared" si="20"/>
        <v/>
      </c>
      <c r="J92" t="str">
        <f>IF(ISERROR(VLOOKUP(C92,'WTC Database'!C:G,4,0))," ",VLOOKUP(C92,'WTC Database'!C:G,4,0))</f>
        <v xml:space="preserve"> </v>
      </c>
      <c r="K92" s="48" t="str">
        <f>IF(ISERROR(VLOOKUP(C92,'WTC Database'!C:G,5,0))," ",VLOOKUP(C92,'WTC Database'!C:G,5,0))</f>
        <v xml:space="preserve"> </v>
      </c>
      <c r="L92" s="55"/>
      <c r="M92" s="55"/>
      <c r="N92" s="48">
        <f t="shared" si="21"/>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2"/>
        <v>0</v>
      </c>
      <c r="U92" s="48">
        <f t="shared" si="23"/>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8"/>
        <v/>
      </c>
      <c r="E93" t="str">
        <f t="shared" si="19"/>
        <v/>
      </c>
      <c r="F93" t="str">
        <f t="shared" si="24"/>
        <v/>
      </c>
      <c r="H93" t="str">
        <f t="shared" si="20"/>
        <v/>
      </c>
      <c r="J93" t="str">
        <f>IF(ISERROR(VLOOKUP(C93,'WTC Database'!C:G,4,0))," ",VLOOKUP(C93,'WTC Database'!C:G,4,0))</f>
        <v xml:space="preserve"> </v>
      </c>
      <c r="K93" s="48" t="str">
        <f>IF(ISERROR(VLOOKUP(C93,'WTC Database'!C:G,5,0))," ",VLOOKUP(C93,'WTC Database'!C:G,5,0))</f>
        <v xml:space="preserve"> </v>
      </c>
      <c r="L93" s="55"/>
      <c r="M93" s="55"/>
      <c r="N93" s="48">
        <f t="shared" si="21"/>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2"/>
        <v>0</v>
      </c>
      <c r="U93" s="48">
        <f t="shared" si="23"/>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8"/>
        <v/>
      </c>
      <c r="E94" t="str">
        <f t="shared" si="19"/>
        <v/>
      </c>
      <c r="F94" t="str">
        <f t="shared" si="24"/>
        <v/>
      </c>
      <c r="H94" t="str">
        <f t="shared" si="20"/>
        <v/>
      </c>
      <c r="J94" t="str">
        <f>IF(ISERROR(VLOOKUP(C94,'WTC Database'!C:G,4,0))," ",VLOOKUP(C94,'WTC Database'!C:G,4,0))</f>
        <v xml:space="preserve"> </v>
      </c>
      <c r="K94" s="48" t="str">
        <f>IF(ISERROR(VLOOKUP(C94,'WTC Database'!C:G,5,0))," ",VLOOKUP(C94,'WTC Database'!C:G,5,0))</f>
        <v xml:space="preserve"> </v>
      </c>
      <c r="L94" s="55"/>
      <c r="M94" s="55"/>
      <c r="N94" s="48">
        <f t="shared" si="21"/>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2"/>
        <v>0</v>
      </c>
      <c r="U94" s="48">
        <f t="shared" si="23"/>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8"/>
        <v/>
      </c>
      <c r="E95" t="str">
        <f t="shared" si="19"/>
        <v/>
      </c>
      <c r="F95" t="str">
        <f t="shared" si="24"/>
        <v/>
      </c>
      <c r="H95" t="str">
        <f t="shared" si="20"/>
        <v/>
      </c>
      <c r="J95" t="str">
        <f>IF(ISERROR(VLOOKUP(C95,'WTC Database'!C:G,4,0))," ",VLOOKUP(C95,'WTC Database'!C:G,4,0))</f>
        <v xml:space="preserve"> </v>
      </c>
      <c r="K95" s="48" t="str">
        <f>IF(ISERROR(VLOOKUP(C95,'WTC Database'!C:G,5,0))," ",VLOOKUP(C95,'WTC Database'!C:G,5,0))</f>
        <v xml:space="preserve"> </v>
      </c>
      <c r="L95" s="55"/>
      <c r="M95" s="55"/>
      <c r="N95" s="48">
        <f t="shared" si="21"/>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2"/>
        <v>0</v>
      </c>
      <c r="U95" s="48">
        <f t="shared" si="23"/>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8"/>
        <v/>
      </c>
      <c r="E96" t="str">
        <f t="shared" si="19"/>
        <v/>
      </c>
      <c r="F96" t="str">
        <f t="shared" si="24"/>
        <v/>
      </c>
      <c r="H96" t="str">
        <f t="shared" si="20"/>
        <v/>
      </c>
      <c r="J96" t="str">
        <f>IF(ISERROR(VLOOKUP(C96,'WTC Database'!C:G,4,0))," ",VLOOKUP(C96,'WTC Database'!C:G,4,0))</f>
        <v xml:space="preserve"> </v>
      </c>
      <c r="K96" s="48" t="str">
        <f>IF(ISERROR(VLOOKUP(C96,'WTC Database'!C:G,5,0))," ",VLOOKUP(C96,'WTC Database'!C:G,5,0))</f>
        <v xml:space="preserve"> </v>
      </c>
      <c r="L96" s="55"/>
      <c r="M96" s="55"/>
      <c r="N96" s="48">
        <f t="shared" si="21"/>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2"/>
        <v>0</v>
      </c>
      <c r="U96" s="48">
        <f t="shared" si="23"/>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8"/>
        <v/>
      </c>
      <c r="E97" t="str">
        <f t="shared" si="19"/>
        <v/>
      </c>
      <c r="F97" t="str">
        <f t="shared" si="24"/>
        <v/>
      </c>
      <c r="H97" t="str">
        <f t="shared" si="20"/>
        <v/>
      </c>
      <c r="J97" t="str">
        <f>IF(ISERROR(VLOOKUP(C97,'WTC Database'!C:G,4,0))," ",VLOOKUP(C97,'WTC Database'!C:G,4,0))</f>
        <v xml:space="preserve"> </v>
      </c>
      <c r="K97" s="48" t="str">
        <f>IF(ISERROR(VLOOKUP(C97,'WTC Database'!C:G,5,0))," ",VLOOKUP(C97,'WTC Database'!C:G,5,0))</f>
        <v xml:space="preserve"> </v>
      </c>
      <c r="L97" s="55"/>
      <c r="M97" s="55"/>
      <c r="N97" s="48">
        <f t="shared" si="21"/>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2"/>
        <v>0</v>
      </c>
      <c r="U97" s="48">
        <f t="shared" si="23"/>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8"/>
        <v/>
      </c>
      <c r="E98" t="str">
        <f t="shared" si="19"/>
        <v/>
      </c>
      <c r="F98" t="str">
        <f t="shared" si="24"/>
        <v/>
      </c>
      <c r="H98" t="str">
        <f t="shared" si="20"/>
        <v/>
      </c>
      <c r="J98" t="str">
        <f>IF(ISERROR(VLOOKUP(C98,'WTC Database'!C:G,4,0))," ",VLOOKUP(C98,'WTC Database'!C:G,4,0))</f>
        <v xml:space="preserve"> </v>
      </c>
      <c r="K98" s="48" t="str">
        <f>IF(ISERROR(VLOOKUP(C98,'WTC Database'!C:G,5,0))," ",VLOOKUP(C98,'WTC Database'!C:G,5,0))</f>
        <v xml:space="preserve"> </v>
      </c>
      <c r="L98" s="55"/>
      <c r="M98" s="55"/>
      <c r="N98" s="48">
        <f t="shared" si="21"/>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2"/>
        <v>0</v>
      </c>
      <c r="U98" s="48">
        <f t="shared" si="23"/>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8"/>
        <v/>
      </c>
      <c r="E99" t="str">
        <f t="shared" si="19"/>
        <v/>
      </c>
      <c r="F99" t="str">
        <f t="shared" si="24"/>
        <v/>
      </c>
      <c r="H99" t="str">
        <f t="shared" si="20"/>
        <v/>
      </c>
      <c r="J99" t="str">
        <f>IF(ISERROR(VLOOKUP(C99,'WTC Database'!C:G,4,0))," ",VLOOKUP(C99,'WTC Database'!C:G,4,0))</f>
        <v xml:space="preserve"> </v>
      </c>
      <c r="K99" s="48" t="str">
        <f>IF(ISERROR(VLOOKUP(C99,'WTC Database'!C:G,5,0))," ",VLOOKUP(C99,'WTC Database'!C:G,5,0))</f>
        <v xml:space="preserve"> </v>
      </c>
      <c r="L99" s="55"/>
      <c r="M99" s="55"/>
      <c r="N99" s="48">
        <f t="shared" si="21"/>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2"/>
        <v>0</v>
      </c>
      <c r="U99" s="48">
        <f t="shared" si="23"/>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8"/>
        <v/>
      </c>
      <c r="E100" t="str">
        <f t="shared" si="19"/>
        <v/>
      </c>
      <c r="F100" t="str">
        <f t="shared" si="24"/>
        <v/>
      </c>
      <c r="H100" t="str">
        <f t="shared" si="20"/>
        <v/>
      </c>
      <c r="J100" t="str">
        <f>IF(ISERROR(VLOOKUP(C100,'WTC Database'!C:G,4,0))," ",VLOOKUP(C100,'WTC Database'!C:G,4,0))</f>
        <v xml:space="preserve"> </v>
      </c>
      <c r="K100" s="48" t="str">
        <f>IF(ISERROR(VLOOKUP(C100,'WTC Database'!C:G,5,0))," ",VLOOKUP(C100,'WTC Database'!C:G,5,0))</f>
        <v xml:space="preserve"> </v>
      </c>
      <c r="L100" s="55"/>
      <c r="M100" s="55"/>
      <c r="N100" s="48">
        <f t="shared" si="21"/>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2"/>
        <v>0</v>
      </c>
      <c r="U100" s="48">
        <f t="shared" si="23"/>
        <v>0</v>
      </c>
    </row>
  </sheetData>
  <conditionalFormatting sqref="A2:Q100">
    <cfRule type="expression" dxfId="368" priority="19">
      <formula>$D2="OVR"</formula>
    </cfRule>
    <cfRule type="expression" dxfId="367" priority="20">
      <formula>$D2="ARR"</formula>
    </cfRule>
    <cfRule type="expression" dxfId="366" priority="21">
      <formula>$D2="DEP"</formula>
    </cfRule>
    <cfRule type="expression" dxfId="365" priority="22">
      <formula>$D2="LOC"</formula>
    </cfRule>
  </conditionalFormatting>
  <conditionalFormatting sqref="G2:G100">
    <cfRule type="expression" priority="3">
      <formula>AND($D2="OVR", NOT(ISBLANK($G2)))</formula>
    </cfRule>
    <cfRule type="expression" dxfId="364" priority="4">
      <formula>AND($D2="OVR", ISBLANK($G2))</formula>
    </cfRule>
    <cfRule type="expression" dxfId="363" priority="7">
      <formula>AND($D2="ARR", NOT(ISBLANK($G2)))</formula>
    </cfRule>
    <cfRule type="expression" dxfId="362" priority="8">
      <formula>AND($D2="ARR", ISBLANK($G2))</formula>
    </cfRule>
  </conditionalFormatting>
  <conditionalFormatting sqref="I2:I100">
    <cfRule type="expression" priority="1">
      <formula>AND($D2="OVR", NOT(ISBLANK($I2)))</formula>
    </cfRule>
    <cfRule type="expression" dxfId="361" priority="2">
      <formula>AND($D2="OVR", ISBLANK($I2))</formula>
    </cfRule>
    <cfRule type="expression" priority="5">
      <formula>AND($D2="DEP", NOT(ISBLANK($I2)))</formula>
    </cfRule>
    <cfRule type="expression" dxfId="360" priority="6">
      <formula>AND($D2="DEP", ISBLANK($I2))</formula>
    </cfRule>
  </conditionalFormatting>
  <conditionalFormatting sqref="J2:J100">
    <cfRule type="expression" dxfId="359" priority="15">
      <formula>$J2="J"</formula>
    </cfRule>
    <cfRule type="expression" dxfId="358" priority="16">
      <formula>$J2="H"</formula>
    </cfRule>
    <cfRule type="expression" dxfId="357" priority="17">
      <formula>$J2="S"</formula>
    </cfRule>
    <cfRule type="expression" dxfId="356" priority="18">
      <formula>$J2="M"</formula>
    </cfRule>
  </conditionalFormatting>
  <conditionalFormatting sqref="K2:K100">
    <cfRule type="expression" dxfId="355" priority="10">
      <formula>$K2="S"</formula>
    </cfRule>
    <cfRule type="expression" dxfId="354" priority="11">
      <formula>$K2="LM"</formula>
    </cfRule>
    <cfRule type="expression" dxfId="353" priority="12">
      <formula>$K2="UM"</formula>
    </cfRule>
    <cfRule type="expression" dxfId="352" priority="13">
      <formula>$K2="H"</formula>
    </cfRule>
    <cfRule type="expression" dxfId="351" priority="14">
      <formula>$K2="J"</formula>
    </cfRule>
  </conditionalFormatting>
  <conditionalFormatting sqref="S1:S1048576">
    <cfRule type="expression" dxfId="350" priority="9" stopIfTrue="1">
      <formula>IF($R1&lt;&gt;"BM",FALSE,IF(OR($S1="A",$S1="L",$S1="M"),FALSE,TRUE))</formula>
    </cfRule>
  </conditionalFormatting>
  <dataValidations count="10">
    <dataValidation type="whole" allowBlank="1" showInputMessage="1" showErrorMessage="1" error="Please enter the number of times this sortie received a Flight Information Service." sqref="N1 N101:N1048576" xr:uid="{F64FA698-8BC5-4994-985F-B7E9EDFE6712}">
      <formula1>1</formula1>
      <formula2>10</formula2>
    </dataValidation>
    <dataValidation type="custom" allowBlank="1" showInputMessage="1" showErrorMessage="1" errorTitle="Invalid Time Format" error="Invalid Time Format" sqref="G101:G1048576" xr:uid="{B09F9F92-1C60-4090-88A6-3BA4FD1D78DE}">
      <formula1>AND(LEN(G102)=4,ISNUMBER(G102))</formula1>
    </dataValidation>
    <dataValidation type="list" allowBlank="1" showInputMessage="1" showErrorMessage="1" sqref="O101:O1048576 P1:P100" xr:uid="{678DD110-5A50-4D2E-9D8E-4386CD8CE97B}">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2D10E482-4AB7-4AE5-A025-7831C532CB25}">
      <formula1>"LOC, DEP, ARR, OVR"</formula1>
    </dataValidation>
    <dataValidation type="list" allowBlank="1" showInputMessage="1" showErrorMessage="1" sqref="D1" xr:uid="{46859CBA-0595-4714-AEA0-79386C4BB81B}">
      <formula1>"BM, BC, VM, VC"</formula1>
    </dataValidation>
    <dataValidation type="whole" allowBlank="1" showInputMessage="1" showErrorMessage="1" errorTitle="Flight Information Service" error="Please enter the number of times this sortie received a Flight Information Service (Basic Service)." sqref="N2:N100" xr:uid="{46ED0A46-A96C-425A-B69B-324326246425}">
      <formula1>1</formula1>
      <formula2>10</formula2>
    </dataValidation>
    <dataValidation type="list" allowBlank="1" showErrorMessage="1" errorTitle="Type of Flight" error="DEP - Departure_x000a_ARR - Arrival_x000a_LOC - Local_x000a_OVR - Overflight" sqref="D2:D100" xr:uid="{F0283A0F-0418-4932-9E07-1F5359FBF122}">
      <formula1>"LOC, DEP, ARR, OVR"</formula1>
    </dataValidation>
    <dataValidation type="whole" allowBlank="1" showInputMessage="1" showErrorMessage="1" errorTitle="Overshoot" error="Please enter the total number of Go Arounds, Missed Approaches or Overshoots the aircraft performed." sqref="M1:M1048576" xr:uid="{1E47C266-2A6C-4EAB-A79B-1F9026759FA1}">
      <formula1>1</formula1>
      <formula2>100</formula2>
    </dataValidation>
    <dataValidation type="whole" allowBlank="1" showInputMessage="1" showErrorMessage="1" errorTitle="Touch And Go" error="Please enter the number of times the aircraft performed a touch and go." sqref="L1:L1048576" xr:uid="{CF8FD20F-7404-4A8B-B934-392B65F5D845}">
      <formula1>1</formula1>
      <formula2>100</formula2>
    </dataValidation>
    <dataValidation type="list" allowBlank="1" showInputMessage="1" showErrorMessage="1" error="Please enter the correct rules of flight._x000a_VFR (V), IFR (I), IFR to VFR (Y), VFR to IFR (Z)" sqref="E1:E1048576" xr:uid="{EAA6CFC3-09AD-4F72-A33C-DD16BC44497B}">
      <formula1>"V,I,Y,Z"</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extLst>
    <ext xmlns:x14="http://schemas.microsoft.com/office/spreadsheetml/2009/9/main" uri="{CCE6A557-97BC-4b89-ADB6-D9C93CAAB3DF}">
      <x14:dataValidations xmlns:xm="http://schemas.microsoft.com/office/excel/2006/main" count="1">
        <x14:dataValidation type="custom" allowBlank="1" showInputMessage="1" showErrorMessage="1" errorTitle="Invalid Time Format" error="Invalid Time Format" xr:uid="{70B95003-5BEA-483B-B6FB-73E5403E3285}">
          <x14:formula1>
            <xm:f>AND(LEN('15TH'!G7)=4,ISNUMBER('15TH'!G7))</xm:f>
          </x14:formula1>
          <xm:sqref>G1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10930-FD74-40F8-A9DC-9A4C9133358B}">
  <sheetPr codeName="Sheet28"/>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7" si="1">IF(OR(D2="LOC", D2="OVR"), "V", "")</f>
        <v/>
      </c>
      <c r="F2" t="str">
        <f t="shared" ref="F2:F7" si="2">IF(OR(D2="DEP",D2="LOC"),"EGOW","")</f>
        <v/>
      </c>
      <c r="H2" t="str">
        <f t="shared" ref="H2:H7" si="3">IF(OR(D2="ARR",D2="LOC"),"EGOW","")</f>
        <v/>
      </c>
      <c r="J2" t="str">
        <f>IF(ISERROR(VLOOKUP(C2,'WTC Database'!C:G,4,0))," ",VLOOKUP(C2,'WTC Database'!C:G,4,0))</f>
        <v xml:space="preserve"> </v>
      </c>
      <c r="K2" s="48" t="str">
        <f>IF(ISERROR(VLOOKUP(C2,'WTC Database'!C:G,5,0))," ",VLOOKUP(C2,'WTC Database'!C:G,5,0))</f>
        <v xml:space="preserve"> </v>
      </c>
      <c r="L2" s="55"/>
      <c r="M2" s="55"/>
      <c r="N2" s="48">
        <f t="shared" ref="N2:N7"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ref="E8:E23" si="7">IF(OR(D8="LOC", D8="OVR"), "V", "")</f>
        <v/>
      </c>
      <c r="F8" t="str">
        <f t="shared" ref="F8:F23" si="8">IF(OR(D8="DEP",D8="LOC"),"EGOW","")</f>
        <v/>
      </c>
      <c r="H8" t="str">
        <f t="shared" ref="H8:H23" si="9">IF(OR(D8="ARR",D8="LOC"),"EGOW","")</f>
        <v/>
      </c>
      <c r="J8" t="str">
        <f>IF(ISERROR(VLOOKUP(C8,'WTC Database'!C:G,4,0))," ",VLOOKUP(C8,'WTC Database'!C:G,4,0))</f>
        <v xml:space="preserve"> </v>
      </c>
      <c r="K8" s="48" t="str">
        <f>IF(ISERROR(VLOOKUP(C8,'WTC Database'!C:G,5,0))," ",VLOOKUP(C8,'WTC Database'!C:G,5,0))</f>
        <v xml:space="preserve"> </v>
      </c>
      <c r="L8" s="55"/>
      <c r="M8" s="55"/>
      <c r="N8" s="48">
        <f t="shared" ref="N8:N23" si="10">IF(D8="OVR",1,0)</f>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7"/>
        <v/>
      </c>
      <c r="F9" t="str">
        <f t="shared" si="8"/>
        <v/>
      </c>
      <c r="H9" t="str">
        <f t="shared" si="9"/>
        <v/>
      </c>
      <c r="J9" t="str">
        <f>IF(ISERROR(VLOOKUP(C9,'WTC Database'!C:G,4,0))," ",VLOOKUP(C9,'WTC Database'!C:G,4,0))</f>
        <v xml:space="preserve"> </v>
      </c>
      <c r="K9" s="48" t="str">
        <f>IF(ISERROR(VLOOKUP(C9,'WTC Database'!C:G,5,0))," ",VLOOKUP(C9,'WTC Database'!C:G,5,0))</f>
        <v xml:space="preserve"> </v>
      </c>
      <c r="L9" s="55"/>
      <c r="M9" s="55"/>
      <c r="N9" s="48">
        <f t="shared" si="10"/>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7"/>
        <v/>
      </c>
      <c r="F10" t="str">
        <f t="shared" si="8"/>
        <v/>
      </c>
      <c r="H10" t="str">
        <f t="shared" si="9"/>
        <v/>
      </c>
      <c r="J10" t="str">
        <f>IF(ISERROR(VLOOKUP(C10,'WTC Database'!C:G,4,0))," ",VLOOKUP(C10,'WTC Database'!C:G,4,0))</f>
        <v xml:space="preserve"> </v>
      </c>
      <c r="K10" s="48" t="str">
        <f>IF(ISERROR(VLOOKUP(C10,'WTC Database'!C:G,5,0))," ",VLOOKUP(C10,'WTC Database'!C:G,5,0))</f>
        <v xml:space="preserve"> </v>
      </c>
      <c r="L10" s="55"/>
      <c r="M10" s="55"/>
      <c r="N10" s="48">
        <f t="shared" si="10"/>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7"/>
        <v/>
      </c>
      <c r="F11" t="str">
        <f t="shared" si="8"/>
        <v/>
      </c>
      <c r="H11" t="str">
        <f t="shared" si="9"/>
        <v/>
      </c>
      <c r="J11" t="str">
        <f>IF(ISERROR(VLOOKUP(C11,'WTC Database'!C:G,4,0))," ",VLOOKUP(C11,'WTC Database'!C:G,4,0))</f>
        <v xml:space="preserve"> </v>
      </c>
      <c r="K11" s="48" t="str">
        <f>IF(ISERROR(VLOOKUP(C11,'WTC Database'!C:G,5,0))," ",VLOOKUP(C11,'WTC Database'!C:G,5,0))</f>
        <v xml:space="preserve"> </v>
      </c>
      <c r="L11" s="55"/>
      <c r="M11" s="55"/>
      <c r="N11" s="48">
        <f t="shared" si="10"/>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7"/>
        <v/>
      </c>
      <c r="F12" t="str">
        <f t="shared" si="8"/>
        <v/>
      </c>
      <c r="H12" t="str">
        <f t="shared" si="9"/>
        <v/>
      </c>
      <c r="J12" t="str">
        <f>IF(ISERROR(VLOOKUP(C12,'WTC Database'!C:G,4,0))," ",VLOOKUP(C12,'WTC Database'!C:G,4,0))</f>
        <v xml:space="preserve"> </v>
      </c>
      <c r="K12" s="48" t="str">
        <f>IF(ISERROR(VLOOKUP(C12,'WTC Database'!C:G,5,0))," ",VLOOKUP(C12,'WTC Database'!C:G,5,0))</f>
        <v xml:space="preserve"> </v>
      </c>
      <c r="L12" s="55"/>
      <c r="M12" s="55"/>
      <c r="N12" s="48">
        <f t="shared" si="10"/>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7"/>
        <v/>
      </c>
      <c r="F13" t="str">
        <f t="shared" si="8"/>
        <v/>
      </c>
      <c r="H13" t="str">
        <f t="shared" si="9"/>
        <v/>
      </c>
      <c r="J13" t="str">
        <f>IF(ISERROR(VLOOKUP(C13,'WTC Database'!C:G,4,0))," ",VLOOKUP(C13,'WTC Database'!C:G,4,0))</f>
        <v xml:space="preserve"> </v>
      </c>
      <c r="K13" s="48" t="str">
        <f>IF(ISERROR(VLOOKUP(C13,'WTC Database'!C:G,5,0))," ",VLOOKUP(C13,'WTC Database'!C:G,5,0))</f>
        <v xml:space="preserve"> </v>
      </c>
      <c r="L13" s="55"/>
      <c r="M13" s="55"/>
      <c r="N13" s="48">
        <f t="shared" si="10"/>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7"/>
        <v/>
      </c>
      <c r="F14" t="str">
        <f t="shared" si="8"/>
        <v/>
      </c>
      <c r="H14" t="str">
        <f t="shared" si="9"/>
        <v/>
      </c>
      <c r="J14" t="str">
        <f>IF(ISERROR(VLOOKUP(C14,'WTC Database'!C:G,4,0))," ",VLOOKUP(C14,'WTC Database'!C:G,4,0))</f>
        <v xml:space="preserve"> </v>
      </c>
      <c r="K14" s="48" t="str">
        <f>IF(ISERROR(VLOOKUP(C14,'WTC Database'!C:G,5,0))," ",VLOOKUP(C14,'WTC Database'!C:G,5,0))</f>
        <v xml:space="preserve"> </v>
      </c>
      <c r="L14" s="55"/>
      <c r="M14" s="55"/>
      <c r="N14" s="48">
        <f t="shared" si="10"/>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7"/>
        <v/>
      </c>
      <c r="F15" t="str">
        <f t="shared" si="8"/>
        <v/>
      </c>
      <c r="H15" t="str">
        <f t="shared" si="9"/>
        <v/>
      </c>
      <c r="J15" t="str">
        <f>IF(ISERROR(VLOOKUP(C15,'WTC Database'!C:G,4,0))," ",VLOOKUP(C15,'WTC Database'!C:G,4,0))</f>
        <v xml:space="preserve"> </v>
      </c>
      <c r="K15" s="48" t="str">
        <f>IF(ISERROR(VLOOKUP(C15,'WTC Database'!C:G,5,0))," ",VLOOKUP(C15,'WTC Database'!C:G,5,0))</f>
        <v xml:space="preserve"> </v>
      </c>
      <c r="L15" s="55"/>
      <c r="M15" s="55"/>
      <c r="N15" s="48">
        <f t="shared" si="10"/>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7"/>
        <v/>
      </c>
      <c r="F16" t="str">
        <f t="shared" si="8"/>
        <v/>
      </c>
      <c r="H16" t="str">
        <f t="shared" si="9"/>
        <v/>
      </c>
      <c r="J16" t="str">
        <f>IF(ISERROR(VLOOKUP(C16,'WTC Database'!C:G,4,0))," ",VLOOKUP(C16,'WTC Database'!C:G,4,0))</f>
        <v xml:space="preserve"> </v>
      </c>
      <c r="K16" s="48" t="str">
        <f>IF(ISERROR(VLOOKUP(C16,'WTC Database'!C:G,5,0))," ",VLOOKUP(C16,'WTC Database'!C:G,5,0))</f>
        <v xml:space="preserve"> </v>
      </c>
      <c r="L16" s="55"/>
      <c r="M16" s="55"/>
      <c r="N16" s="48">
        <f t="shared" si="10"/>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7"/>
        <v/>
      </c>
      <c r="F17" t="str">
        <f t="shared" si="8"/>
        <v/>
      </c>
      <c r="H17" t="str">
        <f t="shared" si="9"/>
        <v/>
      </c>
      <c r="J17" t="str">
        <f>IF(ISERROR(VLOOKUP(C17,'WTC Database'!C:G,4,0))," ",VLOOKUP(C17,'WTC Database'!C:G,4,0))</f>
        <v xml:space="preserve"> </v>
      </c>
      <c r="K17" s="48" t="str">
        <f>IF(ISERROR(VLOOKUP(C17,'WTC Database'!C:G,5,0))," ",VLOOKUP(C17,'WTC Database'!C:G,5,0))</f>
        <v xml:space="preserve"> </v>
      </c>
      <c r="L17" s="55"/>
      <c r="M17" s="55"/>
      <c r="N17" s="48">
        <f t="shared" si="10"/>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7"/>
        <v/>
      </c>
      <c r="F18" t="str">
        <f t="shared" si="8"/>
        <v/>
      </c>
      <c r="H18" t="str">
        <f t="shared" si="9"/>
        <v/>
      </c>
      <c r="J18" t="str">
        <f>IF(ISERROR(VLOOKUP(C18,'WTC Database'!C:G,4,0))," ",VLOOKUP(C18,'WTC Database'!C:G,4,0))</f>
        <v xml:space="preserve"> </v>
      </c>
      <c r="K18" s="48" t="str">
        <f>IF(ISERROR(VLOOKUP(C18,'WTC Database'!C:G,5,0))," ",VLOOKUP(C18,'WTC Database'!C:G,5,0))</f>
        <v xml:space="preserve"> </v>
      </c>
      <c r="L18" s="55"/>
      <c r="M18" s="55"/>
      <c r="N18" s="48">
        <f t="shared" si="10"/>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7"/>
        <v/>
      </c>
      <c r="F19" t="str">
        <f t="shared" si="8"/>
        <v/>
      </c>
      <c r="H19" t="str">
        <f t="shared" si="9"/>
        <v/>
      </c>
      <c r="J19" t="str">
        <f>IF(ISERROR(VLOOKUP(C19,'WTC Database'!C:G,4,0))," ",VLOOKUP(C19,'WTC Database'!C:G,4,0))</f>
        <v xml:space="preserve"> </v>
      </c>
      <c r="K19" s="48" t="str">
        <f>IF(ISERROR(VLOOKUP(C19,'WTC Database'!C:G,5,0))," ",VLOOKUP(C19,'WTC Database'!C:G,5,0))</f>
        <v xml:space="preserve"> </v>
      </c>
      <c r="L19" s="55"/>
      <c r="M19" s="55"/>
      <c r="N19" s="48">
        <f t="shared" si="10"/>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7"/>
        <v/>
      </c>
      <c r="F20" t="str">
        <f t="shared" si="8"/>
        <v/>
      </c>
      <c r="H20" t="str">
        <f t="shared" si="9"/>
        <v/>
      </c>
      <c r="J20" t="str">
        <f>IF(ISERROR(VLOOKUP(C20,'WTC Database'!C:G,4,0))," ",VLOOKUP(C20,'WTC Database'!C:G,4,0))</f>
        <v xml:space="preserve"> </v>
      </c>
      <c r="K20" s="48" t="str">
        <f>IF(ISERROR(VLOOKUP(C20,'WTC Database'!C:G,5,0))," ",VLOOKUP(C20,'WTC Database'!C:G,5,0))</f>
        <v xml:space="preserve"> </v>
      </c>
      <c r="L20" s="55"/>
      <c r="M20" s="55"/>
      <c r="N20" s="48">
        <f t="shared" si="10"/>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conditionalFormatting sqref="A2:Q100">
    <cfRule type="expression" dxfId="349" priority="19">
      <formula>$D2="OVR"</formula>
    </cfRule>
    <cfRule type="expression" dxfId="348" priority="20">
      <formula>$D2="ARR"</formula>
    </cfRule>
    <cfRule type="expression" dxfId="347" priority="21">
      <formula>$D2="DEP"</formula>
    </cfRule>
    <cfRule type="expression" dxfId="346" priority="22">
      <formula>$D2="LOC"</formula>
    </cfRule>
  </conditionalFormatting>
  <conditionalFormatting sqref="G2:G100">
    <cfRule type="expression" priority="3">
      <formula>AND($D2="OVR", NOT(ISBLANK($G2)))</formula>
    </cfRule>
    <cfRule type="expression" dxfId="345" priority="4">
      <formula>AND($D2="OVR", ISBLANK($G2))</formula>
    </cfRule>
    <cfRule type="expression" dxfId="344" priority="7">
      <formula>AND($D2="ARR", NOT(ISBLANK($G2)))</formula>
    </cfRule>
    <cfRule type="expression" dxfId="343" priority="8">
      <formula>AND($D2="ARR", ISBLANK($G2))</formula>
    </cfRule>
  </conditionalFormatting>
  <conditionalFormatting sqref="I2:I100">
    <cfRule type="expression" priority="1">
      <formula>AND($D2="OVR", NOT(ISBLANK($I2)))</formula>
    </cfRule>
    <cfRule type="expression" dxfId="342" priority="2">
      <formula>AND($D2="OVR", ISBLANK($I2))</formula>
    </cfRule>
    <cfRule type="expression" priority="5">
      <formula>AND($D2="DEP", NOT(ISBLANK($I2)))</formula>
    </cfRule>
    <cfRule type="expression" dxfId="341" priority="6">
      <formula>AND($D2="DEP", ISBLANK($I2))</formula>
    </cfRule>
  </conditionalFormatting>
  <conditionalFormatting sqref="J2:J100">
    <cfRule type="expression" dxfId="340" priority="15">
      <formula>$J2="J"</formula>
    </cfRule>
    <cfRule type="expression" dxfId="339" priority="16">
      <formula>$J2="H"</formula>
    </cfRule>
    <cfRule type="expression" dxfId="338" priority="17">
      <formula>$J2="S"</formula>
    </cfRule>
    <cfRule type="expression" dxfId="337" priority="18">
      <formula>$J2="M"</formula>
    </cfRule>
  </conditionalFormatting>
  <conditionalFormatting sqref="K2:K100">
    <cfRule type="expression" dxfId="336" priority="10">
      <formula>$K2="S"</formula>
    </cfRule>
    <cfRule type="expression" dxfId="335" priority="11">
      <formula>$K2="LM"</formula>
    </cfRule>
    <cfRule type="expression" dxfId="334" priority="12">
      <formula>$K2="UM"</formula>
    </cfRule>
    <cfRule type="expression" dxfId="333" priority="13">
      <formula>$K2="H"</formula>
    </cfRule>
    <cfRule type="expression" dxfId="332" priority="14">
      <formula>$K2="J"</formula>
    </cfRule>
  </conditionalFormatting>
  <conditionalFormatting sqref="S1:S1048576">
    <cfRule type="expression" dxfId="331" priority="9" stopIfTrue="1">
      <formula>IF($R1&lt;&gt;"BM",FALSE,IF(OR($S1="A",$S1="L",$S1="M"),FALSE,TRUE))</formula>
    </cfRule>
  </conditionalFormatting>
  <dataValidations count="10">
    <dataValidation type="list" allowBlank="1" showInputMessage="1" showErrorMessage="1" sqref="D1" xr:uid="{EB00A85A-41D3-4162-9087-FF5C13AB4C91}">
      <formula1>"BM, BC, VM, VC"</formula1>
    </dataValidation>
    <dataValidation type="list" allowBlank="1" showInputMessage="1" showErrorMessage="1" sqref="D101:D1048576" xr:uid="{3F044C61-B564-46BE-B02D-6442BA229053}">
      <formula1>"LOC, DEP, ARR, OVR"</formula1>
    </dataValidation>
    <dataValidation type="list" allowBlank="1" showInputMessage="1" showErrorMessage="1" sqref="O101:O1048576 P1:P100" xr:uid="{74AA59D4-459C-4315-A919-15A1A0F1231C}">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79181694-01C1-4DBC-A5B9-ACBAA9B59594}">
      <formula1>AND(LEN(G2)=4,ISNUMBER(G2))</formula1>
    </dataValidation>
    <dataValidation type="list" allowBlank="1" showInputMessage="1" showErrorMessage="1" error="Please enter the correct rules of flight._x000a_VFR (V), IFR (I), IFR to VFR (Y), VFR to IFR (Z)" sqref="E1:E1048576" xr:uid="{E444BFAC-8B5B-420A-AF79-93FD6A5DA32C}">
      <formula1>"V,I,Y,Z"</formula1>
    </dataValidation>
    <dataValidation type="whole" allowBlank="1" showInputMessage="1" showErrorMessage="1" error="Please enter the number of times this sortie received a Flight Information Service." sqref="N1 N101:N1048576" xr:uid="{D3E5E619-E0C1-4A98-AEDE-A6D28654F7D0}">
      <formula1>1</formula1>
      <formula2>10</formula2>
    </dataValidation>
    <dataValidation type="whole" allowBlank="1" showInputMessage="1" showErrorMessage="1" errorTitle="Touch And Go" error="Please enter the number of times the aircraft performed a touch and go." sqref="L1:L1048576" xr:uid="{F9C33E03-534F-4BB4-991E-4729BF9BA9F0}">
      <formula1>1</formula1>
      <formula2>100</formula2>
    </dataValidation>
    <dataValidation type="whole" allowBlank="1" showInputMessage="1" showErrorMessage="1" errorTitle="Overshoot" error="Please enter the total number of Go Arounds, Missed Approaches or Overshoots the aircraft performed." sqref="M1:M1048576" xr:uid="{CF37FD0F-BBDE-4229-92EC-741D4606ECC1}">
      <formula1>1</formula1>
      <formula2>100</formula2>
    </dataValidation>
    <dataValidation type="list" allowBlank="1" showErrorMessage="1" errorTitle="Type of Flight" error="DEP - Departure_x000a_ARR - Arrival_x000a_LOC - Local_x000a_OVR - Overflight" sqref="D2:D100" xr:uid="{C939469C-295F-4D9D-9162-7D8A42077161}">
      <formula1>"LOC, DEP, ARR, OVR"</formula1>
    </dataValidation>
    <dataValidation type="whole" allowBlank="1" showInputMessage="1" showErrorMessage="1" errorTitle="Flight Information Service" error="Please enter the number of times this sortie received a Flight Information Service (Basic Service)." sqref="N2:N100" xr:uid="{3D500C8B-6DDB-4561-AE71-444AB9BF5786}">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AC7C0-8F96-4246-86E8-9575A0438FDA}">
  <sheetPr codeName="Sheet27"/>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1" si="1">IF(OR(D2="LOC", D2="OVR"), "V", "")</f>
        <v/>
      </c>
      <c r="F2" t="str">
        <f t="shared" ref="F2:F11" si="2">IF(OR(D2="DEP",D2="LOC"),"EGOW","")</f>
        <v/>
      </c>
      <c r="H2" t="str">
        <f t="shared" ref="H2:H11" si="3">IF(OR(D2="ARR",D2="LOC"),"EGOW","")</f>
        <v/>
      </c>
      <c r="J2" t="str">
        <f>IF(ISERROR(VLOOKUP(C2,'WTC Database'!C:G,4,0))," ",VLOOKUP(C2,'WTC Database'!C:G,4,0))</f>
        <v xml:space="preserve"> </v>
      </c>
      <c r="K2" s="48" t="str">
        <f>IF(ISERROR(VLOOKUP(C2,'WTC Database'!C:G,5,0))," ",VLOOKUP(C2,'WTC Database'!C:G,5,0))</f>
        <v xml:space="preserve"> </v>
      </c>
      <c r="L2" s="55"/>
      <c r="M2" s="55"/>
      <c r="N2" s="48">
        <f t="shared" ref="N2:N11"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 t="shared" ref="U2:U66" si="6">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si="6"/>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ref="E12:E23" si="7">IF(OR(D12="LOC", D12="OVR"), "V", "")</f>
        <v/>
      </c>
      <c r="F12" t="str">
        <f t="shared" ref="F12:F23" si="8">IF(OR(D12="DEP",D12="LOC"),"EGOW","")</f>
        <v/>
      </c>
      <c r="H12" t="str">
        <f t="shared" ref="H12:H23" si="9">IF(OR(D12="ARR",D12="LOC"),"EGOW","")</f>
        <v/>
      </c>
      <c r="J12" t="str">
        <f>IF(ISERROR(VLOOKUP(C12,'WTC Database'!C:G,4,0))," ",VLOOKUP(C12,'WTC Database'!C:G,4,0))</f>
        <v xml:space="preserve"> </v>
      </c>
      <c r="K12" s="48" t="str">
        <f>IF(ISERROR(VLOOKUP(C12,'WTC Database'!C:G,5,0))," ",VLOOKUP(C12,'WTC Database'!C:G,5,0))</f>
        <v xml:space="preserve"> </v>
      </c>
      <c r="L12" s="55"/>
      <c r="M12" s="55"/>
      <c r="N12" s="48">
        <f t="shared" ref="N12:N23" si="10">IF(D12="OVR",1,0)</f>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7"/>
        <v/>
      </c>
      <c r="F13" t="str">
        <f t="shared" si="8"/>
        <v/>
      </c>
      <c r="H13" t="str">
        <f t="shared" si="9"/>
        <v/>
      </c>
      <c r="J13" t="str">
        <f>IF(ISERROR(VLOOKUP(C13,'WTC Database'!C:G,4,0))," ",VLOOKUP(C13,'WTC Database'!C:G,4,0))</f>
        <v xml:space="preserve"> </v>
      </c>
      <c r="K13" s="48" t="str">
        <f>IF(ISERROR(VLOOKUP(C13,'WTC Database'!C:G,5,0))," ",VLOOKUP(C13,'WTC Database'!C:G,5,0))</f>
        <v xml:space="preserve"> </v>
      </c>
      <c r="L13" s="55"/>
      <c r="M13" s="55"/>
      <c r="N13" s="48">
        <f t="shared" si="10"/>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7"/>
        <v/>
      </c>
      <c r="F14" t="str">
        <f t="shared" si="8"/>
        <v/>
      </c>
      <c r="H14" t="str">
        <f t="shared" si="9"/>
        <v/>
      </c>
      <c r="J14" t="str">
        <f>IF(ISERROR(VLOOKUP(C14,'WTC Database'!C:G,4,0))," ",VLOOKUP(C14,'WTC Database'!C:G,4,0))</f>
        <v xml:space="preserve"> </v>
      </c>
      <c r="K14" s="48" t="str">
        <f>IF(ISERROR(VLOOKUP(C14,'WTC Database'!C:G,5,0))," ",VLOOKUP(C14,'WTC Database'!C:G,5,0))</f>
        <v xml:space="preserve"> </v>
      </c>
      <c r="L14" s="55"/>
      <c r="M14" s="55"/>
      <c r="N14" s="48">
        <f t="shared" si="10"/>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7"/>
        <v/>
      </c>
      <c r="F15" t="str">
        <f t="shared" si="8"/>
        <v/>
      </c>
      <c r="H15" t="str">
        <f t="shared" si="9"/>
        <v/>
      </c>
      <c r="J15" t="str">
        <f>IF(ISERROR(VLOOKUP(C15,'WTC Database'!C:G,4,0))," ",VLOOKUP(C15,'WTC Database'!C:G,4,0))</f>
        <v xml:space="preserve"> </v>
      </c>
      <c r="K15" s="48" t="str">
        <f>IF(ISERROR(VLOOKUP(C15,'WTC Database'!C:G,5,0))," ",VLOOKUP(C15,'WTC Database'!C:G,5,0))</f>
        <v xml:space="preserve"> </v>
      </c>
      <c r="L15" s="55"/>
      <c r="M15" s="55"/>
      <c r="N15" s="48">
        <f t="shared" si="10"/>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7"/>
        <v/>
      </c>
      <c r="F16" t="str">
        <f t="shared" si="8"/>
        <v/>
      </c>
      <c r="H16" t="str">
        <f t="shared" si="9"/>
        <v/>
      </c>
      <c r="J16" t="str">
        <f>IF(ISERROR(VLOOKUP(C16,'WTC Database'!C:G,4,0))," ",VLOOKUP(C16,'WTC Database'!C:G,4,0))</f>
        <v xml:space="preserve"> </v>
      </c>
      <c r="K16" s="48" t="str">
        <f>IF(ISERROR(VLOOKUP(C16,'WTC Database'!C:G,5,0))," ",VLOOKUP(C16,'WTC Database'!C:G,5,0))</f>
        <v xml:space="preserve"> </v>
      </c>
      <c r="L16" s="55"/>
      <c r="M16" s="55"/>
      <c r="N16" s="48">
        <f t="shared" si="10"/>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7"/>
        <v/>
      </c>
      <c r="F17" t="str">
        <f t="shared" si="8"/>
        <v/>
      </c>
      <c r="H17" t="str">
        <f t="shared" si="9"/>
        <v/>
      </c>
      <c r="J17" t="str">
        <f>IF(ISERROR(VLOOKUP(C17,'WTC Database'!C:G,4,0))," ",VLOOKUP(C17,'WTC Database'!C:G,4,0))</f>
        <v xml:space="preserve"> </v>
      </c>
      <c r="K17" s="48" t="str">
        <f>IF(ISERROR(VLOOKUP(C17,'WTC Database'!C:G,5,0))," ",VLOOKUP(C17,'WTC Database'!C:G,5,0))</f>
        <v xml:space="preserve"> </v>
      </c>
      <c r="L17" s="55"/>
      <c r="M17" s="55"/>
      <c r="N17" s="48">
        <f t="shared" si="10"/>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7"/>
        <v/>
      </c>
      <c r="F18" t="str">
        <f t="shared" si="8"/>
        <v/>
      </c>
      <c r="H18" t="str">
        <f t="shared" si="9"/>
        <v/>
      </c>
      <c r="J18" t="str">
        <f>IF(ISERROR(VLOOKUP(C18,'WTC Database'!C:G,4,0))," ",VLOOKUP(C18,'WTC Database'!C:G,4,0))</f>
        <v xml:space="preserve"> </v>
      </c>
      <c r="K18" s="48" t="str">
        <f>IF(ISERROR(VLOOKUP(C18,'WTC Database'!C:G,5,0))," ",VLOOKUP(C18,'WTC Database'!C:G,5,0))</f>
        <v xml:space="preserve"> </v>
      </c>
      <c r="L18" s="55"/>
      <c r="M18" s="55"/>
      <c r="N18" s="48">
        <f t="shared" si="10"/>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7"/>
        <v/>
      </c>
      <c r="F19" t="str">
        <f t="shared" si="8"/>
        <v/>
      </c>
      <c r="H19" t="str">
        <f t="shared" si="9"/>
        <v/>
      </c>
      <c r="J19" t="str">
        <f>IF(ISERROR(VLOOKUP(C19,'WTC Database'!C:G,4,0))," ",VLOOKUP(C19,'WTC Database'!C:G,4,0))</f>
        <v xml:space="preserve"> </v>
      </c>
      <c r="K19" s="48" t="str">
        <f>IF(ISERROR(VLOOKUP(C19,'WTC Database'!C:G,5,0))," ",VLOOKUP(C19,'WTC Database'!C:G,5,0))</f>
        <v xml:space="preserve"> </v>
      </c>
      <c r="L19" s="55"/>
      <c r="M19" s="55"/>
      <c r="N19" s="48">
        <f t="shared" si="10"/>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7"/>
        <v/>
      </c>
      <c r="F20" t="str">
        <f t="shared" si="8"/>
        <v/>
      </c>
      <c r="H20" t="str">
        <f t="shared" si="9"/>
        <v/>
      </c>
      <c r="J20" t="str">
        <f>IF(ISERROR(VLOOKUP(C20,'WTC Database'!C:G,4,0))," ",VLOOKUP(C20,'WTC Database'!C:G,4,0))</f>
        <v xml:space="preserve"> </v>
      </c>
      <c r="K20" s="48" t="str">
        <f>IF(ISERROR(VLOOKUP(C20,'WTC Database'!C:G,5,0))," ",VLOOKUP(C20,'WTC Database'!C:G,5,0))</f>
        <v xml:space="preserve"> </v>
      </c>
      <c r="L20" s="55"/>
      <c r="M20" s="55"/>
      <c r="N20" s="48">
        <f t="shared" si="10"/>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conditionalFormatting sqref="A2:Q100">
    <cfRule type="expression" dxfId="330" priority="18">
      <formula>$D2="OVR"</formula>
    </cfRule>
    <cfRule type="expression" dxfId="329" priority="19">
      <formula>$D2="ARR"</formula>
    </cfRule>
    <cfRule type="expression" dxfId="328" priority="20">
      <formula>$D2="DEP"</formula>
    </cfRule>
    <cfRule type="expression" dxfId="327" priority="21">
      <formula>$D2="LOC"</formula>
    </cfRule>
  </conditionalFormatting>
  <conditionalFormatting sqref="G2:G100">
    <cfRule type="expression" priority="3">
      <formula>AND($D2="OVR", NOT(ISBLANK($G2)))</formula>
    </cfRule>
    <cfRule type="expression" dxfId="326" priority="4">
      <formula>AND($D2="OVR", ISBLANK($G2))</formula>
    </cfRule>
    <cfRule type="expression" dxfId="325" priority="7">
      <formula>AND($D2="ARR", NOT(ISBLANK($G2)))</formula>
    </cfRule>
    <cfRule type="expression" dxfId="324" priority="8">
      <formula>AND($D2="ARR", ISBLANK($G2))</formula>
    </cfRule>
  </conditionalFormatting>
  <conditionalFormatting sqref="I2:I100">
    <cfRule type="expression" priority="1">
      <formula>AND($D2="OVR", NOT(ISBLANK($I2)))</formula>
    </cfRule>
    <cfRule type="expression" dxfId="323" priority="2">
      <formula>AND($D2="OVR", ISBLANK($I2))</formula>
    </cfRule>
    <cfRule type="expression" priority="5">
      <formula>AND($D2="DEP", NOT(ISBLANK($I2)))</formula>
    </cfRule>
    <cfRule type="expression" dxfId="322" priority="6">
      <formula>AND($D2="DEP", ISBLANK($I2))</formula>
    </cfRule>
  </conditionalFormatting>
  <conditionalFormatting sqref="J2:J100">
    <cfRule type="expression" dxfId="321" priority="14">
      <formula>$J2="J"</formula>
    </cfRule>
    <cfRule type="expression" dxfId="320" priority="15">
      <formula>$J2="H"</formula>
    </cfRule>
    <cfRule type="expression" dxfId="319" priority="16">
      <formula>$J2="S"</formula>
    </cfRule>
    <cfRule type="expression" dxfId="318" priority="17">
      <formula>$J2="M"</formula>
    </cfRule>
  </conditionalFormatting>
  <conditionalFormatting sqref="K2:K100">
    <cfRule type="expression" dxfId="317" priority="9">
      <formula>$K2="S"</formula>
    </cfRule>
    <cfRule type="expression" dxfId="316" priority="10">
      <formula>$K2="LM"</formula>
    </cfRule>
    <cfRule type="expression" dxfId="315" priority="11">
      <formula>$K2="UM"</formula>
    </cfRule>
    <cfRule type="expression" dxfId="314" priority="12">
      <formula>$K2="H"</formula>
    </cfRule>
    <cfRule type="expression" dxfId="313" priority="13">
      <formula>$K2="J"</formula>
    </cfRule>
  </conditionalFormatting>
  <conditionalFormatting sqref="S1:S1048576">
    <cfRule type="expression" dxfId="312" priority="30"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DFF12ABA-7D7C-4030-92AF-8413A956599A}">
      <formula1>1</formula1>
      <formula2>10</formula2>
    </dataValidation>
    <dataValidation type="list" allowBlank="1" showErrorMessage="1" errorTitle="Type of Flight" error="DEP - Departure_x000a_ARR - Arrival_x000a_LOC - Local_x000a_OVR - Overflight" sqref="D2:D100" xr:uid="{691916DD-F570-4FEC-97E9-17C92C175DD7}">
      <formula1>"LOC, DEP, ARR, OVR"</formula1>
    </dataValidation>
    <dataValidation type="whole" allowBlank="1" showInputMessage="1" showErrorMessage="1" errorTitle="Overshoot" error="Please enter the total number of Go Arounds, Missed Approaches or Overshoots the aircraft performed." sqref="M1:M1048576" xr:uid="{D74BCAEA-A42E-462F-BB1E-15B145780144}">
      <formula1>1</formula1>
      <formula2>100</formula2>
    </dataValidation>
    <dataValidation type="whole" allowBlank="1" showInputMessage="1" showErrorMessage="1" errorTitle="Touch And Go" error="Please enter the number of times the aircraft performed a touch and go." sqref="L1:L1048576" xr:uid="{5FA6D253-858D-4682-BF64-66AD8E64EE67}">
      <formula1>1</formula1>
      <formula2>100</formula2>
    </dataValidation>
    <dataValidation type="whole" allowBlank="1" showInputMessage="1" showErrorMessage="1" error="Please enter the number of times this sortie received a Flight Information Service." sqref="N1 N101:N1048576" xr:uid="{572C406D-78EE-4415-BE0E-3D20C6770F6D}">
      <formula1>1</formula1>
      <formula2>10</formula2>
    </dataValidation>
    <dataValidation type="list" allowBlank="1" showInputMessage="1" showErrorMessage="1" error="Please enter the correct rules of flight._x000a_VFR (V), IFR (I), IFR to VFR (Y), VFR to IFR (Z)" sqref="E1:E1048576" xr:uid="{69705940-F450-4B7C-8E0D-0FE4DFB96E29}">
      <formula1>"V,I,Y,Z"</formula1>
    </dataValidation>
    <dataValidation type="custom" allowBlank="1" showInputMessage="1" showErrorMessage="1" errorTitle="Invalid Time Format" error="Invalid Time Format" sqref="G1 G101:G1048576" xr:uid="{0B6E7696-87F6-499E-8168-2AA86B0FA891}">
      <formula1>AND(LEN(G2)=4,ISNUMBER(G2))</formula1>
    </dataValidation>
    <dataValidation type="list" allowBlank="1" showInputMessage="1" showErrorMessage="1" sqref="O101:O1048576 P1:P100" xr:uid="{0DB944B3-C432-4C61-AF16-CF3B9FDEF5D4}">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B747B34E-D1B1-40F5-B308-F6D4865BE45A}">
      <formula1>"LOC, DEP, ARR, OVR"</formula1>
    </dataValidation>
    <dataValidation type="list" allowBlank="1" showInputMessage="1" showErrorMessage="1" sqref="D1" xr:uid="{93F8B0AB-8380-41AE-9BD5-C3CE4ECE718C}">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A69B7-4BB9-4D63-BC10-FD926C11C881}">
  <sheetPr codeName="Sheet26"/>
  <dimension ref="A1:U100"/>
  <sheetViews>
    <sheetView showZeros="0" workbookViewId="0">
      <selection activeCell="D2" sqref="D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19" si="1">IF(OR(D2="LOC", D2="OVR"), "V", "")</f>
        <v/>
      </c>
      <c r="F2" t="str">
        <f t="shared" ref="F2:F19" si="2">IF(OR(D2="DEP",D2="LOC"),"EGOW","")</f>
        <v/>
      </c>
      <c r="H2" t="str">
        <f t="shared" ref="H2:H19" si="3">IF(OR(D2="ARR",D2="LOC"),"EGOW","")</f>
        <v/>
      </c>
      <c r="J2" t="str">
        <f>IF(ISERROR(VLOOKUP(C2,'WTC Database'!C:G,4,0))," ",VLOOKUP(C2,'WTC Database'!C:G,4,0))</f>
        <v xml:space="preserve"> </v>
      </c>
      <c r="K2" s="48" t="str">
        <f>IF(ISERROR(VLOOKUP(C2,'WTC Database'!C:G,5,0))," ",VLOOKUP(C2,'WTC Database'!C:G,5,0))</f>
        <v xml:space="preserve"> </v>
      </c>
      <c r="L2" s="55"/>
      <c r="M2" s="55"/>
      <c r="N2" s="48">
        <f t="shared" ref="N2:N19"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ref="E20:E23" si="7">IF(OR(D20="LOC", D20="OVR"), "V", "")</f>
        <v/>
      </c>
      <c r="F20" t="str">
        <f t="shared" ref="F20:F23" si="8">IF(OR(D20="DEP",D20="LOC"),"EGOW","")</f>
        <v/>
      </c>
      <c r="H20" t="str">
        <f t="shared" ref="H20:H23" si="9">IF(OR(D20="ARR",D20="LOC"),"EGOW","")</f>
        <v/>
      </c>
      <c r="J20" t="str">
        <f>IF(ISERROR(VLOOKUP(C20,'WTC Database'!C:G,4,0))," ",VLOOKUP(C20,'WTC Database'!C:G,4,0))</f>
        <v xml:space="preserve"> </v>
      </c>
      <c r="K20" s="48" t="str">
        <f>IF(ISERROR(VLOOKUP(C20,'WTC Database'!C:G,5,0))," ",VLOOKUP(C20,'WTC Database'!C:G,5,0))</f>
        <v xml:space="preserve"> </v>
      </c>
      <c r="L20" s="55"/>
      <c r="M20" s="55"/>
      <c r="N20" s="48">
        <f t="shared" ref="N20:N23" si="10">IF(D20="OVR",1,0)</f>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7"/>
        <v/>
      </c>
      <c r="F21" t="str">
        <f t="shared" si="8"/>
        <v/>
      </c>
      <c r="H21" t="str">
        <f t="shared" si="9"/>
        <v/>
      </c>
      <c r="J21" t="str">
        <f>IF(ISERROR(VLOOKUP(C21,'WTC Database'!C:G,4,0))," ",VLOOKUP(C21,'WTC Database'!C:G,4,0))</f>
        <v xml:space="preserve"> </v>
      </c>
      <c r="K21" s="48" t="str">
        <f>IF(ISERROR(VLOOKUP(C21,'WTC Database'!C:G,5,0))," ",VLOOKUP(C21,'WTC Database'!C:G,5,0))</f>
        <v xml:space="preserve"> </v>
      </c>
      <c r="L21" s="55"/>
      <c r="M21" s="55"/>
      <c r="N21" s="48">
        <f t="shared" si="10"/>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7"/>
        <v/>
      </c>
      <c r="F22" t="str">
        <f t="shared" si="8"/>
        <v/>
      </c>
      <c r="H22" t="str">
        <f t="shared" si="9"/>
        <v/>
      </c>
      <c r="J22" t="str">
        <f>IF(ISERROR(VLOOKUP(C22,'WTC Database'!C:G,4,0))," ",VLOOKUP(C22,'WTC Database'!C:G,4,0))</f>
        <v xml:space="preserve"> </v>
      </c>
      <c r="K22" s="48" t="str">
        <f>IF(ISERROR(VLOOKUP(C22,'WTC Database'!C:G,5,0))," ",VLOOKUP(C22,'WTC Database'!C:G,5,0))</f>
        <v xml:space="preserve"> </v>
      </c>
      <c r="L22" s="55"/>
      <c r="M22" s="55"/>
      <c r="N22" s="48">
        <f t="shared" si="10"/>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7"/>
        <v/>
      </c>
      <c r="F23" t="str">
        <f t="shared" si="8"/>
        <v/>
      </c>
      <c r="H23" t="str">
        <f t="shared" si="9"/>
        <v/>
      </c>
      <c r="J23" t="str">
        <f>IF(ISERROR(VLOOKUP(C23,'WTC Database'!C:G,4,0))," ",VLOOKUP(C23,'WTC Database'!C:G,4,0))</f>
        <v xml:space="preserve"> </v>
      </c>
      <c r="K23" s="48" t="str">
        <f>IF(ISERROR(VLOOKUP(C23,'WTC Database'!C:G,5,0))," ",VLOOKUP(C23,'WTC Database'!C:G,5,0))</f>
        <v xml:space="preserve"> </v>
      </c>
      <c r="L23" s="55"/>
      <c r="M23" s="55"/>
      <c r="N23" s="48">
        <f t="shared" si="10"/>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conditionalFormatting sqref="A2:Q100">
    <cfRule type="expression" dxfId="311" priority="19">
      <formula>$D2="OVR"</formula>
    </cfRule>
    <cfRule type="expression" dxfId="310" priority="20">
      <formula>$D2="ARR"</formula>
    </cfRule>
    <cfRule type="expression" dxfId="309" priority="21">
      <formula>$D2="DEP"</formula>
    </cfRule>
    <cfRule type="expression" dxfId="308" priority="22">
      <formula>$D2="LOC"</formula>
    </cfRule>
  </conditionalFormatting>
  <conditionalFormatting sqref="G2:G100">
    <cfRule type="expression" priority="3">
      <formula>AND($D2="OVR", NOT(ISBLANK($G2)))</formula>
    </cfRule>
    <cfRule type="expression" dxfId="307" priority="4">
      <formula>AND($D2="OVR", ISBLANK($G2))</formula>
    </cfRule>
    <cfRule type="expression" dxfId="306" priority="7">
      <formula>AND($D2="ARR", NOT(ISBLANK($G2)))</formula>
    </cfRule>
    <cfRule type="expression" dxfId="305" priority="8">
      <formula>AND($D2="ARR", ISBLANK($G2))</formula>
    </cfRule>
  </conditionalFormatting>
  <conditionalFormatting sqref="I2:I100">
    <cfRule type="expression" priority="1">
      <formula>AND($D2="OVR", NOT(ISBLANK($I2)))</formula>
    </cfRule>
    <cfRule type="expression" dxfId="304" priority="2">
      <formula>AND($D2="OVR", ISBLANK($I2))</formula>
    </cfRule>
    <cfRule type="expression" priority="5">
      <formula>AND($D2="DEP", NOT(ISBLANK($I2)))</formula>
    </cfRule>
    <cfRule type="expression" dxfId="303" priority="6">
      <formula>AND($D2="DEP", ISBLANK($I2))</formula>
    </cfRule>
  </conditionalFormatting>
  <conditionalFormatting sqref="J2:J100">
    <cfRule type="expression" dxfId="302" priority="15">
      <formula>$J2="J"</formula>
    </cfRule>
    <cfRule type="expression" dxfId="301" priority="16">
      <formula>$J2="H"</formula>
    </cfRule>
    <cfRule type="expression" dxfId="300" priority="17">
      <formula>$J2="S"</formula>
    </cfRule>
    <cfRule type="expression" dxfId="299" priority="18">
      <formula>$J2="M"</formula>
    </cfRule>
  </conditionalFormatting>
  <conditionalFormatting sqref="K2:K100">
    <cfRule type="expression" dxfId="298" priority="10">
      <formula>$K2="S"</formula>
    </cfRule>
    <cfRule type="expression" dxfId="297" priority="11">
      <formula>$K2="LM"</formula>
    </cfRule>
    <cfRule type="expression" dxfId="296" priority="12">
      <formula>$K2="UM"</formula>
    </cfRule>
    <cfRule type="expression" dxfId="295" priority="13">
      <formula>$K2="H"</formula>
    </cfRule>
    <cfRule type="expression" dxfId="294" priority="14">
      <formula>$K2="J"</formula>
    </cfRule>
  </conditionalFormatting>
  <conditionalFormatting sqref="S1:S1048576">
    <cfRule type="expression" dxfId="293" priority="9" stopIfTrue="1">
      <formula>IF($R1&lt;&gt;"BM",FALSE,IF(OR($S1="A",$S1="L",$S1="M"),FALSE,TRUE))</formula>
    </cfRule>
  </conditionalFormatting>
  <dataValidations count="10">
    <dataValidation type="list" allowBlank="1" showInputMessage="1" showErrorMessage="1" sqref="D1" xr:uid="{38B77EEE-34A5-4CE6-9211-962C3747C685}">
      <formula1>"BM, BC, VM, VC"</formula1>
    </dataValidation>
    <dataValidation type="list" allowBlank="1" showInputMessage="1" showErrorMessage="1" sqref="D101:D1048576" xr:uid="{43112A4B-8DA4-423A-AEBA-2CF2163FDAE0}">
      <formula1>"LOC, DEP, ARR, OVR"</formula1>
    </dataValidation>
    <dataValidation type="list" allowBlank="1" showInputMessage="1" showErrorMessage="1" sqref="O101:O1048576 P1:P100" xr:uid="{A2B7A9EB-7BB7-49AA-8D03-B1A5D505E378}">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CA8DE3C5-F361-4545-AF45-30705EBB6493}">
      <formula1>AND(LEN(G2)=4,ISNUMBER(G2))</formula1>
    </dataValidation>
    <dataValidation type="list" allowBlank="1" showInputMessage="1" showErrorMessage="1" error="Please enter the correct rules of flight._x000a_VFR (V), IFR (I), IFR to VFR (Y), VFR to IFR (Z)" sqref="E1:E1048576" xr:uid="{DD2952C4-BFE3-42A4-A291-3C5C2B28ACBA}">
      <formula1>"V,I,Y,Z"</formula1>
    </dataValidation>
    <dataValidation type="whole" allowBlank="1" showInputMessage="1" showErrorMessage="1" error="Please enter the number of times this sortie received a Flight Information Service." sqref="N1 N101:N1048576" xr:uid="{2038AB4C-7FC0-444C-B1BF-B47D337F474B}">
      <formula1>1</formula1>
      <formula2>10</formula2>
    </dataValidation>
    <dataValidation type="whole" allowBlank="1" showInputMessage="1" showErrorMessage="1" errorTitle="Touch And Go" error="Please enter the number of times the aircraft performed a touch and go." sqref="L1:L1048576" xr:uid="{2AF026E7-8679-47D5-844A-FB4655548FBA}">
      <formula1>1</formula1>
      <formula2>100</formula2>
    </dataValidation>
    <dataValidation type="whole" allowBlank="1" showInputMessage="1" showErrorMessage="1" errorTitle="Overshoot" error="Please enter the total number of Go Arounds, Missed Approaches or Overshoots the aircraft performed." sqref="M1:M1048576" xr:uid="{D4531589-58AE-4033-ABA6-B2A1226D6994}">
      <formula1>1</formula1>
      <formula2>100</formula2>
    </dataValidation>
    <dataValidation type="list" allowBlank="1" showErrorMessage="1" errorTitle="Type of Flight" error="DEP - Departure_x000a_ARR - Arrival_x000a_LOC - Local_x000a_OVR - Overflight" sqref="D2:D100" xr:uid="{3681EC0C-2A3C-4401-B5FB-8F4301396345}">
      <formula1>"LOC, DEP, ARR, OVR"</formula1>
    </dataValidation>
    <dataValidation type="whole" allowBlank="1" showInputMessage="1" showErrorMessage="1" errorTitle="Flight Information Service" error="Please enter the number of times this sortie received a Flight Information Service (Basic Service)." sqref="N2:N100" xr:uid="{657D2126-8053-42A8-BE56-2B136301B8F4}">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40421-001B-4993-9A64-EF728F98A6E3}">
  <sheetPr codeName="Sheet25"/>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 si="1">IF(OR(D2="LOC", D2="OVR"), "V", "")</f>
        <v/>
      </c>
      <c r="F2" t="str">
        <f t="shared" ref="F2" si="2">IF(OR(D2="DEP",D2="LOC"),"EGOW","")</f>
        <v/>
      </c>
      <c r="H2" t="str">
        <f t="shared" ref="H2" si="3">IF(OR(D2="ARR",D2="LOC"),"EGOW","")</f>
        <v/>
      </c>
      <c r="J2" t="str">
        <f>IF(ISERROR(VLOOKUP(C2,'WTC Database'!C:G,4,0))," ",VLOOKUP(C2,'WTC Database'!C:G,4,0))</f>
        <v xml:space="preserve"> </v>
      </c>
      <c r="K2" s="48" t="str">
        <f>IF(ISERROR(VLOOKUP(C2,'WTC Database'!C:G,5,0))," ",VLOOKUP(C2,'WTC Database'!C:G,5,0))</f>
        <v xml:space="preserve"> </v>
      </c>
      <c r="L2" s="55"/>
      <c r="M2" s="55"/>
      <c r="N2" s="48">
        <f t="shared" ref="N2"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ref="E3:E23" si="6">IF(OR(D3="LOC", D3="OVR"), "V", "")</f>
        <v/>
      </c>
      <c r="F3" t="str">
        <f t="shared" ref="F3:F23" si="7">IF(OR(D3="DEP",D3="LOC"),"EGOW","")</f>
        <v/>
      </c>
      <c r="H3" t="str">
        <f t="shared" ref="H3:H23" si="8">IF(OR(D3="ARR",D3="LOC"),"EGOW","")</f>
        <v/>
      </c>
      <c r="J3" t="str">
        <f>IF(ISERROR(VLOOKUP(C3,'WTC Database'!C:G,4,0))," ",VLOOKUP(C3,'WTC Database'!C:G,4,0))</f>
        <v xml:space="preserve"> </v>
      </c>
      <c r="K3" s="48" t="str">
        <f>IF(ISERROR(VLOOKUP(C3,'WTC Database'!C:G,5,0))," ",VLOOKUP(C3,'WTC Database'!C:G,5,0))</f>
        <v xml:space="preserve"> </v>
      </c>
      <c r="L3" s="55"/>
      <c r="M3" s="55"/>
      <c r="N3" s="48">
        <f t="shared" ref="N3:N23" si="9">IF(D3="OVR",1,0)</f>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10">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6"/>
        <v/>
      </c>
      <c r="F4" t="str">
        <f t="shared" si="7"/>
        <v/>
      </c>
      <c r="H4" t="str">
        <f t="shared" si="8"/>
        <v/>
      </c>
      <c r="J4" t="str">
        <f>IF(ISERROR(VLOOKUP(C4,'WTC Database'!C:G,4,0))," ",VLOOKUP(C4,'WTC Database'!C:G,4,0))</f>
        <v xml:space="preserve"> </v>
      </c>
      <c r="K4" s="48" t="str">
        <f>IF(ISERROR(VLOOKUP(C4,'WTC Database'!C:G,5,0))," ",VLOOKUP(C4,'WTC Database'!C:G,5,0))</f>
        <v xml:space="preserve"> </v>
      </c>
      <c r="L4" s="55"/>
      <c r="M4" s="55"/>
      <c r="N4" s="48">
        <f t="shared" si="9"/>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10"/>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6"/>
        <v/>
      </c>
      <c r="F5" t="str">
        <f t="shared" si="7"/>
        <v/>
      </c>
      <c r="H5" t="str">
        <f t="shared" si="8"/>
        <v/>
      </c>
      <c r="J5" t="str">
        <f>IF(ISERROR(VLOOKUP(C5,'WTC Database'!C:G,4,0))," ",VLOOKUP(C5,'WTC Database'!C:G,4,0))</f>
        <v xml:space="preserve"> </v>
      </c>
      <c r="K5" s="48" t="str">
        <f>IF(ISERROR(VLOOKUP(C5,'WTC Database'!C:G,5,0))," ",VLOOKUP(C5,'WTC Database'!C:G,5,0))</f>
        <v xml:space="preserve"> </v>
      </c>
      <c r="L5" s="55"/>
      <c r="M5" s="55"/>
      <c r="N5" s="48">
        <f t="shared" si="9"/>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10"/>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6"/>
        <v/>
      </c>
      <c r="F6" t="str">
        <f t="shared" si="7"/>
        <v/>
      </c>
      <c r="H6" t="str">
        <f t="shared" si="8"/>
        <v/>
      </c>
      <c r="J6" t="str">
        <f>IF(ISERROR(VLOOKUP(C6,'WTC Database'!C:G,4,0))," ",VLOOKUP(C6,'WTC Database'!C:G,4,0))</f>
        <v xml:space="preserve"> </v>
      </c>
      <c r="K6" s="48" t="str">
        <f>IF(ISERROR(VLOOKUP(C6,'WTC Database'!C:G,5,0))," ",VLOOKUP(C6,'WTC Database'!C:G,5,0))</f>
        <v xml:space="preserve"> </v>
      </c>
      <c r="L6" s="55"/>
      <c r="M6" s="55"/>
      <c r="N6" s="48">
        <f t="shared" si="9"/>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10"/>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6"/>
        <v/>
      </c>
      <c r="F7" t="str">
        <f t="shared" si="7"/>
        <v/>
      </c>
      <c r="H7" t="str">
        <f t="shared" si="8"/>
        <v/>
      </c>
      <c r="J7" t="str">
        <f>IF(ISERROR(VLOOKUP(C7,'WTC Database'!C:G,4,0))," ",VLOOKUP(C7,'WTC Database'!C:G,4,0))</f>
        <v xml:space="preserve"> </v>
      </c>
      <c r="K7" s="48" t="str">
        <f>IF(ISERROR(VLOOKUP(C7,'WTC Database'!C:G,5,0))," ",VLOOKUP(C7,'WTC Database'!C:G,5,0))</f>
        <v xml:space="preserve"> </v>
      </c>
      <c r="L7" s="55"/>
      <c r="M7" s="55"/>
      <c r="N7" s="48">
        <f t="shared" si="9"/>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10"/>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6"/>
        <v/>
      </c>
      <c r="F8" t="str">
        <f t="shared" si="7"/>
        <v/>
      </c>
      <c r="H8" t="str">
        <f t="shared" si="8"/>
        <v/>
      </c>
      <c r="J8" t="str">
        <f>IF(ISERROR(VLOOKUP(C8,'WTC Database'!C:G,4,0))," ",VLOOKUP(C8,'WTC Database'!C:G,4,0))</f>
        <v xml:space="preserve"> </v>
      </c>
      <c r="K8" s="48" t="str">
        <f>IF(ISERROR(VLOOKUP(C8,'WTC Database'!C:G,5,0))," ",VLOOKUP(C8,'WTC Database'!C:G,5,0))</f>
        <v xml:space="preserve"> </v>
      </c>
      <c r="L8" s="55"/>
      <c r="M8" s="55"/>
      <c r="N8" s="48">
        <f t="shared" si="9"/>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10"/>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6"/>
        <v/>
      </c>
      <c r="F9" t="str">
        <f t="shared" si="7"/>
        <v/>
      </c>
      <c r="H9" t="str">
        <f t="shared" si="8"/>
        <v/>
      </c>
      <c r="J9" t="str">
        <f>IF(ISERROR(VLOOKUP(C9,'WTC Database'!C:G,4,0))," ",VLOOKUP(C9,'WTC Database'!C:G,4,0))</f>
        <v xml:space="preserve"> </v>
      </c>
      <c r="K9" s="48" t="str">
        <f>IF(ISERROR(VLOOKUP(C9,'WTC Database'!C:G,5,0))," ",VLOOKUP(C9,'WTC Database'!C:G,5,0))</f>
        <v xml:space="preserve"> </v>
      </c>
      <c r="L9" s="55"/>
      <c r="M9" s="55"/>
      <c r="N9" s="48">
        <f t="shared" si="9"/>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10"/>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6"/>
        <v/>
      </c>
      <c r="F10" t="str">
        <f t="shared" si="7"/>
        <v/>
      </c>
      <c r="H10" t="str">
        <f t="shared" si="8"/>
        <v/>
      </c>
      <c r="J10" t="str">
        <f>IF(ISERROR(VLOOKUP(C10,'WTC Database'!C:G,4,0))," ",VLOOKUP(C10,'WTC Database'!C:G,4,0))</f>
        <v xml:space="preserve"> </v>
      </c>
      <c r="K10" s="48" t="str">
        <f>IF(ISERROR(VLOOKUP(C10,'WTC Database'!C:G,5,0))," ",VLOOKUP(C10,'WTC Database'!C:G,5,0))</f>
        <v xml:space="preserve"> </v>
      </c>
      <c r="L10" s="55"/>
      <c r="M10" s="55"/>
      <c r="N10" s="48">
        <f t="shared" si="9"/>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10"/>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6"/>
        <v/>
      </c>
      <c r="F11" t="str">
        <f t="shared" si="7"/>
        <v/>
      </c>
      <c r="H11" t="str">
        <f t="shared" si="8"/>
        <v/>
      </c>
      <c r="J11" t="str">
        <f>IF(ISERROR(VLOOKUP(C11,'WTC Database'!C:G,4,0))," ",VLOOKUP(C11,'WTC Database'!C:G,4,0))</f>
        <v xml:space="preserve"> </v>
      </c>
      <c r="K11" s="48" t="str">
        <f>IF(ISERROR(VLOOKUP(C11,'WTC Database'!C:G,5,0))," ",VLOOKUP(C11,'WTC Database'!C:G,5,0))</f>
        <v xml:space="preserve"> </v>
      </c>
      <c r="L11" s="55"/>
      <c r="M11" s="55"/>
      <c r="N11" s="48">
        <f t="shared" si="9"/>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10"/>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6"/>
        <v/>
      </c>
      <c r="F12" t="str">
        <f t="shared" si="7"/>
        <v/>
      </c>
      <c r="H12" t="str">
        <f t="shared" si="8"/>
        <v/>
      </c>
      <c r="J12" t="str">
        <f>IF(ISERROR(VLOOKUP(C12,'WTC Database'!C:G,4,0))," ",VLOOKUP(C12,'WTC Database'!C:G,4,0))</f>
        <v xml:space="preserve"> </v>
      </c>
      <c r="K12" s="48" t="str">
        <f>IF(ISERROR(VLOOKUP(C12,'WTC Database'!C:G,5,0))," ",VLOOKUP(C12,'WTC Database'!C:G,5,0))</f>
        <v xml:space="preserve"> </v>
      </c>
      <c r="L12" s="55"/>
      <c r="M12" s="55"/>
      <c r="N12" s="48">
        <f t="shared" si="9"/>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10"/>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6"/>
        <v/>
      </c>
      <c r="F13" t="str">
        <f t="shared" si="7"/>
        <v/>
      </c>
      <c r="H13" t="str">
        <f t="shared" si="8"/>
        <v/>
      </c>
      <c r="J13" t="str">
        <f>IF(ISERROR(VLOOKUP(C13,'WTC Database'!C:G,4,0))," ",VLOOKUP(C13,'WTC Database'!C:G,4,0))</f>
        <v xml:space="preserve"> </v>
      </c>
      <c r="K13" s="48" t="str">
        <f>IF(ISERROR(VLOOKUP(C13,'WTC Database'!C:G,5,0))," ",VLOOKUP(C13,'WTC Database'!C:G,5,0))</f>
        <v xml:space="preserve"> </v>
      </c>
      <c r="L13" s="55"/>
      <c r="M13" s="55"/>
      <c r="N13" s="48">
        <f t="shared" si="9"/>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10"/>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6"/>
        <v/>
      </c>
      <c r="F14" t="str">
        <f t="shared" si="7"/>
        <v/>
      </c>
      <c r="H14" t="str">
        <f t="shared" si="8"/>
        <v/>
      </c>
      <c r="J14" t="str">
        <f>IF(ISERROR(VLOOKUP(C14,'WTC Database'!C:G,4,0))," ",VLOOKUP(C14,'WTC Database'!C:G,4,0))</f>
        <v xml:space="preserve"> </v>
      </c>
      <c r="K14" s="48" t="str">
        <f>IF(ISERROR(VLOOKUP(C14,'WTC Database'!C:G,5,0))," ",VLOOKUP(C14,'WTC Database'!C:G,5,0))</f>
        <v xml:space="preserve"> </v>
      </c>
      <c r="L14" s="55"/>
      <c r="M14" s="55"/>
      <c r="N14" s="48">
        <f t="shared" si="9"/>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10"/>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6"/>
        <v/>
      </c>
      <c r="F15" t="str">
        <f t="shared" si="7"/>
        <v/>
      </c>
      <c r="H15" t="str">
        <f t="shared" si="8"/>
        <v/>
      </c>
      <c r="J15" t="str">
        <f>IF(ISERROR(VLOOKUP(C15,'WTC Database'!C:G,4,0))," ",VLOOKUP(C15,'WTC Database'!C:G,4,0))</f>
        <v xml:space="preserve"> </v>
      </c>
      <c r="K15" s="48" t="str">
        <f>IF(ISERROR(VLOOKUP(C15,'WTC Database'!C:G,5,0))," ",VLOOKUP(C15,'WTC Database'!C:G,5,0))</f>
        <v xml:space="preserve"> </v>
      </c>
      <c r="L15" s="55"/>
      <c r="M15" s="55"/>
      <c r="N15" s="48">
        <f t="shared" si="9"/>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10"/>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6"/>
        <v/>
      </c>
      <c r="F16" t="str">
        <f t="shared" si="7"/>
        <v/>
      </c>
      <c r="H16" t="str">
        <f t="shared" si="8"/>
        <v/>
      </c>
      <c r="J16" t="str">
        <f>IF(ISERROR(VLOOKUP(C16,'WTC Database'!C:G,4,0))," ",VLOOKUP(C16,'WTC Database'!C:G,4,0))</f>
        <v xml:space="preserve"> </v>
      </c>
      <c r="K16" s="48" t="str">
        <f>IF(ISERROR(VLOOKUP(C16,'WTC Database'!C:G,5,0))," ",VLOOKUP(C16,'WTC Database'!C:G,5,0))</f>
        <v xml:space="preserve"> </v>
      </c>
      <c r="L16" s="55"/>
      <c r="M16" s="55"/>
      <c r="N16" s="48">
        <f t="shared" si="9"/>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10"/>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6"/>
        <v/>
      </c>
      <c r="F17" t="str">
        <f t="shared" si="7"/>
        <v/>
      </c>
      <c r="H17" t="str">
        <f t="shared" si="8"/>
        <v/>
      </c>
      <c r="J17" t="str">
        <f>IF(ISERROR(VLOOKUP(C17,'WTC Database'!C:G,4,0))," ",VLOOKUP(C17,'WTC Database'!C:G,4,0))</f>
        <v xml:space="preserve"> </v>
      </c>
      <c r="K17" s="48" t="str">
        <f>IF(ISERROR(VLOOKUP(C17,'WTC Database'!C:G,5,0))," ",VLOOKUP(C17,'WTC Database'!C:G,5,0))</f>
        <v xml:space="preserve"> </v>
      </c>
      <c r="L17" s="55"/>
      <c r="M17" s="55"/>
      <c r="N17" s="48">
        <f t="shared" si="9"/>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10"/>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6"/>
        <v/>
      </c>
      <c r="F18" t="str">
        <f t="shared" si="7"/>
        <v/>
      </c>
      <c r="H18" t="str">
        <f t="shared" si="8"/>
        <v/>
      </c>
      <c r="J18" t="str">
        <f>IF(ISERROR(VLOOKUP(C18,'WTC Database'!C:G,4,0))," ",VLOOKUP(C18,'WTC Database'!C:G,4,0))</f>
        <v xml:space="preserve"> </v>
      </c>
      <c r="K18" s="48" t="str">
        <f>IF(ISERROR(VLOOKUP(C18,'WTC Database'!C:G,5,0))," ",VLOOKUP(C18,'WTC Database'!C:G,5,0))</f>
        <v xml:space="preserve"> </v>
      </c>
      <c r="L18" s="55"/>
      <c r="M18" s="55"/>
      <c r="N18" s="48">
        <f t="shared" si="9"/>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10"/>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6"/>
        <v/>
      </c>
      <c r="F19" t="str">
        <f t="shared" si="7"/>
        <v/>
      </c>
      <c r="H19" t="str">
        <f t="shared" si="8"/>
        <v/>
      </c>
      <c r="J19" t="str">
        <f>IF(ISERROR(VLOOKUP(C19,'WTC Database'!C:G,4,0))," ",VLOOKUP(C19,'WTC Database'!C:G,4,0))</f>
        <v xml:space="preserve"> </v>
      </c>
      <c r="K19" s="48" t="str">
        <f>IF(ISERROR(VLOOKUP(C19,'WTC Database'!C:G,5,0))," ",VLOOKUP(C19,'WTC Database'!C:G,5,0))</f>
        <v xml:space="preserve"> </v>
      </c>
      <c r="L19" s="55"/>
      <c r="M19" s="55"/>
      <c r="N19" s="48">
        <f t="shared" si="9"/>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10"/>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6"/>
        <v/>
      </c>
      <c r="F20" t="str">
        <f t="shared" si="7"/>
        <v/>
      </c>
      <c r="H20" t="str">
        <f t="shared" si="8"/>
        <v/>
      </c>
      <c r="J20" t="str">
        <f>IF(ISERROR(VLOOKUP(C20,'WTC Database'!C:G,4,0))," ",VLOOKUP(C20,'WTC Database'!C:G,4,0))</f>
        <v xml:space="preserve"> </v>
      </c>
      <c r="K20" s="48" t="str">
        <f>IF(ISERROR(VLOOKUP(C20,'WTC Database'!C:G,5,0))," ",VLOOKUP(C20,'WTC Database'!C:G,5,0))</f>
        <v xml:space="preserve"> </v>
      </c>
      <c r="L20" s="55"/>
      <c r="M20" s="55"/>
      <c r="N20" s="48">
        <f t="shared" si="9"/>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10"/>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6"/>
        <v/>
      </c>
      <c r="F21" t="str">
        <f t="shared" si="7"/>
        <v/>
      </c>
      <c r="H21" t="str">
        <f t="shared" si="8"/>
        <v/>
      </c>
      <c r="J21" t="str">
        <f>IF(ISERROR(VLOOKUP(C21,'WTC Database'!C:G,4,0))," ",VLOOKUP(C21,'WTC Database'!C:G,4,0))</f>
        <v xml:space="preserve"> </v>
      </c>
      <c r="K21" s="48" t="str">
        <f>IF(ISERROR(VLOOKUP(C21,'WTC Database'!C:G,5,0))," ",VLOOKUP(C21,'WTC Database'!C:G,5,0))</f>
        <v xml:space="preserve"> </v>
      </c>
      <c r="L21" s="55"/>
      <c r="M21" s="55"/>
      <c r="N21" s="48">
        <f t="shared" si="9"/>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10"/>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6"/>
        <v/>
      </c>
      <c r="F22" t="str">
        <f t="shared" si="7"/>
        <v/>
      </c>
      <c r="H22" t="str">
        <f t="shared" si="8"/>
        <v/>
      </c>
      <c r="J22" t="str">
        <f>IF(ISERROR(VLOOKUP(C22,'WTC Database'!C:G,4,0))," ",VLOOKUP(C22,'WTC Database'!C:G,4,0))</f>
        <v xml:space="preserve"> </v>
      </c>
      <c r="K22" s="48" t="str">
        <f>IF(ISERROR(VLOOKUP(C22,'WTC Database'!C:G,5,0))," ",VLOOKUP(C22,'WTC Database'!C:G,5,0))</f>
        <v xml:space="preserve"> </v>
      </c>
      <c r="L22" s="55"/>
      <c r="M22" s="55"/>
      <c r="N22" s="48">
        <f t="shared" si="9"/>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10"/>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6"/>
        <v/>
      </c>
      <c r="F23" t="str">
        <f t="shared" si="7"/>
        <v/>
      </c>
      <c r="H23" t="str">
        <f t="shared" si="8"/>
        <v/>
      </c>
      <c r="J23" t="str">
        <f>IF(ISERROR(VLOOKUP(C23,'WTC Database'!C:G,4,0))," ",VLOOKUP(C23,'WTC Database'!C:G,4,0))</f>
        <v xml:space="preserve"> </v>
      </c>
      <c r="K23" s="48" t="str">
        <f>IF(ISERROR(VLOOKUP(C23,'WTC Database'!C:G,5,0))," ",VLOOKUP(C23,'WTC Database'!C:G,5,0))</f>
        <v xml:space="preserve"> </v>
      </c>
      <c r="L23" s="55"/>
      <c r="M23" s="55"/>
      <c r="N23" s="48">
        <f t="shared" si="9"/>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10"/>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11">IF(OR(D24="LOC", D24="OVR"), "V", "")</f>
        <v/>
      </c>
      <c r="F24" t="str">
        <f t="shared" ref="F24:F67" si="12">IF(OR(D24="DEP",D24="LOC"),"EGOW","")</f>
        <v/>
      </c>
      <c r="H24" t="str">
        <f t="shared" ref="H24:H65" si="13">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4">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10"/>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11"/>
        <v/>
      </c>
      <c r="F25" t="str">
        <f t="shared" si="12"/>
        <v/>
      </c>
      <c r="H25" t="str">
        <f t="shared" si="13"/>
        <v/>
      </c>
      <c r="J25" t="str">
        <f>IF(ISERROR(VLOOKUP(C25,'WTC Database'!C:G,4,0))," ",VLOOKUP(C25,'WTC Database'!C:G,4,0))</f>
        <v xml:space="preserve"> </v>
      </c>
      <c r="K25" s="48" t="str">
        <f>IF(ISERROR(VLOOKUP(C25,'WTC Database'!C:G,5,0))," ",VLOOKUP(C25,'WTC Database'!C:G,5,0))</f>
        <v xml:space="preserve"> </v>
      </c>
      <c r="L25" s="55"/>
      <c r="M25" s="55"/>
      <c r="N25" s="48">
        <f t="shared" si="14"/>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10"/>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11"/>
        <v/>
      </c>
      <c r="F26" t="str">
        <f t="shared" si="12"/>
        <v/>
      </c>
      <c r="H26" t="str">
        <f t="shared" si="13"/>
        <v/>
      </c>
      <c r="J26" t="str">
        <f>IF(ISERROR(VLOOKUP(C26,'WTC Database'!C:G,4,0))," ",VLOOKUP(C26,'WTC Database'!C:G,4,0))</f>
        <v xml:space="preserve"> </v>
      </c>
      <c r="K26" s="48" t="str">
        <f>IF(ISERROR(VLOOKUP(C26,'WTC Database'!C:G,5,0))," ",VLOOKUP(C26,'WTC Database'!C:G,5,0))</f>
        <v xml:space="preserve"> </v>
      </c>
      <c r="L26" s="55"/>
      <c r="M26" s="55"/>
      <c r="N26" s="48">
        <f t="shared" si="14"/>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10"/>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11"/>
        <v/>
      </c>
      <c r="F27" t="str">
        <f t="shared" si="12"/>
        <v/>
      </c>
      <c r="H27" t="str">
        <f t="shared" si="13"/>
        <v/>
      </c>
      <c r="J27" t="str">
        <f>IF(ISERROR(VLOOKUP(C27,'WTC Database'!C:G,4,0))," ",VLOOKUP(C27,'WTC Database'!C:G,4,0))</f>
        <v xml:space="preserve"> </v>
      </c>
      <c r="K27" s="48" t="str">
        <f>IF(ISERROR(VLOOKUP(C27,'WTC Database'!C:G,5,0))," ",VLOOKUP(C27,'WTC Database'!C:G,5,0))</f>
        <v xml:space="preserve"> </v>
      </c>
      <c r="L27" s="55"/>
      <c r="M27" s="55"/>
      <c r="N27" s="48">
        <f t="shared" si="14"/>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10"/>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11"/>
        <v/>
      </c>
      <c r="F28" t="str">
        <f t="shared" si="12"/>
        <v/>
      </c>
      <c r="H28" t="str">
        <f t="shared" si="13"/>
        <v/>
      </c>
      <c r="J28" t="str">
        <f>IF(ISERROR(VLOOKUP(C28,'WTC Database'!C:G,4,0))," ",VLOOKUP(C28,'WTC Database'!C:G,4,0))</f>
        <v xml:space="preserve"> </v>
      </c>
      <c r="K28" s="48" t="str">
        <f>IF(ISERROR(VLOOKUP(C28,'WTC Database'!C:G,5,0))," ",VLOOKUP(C28,'WTC Database'!C:G,5,0))</f>
        <v xml:space="preserve"> </v>
      </c>
      <c r="L28" s="55"/>
      <c r="M28" s="55"/>
      <c r="N28" s="48">
        <f t="shared" si="14"/>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10"/>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11"/>
        <v/>
      </c>
      <c r="F29" t="str">
        <f t="shared" si="12"/>
        <v/>
      </c>
      <c r="H29" t="str">
        <f t="shared" si="13"/>
        <v/>
      </c>
      <c r="J29" t="str">
        <f>IF(ISERROR(VLOOKUP(C29,'WTC Database'!C:G,4,0))," ",VLOOKUP(C29,'WTC Database'!C:G,4,0))</f>
        <v xml:space="preserve"> </v>
      </c>
      <c r="K29" s="48" t="str">
        <f>IF(ISERROR(VLOOKUP(C29,'WTC Database'!C:G,5,0))," ",VLOOKUP(C29,'WTC Database'!C:G,5,0))</f>
        <v xml:space="preserve"> </v>
      </c>
      <c r="L29" s="55"/>
      <c r="M29" s="55"/>
      <c r="N29" s="48">
        <f t="shared" si="14"/>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10"/>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11"/>
        <v/>
      </c>
      <c r="F30" t="str">
        <f t="shared" si="12"/>
        <v/>
      </c>
      <c r="H30" t="str">
        <f t="shared" si="13"/>
        <v/>
      </c>
      <c r="J30" t="str">
        <f>IF(ISERROR(VLOOKUP(C30,'WTC Database'!C:G,4,0))," ",VLOOKUP(C30,'WTC Database'!C:G,4,0))</f>
        <v xml:space="preserve"> </v>
      </c>
      <c r="K30" s="48" t="str">
        <f>IF(ISERROR(VLOOKUP(C30,'WTC Database'!C:G,5,0))," ",VLOOKUP(C30,'WTC Database'!C:G,5,0))</f>
        <v xml:space="preserve"> </v>
      </c>
      <c r="L30" s="55"/>
      <c r="M30" s="55"/>
      <c r="N30" s="48">
        <f t="shared" si="14"/>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10"/>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11"/>
        <v/>
      </c>
      <c r="F31" t="str">
        <f t="shared" si="12"/>
        <v/>
      </c>
      <c r="H31" t="str">
        <f t="shared" si="13"/>
        <v/>
      </c>
      <c r="J31" t="str">
        <f>IF(ISERROR(VLOOKUP(C31,'WTC Database'!C:G,4,0))," ",VLOOKUP(C31,'WTC Database'!C:G,4,0))</f>
        <v xml:space="preserve"> </v>
      </c>
      <c r="K31" s="48" t="str">
        <f>IF(ISERROR(VLOOKUP(C31,'WTC Database'!C:G,5,0))," ",VLOOKUP(C31,'WTC Database'!C:G,5,0))</f>
        <v xml:space="preserve"> </v>
      </c>
      <c r="L31" s="55"/>
      <c r="M31" s="55"/>
      <c r="N31" s="48">
        <f t="shared" si="14"/>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10"/>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11"/>
        <v/>
      </c>
      <c r="F32" t="str">
        <f t="shared" si="12"/>
        <v/>
      </c>
      <c r="H32" t="str">
        <f t="shared" si="13"/>
        <v/>
      </c>
      <c r="J32" t="str">
        <f>IF(ISERROR(VLOOKUP(C32,'WTC Database'!C:G,4,0))," ",VLOOKUP(C32,'WTC Database'!C:G,4,0))</f>
        <v xml:space="preserve"> </v>
      </c>
      <c r="K32" s="48" t="str">
        <f>IF(ISERROR(VLOOKUP(C32,'WTC Database'!C:G,5,0))," ",VLOOKUP(C32,'WTC Database'!C:G,5,0))</f>
        <v xml:space="preserve"> </v>
      </c>
      <c r="L32" s="55"/>
      <c r="M32" s="55"/>
      <c r="N32" s="48">
        <f t="shared" si="14"/>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10"/>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11"/>
        <v/>
      </c>
      <c r="F33" t="str">
        <f t="shared" si="12"/>
        <v/>
      </c>
      <c r="H33" t="str">
        <f t="shared" si="13"/>
        <v/>
      </c>
      <c r="J33" t="str">
        <f>IF(ISERROR(VLOOKUP(C33,'WTC Database'!C:G,4,0))," ",VLOOKUP(C33,'WTC Database'!C:G,4,0))</f>
        <v xml:space="preserve"> </v>
      </c>
      <c r="K33" s="48" t="str">
        <f>IF(ISERROR(VLOOKUP(C33,'WTC Database'!C:G,5,0))," ",VLOOKUP(C33,'WTC Database'!C:G,5,0))</f>
        <v xml:space="preserve"> </v>
      </c>
      <c r="L33" s="55"/>
      <c r="M33" s="55"/>
      <c r="N33" s="48">
        <f t="shared" si="14"/>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10"/>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5">IF(ISNUMBER(SEARCH("UAM", B34)), "LOC", "")</f>
        <v/>
      </c>
      <c r="E34" t="str">
        <f t="shared" si="11"/>
        <v/>
      </c>
      <c r="F34" t="str">
        <f t="shared" si="12"/>
        <v/>
      </c>
      <c r="H34" t="str">
        <f t="shared" si="13"/>
        <v/>
      </c>
      <c r="J34" t="str">
        <f>IF(ISERROR(VLOOKUP(C34,'WTC Database'!C:G,4,0))," ",VLOOKUP(C34,'WTC Database'!C:G,4,0))</f>
        <v xml:space="preserve"> </v>
      </c>
      <c r="K34" s="48" t="str">
        <f>IF(ISERROR(VLOOKUP(C34,'WTC Database'!C:G,5,0))," ",VLOOKUP(C34,'WTC Database'!C:G,5,0))</f>
        <v xml:space="preserve"> </v>
      </c>
      <c r="L34" s="55"/>
      <c r="M34" s="55"/>
      <c r="N34" s="48">
        <f t="shared" si="14"/>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10"/>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5"/>
        <v/>
      </c>
      <c r="E35" t="str">
        <f t="shared" si="11"/>
        <v/>
      </c>
      <c r="F35" t="str">
        <f t="shared" si="12"/>
        <v/>
      </c>
      <c r="H35" t="str">
        <f t="shared" si="13"/>
        <v/>
      </c>
      <c r="J35" t="str">
        <f>IF(ISERROR(VLOOKUP(C35,'WTC Database'!C:G,4,0))," ",VLOOKUP(C35,'WTC Database'!C:G,4,0))</f>
        <v xml:space="preserve"> </v>
      </c>
      <c r="K35" s="48" t="str">
        <f>IF(ISERROR(VLOOKUP(C35,'WTC Database'!C:G,5,0))," ",VLOOKUP(C35,'WTC Database'!C:G,5,0))</f>
        <v xml:space="preserve"> </v>
      </c>
      <c r="L35" s="55"/>
      <c r="M35" s="55"/>
      <c r="N35" s="48">
        <f t="shared" si="14"/>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10"/>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5"/>
        <v/>
      </c>
      <c r="E36" t="str">
        <f t="shared" si="11"/>
        <v/>
      </c>
      <c r="F36" t="str">
        <f t="shared" si="12"/>
        <v/>
      </c>
      <c r="H36" t="str">
        <f t="shared" si="13"/>
        <v/>
      </c>
      <c r="J36" t="str">
        <f>IF(ISERROR(VLOOKUP(C36,'WTC Database'!C:G,4,0))," ",VLOOKUP(C36,'WTC Database'!C:G,4,0))</f>
        <v xml:space="preserve"> </v>
      </c>
      <c r="K36" s="48" t="str">
        <f>IF(ISERROR(VLOOKUP(C36,'WTC Database'!C:G,5,0))," ",VLOOKUP(C36,'WTC Database'!C:G,5,0))</f>
        <v xml:space="preserve"> </v>
      </c>
      <c r="L36" s="55"/>
      <c r="M36" s="55"/>
      <c r="N36" s="48">
        <f t="shared" si="14"/>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10"/>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5"/>
        <v/>
      </c>
      <c r="E37" t="str">
        <f t="shared" si="11"/>
        <v/>
      </c>
      <c r="F37" t="str">
        <f t="shared" si="12"/>
        <v/>
      </c>
      <c r="H37" t="str">
        <f t="shared" si="13"/>
        <v/>
      </c>
      <c r="J37" t="str">
        <f>IF(ISERROR(VLOOKUP(C37,'WTC Database'!C:G,4,0))," ",VLOOKUP(C37,'WTC Database'!C:G,4,0))</f>
        <v xml:space="preserve"> </v>
      </c>
      <c r="K37" s="48" t="str">
        <f>IF(ISERROR(VLOOKUP(C37,'WTC Database'!C:G,5,0))," ",VLOOKUP(C37,'WTC Database'!C:G,5,0))</f>
        <v xml:space="preserve"> </v>
      </c>
      <c r="L37" s="55"/>
      <c r="M37" s="55"/>
      <c r="N37" s="48">
        <f t="shared" si="14"/>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10"/>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5"/>
        <v/>
      </c>
      <c r="E38" t="str">
        <f t="shared" si="11"/>
        <v/>
      </c>
      <c r="F38" t="str">
        <f t="shared" si="12"/>
        <v/>
      </c>
      <c r="H38" t="str">
        <f t="shared" si="13"/>
        <v/>
      </c>
      <c r="J38" t="str">
        <f>IF(ISERROR(VLOOKUP(C38,'WTC Database'!C:G,4,0))," ",VLOOKUP(C38,'WTC Database'!C:G,4,0))</f>
        <v xml:space="preserve"> </v>
      </c>
      <c r="K38" s="48" t="str">
        <f>IF(ISERROR(VLOOKUP(C38,'WTC Database'!C:G,5,0))," ",VLOOKUP(C38,'WTC Database'!C:G,5,0))</f>
        <v xml:space="preserve"> </v>
      </c>
      <c r="L38" s="55"/>
      <c r="M38" s="55"/>
      <c r="N38" s="48">
        <f t="shared" si="14"/>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10"/>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5"/>
        <v/>
      </c>
      <c r="E39" t="str">
        <f t="shared" si="11"/>
        <v/>
      </c>
      <c r="F39" t="str">
        <f t="shared" si="12"/>
        <v/>
      </c>
      <c r="H39" t="str">
        <f t="shared" si="13"/>
        <v/>
      </c>
      <c r="J39" t="str">
        <f>IF(ISERROR(VLOOKUP(C39,'WTC Database'!C:G,4,0))," ",VLOOKUP(C39,'WTC Database'!C:G,4,0))</f>
        <v xml:space="preserve"> </v>
      </c>
      <c r="K39" s="48" t="str">
        <f>IF(ISERROR(VLOOKUP(C39,'WTC Database'!C:G,5,0))," ",VLOOKUP(C39,'WTC Database'!C:G,5,0))</f>
        <v xml:space="preserve"> </v>
      </c>
      <c r="L39" s="55"/>
      <c r="M39" s="55"/>
      <c r="N39" s="48">
        <f t="shared" si="14"/>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10"/>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5"/>
        <v/>
      </c>
      <c r="E40" t="str">
        <f t="shared" si="11"/>
        <v/>
      </c>
      <c r="F40" t="str">
        <f t="shared" si="12"/>
        <v/>
      </c>
      <c r="H40" t="str">
        <f t="shared" si="13"/>
        <v/>
      </c>
      <c r="J40" t="str">
        <f>IF(ISERROR(VLOOKUP(C40,'WTC Database'!C:G,4,0))," ",VLOOKUP(C40,'WTC Database'!C:G,4,0))</f>
        <v xml:space="preserve"> </v>
      </c>
      <c r="K40" s="48" t="str">
        <f>IF(ISERROR(VLOOKUP(C40,'WTC Database'!C:G,5,0))," ",VLOOKUP(C40,'WTC Database'!C:G,5,0))</f>
        <v xml:space="preserve"> </v>
      </c>
      <c r="L40" s="55"/>
      <c r="M40" s="55"/>
      <c r="N40" s="48">
        <f t="shared" si="14"/>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10"/>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5"/>
        <v/>
      </c>
      <c r="E41" t="str">
        <f t="shared" si="11"/>
        <v/>
      </c>
      <c r="F41" t="str">
        <f t="shared" si="12"/>
        <v/>
      </c>
      <c r="H41" t="str">
        <f t="shared" si="13"/>
        <v/>
      </c>
      <c r="J41" t="str">
        <f>IF(ISERROR(VLOOKUP(C41,'WTC Database'!C:G,4,0))," ",VLOOKUP(C41,'WTC Database'!C:G,4,0))</f>
        <v xml:space="preserve"> </v>
      </c>
      <c r="K41" s="48" t="str">
        <f>IF(ISERROR(VLOOKUP(C41,'WTC Database'!C:G,5,0))," ",VLOOKUP(C41,'WTC Database'!C:G,5,0))</f>
        <v xml:space="preserve"> </v>
      </c>
      <c r="L41" s="55"/>
      <c r="M41" s="55"/>
      <c r="N41" s="48">
        <f t="shared" si="14"/>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10"/>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5"/>
        <v/>
      </c>
      <c r="E42" t="str">
        <f t="shared" si="11"/>
        <v/>
      </c>
      <c r="F42" t="str">
        <f t="shared" si="12"/>
        <v/>
      </c>
      <c r="H42" t="str">
        <f t="shared" si="13"/>
        <v/>
      </c>
      <c r="J42" t="str">
        <f>IF(ISERROR(VLOOKUP(C42,'WTC Database'!C:G,4,0))," ",VLOOKUP(C42,'WTC Database'!C:G,4,0))</f>
        <v xml:space="preserve"> </v>
      </c>
      <c r="K42" s="48" t="str">
        <f>IF(ISERROR(VLOOKUP(C42,'WTC Database'!C:G,5,0))," ",VLOOKUP(C42,'WTC Database'!C:G,5,0))</f>
        <v xml:space="preserve"> </v>
      </c>
      <c r="L42" s="55"/>
      <c r="M42" s="55"/>
      <c r="N42" s="48">
        <f t="shared" si="14"/>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10"/>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5"/>
        <v/>
      </c>
      <c r="E43" t="str">
        <f t="shared" si="11"/>
        <v/>
      </c>
      <c r="F43" t="str">
        <f t="shared" si="12"/>
        <v/>
      </c>
      <c r="H43" t="str">
        <f t="shared" si="13"/>
        <v/>
      </c>
      <c r="J43" t="str">
        <f>IF(ISERROR(VLOOKUP(C43,'WTC Database'!C:G,4,0))," ",VLOOKUP(C43,'WTC Database'!C:G,4,0))</f>
        <v xml:space="preserve"> </v>
      </c>
      <c r="K43" s="48" t="str">
        <f>IF(ISERROR(VLOOKUP(C43,'WTC Database'!C:G,5,0))," ",VLOOKUP(C43,'WTC Database'!C:G,5,0))</f>
        <v xml:space="preserve"> </v>
      </c>
      <c r="L43" s="55"/>
      <c r="M43" s="55"/>
      <c r="N43" s="48">
        <f t="shared" si="14"/>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10"/>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5"/>
        <v/>
      </c>
      <c r="E44" t="str">
        <f t="shared" si="11"/>
        <v/>
      </c>
      <c r="F44" t="str">
        <f t="shared" si="12"/>
        <v/>
      </c>
      <c r="H44" t="str">
        <f t="shared" si="13"/>
        <v/>
      </c>
      <c r="J44" t="str">
        <f>IF(ISERROR(VLOOKUP(C44,'WTC Database'!C:G,4,0))," ",VLOOKUP(C44,'WTC Database'!C:G,4,0))</f>
        <v xml:space="preserve"> </v>
      </c>
      <c r="K44" s="48" t="str">
        <f>IF(ISERROR(VLOOKUP(C44,'WTC Database'!C:G,5,0))," ",VLOOKUP(C44,'WTC Database'!C:G,5,0))</f>
        <v xml:space="preserve"> </v>
      </c>
      <c r="L44" s="55"/>
      <c r="M44" s="55"/>
      <c r="N44" s="48">
        <f t="shared" si="14"/>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10"/>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5"/>
        <v/>
      </c>
      <c r="E45" t="str">
        <f t="shared" si="11"/>
        <v/>
      </c>
      <c r="F45" t="str">
        <f t="shared" si="12"/>
        <v/>
      </c>
      <c r="H45" t="str">
        <f t="shared" si="13"/>
        <v/>
      </c>
      <c r="J45" t="str">
        <f>IF(ISERROR(VLOOKUP(C45,'WTC Database'!C:G,4,0))," ",VLOOKUP(C45,'WTC Database'!C:G,4,0))</f>
        <v xml:space="preserve"> </v>
      </c>
      <c r="K45" s="48" t="str">
        <f>IF(ISERROR(VLOOKUP(C45,'WTC Database'!C:G,5,0))," ",VLOOKUP(C45,'WTC Database'!C:G,5,0))</f>
        <v xml:space="preserve"> </v>
      </c>
      <c r="L45" s="55"/>
      <c r="M45" s="55"/>
      <c r="N45" s="48">
        <f t="shared" si="14"/>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10"/>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5"/>
        <v/>
      </c>
      <c r="E46" t="str">
        <f t="shared" si="11"/>
        <v/>
      </c>
      <c r="F46" t="str">
        <f t="shared" si="12"/>
        <v/>
      </c>
      <c r="H46" t="str">
        <f t="shared" si="13"/>
        <v/>
      </c>
      <c r="J46" t="str">
        <f>IF(ISERROR(VLOOKUP(C46,'WTC Database'!C:G,4,0))," ",VLOOKUP(C46,'WTC Database'!C:G,4,0))</f>
        <v xml:space="preserve"> </v>
      </c>
      <c r="K46" s="48" t="str">
        <f>IF(ISERROR(VLOOKUP(C46,'WTC Database'!C:G,5,0))," ",VLOOKUP(C46,'WTC Database'!C:G,5,0))</f>
        <v xml:space="preserve"> </v>
      </c>
      <c r="L46" s="55"/>
      <c r="M46" s="55"/>
      <c r="N46" s="48">
        <f t="shared" si="14"/>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10"/>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5"/>
        <v/>
      </c>
      <c r="E47" t="str">
        <f t="shared" si="11"/>
        <v/>
      </c>
      <c r="F47" t="str">
        <f t="shared" si="12"/>
        <v/>
      </c>
      <c r="H47" t="str">
        <f t="shared" si="13"/>
        <v/>
      </c>
      <c r="J47" t="str">
        <f>IF(ISERROR(VLOOKUP(C47,'WTC Database'!C:G,4,0))," ",VLOOKUP(C47,'WTC Database'!C:G,4,0))</f>
        <v xml:space="preserve"> </v>
      </c>
      <c r="K47" s="48" t="str">
        <f>IF(ISERROR(VLOOKUP(C47,'WTC Database'!C:G,5,0))," ",VLOOKUP(C47,'WTC Database'!C:G,5,0))</f>
        <v xml:space="preserve"> </v>
      </c>
      <c r="L47" s="55"/>
      <c r="M47" s="55"/>
      <c r="N47" s="48">
        <f t="shared" si="14"/>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10"/>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5"/>
        <v/>
      </c>
      <c r="E48" t="str">
        <f t="shared" si="11"/>
        <v/>
      </c>
      <c r="F48" t="str">
        <f t="shared" si="12"/>
        <v/>
      </c>
      <c r="H48" t="str">
        <f t="shared" si="13"/>
        <v/>
      </c>
      <c r="J48" t="str">
        <f>IF(ISERROR(VLOOKUP(C48,'WTC Database'!C:G,4,0))," ",VLOOKUP(C48,'WTC Database'!C:G,4,0))</f>
        <v xml:space="preserve"> </v>
      </c>
      <c r="K48" s="48" t="str">
        <f>IF(ISERROR(VLOOKUP(C48,'WTC Database'!C:G,5,0))," ",VLOOKUP(C48,'WTC Database'!C:G,5,0))</f>
        <v xml:space="preserve"> </v>
      </c>
      <c r="L48" s="55"/>
      <c r="M48" s="55"/>
      <c r="N48" s="48">
        <f t="shared" si="14"/>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10"/>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5"/>
        <v/>
      </c>
      <c r="E49" t="str">
        <f t="shared" si="11"/>
        <v/>
      </c>
      <c r="F49" t="str">
        <f t="shared" si="12"/>
        <v/>
      </c>
      <c r="H49" t="str">
        <f t="shared" si="13"/>
        <v/>
      </c>
      <c r="J49" t="str">
        <f>IF(ISERROR(VLOOKUP(C49,'WTC Database'!C:G,4,0))," ",VLOOKUP(C49,'WTC Database'!C:G,4,0))</f>
        <v xml:space="preserve"> </v>
      </c>
      <c r="K49" s="48" t="str">
        <f>IF(ISERROR(VLOOKUP(C49,'WTC Database'!C:G,5,0))," ",VLOOKUP(C49,'WTC Database'!C:G,5,0))</f>
        <v xml:space="preserve"> </v>
      </c>
      <c r="L49" s="55"/>
      <c r="M49" s="55"/>
      <c r="N49" s="48">
        <f t="shared" si="14"/>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10"/>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5"/>
        <v/>
      </c>
      <c r="E50" t="str">
        <f t="shared" si="11"/>
        <v/>
      </c>
      <c r="F50" t="str">
        <f t="shared" si="12"/>
        <v/>
      </c>
      <c r="H50" t="str">
        <f t="shared" si="13"/>
        <v/>
      </c>
      <c r="J50" t="str">
        <f>IF(ISERROR(VLOOKUP(C50,'WTC Database'!C:G,4,0))," ",VLOOKUP(C50,'WTC Database'!C:G,4,0))</f>
        <v xml:space="preserve"> </v>
      </c>
      <c r="K50" s="48" t="str">
        <f>IF(ISERROR(VLOOKUP(C50,'WTC Database'!C:G,5,0))," ",VLOOKUP(C50,'WTC Database'!C:G,5,0))</f>
        <v xml:space="preserve"> </v>
      </c>
      <c r="L50" s="55"/>
      <c r="M50" s="55"/>
      <c r="N50" s="48">
        <f t="shared" si="14"/>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10"/>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5"/>
        <v/>
      </c>
      <c r="E51" t="str">
        <f t="shared" si="11"/>
        <v/>
      </c>
      <c r="F51" t="str">
        <f t="shared" si="12"/>
        <v/>
      </c>
      <c r="H51" t="str">
        <f t="shared" si="13"/>
        <v/>
      </c>
      <c r="J51" t="str">
        <f>IF(ISERROR(VLOOKUP(C51,'WTC Database'!C:G,4,0))," ",VLOOKUP(C51,'WTC Database'!C:G,4,0))</f>
        <v xml:space="preserve"> </v>
      </c>
      <c r="K51" s="48" t="str">
        <f>IF(ISERROR(VLOOKUP(C51,'WTC Database'!C:G,5,0))," ",VLOOKUP(C51,'WTC Database'!C:G,5,0))</f>
        <v xml:space="preserve"> </v>
      </c>
      <c r="L51" s="55"/>
      <c r="M51" s="55"/>
      <c r="N51" s="48">
        <f t="shared" si="14"/>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10"/>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5"/>
        <v/>
      </c>
      <c r="E52" t="str">
        <f t="shared" si="11"/>
        <v/>
      </c>
      <c r="F52" t="str">
        <f t="shared" si="12"/>
        <v/>
      </c>
      <c r="H52" t="str">
        <f t="shared" si="13"/>
        <v/>
      </c>
      <c r="J52" t="str">
        <f>IF(ISERROR(VLOOKUP(C52,'WTC Database'!C:G,4,0))," ",VLOOKUP(C52,'WTC Database'!C:G,4,0))</f>
        <v xml:space="preserve"> </v>
      </c>
      <c r="K52" s="48" t="str">
        <f>IF(ISERROR(VLOOKUP(C52,'WTC Database'!C:G,5,0))," ",VLOOKUP(C52,'WTC Database'!C:G,5,0))</f>
        <v xml:space="preserve"> </v>
      </c>
      <c r="L52" s="55"/>
      <c r="M52" s="55"/>
      <c r="N52" s="48">
        <f t="shared" si="14"/>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10"/>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5"/>
        <v/>
      </c>
      <c r="E53" t="str">
        <f t="shared" si="11"/>
        <v/>
      </c>
      <c r="F53" t="str">
        <f t="shared" si="12"/>
        <v/>
      </c>
      <c r="H53" t="str">
        <f t="shared" si="13"/>
        <v/>
      </c>
      <c r="J53" t="str">
        <f>IF(ISERROR(VLOOKUP(C53,'WTC Database'!C:G,4,0))," ",VLOOKUP(C53,'WTC Database'!C:G,4,0))</f>
        <v xml:space="preserve"> </v>
      </c>
      <c r="K53" s="48" t="str">
        <f>IF(ISERROR(VLOOKUP(C53,'WTC Database'!C:G,5,0))," ",VLOOKUP(C53,'WTC Database'!C:G,5,0))</f>
        <v xml:space="preserve"> </v>
      </c>
      <c r="L53" s="55"/>
      <c r="M53" s="55"/>
      <c r="N53" s="48">
        <f t="shared" si="14"/>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10"/>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5"/>
        <v/>
      </c>
      <c r="E54" t="str">
        <f t="shared" si="11"/>
        <v/>
      </c>
      <c r="F54" t="str">
        <f t="shared" si="12"/>
        <v/>
      </c>
      <c r="H54" t="str">
        <f t="shared" si="13"/>
        <v/>
      </c>
      <c r="J54" t="str">
        <f>IF(ISERROR(VLOOKUP(C54,'WTC Database'!C:G,4,0))," ",VLOOKUP(C54,'WTC Database'!C:G,4,0))</f>
        <v xml:space="preserve"> </v>
      </c>
      <c r="K54" s="48" t="str">
        <f>IF(ISERROR(VLOOKUP(C54,'WTC Database'!C:G,5,0))," ",VLOOKUP(C54,'WTC Database'!C:G,5,0))</f>
        <v xml:space="preserve"> </v>
      </c>
      <c r="L54" s="55"/>
      <c r="M54" s="55"/>
      <c r="N54" s="48">
        <f t="shared" si="14"/>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10"/>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5"/>
        <v/>
      </c>
      <c r="E55" t="str">
        <f t="shared" si="11"/>
        <v/>
      </c>
      <c r="F55" t="str">
        <f t="shared" si="12"/>
        <v/>
      </c>
      <c r="H55" t="str">
        <f t="shared" si="13"/>
        <v/>
      </c>
      <c r="J55" t="str">
        <f>IF(ISERROR(VLOOKUP(C55,'WTC Database'!C:G,4,0))," ",VLOOKUP(C55,'WTC Database'!C:G,4,0))</f>
        <v xml:space="preserve"> </v>
      </c>
      <c r="K55" s="48" t="str">
        <f>IF(ISERROR(VLOOKUP(C55,'WTC Database'!C:G,5,0))," ",VLOOKUP(C55,'WTC Database'!C:G,5,0))</f>
        <v xml:space="preserve"> </v>
      </c>
      <c r="L55" s="55"/>
      <c r="M55" s="55"/>
      <c r="N55" s="48">
        <f t="shared" si="14"/>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10"/>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5"/>
        <v/>
      </c>
      <c r="E56" t="str">
        <f t="shared" si="11"/>
        <v/>
      </c>
      <c r="F56" t="str">
        <f t="shared" si="12"/>
        <v/>
      </c>
      <c r="H56" t="str">
        <f t="shared" si="13"/>
        <v/>
      </c>
      <c r="J56" t="str">
        <f>IF(ISERROR(VLOOKUP(C56,'WTC Database'!C:G,4,0))," ",VLOOKUP(C56,'WTC Database'!C:G,4,0))</f>
        <v xml:space="preserve"> </v>
      </c>
      <c r="K56" s="48" t="str">
        <f>IF(ISERROR(VLOOKUP(C56,'WTC Database'!C:G,5,0))," ",VLOOKUP(C56,'WTC Database'!C:G,5,0))</f>
        <v xml:space="preserve"> </v>
      </c>
      <c r="L56" s="55"/>
      <c r="M56" s="55"/>
      <c r="N56" s="48">
        <f t="shared" si="14"/>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10"/>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5"/>
        <v/>
      </c>
      <c r="E57" t="str">
        <f t="shared" si="11"/>
        <v/>
      </c>
      <c r="F57" t="str">
        <f t="shared" si="12"/>
        <v/>
      </c>
      <c r="H57" t="str">
        <f t="shared" si="13"/>
        <v/>
      </c>
      <c r="J57" t="str">
        <f>IF(ISERROR(VLOOKUP(C57,'WTC Database'!C:G,4,0))," ",VLOOKUP(C57,'WTC Database'!C:G,4,0))</f>
        <v xml:space="preserve"> </v>
      </c>
      <c r="K57" s="48" t="str">
        <f>IF(ISERROR(VLOOKUP(C57,'WTC Database'!C:G,5,0))," ",VLOOKUP(C57,'WTC Database'!C:G,5,0))</f>
        <v xml:space="preserve"> </v>
      </c>
      <c r="L57" s="55"/>
      <c r="M57" s="55"/>
      <c r="N57" s="48">
        <f t="shared" si="14"/>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10"/>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5"/>
        <v/>
      </c>
      <c r="E58" t="str">
        <f t="shared" si="11"/>
        <v/>
      </c>
      <c r="F58" t="str">
        <f t="shared" si="12"/>
        <v/>
      </c>
      <c r="H58" t="str">
        <f t="shared" si="13"/>
        <v/>
      </c>
      <c r="J58" t="str">
        <f>IF(ISERROR(VLOOKUP(C58,'WTC Database'!C:G,4,0))," ",VLOOKUP(C58,'WTC Database'!C:G,4,0))</f>
        <v xml:space="preserve"> </v>
      </c>
      <c r="K58" s="48" t="str">
        <f>IF(ISERROR(VLOOKUP(C58,'WTC Database'!C:G,5,0))," ",VLOOKUP(C58,'WTC Database'!C:G,5,0))</f>
        <v xml:space="preserve"> </v>
      </c>
      <c r="L58" s="55"/>
      <c r="M58" s="55"/>
      <c r="N58" s="48">
        <f t="shared" si="14"/>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10"/>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5"/>
        <v/>
      </c>
      <c r="E59" t="str">
        <f t="shared" si="11"/>
        <v/>
      </c>
      <c r="F59" t="str">
        <f t="shared" si="12"/>
        <v/>
      </c>
      <c r="H59" t="str">
        <f t="shared" si="13"/>
        <v/>
      </c>
      <c r="J59" t="str">
        <f>IF(ISERROR(VLOOKUP(C59,'WTC Database'!C:G,4,0))," ",VLOOKUP(C59,'WTC Database'!C:G,4,0))</f>
        <v xml:space="preserve"> </v>
      </c>
      <c r="K59" s="48" t="str">
        <f>IF(ISERROR(VLOOKUP(C59,'WTC Database'!C:G,5,0))," ",VLOOKUP(C59,'WTC Database'!C:G,5,0))</f>
        <v xml:space="preserve"> </v>
      </c>
      <c r="L59" s="55"/>
      <c r="M59" s="55"/>
      <c r="N59" s="48">
        <f t="shared" si="14"/>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10"/>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5"/>
        <v/>
      </c>
      <c r="E60" t="str">
        <f t="shared" si="11"/>
        <v/>
      </c>
      <c r="F60" t="str">
        <f t="shared" si="12"/>
        <v/>
      </c>
      <c r="H60" t="str">
        <f t="shared" si="13"/>
        <v/>
      </c>
      <c r="J60" t="str">
        <f>IF(ISERROR(VLOOKUP(C60,'WTC Database'!C:G,4,0))," ",VLOOKUP(C60,'WTC Database'!C:G,4,0))</f>
        <v xml:space="preserve"> </v>
      </c>
      <c r="K60" s="48" t="str">
        <f>IF(ISERROR(VLOOKUP(C60,'WTC Database'!C:G,5,0))," ",VLOOKUP(C60,'WTC Database'!C:G,5,0))</f>
        <v xml:space="preserve"> </v>
      </c>
      <c r="L60" s="55"/>
      <c r="M60" s="55"/>
      <c r="N60" s="48">
        <f t="shared" si="14"/>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10"/>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5"/>
        <v/>
      </c>
      <c r="E61" t="str">
        <f t="shared" si="11"/>
        <v/>
      </c>
      <c r="F61" t="str">
        <f t="shared" si="12"/>
        <v/>
      </c>
      <c r="H61" t="str">
        <f t="shared" si="13"/>
        <v/>
      </c>
      <c r="J61" t="str">
        <f>IF(ISERROR(VLOOKUP(C61,'WTC Database'!C:G,4,0))," ",VLOOKUP(C61,'WTC Database'!C:G,4,0))</f>
        <v xml:space="preserve"> </v>
      </c>
      <c r="K61" s="48" t="str">
        <f>IF(ISERROR(VLOOKUP(C61,'WTC Database'!C:G,5,0))," ",VLOOKUP(C61,'WTC Database'!C:G,5,0))</f>
        <v xml:space="preserve"> </v>
      </c>
      <c r="L61" s="55"/>
      <c r="M61" s="55"/>
      <c r="N61" s="48">
        <f t="shared" si="14"/>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10"/>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5"/>
        <v/>
      </c>
      <c r="E62" t="str">
        <f t="shared" si="11"/>
        <v/>
      </c>
      <c r="F62" t="str">
        <f t="shared" si="12"/>
        <v/>
      </c>
      <c r="H62" t="str">
        <f t="shared" si="13"/>
        <v/>
      </c>
      <c r="J62" t="str">
        <f>IF(ISERROR(VLOOKUP(C62,'WTC Database'!C:G,4,0))," ",VLOOKUP(C62,'WTC Database'!C:G,4,0))</f>
        <v xml:space="preserve"> </v>
      </c>
      <c r="K62" s="48" t="str">
        <f>IF(ISERROR(VLOOKUP(C62,'WTC Database'!C:G,5,0))," ",VLOOKUP(C62,'WTC Database'!C:G,5,0))</f>
        <v xml:space="preserve"> </v>
      </c>
      <c r="L62" s="55"/>
      <c r="M62" s="55"/>
      <c r="N62" s="48">
        <f t="shared" si="14"/>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10"/>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5"/>
        <v/>
      </c>
      <c r="E63" t="str">
        <f t="shared" si="11"/>
        <v/>
      </c>
      <c r="F63" t="str">
        <f t="shared" si="12"/>
        <v/>
      </c>
      <c r="H63" t="str">
        <f t="shared" si="13"/>
        <v/>
      </c>
      <c r="J63" t="str">
        <f>IF(ISERROR(VLOOKUP(C63,'WTC Database'!C:G,4,0))," ",VLOOKUP(C63,'WTC Database'!C:G,4,0))</f>
        <v xml:space="preserve"> </v>
      </c>
      <c r="K63" s="48" t="str">
        <f>IF(ISERROR(VLOOKUP(C63,'WTC Database'!C:G,5,0))," ",VLOOKUP(C63,'WTC Database'!C:G,5,0))</f>
        <v xml:space="preserve"> </v>
      </c>
      <c r="L63" s="55"/>
      <c r="M63" s="55"/>
      <c r="N63" s="48">
        <f t="shared" si="14"/>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10"/>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5"/>
        <v/>
      </c>
      <c r="E64" t="str">
        <f t="shared" si="11"/>
        <v/>
      </c>
      <c r="F64" t="str">
        <f t="shared" si="12"/>
        <v/>
      </c>
      <c r="H64" t="str">
        <f t="shared" si="13"/>
        <v/>
      </c>
      <c r="J64" t="str">
        <f>IF(ISERROR(VLOOKUP(C64,'WTC Database'!C:G,4,0))," ",VLOOKUP(C64,'WTC Database'!C:G,4,0))</f>
        <v xml:space="preserve"> </v>
      </c>
      <c r="K64" s="48" t="str">
        <f>IF(ISERROR(VLOOKUP(C64,'WTC Database'!C:G,5,0))," ",VLOOKUP(C64,'WTC Database'!C:G,5,0))</f>
        <v xml:space="preserve"> </v>
      </c>
      <c r="L64" s="55"/>
      <c r="M64" s="55"/>
      <c r="N64" s="48">
        <f t="shared" si="14"/>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10"/>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5"/>
        <v/>
      </c>
      <c r="E65" t="str">
        <f t="shared" si="11"/>
        <v/>
      </c>
      <c r="F65" t="str">
        <f t="shared" si="12"/>
        <v/>
      </c>
      <c r="H65" t="str">
        <f t="shared" si="13"/>
        <v/>
      </c>
      <c r="J65" t="str">
        <f>IF(ISERROR(VLOOKUP(C65,'WTC Database'!C:G,4,0))," ",VLOOKUP(C65,'WTC Database'!C:G,4,0))</f>
        <v xml:space="preserve"> </v>
      </c>
      <c r="K65" s="48" t="str">
        <f>IF(ISERROR(VLOOKUP(C65,'WTC Database'!C:G,5,0))," ",VLOOKUP(C65,'WTC Database'!C:G,5,0))</f>
        <v xml:space="preserve"> </v>
      </c>
      <c r="L65" s="55"/>
      <c r="M65" s="55"/>
      <c r="N65" s="48">
        <f t="shared" si="14"/>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10"/>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6">IF(ISNUMBER(SEARCH("UAM", B66)), "LOC", "")</f>
        <v/>
      </c>
      <c r="E66" t="str">
        <f t="shared" ref="E66:E100" si="17">IF(OR(D66="LOC", D66="OVR"), "V", "")</f>
        <v/>
      </c>
      <c r="F66" t="str">
        <f t="shared" si="12"/>
        <v/>
      </c>
      <c r="H66" t="str">
        <f t="shared" ref="H66:H100" si="18">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9">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20">IF(D66="loc",2)+IF(OR(D66="DEP",D66="ARR"),"1")+IF(D66="ovr","0")</f>
        <v>0</v>
      </c>
      <c r="U66" s="48">
        <f t="shared" si="10"/>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6"/>
        <v/>
      </c>
      <c r="E67" t="str">
        <f t="shared" si="17"/>
        <v/>
      </c>
      <c r="F67" t="str">
        <f t="shared" si="12"/>
        <v/>
      </c>
      <c r="H67" t="str">
        <f t="shared" si="18"/>
        <v/>
      </c>
      <c r="J67" t="str">
        <f>IF(ISERROR(VLOOKUP(C67,'WTC Database'!C:G,4,0))," ",VLOOKUP(C67,'WTC Database'!C:G,4,0))</f>
        <v xml:space="preserve"> </v>
      </c>
      <c r="K67" s="48" t="str">
        <f>IF(ISERROR(VLOOKUP(C67,'WTC Database'!C:G,5,0))," ",VLOOKUP(C67,'WTC Database'!C:G,5,0))</f>
        <v xml:space="preserve"> </v>
      </c>
      <c r="L67" s="55"/>
      <c r="M67" s="55"/>
      <c r="N67" s="48">
        <f t="shared" si="19"/>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20"/>
        <v>0</v>
      </c>
      <c r="U67" s="48">
        <f t="shared" ref="U67:U100" si="21">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6"/>
        <v/>
      </c>
      <c r="E68" t="str">
        <f t="shared" si="17"/>
        <v/>
      </c>
      <c r="F68" t="str">
        <f t="shared" ref="F68:F100" si="22">IF(OR(D68="DEP",D68="LOC"),"EGOW","")</f>
        <v/>
      </c>
      <c r="H68" t="str">
        <f t="shared" si="18"/>
        <v/>
      </c>
      <c r="J68" t="str">
        <f>IF(ISERROR(VLOOKUP(C68,'WTC Database'!C:G,4,0))," ",VLOOKUP(C68,'WTC Database'!C:G,4,0))</f>
        <v xml:space="preserve"> </v>
      </c>
      <c r="K68" s="48" t="str">
        <f>IF(ISERROR(VLOOKUP(C68,'WTC Database'!C:G,5,0))," ",VLOOKUP(C68,'WTC Database'!C:G,5,0))</f>
        <v xml:space="preserve"> </v>
      </c>
      <c r="L68" s="55"/>
      <c r="M68" s="55"/>
      <c r="N68" s="48">
        <f t="shared" si="19"/>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20"/>
        <v>0</v>
      </c>
      <c r="U68" s="48">
        <f t="shared" si="21"/>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6"/>
        <v/>
      </c>
      <c r="E69" t="str">
        <f t="shared" si="17"/>
        <v/>
      </c>
      <c r="F69" t="str">
        <f t="shared" si="22"/>
        <v/>
      </c>
      <c r="H69" t="str">
        <f t="shared" si="18"/>
        <v/>
      </c>
      <c r="J69" t="str">
        <f>IF(ISERROR(VLOOKUP(C69,'WTC Database'!C:G,4,0))," ",VLOOKUP(C69,'WTC Database'!C:G,4,0))</f>
        <v xml:space="preserve"> </v>
      </c>
      <c r="K69" s="48" t="str">
        <f>IF(ISERROR(VLOOKUP(C69,'WTC Database'!C:G,5,0))," ",VLOOKUP(C69,'WTC Database'!C:G,5,0))</f>
        <v xml:space="preserve"> </v>
      </c>
      <c r="L69" s="55"/>
      <c r="M69" s="55"/>
      <c r="N69" s="48">
        <f t="shared" si="19"/>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20"/>
        <v>0</v>
      </c>
      <c r="U69" s="48">
        <f t="shared" si="21"/>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6"/>
        <v/>
      </c>
      <c r="E70" t="str">
        <f t="shared" si="17"/>
        <v/>
      </c>
      <c r="F70" t="str">
        <f t="shared" si="22"/>
        <v/>
      </c>
      <c r="H70" t="str">
        <f t="shared" si="18"/>
        <v/>
      </c>
      <c r="J70" t="str">
        <f>IF(ISERROR(VLOOKUP(C70,'WTC Database'!C:G,4,0))," ",VLOOKUP(C70,'WTC Database'!C:G,4,0))</f>
        <v xml:space="preserve"> </v>
      </c>
      <c r="K70" s="48" t="str">
        <f>IF(ISERROR(VLOOKUP(C70,'WTC Database'!C:G,5,0))," ",VLOOKUP(C70,'WTC Database'!C:G,5,0))</f>
        <v xml:space="preserve"> </v>
      </c>
      <c r="L70" s="55"/>
      <c r="M70" s="55"/>
      <c r="N70" s="48">
        <f t="shared" si="19"/>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20"/>
        <v>0</v>
      </c>
      <c r="U70" s="48">
        <f t="shared" si="21"/>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6"/>
        <v/>
      </c>
      <c r="E71" t="str">
        <f t="shared" si="17"/>
        <v/>
      </c>
      <c r="F71" t="str">
        <f t="shared" si="22"/>
        <v/>
      </c>
      <c r="H71" t="str">
        <f t="shared" si="18"/>
        <v/>
      </c>
      <c r="J71" t="str">
        <f>IF(ISERROR(VLOOKUP(C71,'WTC Database'!C:G,4,0))," ",VLOOKUP(C71,'WTC Database'!C:G,4,0))</f>
        <v xml:space="preserve"> </v>
      </c>
      <c r="K71" s="48" t="str">
        <f>IF(ISERROR(VLOOKUP(C71,'WTC Database'!C:G,5,0))," ",VLOOKUP(C71,'WTC Database'!C:G,5,0))</f>
        <v xml:space="preserve"> </v>
      </c>
      <c r="L71" s="55"/>
      <c r="M71" s="55"/>
      <c r="N71" s="48">
        <f t="shared" si="19"/>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20"/>
        <v>0</v>
      </c>
      <c r="U71" s="48">
        <f t="shared" si="21"/>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6"/>
        <v/>
      </c>
      <c r="E72" t="str">
        <f t="shared" si="17"/>
        <v/>
      </c>
      <c r="F72" t="str">
        <f t="shared" si="22"/>
        <v/>
      </c>
      <c r="H72" t="str">
        <f t="shared" si="18"/>
        <v/>
      </c>
      <c r="J72" t="str">
        <f>IF(ISERROR(VLOOKUP(C72,'WTC Database'!C:G,4,0))," ",VLOOKUP(C72,'WTC Database'!C:G,4,0))</f>
        <v xml:space="preserve"> </v>
      </c>
      <c r="K72" s="48" t="str">
        <f>IF(ISERROR(VLOOKUP(C72,'WTC Database'!C:G,5,0))," ",VLOOKUP(C72,'WTC Database'!C:G,5,0))</f>
        <v xml:space="preserve"> </v>
      </c>
      <c r="L72" s="55"/>
      <c r="M72" s="55"/>
      <c r="N72" s="48">
        <f t="shared" si="19"/>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20"/>
        <v>0</v>
      </c>
      <c r="U72" s="48">
        <f t="shared" si="21"/>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6"/>
        <v/>
      </c>
      <c r="E73" t="str">
        <f t="shared" si="17"/>
        <v/>
      </c>
      <c r="F73" t="str">
        <f t="shared" si="22"/>
        <v/>
      </c>
      <c r="H73" t="str">
        <f t="shared" si="18"/>
        <v/>
      </c>
      <c r="J73" t="str">
        <f>IF(ISERROR(VLOOKUP(C73,'WTC Database'!C:G,4,0))," ",VLOOKUP(C73,'WTC Database'!C:G,4,0))</f>
        <v xml:space="preserve"> </v>
      </c>
      <c r="K73" s="48" t="str">
        <f>IF(ISERROR(VLOOKUP(C73,'WTC Database'!C:G,5,0))," ",VLOOKUP(C73,'WTC Database'!C:G,5,0))</f>
        <v xml:space="preserve"> </v>
      </c>
      <c r="L73" s="55"/>
      <c r="M73" s="55"/>
      <c r="N73" s="48">
        <f t="shared" si="19"/>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20"/>
        <v>0</v>
      </c>
      <c r="U73" s="48">
        <f t="shared" si="21"/>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6"/>
        <v/>
      </c>
      <c r="E74" t="str">
        <f t="shared" si="17"/>
        <v/>
      </c>
      <c r="F74" t="str">
        <f t="shared" si="22"/>
        <v/>
      </c>
      <c r="H74" t="str">
        <f t="shared" si="18"/>
        <v/>
      </c>
      <c r="J74" t="str">
        <f>IF(ISERROR(VLOOKUP(C74,'WTC Database'!C:G,4,0))," ",VLOOKUP(C74,'WTC Database'!C:G,4,0))</f>
        <v xml:space="preserve"> </v>
      </c>
      <c r="K74" s="48" t="str">
        <f>IF(ISERROR(VLOOKUP(C74,'WTC Database'!C:G,5,0))," ",VLOOKUP(C74,'WTC Database'!C:G,5,0))</f>
        <v xml:space="preserve"> </v>
      </c>
      <c r="L74" s="55"/>
      <c r="M74" s="55"/>
      <c r="N74" s="48">
        <f t="shared" si="19"/>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20"/>
        <v>0</v>
      </c>
      <c r="U74" s="48">
        <f t="shared" si="21"/>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6"/>
        <v/>
      </c>
      <c r="E75" t="str">
        <f t="shared" si="17"/>
        <v/>
      </c>
      <c r="F75" t="str">
        <f t="shared" si="22"/>
        <v/>
      </c>
      <c r="H75" t="str">
        <f t="shared" si="18"/>
        <v/>
      </c>
      <c r="J75" t="str">
        <f>IF(ISERROR(VLOOKUP(C75,'WTC Database'!C:G,4,0))," ",VLOOKUP(C75,'WTC Database'!C:G,4,0))</f>
        <v xml:space="preserve"> </v>
      </c>
      <c r="K75" s="48" t="str">
        <f>IF(ISERROR(VLOOKUP(C75,'WTC Database'!C:G,5,0))," ",VLOOKUP(C75,'WTC Database'!C:G,5,0))</f>
        <v xml:space="preserve"> </v>
      </c>
      <c r="L75" s="55"/>
      <c r="M75" s="55"/>
      <c r="N75" s="48">
        <f t="shared" si="19"/>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20"/>
        <v>0</v>
      </c>
      <c r="U75" s="48">
        <f t="shared" si="21"/>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6"/>
        <v/>
      </c>
      <c r="E76" t="str">
        <f t="shared" si="17"/>
        <v/>
      </c>
      <c r="F76" t="str">
        <f t="shared" si="22"/>
        <v/>
      </c>
      <c r="H76" t="str">
        <f t="shared" si="18"/>
        <v/>
      </c>
      <c r="J76" t="str">
        <f>IF(ISERROR(VLOOKUP(C76,'WTC Database'!C:G,4,0))," ",VLOOKUP(C76,'WTC Database'!C:G,4,0))</f>
        <v xml:space="preserve"> </v>
      </c>
      <c r="K76" s="48" t="str">
        <f>IF(ISERROR(VLOOKUP(C76,'WTC Database'!C:G,5,0))," ",VLOOKUP(C76,'WTC Database'!C:G,5,0))</f>
        <v xml:space="preserve"> </v>
      </c>
      <c r="L76" s="55"/>
      <c r="M76" s="55"/>
      <c r="N76" s="48">
        <f t="shared" si="19"/>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20"/>
        <v>0</v>
      </c>
      <c r="U76" s="48">
        <f t="shared" si="21"/>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6"/>
        <v/>
      </c>
      <c r="E77" t="str">
        <f t="shared" si="17"/>
        <v/>
      </c>
      <c r="F77" t="str">
        <f t="shared" si="22"/>
        <v/>
      </c>
      <c r="H77" t="str">
        <f t="shared" si="18"/>
        <v/>
      </c>
      <c r="J77" t="str">
        <f>IF(ISERROR(VLOOKUP(C77,'WTC Database'!C:G,4,0))," ",VLOOKUP(C77,'WTC Database'!C:G,4,0))</f>
        <v xml:space="preserve"> </v>
      </c>
      <c r="K77" s="48" t="str">
        <f>IF(ISERROR(VLOOKUP(C77,'WTC Database'!C:G,5,0))," ",VLOOKUP(C77,'WTC Database'!C:G,5,0))</f>
        <v xml:space="preserve"> </v>
      </c>
      <c r="L77" s="55"/>
      <c r="M77" s="55"/>
      <c r="N77" s="48">
        <f t="shared" si="19"/>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20"/>
        <v>0</v>
      </c>
      <c r="U77" s="48">
        <f t="shared" si="21"/>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6"/>
        <v/>
      </c>
      <c r="E78" t="str">
        <f t="shared" si="17"/>
        <v/>
      </c>
      <c r="F78" t="str">
        <f t="shared" si="22"/>
        <v/>
      </c>
      <c r="H78" t="str">
        <f t="shared" si="18"/>
        <v/>
      </c>
      <c r="J78" t="str">
        <f>IF(ISERROR(VLOOKUP(C78,'WTC Database'!C:G,4,0))," ",VLOOKUP(C78,'WTC Database'!C:G,4,0))</f>
        <v xml:space="preserve"> </v>
      </c>
      <c r="K78" s="48" t="str">
        <f>IF(ISERROR(VLOOKUP(C78,'WTC Database'!C:G,5,0))," ",VLOOKUP(C78,'WTC Database'!C:G,5,0))</f>
        <v xml:space="preserve"> </v>
      </c>
      <c r="L78" s="55"/>
      <c r="M78" s="55"/>
      <c r="N78" s="48">
        <f t="shared" si="19"/>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20"/>
        <v>0</v>
      </c>
      <c r="U78" s="48">
        <f t="shared" si="21"/>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6"/>
        <v/>
      </c>
      <c r="E79" t="str">
        <f t="shared" si="17"/>
        <v/>
      </c>
      <c r="F79" t="str">
        <f t="shared" si="22"/>
        <v/>
      </c>
      <c r="H79" t="str">
        <f t="shared" si="18"/>
        <v/>
      </c>
      <c r="J79" t="str">
        <f>IF(ISERROR(VLOOKUP(C79,'WTC Database'!C:G,4,0))," ",VLOOKUP(C79,'WTC Database'!C:G,4,0))</f>
        <v xml:space="preserve"> </v>
      </c>
      <c r="K79" s="48" t="str">
        <f>IF(ISERROR(VLOOKUP(C79,'WTC Database'!C:G,5,0))," ",VLOOKUP(C79,'WTC Database'!C:G,5,0))</f>
        <v xml:space="preserve"> </v>
      </c>
      <c r="L79" s="55"/>
      <c r="M79" s="55"/>
      <c r="N79" s="48">
        <f t="shared" si="19"/>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20"/>
        <v>0</v>
      </c>
      <c r="U79" s="48">
        <f t="shared" si="21"/>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6"/>
        <v/>
      </c>
      <c r="E80" t="str">
        <f t="shared" si="17"/>
        <v/>
      </c>
      <c r="F80" t="str">
        <f t="shared" si="22"/>
        <v/>
      </c>
      <c r="H80" t="str">
        <f t="shared" si="18"/>
        <v/>
      </c>
      <c r="J80" t="str">
        <f>IF(ISERROR(VLOOKUP(C80,'WTC Database'!C:G,4,0))," ",VLOOKUP(C80,'WTC Database'!C:G,4,0))</f>
        <v xml:space="preserve"> </v>
      </c>
      <c r="K80" s="48" t="str">
        <f>IF(ISERROR(VLOOKUP(C80,'WTC Database'!C:G,5,0))," ",VLOOKUP(C80,'WTC Database'!C:G,5,0))</f>
        <v xml:space="preserve"> </v>
      </c>
      <c r="L80" s="55"/>
      <c r="M80" s="55"/>
      <c r="N80" s="48">
        <f t="shared" si="19"/>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20"/>
        <v>0</v>
      </c>
      <c r="U80" s="48">
        <f t="shared" si="21"/>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6"/>
        <v/>
      </c>
      <c r="E81" t="str">
        <f t="shared" si="17"/>
        <v/>
      </c>
      <c r="F81" t="str">
        <f t="shared" si="22"/>
        <v/>
      </c>
      <c r="H81" t="str">
        <f t="shared" si="18"/>
        <v/>
      </c>
      <c r="J81" t="str">
        <f>IF(ISERROR(VLOOKUP(C81,'WTC Database'!C:G,4,0))," ",VLOOKUP(C81,'WTC Database'!C:G,4,0))</f>
        <v xml:space="preserve"> </v>
      </c>
      <c r="K81" s="48" t="str">
        <f>IF(ISERROR(VLOOKUP(C81,'WTC Database'!C:G,5,0))," ",VLOOKUP(C81,'WTC Database'!C:G,5,0))</f>
        <v xml:space="preserve"> </v>
      </c>
      <c r="L81" s="55"/>
      <c r="M81" s="55"/>
      <c r="N81" s="48">
        <f t="shared" si="19"/>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20"/>
        <v>0</v>
      </c>
      <c r="U81" s="48">
        <f t="shared" si="21"/>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6"/>
        <v/>
      </c>
      <c r="E82" t="str">
        <f t="shared" si="17"/>
        <v/>
      </c>
      <c r="F82" t="str">
        <f t="shared" si="22"/>
        <v/>
      </c>
      <c r="H82" t="str">
        <f t="shared" si="18"/>
        <v/>
      </c>
      <c r="J82" t="str">
        <f>IF(ISERROR(VLOOKUP(C82,'WTC Database'!C:G,4,0))," ",VLOOKUP(C82,'WTC Database'!C:G,4,0))</f>
        <v xml:space="preserve"> </v>
      </c>
      <c r="K82" s="48" t="str">
        <f>IF(ISERROR(VLOOKUP(C82,'WTC Database'!C:G,5,0))," ",VLOOKUP(C82,'WTC Database'!C:G,5,0))</f>
        <v xml:space="preserve"> </v>
      </c>
      <c r="L82" s="55"/>
      <c r="M82" s="55"/>
      <c r="N82" s="48">
        <f t="shared" si="19"/>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20"/>
        <v>0</v>
      </c>
      <c r="U82" s="48">
        <f t="shared" si="21"/>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6"/>
        <v/>
      </c>
      <c r="E83" t="str">
        <f t="shared" si="17"/>
        <v/>
      </c>
      <c r="F83" t="str">
        <f t="shared" si="22"/>
        <v/>
      </c>
      <c r="H83" t="str">
        <f t="shared" si="18"/>
        <v/>
      </c>
      <c r="J83" t="str">
        <f>IF(ISERROR(VLOOKUP(C83,'WTC Database'!C:G,4,0))," ",VLOOKUP(C83,'WTC Database'!C:G,4,0))</f>
        <v xml:space="preserve"> </v>
      </c>
      <c r="K83" s="48" t="str">
        <f>IF(ISERROR(VLOOKUP(C83,'WTC Database'!C:G,5,0))," ",VLOOKUP(C83,'WTC Database'!C:G,5,0))</f>
        <v xml:space="preserve"> </v>
      </c>
      <c r="L83" s="55"/>
      <c r="M83" s="55"/>
      <c r="N83" s="48">
        <f t="shared" si="19"/>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20"/>
        <v>0</v>
      </c>
      <c r="U83" s="48">
        <f t="shared" si="21"/>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6"/>
        <v/>
      </c>
      <c r="E84" t="str">
        <f t="shared" si="17"/>
        <v/>
      </c>
      <c r="F84" t="str">
        <f t="shared" si="22"/>
        <v/>
      </c>
      <c r="H84" t="str">
        <f t="shared" si="18"/>
        <v/>
      </c>
      <c r="J84" t="str">
        <f>IF(ISERROR(VLOOKUP(C84,'WTC Database'!C:G,4,0))," ",VLOOKUP(C84,'WTC Database'!C:G,4,0))</f>
        <v xml:space="preserve"> </v>
      </c>
      <c r="K84" s="48" t="str">
        <f>IF(ISERROR(VLOOKUP(C84,'WTC Database'!C:G,5,0))," ",VLOOKUP(C84,'WTC Database'!C:G,5,0))</f>
        <v xml:space="preserve"> </v>
      </c>
      <c r="L84" s="55"/>
      <c r="M84" s="55"/>
      <c r="N84" s="48">
        <f t="shared" si="19"/>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20"/>
        <v>0</v>
      </c>
      <c r="U84" s="48">
        <f t="shared" si="21"/>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6"/>
        <v/>
      </c>
      <c r="E85" t="str">
        <f t="shared" si="17"/>
        <v/>
      </c>
      <c r="F85" t="str">
        <f t="shared" si="22"/>
        <v/>
      </c>
      <c r="H85" t="str">
        <f t="shared" si="18"/>
        <v/>
      </c>
      <c r="J85" t="str">
        <f>IF(ISERROR(VLOOKUP(C85,'WTC Database'!C:G,4,0))," ",VLOOKUP(C85,'WTC Database'!C:G,4,0))</f>
        <v xml:space="preserve"> </v>
      </c>
      <c r="K85" s="48" t="str">
        <f>IF(ISERROR(VLOOKUP(C85,'WTC Database'!C:G,5,0))," ",VLOOKUP(C85,'WTC Database'!C:G,5,0))</f>
        <v xml:space="preserve"> </v>
      </c>
      <c r="L85" s="55"/>
      <c r="M85" s="55"/>
      <c r="N85" s="48">
        <f t="shared" si="19"/>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20"/>
        <v>0</v>
      </c>
      <c r="U85" s="48">
        <f t="shared" si="21"/>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6"/>
        <v/>
      </c>
      <c r="E86" t="str">
        <f t="shared" si="17"/>
        <v/>
      </c>
      <c r="F86" t="str">
        <f t="shared" si="22"/>
        <v/>
      </c>
      <c r="H86" t="str">
        <f t="shared" si="18"/>
        <v/>
      </c>
      <c r="J86" t="str">
        <f>IF(ISERROR(VLOOKUP(C86,'WTC Database'!C:G,4,0))," ",VLOOKUP(C86,'WTC Database'!C:G,4,0))</f>
        <v xml:space="preserve"> </v>
      </c>
      <c r="K86" s="48" t="str">
        <f>IF(ISERROR(VLOOKUP(C86,'WTC Database'!C:G,5,0))," ",VLOOKUP(C86,'WTC Database'!C:G,5,0))</f>
        <v xml:space="preserve"> </v>
      </c>
      <c r="L86" s="55"/>
      <c r="M86" s="55"/>
      <c r="N86" s="48">
        <f t="shared" si="19"/>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20"/>
        <v>0</v>
      </c>
      <c r="U86" s="48">
        <f t="shared" si="21"/>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6"/>
        <v/>
      </c>
      <c r="E87" t="str">
        <f t="shared" si="17"/>
        <v/>
      </c>
      <c r="F87" t="str">
        <f t="shared" si="22"/>
        <v/>
      </c>
      <c r="H87" t="str">
        <f t="shared" si="18"/>
        <v/>
      </c>
      <c r="J87" t="str">
        <f>IF(ISERROR(VLOOKUP(C87,'WTC Database'!C:G,4,0))," ",VLOOKUP(C87,'WTC Database'!C:G,4,0))</f>
        <v xml:space="preserve"> </v>
      </c>
      <c r="K87" s="48" t="str">
        <f>IF(ISERROR(VLOOKUP(C87,'WTC Database'!C:G,5,0))," ",VLOOKUP(C87,'WTC Database'!C:G,5,0))</f>
        <v xml:space="preserve"> </v>
      </c>
      <c r="L87" s="55"/>
      <c r="M87" s="55"/>
      <c r="N87" s="48">
        <f t="shared" si="19"/>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20"/>
        <v>0</v>
      </c>
      <c r="U87" s="48">
        <f t="shared" si="21"/>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6"/>
        <v/>
      </c>
      <c r="E88" t="str">
        <f t="shared" si="17"/>
        <v/>
      </c>
      <c r="F88" t="str">
        <f t="shared" si="22"/>
        <v/>
      </c>
      <c r="H88" t="str">
        <f t="shared" si="18"/>
        <v/>
      </c>
      <c r="J88" t="str">
        <f>IF(ISERROR(VLOOKUP(C88,'WTC Database'!C:G,4,0))," ",VLOOKUP(C88,'WTC Database'!C:G,4,0))</f>
        <v xml:space="preserve"> </v>
      </c>
      <c r="K88" s="48" t="str">
        <f>IF(ISERROR(VLOOKUP(C88,'WTC Database'!C:G,5,0))," ",VLOOKUP(C88,'WTC Database'!C:G,5,0))</f>
        <v xml:space="preserve"> </v>
      </c>
      <c r="L88" s="55"/>
      <c r="M88" s="55"/>
      <c r="N88" s="48">
        <f t="shared" si="19"/>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20"/>
        <v>0</v>
      </c>
      <c r="U88" s="48">
        <f t="shared" si="21"/>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6"/>
        <v/>
      </c>
      <c r="E89" t="str">
        <f t="shared" si="17"/>
        <v/>
      </c>
      <c r="F89" t="str">
        <f t="shared" si="22"/>
        <v/>
      </c>
      <c r="H89" t="str">
        <f t="shared" si="18"/>
        <v/>
      </c>
      <c r="J89" t="str">
        <f>IF(ISERROR(VLOOKUP(C89,'WTC Database'!C:G,4,0))," ",VLOOKUP(C89,'WTC Database'!C:G,4,0))</f>
        <v xml:space="preserve"> </v>
      </c>
      <c r="K89" s="48" t="str">
        <f>IF(ISERROR(VLOOKUP(C89,'WTC Database'!C:G,5,0))," ",VLOOKUP(C89,'WTC Database'!C:G,5,0))</f>
        <v xml:space="preserve"> </v>
      </c>
      <c r="L89" s="55"/>
      <c r="M89" s="55"/>
      <c r="N89" s="48">
        <f t="shared" si="19"/>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20"/>
        <v>0</v>
      </c>
      <c r="U89" s="48">
        <f t="shared" si="21"/>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6"/>
        <v/>
      </c>
      <c r="E90" t="str">
        <f t="shared" si="17"/>
        <v/>
      </c>
      <c r="F90" t="str">
        <f t="shared" si="22"/>
        <v/>
      </c>
      <c r="H90" t="str">
        <f t="shared" si="18"/>
        <v/>
      </c>
      <c r="J90" t="str">
        <f>IF(ISERROR(VLOOKUP(C90,'WTC Database'!C:G,4,0))," ",VLOOKUP(C90,'WTC Database'!C:G,4,0))</f>
        <v xml:space="preserve"> </v>
      </c>
      <c r="K90" s="48" t="str">
        <f>IF(ISERROR(VLOOKUP(C90,'WTC Database'!C:G,5,0))," ",VLOOKUP(C90,'WTC Database'!C:G,5,0))</f>
        <v xml:space="preserve"> </v>
      </c>
      <c r="L90" s="55"/>
      <c r="M90" s="55"/>
      <c r="N90" s="48">
        <f t="shared" si="19"/>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20"/>
        <v>0</v>
      </c>
      <c r="U90" s="48">
        <f t="shared" si="21"/>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6"/>
        <v/>
      </c>
      <c r="E91" t="str">
        <f t="shared" si="17"/>
        <v/>
      </c>
      <c r="F91" t="str">
        <f t="shared" si="22"/>
        <v/>
      </c>
      <c r="H91" t="str">
        <f t="shared" si="18"/>
        <v/>
      </c>
      <c r="J91" t="str">
        <f>IF(ISERROR(VLOOKUP(C91,'WTC Database'!C:G,4,0))," ",VLOOKUP(C91,'WTC Database'!C:G,4,0))</f>
        <v xml:space="preserve"> </v>
      </c>
      <c r="K91" s="48" t="str">
        <f>IF(ISERROR(VLOOKUP(C91,'WTC Database'!C:G,5,0))," ",VLOOKUP(C91,'WTC Database'!C:G,5,0))</f>
        <v xml:space="preserve"> </v>
      </c>
      <c r="L91" s="55"/>
      <c r="M91" s="55"/>
      <c r="N91" s="48">
        <f t="shared" si="19"/>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20"/>
        <v>0</v>
      </c>
      <c r="U91" s="48">
        <f t="shared" si="21"/>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6"/>
        <v/>
      </c>
      <c r="E92" t="str">
        <f t="shared" si="17"/>
        <v/>
      </c>
      <c r="F92" t="str">
        <f t="shared" si="22"/>
        <v/>
      </c>
      <c r="H92" t="str">
        <f t="shared" si="18"/>
        <v/>
      </c>
      <c r="J92" t="str">
        <f>IF(ISERROR(VLOOKUP(C92,'WTC Database'!C:G,4,0))," ",VLOOKUP(C92,'WTC Database'!C:G,4,0))</f>
        <v xml:space="preserve"> </v>
      </c>
      <c r="K92" s="48" t="str">
        <f>IF(ISERROR(VLOOKUP(C92,'WTC Database'!C:G,5,0))," ",VLOOKUP(C92,'WTC Database'!C:G,5,0))</f>
        <v xml:space="preserve"> </v>
      </c>
      <c r="L92" s="55"/>
      <c r="M92" s="55"/>
      <c r="N92" s="48">
        <f t="shared" si="19"/>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20"/>
        <v>0</v>
      </c>
      <c r="U92" s="48">
        <f t="shared" si="21"/>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6"/>
        <v/>
      </c>
      <c r="E93" t="str">
        <f t="shared" si="17"/>
        <v/>
      </c>
      <c r="F93" t="str">
        <f t="shared" si="22"/>
        <v/>
      </c>
      <c r="H93" t="str">
        <f t="shared" si="18"/>
        <v/>
      </c>
      <c r="J93" t="str">
        <f>IF(ISERROR(VLOOKUP(C93,'WTC Database'!C:G,4,0))," ",VLOOKUP(C93,'WTC Database'!C:G,4,0))</f>
        <v xml:space="preserve"> </v>
      </c>
      <c r="K93" s="48" t="str">
        <f>IF(ISERROR(VLOOKUP(C93,'WTC Database'!C:G,5,0))," ",VLOOKUP(C93,'WTC Database'!C:G,5,0))</f>
        <v xml:space="preserve"> </v>
      </c>
      <c r="L93" s="55"/>
      <c r="M93" s="55"/>
      <c r="N93" s="48">
        <f t="shared" si="19"/>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20"/>
        <v>0</v>
      </c>
      <c r="U93" s="48">
        <f t="shared" si="21"/>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6"/>
        <v/>
      </c>
      <c r="E94" t="str">
        <f t="shared" si="17"/>
        <v/>
      </c>
      <c r="F94" t="str">
        <f t="shared" si="22"/>
        <v/>
      </c>
      <c r="H94" t="str">
        <f t="shared" si="18"/>
        <v/>
      </c>
      <c r="J94" t="str">
        <f>IF(ISERROR(VLOOKUP(C94,'WTC Database'!C:G,4,0))," ",VLOOKUP(C94,'WTC Database'!C:G,4,0))</f>
        <v xml:space="preserve"> </v>
      </c>
      <c r="K94" s="48" t="str">
        <f>IF(ISERROR(VLOOKUP(C94,'WTC Database'!C:G,5,0))," ",VLOOKUP(C94,'WTC Database'!C:G,5,0))</f>
        <v xml:space="preserve"> </v>
      </c>
      <c r="L94" s="55"/>
      <c r="M94" s="55"/>
      <c r="N94" s="48">
        <f t="shared" si="19"/>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20"/>
        <v>0</v>
      </c>
      <c r="U94" s="48">
        <f t="shared" si="21"/>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6"/>
        <v/>
      </c>
      <c r="E95" t="str">
        <f t="shared" si="17"/>
        <v/>
      </c>
      <c r="F95" t="str">
        <f t="shared" si="22"/>
        <v/>
      </c>
      <c r="H95" t="str">
        <f t="shared" si="18"/>
        <v/>
      </c>
      <c r="J95" t="str">
        <f>IF(ISERROR(VLOOKUP(C95,'WTC Database'!C:G,4,0))," ",VLOOKUP(C95,'WTC Database'!C:G,4,0))</f>
        <v xml:space="preserve"> </v>
      </c>
      <c r="K95" s="48" t="str">
        <f>IF(ISERROR(VLOOKUP(C95,'WTC Database'!C:G,5,0))," ",VLOOKUP(C95,'WTC Database'!C:G,5,0))</f>
        <v xml:space="preserve"> </v>
      </c>
      <c r="L95" s="55"/>
      <c r="M95" s="55"/>
      <c r="N95" s="48">
        <f t="shared" si="19"/>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20"/>
        <v>0</v>
      </c>
      <c r="U95" s="48">
        <f t="shared" si="21"/>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6"/>
        <v/>
      </c>
      <c r="E96" t="str">
        <f t="shared" si="17"/>
        <v/>
      </c>
      <c r="F96" t="str">
        <f t="shared" si="22"/>
        <v/>
      </c>
      <c r="H96" t="str">
        <f t="shared" si="18"/>
        <v/>
      </c>
      <c r="J96" t="str">
        <f>IF(ISERROR(VLOOKUP(C96,'WTC Database'!C:G,4,0))," ",VLOOKUP(C96,'WTC Database'!C:G,4,0))</f>
        <v xml:space="preserve"> </v>
      </c>
      <c r="K96" s="48" t="str">
        <f>IF(ISERROR(VLOOKUP(C96,'WTC Database'!C:G,5,0))," ",VLOOKUP(C96,'WTC Database'!C:G,5,0))</f>
        <v xml:space="preserve"> </v>
      </c>
      <c r="L96" s="55"/>
      <c r="M96" s="55"/>
      <c r="N96" s="48">
        <f t="shared" si="19"/>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20"/>
        <v>0</v>
      </c>
      <c r="U96" s="48">
        <f t="shared" si="21"/>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6"/>
        <v/>
      </c>
      <c r="E97" t="str">
        <f t="shared" si="17"/>
        <v/>
      </c>
      <c r="F97" t="str">
        <f t="shared" si="22"/>
        <v/>
      </c>
      <c r="H97" t="str">
        <f t="shared" si="18"/>
        <v/>
      </c>
      <c r="J97" t="str">
        <f>IF(ISERROR(VLOOKUP(C97,'WTC Database'!C:G,4,0))," ",VLOOKUP(C97,'WTC Database'!C:G,4,0))</f>
        <v xml:space="preserve"> </v>
      </c>
      <c r="K97" s="48" t="str">
        <f>IF(ISERROR(VLOOKUP(C97,'WTC Database'!C:G,5,0))," ",VLOOKUP(C97,'WTC Database'!C:G,5,0))</f>
        <v xml:space="preserve"> </v>
      </c>
      <c r="L97" s="55"/>
      <c r="M97" s="55"/>
      <c r="N97" s="48">
        <f t="shared" si="19"/>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20"/>
        <v>0</v>
      </c>
      <c r="U97" s="48">
        <f t="shared" si="21"/>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6"/>
        <v/>
      </c>
      <c r="E98" t="str">
        <f t="shared" si="17"/>
        <v/>
      </c>
      <c r="F98" t="str">
        <f t="shared" si="22"/>
        <v/>
      </c>
      <c r="H98" t="str">
        <f t="shared" si="18"/>
        <v/>
      </c>
      <c r="J98" t="str">
        <f>IF(ISERROR(VLOOKUP(C98,'WTC Database'!C:G,4,0))," ",VLOOKUP(C98,'WTC Database'!C:G,4,0))</f>
        <v xml:space="preserve"> </v>
      </c>
      <c r="K98" s="48" t="str">
        <f>IF(ISERROR(VLOOKUP(C98,'WTC Database'!C:G,5,0))," ",VLOOKUP(C98,'WTC Database'!C:G,5,0))</f>
        <v xml:space="preserve"> </v>
      </c>
      <c r="L98" s="55"/>
      <c r="M98" s="55"/>
      <c r="N98" s="48">
        <f t="shared" si="19"/>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20"/>
        <v>0</v>
      </c>
      <c r="U98" s="48">
        <f t="shared" si="21"/>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6"/>
        <v/>
      </c>
      <c r="E99" t="str">
        <f t="shared" si="17"/>
        <v/>
      </c>
      <c r="F99" t="str">
        <f t="shared" si="22"/>
        <v/>
      </c>
      <c r="H99" t="str">
        <f t="shared" si="18"/>
        <v/>
      </c>
      <c r="J99" t="str">
        <f>IF(ISERROR(VLOOKUP(C99,'WTC Database'!C:G,4,0))," ",VLOOKUP(C99,'WTC Database'!C:G,4,0))</f>
        <v xml:space="preserve"> </v>
      </c>
      <c r="K99" s="48" t="str">
        <f>IF(ISERROR(VLOOKUP(C99,'WTC Database'!C:G,5,0))," ",VLOOKUP(C99,'WTC Database'!C:G,5,0))</f>
        <v xml:space="preserve"> </v>
      </c>
      <c r="L99" s="55"/>
      <c r="M99" s="55"/>
      <c r="N99" s="48">
        <f t="shared" si="19"/>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20"/>
        <v>0</v>
      </c>
      <c r="U99" s="48">
        <f t="shared" si="21"/>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6"/>
        <v/>
      </c>
      <c r="E100" t="str">
        <f t="shared" si="17"/>
        <v/>
      </c>
      <c r="F100" t="str">
        <f t="shared" si="22"/>
        <v/>
      </c>
      <c r="H100" t="str">
        <f t="shared" si="18"/>
        <v/>
      </c>
      <c r="J100" t="str">
        <f>IF(ISERROR(VLOOKUP(C100,'WTC Database'!C:G,4,0))," ",VLOOKUP(C100,'WTC Database'!C:G,4,0))</f>
        <v xml:space="preserve"> </v>
      </c>
      <c r="K100" s="48" t="str">
        <f>IF(ISERROR(VLOOKUP(C100,'WTC Database'!C:G,5,0))," ",VLOOKUP(C100,'WTC Database'!C:G,5,0))</f>
        <v xml:space="preserve"> </v>
      </c>
      <c r="L100" s="55"/>
      <c r="M100" s="55"/>
      <c r="N100" s="48">
        <f t="shared" si="19"/>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20"/>
        <v>0</v>
      </c>
      <c r="U100" s="48">
        <f t="shared" si="21"/>
        <v>0</v>
      </c>
    </row>
  </sheetData>
  <conditionalFormatting sqref="A2:Q100">
    <cfRule type="expression" dxfId="292" priority="19">
      <formula>$D2="OVR"</formula>
    </cfRule>
    <cfRule type="expression" dxfId="291" priority="20">
      <formula>$D2="ARR"</formula>
    </cfRule>
    <cfRule type="expression" dxfId="290" priority="21">
      <formula>$D2="DEP"</formula>
    </cfRule>
    <cfRule type="expression" dxfId="289" priority="22">
      <formula>$D2="LOC"</formula>
    </cfRule>
  </conditionalFormatting>
  <conditionalFormatting sqref="G2:G100">
    <cfRule type="expression" priority="3">
      <formula>AND($D2="OVR", NOT(ISBLANK($G2)))</formula>
    </cfRule>
    <cfRule type="expression" dxfId="288" priority="4">
      <formula>AND($D2="OVR", ISBLANK($G2))</formula>
    </cfRule>
    <cfRule type="expression" dxfId="287" priority="7">
      <formula>AND($D2="ARR", NOT(ISBLANK($G2)))</formula>
    </cfRule>
    <cfRule type="expression" dxfId="286" priority="8">
      <formula>AND($D2="ARR", ISBLANK($G2))</formula>
    </cfRule>
  </conditionalFormatting>
  <conditionalFormatting sqref="I2:I100">
    <cfRule type="expression" priority="1">
      <formula>AND($D2="OVR", NOT(ISBLANK($I2)))</formula>
    </cfRule>
    <cfRule type="expression" dxfId="285" priority="2">
      <formula>AND($D2="OVR", ISBLANK($I2))</formula>
    </cfRule>
    <cfRule type="expression" priority="5">
      <formula>AND($D2="DEP", NOT(ISBLANK($I2)))</formula>
    </cfRule>
    <cfRule type="expression" dxfId="284" priority="6">
      <formula>AND($D2="DEP", ISBLANK($I2))</formula>
    </cfRule>
  </conditionalFormatting>
  <conditionalFormatting sqref="J2:J100">
    <cfRule type="expression" dxfId="283" priority="15">
      <formula>$J2="J"</formula>
    </cfRule>
    <cfRule type="expression" dxfId="282" priority="16">
      <formula>$J2="H"</formula>
    </cfRule>
    <cfRule type="expression" dxfId="281" priority="17">
      <formula>$J2="S"</formula>
    </cfRule>
    <cfRule type="expression" dxfId="280" priority="18">
      <formula>$J2="M"</formula>
    </cfRule>
  </conditionalFormatting>
  <conditionalFormatting sqref="K2:K100">
    <cfRule type="expression" dxfId="279" priority="10">
      <formula>$K2="S"</formula>
    </cfRule>
    <cfRule type="expression" dxfId="278" priority="11">
      <formula>$K2="LM"</formula>
    </cfRule>
    <cfRule type="expression" dxfId="277" priority="12">
      <formula>$K2="UM"</formula>
    </cfRule>
    <cfRule type="expression" dxfId="276" priority="13">
      <formula>$K2="H"</formula>
    </cfRule>
    <cfRule type="expression" dxfId="275" priority="14">
      <formula>$K2="J"</formula>
    </cfRule>
  </conditionalFormatting>
  <conditionalFormatting sqref="S1:S1048576">
    <cfRule type="expression" dxfId="274"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ACF98FD1-FD50-4EEC-887F-29A56D50969F}">
      <formula1>1</formula1>
      <formula2>10</formula2>
    </dataValidation>
    <dataValidation type="list" allowBlank="1" showErrorMessage="1" errorTitle="Type of Flight" error="DEP - Departure_x000a_ARR - Arrival_x000a_LOC - Local_x000a_OVR - Overflight" sqref="D2:D100" xr:uid="{9236D667-DA24-4C7D-A03A-F0440B20BAC6}">
      <formula1>"LOC, DEP, ARR, OVR"</formula1>
    </dataValidation>
    <dataValidation type="whole" allowBlank="1" showInputMessage="1" showErrorMessage="1" errorTitle="Overshoot" error="Please enter the total number of Go Arounds, Missed Approaches or Overshoots the aircraft performed." sqref="M1:M1048576" xr:uid="{8CFCC14E-B4E9-4561-A120-A6D7ACF61D24}">
      <formula1>1</formula1>
      <formula2>100</formula2>
    </dataValidation>
    <dataValidation type="whole" allowBlank="1" showInputMessage="1" showErrorMessage="1" errorTitle="Touch And Go" error="Please enter the number of times the aircraft performed a touch and go." sqref="L1:L1048576" xr:uid="{C9AF0641-5D0B-4B36-B4F9-EC98B781CCE0}">
      <formula1>1</formula1>
      <formula2>100</formula2>
    </dataValidation>
    <dataValidation type="whole" allowBlank="1" showInputMessage="1" showErrorMessage="1" error="Please enter the number of times this sortie received a Flight Information Service." sqref="N1 N101:N1048576" xr:uid="{4B19EE8E-1F0A-4FC3-8AE7-CFD3DAEE24A8}">
      <formula1>1</formula1>
      <formula2>10</formula2>
    </dataValidation>
    <dataValidation type="list" allowBlank="1" showInputMessage="1" showErrorMessage="1" error="Please enter the correct rules of flight._x000a_VFR (V), IFR (I), IFR to VFR (Y), VFR to IFR (Z)" sqref="E1:E1048576" xr:uid="{224732B8-6CA5-40B5-97A3-016DE745821C}">
      <formula1>"V,I,Y,Z"</formula1>
    </dataValidation>
    <dataValidation type="custom" allowBlank="1" showInputMessage="1" showErrorMessage="1" errorTitle="Invalid Time Format" error="Invalid Time Format" sqref="G1 G101:G1048576" xr:uid="{D60F703E-3C27-48DC-8B7F-5136BD113849}">
      <formula1>AND(LEN(G2)=4,ISNUMBER(G2))</formula1>
    </dataValidation>
    <dataValidation type="list" allowBlank="1" showInputMessage="1" showErrorMessage="1" sqref="O101:O1048576 P1:P100" xr:uid="{C7E83AAA-728A-4D75-8C15-CB4FEAE550F6}">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EE7DC5CF-FF9E-4AE9-A2F8-CE32929AB59D}">
      <formula1>"LOC, DEP, ARR, OVR"</formula1>
    </dataValidation>
    <dataValidation type="list" allowBlank="1" showInputMessage="1" showErrorMessage="1" sqref="D1" xr:uid="{A4B2D55C-A389-4F90-A11C-908FF3942DF3}">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AF8B7-F1B4-41F8-86AA-190B32E6C660}">
  <sheetPr codeName="Sheet24"/>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273" priority="19">
      <formula>$D2="OVR"</formula>
    </cfRule>
    <cfRule type="expression" dxfId="272" priority="20">
      <formula>$D2="ARR"</formula>
    </cfRule>
    <cfRule type="expression" dxfId="271" priority="21">
      <formula>$D2="DEP"</formula>
    </cfRule>
    <cfRule type="expression" dxfId="270" priority="22">
      <formula>$D2="LOC"</formula>
    </cfRule>
  </conditionalFormatting>
  <conditionalFormatting sqref="G2:G100">
    <cfRule type="expression" priority="3">
      <formula>AND($D2="OVR", NOT(ISBLANK($G2)))</formula>
    </cfRule>
    <cfRule type="expression" dxfId="269" priority="4">
      <formula>AND($D2="OVR", ISBLANK($G2))</formula>
    </cfRule>
    <cfRule type="expression" dxfId="268" priority="7">
      <formula>AND($D2="ARR", NOT(ISBLANK($G2)))</formula>
    </cfRule>
    <cfRule type="expression" dxfId="267" priority="8">
      <formula>AND($D2="ARR", ISBLANK($G2))</formula>
    </cfRule>
  </conditionalFormatting>
  <conditionalFormatting sqref="I2:I100">
    <cfRule type="expression" priority="1">
      <formula>AND($D2="OVR", NOT(ISBLANK($I2)))</formula>
    </cfRule>
    <cfRule type="expression" dxfId="266" priority="2">
      <formula>AND($D2="OVR", ISBLANK($I2))</formula>
    </cfRule>
    <cfRule type="expression" priority="5">
      <formula>AND($D2="DEP", NOT(ISBLANK($I2)))</formula>
    </cfRule>
    <cfRule type="expression" dxfId="265" priority="6">
      <formula>AND($D2="DEP", ISBLANK($I2))</formula>
    </cfRule>
  </conditionalFormatting>
  <conditionalFormatting sqref="J2:J100">
    <cfRule type="expression" dxfId="264" priority="15">
      <formula>$J2="J"</formula>
    </cfRule>
    <cfRule type="expression" dxfId="263" priority="16">
      <formula>$J2="H"</formula>
    </cfRule>
    <cfRule type="expression" dxfId="262" priority="17">
      <formula>$J2="S"</formula>
    </cfRule>
    <cfRule type="expression" dxfId="261" priority="18">
      <formula>$J2="M"</formula>
    </cfRule>
  </conditionalFormatting>
  <conditionalFormatting sqref="K2:K100">
    <cfRule type="expression" dxfId="260" priority="10">
      <formula>$K2="S"</formula>
    </cfRule>
    <cfRule type="expression" dxfId="259" priority="11">
      <formula>$K2="LM"</formula>
    </cfRule>
    <cfRule type="expression" dxfId="258" priority="12">
      <formula>$K2="UM"</formula>
    </cfRule>
    <cfRule type="expression" dxfId="257" priority="13">
      <formula>$K2="H"</formula>
    </cfRule>
    <cfRule type="expression" dxfId="256" priority="14">
      <formula>$K2="J"</formula>
    </cfRule>
  </conditionalFormatting>
  <conditionalFormatting sqref="S1:S1048576">
    <cfRule type="expression" dxfId="255" priority="9" stopIfTrue="1">
      <formula>IF($R1&lt;&gt;"BM",FALSE,IF(OR($S1="A",$S1="L",$S1="M"),FALSE,TRUE))</formula>
    </cfRule>
  </conditionalFormatting>
  <dataValidations count="10">
    <dataValidation type="list" allowBlank="1" showInputMessage="1" showErrorMessage="1" sqref="D1" xr:uid="{390988A4-AF5E-477A-BB62-1C4D448941E5}">
      <formula1>"BM, BC, VM, VC"</formula1>
    </dataValidation>
    <dataValidation type="list" allowBlank="1" showInputMessage="1" showErrorMessage="1" sqref="D101:D1048576" xr:uid="{9937750E-027C-49D1-8508-524F4B9963A5}">
      <formula1>"LOC, DEP, ARR, OVR"</formula1>
    </dataValidation>
    <dataValidation type="list" allowBlank="1" showInputMessage="1" showErrorMessage="1" sqref="O101:O1048576 P1:P100" xr:uid="{F0DC0B77-302D-41BE-B697-50F57FEAA1D8}">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3406A7B5-58B2-40C3-AE34-631433D5BD31}">
      <formula1>AND(LEN(G2)=4,ISNUMBER(G2))</formula1>
    </dataValidation>
    <dataValidation type="list" allowBlank="1" showInputMessage="1" showErrorMessage="1" error="Please enter the correct rules of flight._x000a_VFR (V), IFR (I), IFR to VFR (Y), VFR to IFR (Z)" sqref="E1:E1048576" xr:uid="{E06CECA3-B79B-49F0-9550-D45983F29F73}">
      <formula1>"V,I,Y,Z"</formula1>
    </dataValidation>
    <dataValidation type="whole" allowBlank="1" showInputMessage="1" showErrorMessage="1" error="Please enter the number of times this sortie received a Flight Information Service." sqref="N1 N101:N1048576" xr:uid="{D8F4E848-0437-414A-AE90-75A5BDC979E9}">
      <formula1>1</formula1>
      <formula2>10</formula2>
    </dataValidation>
    <dataValidation type="whole" allowBlank="1" showInputMessage="1" showErrorMessage="1" errorTitle="Touch And Go" error="Please enter the number of times the aircraft performed a touch and go." sqref="L1:L1048576" xr:uid="{991EE5BB-9078-47CE-973C-051D38F1BEC8}">
      <formula1>1</formula1>
      <formula2>100</formula2>
    </dataValidation>
    <dataValidation type="whole" allowBlank="1" showInputMessage="1" showErrorMessage="1" errorTitle="Overshoot" error="Please enter the total number of Go Arounds, Missed Approaches or Overshoots the aircraft performed." sqref="M1:M1048576" xr:uid="{68653608-A714-4578-87D0-0FE138D976FE}">
      <formula1>1</formula1>
      <formula2>100</formula2>
    </dataValidation>
    <dataValidation type="list" allowBlank="1" showErrorMessage="1" errorTitle="Type of Flight" error="DEP - Departure_x000a_ARR - Arrival_x000a_LOC - Local_x000a_OVR - Overflight" sqref="D2:D100" xr:uid="{7F35B3DE-7A45-42A6-9073-2EB5FC239FC5}">
      <formula1>"LOC, DEP, ARR, OVR"</formula1>
    </dataValidation>
    <dataValidation type="whole" allowBlank="1" showInputMessage="1" showErrorMessage="1" errorTitle="Flight Information Service" error="Please enter the number of times this sortie received a Flight Information Service (Basic Service)." sqref="N2:N100" xr:uid="{98978F11-5588-43C5-9E1C-21B4E0601BE6}">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FA07F-6E64-4F0C-A16A-46C3450B02B2}">
  <sheetPr codeName="Sheet23"/>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254" priority="19">
      <formula>$D2="OVR"</formula>
    </cfRule>
    <cfRule type="expression" dxfId="253" priority="20">
      <formula>$D2="ARR"</formula>
    </cfRule>
    <cfRule type="expression" dxfId="252" priority="21">
      <formula>$D2="DEP"</formula>
    </cfRule>
    <cfRule type="expression" dxfId="251" priority="22">
      <formula>$D2="LOC"</formula>
    </cfRule>
  </conditionalFormatting>
  <conditionalFormatting sqref="G2:G100">
    <cfRule type="expression" priority="3">
      <formula>AND($D2="OVR", NOT(ISBLANK($G2)))</formula>
    </cfRule>
    <cfRule type="expression" dxfId="250" priority="4">
      <formula>AND($D2="OVR", ISBLANK($G2))</formula>
    </cfRule>
    <cfRule type="expression" dxfId="249" priority="7">
      <formula>AND($D2="ARR", NOT(ISBLANK($G2)))</formula>
    </cfRule>
    <cfRule type="expression" dxfId="248" priority="8">
      <formula>AND($D2="ARR", ISBLANK($G2))</formula>
    </cfRule>
  </conditionalFormatting>
  <conditionalFormatting sqref="I2:I100">
    <cfRule type="expression" priority="1">
      <formula>AND($D2="OVR", NOT(ISBLANK($I2)))</formula>
    </cfRule>
    <cfRule type="expression" dxfId="247" priority="2">
      <formula>AND($D2="OVR", ISBLANK($I2))</formula>
    </cfRule>
    <cfRule type="expression" priority="5">
      <formula>AND($D2="DEP", NOT(ISBLANK($I2)))</formula>
    </cfRule>
    <cfRule type="expression" dxfId="246" priority="6">
      <formula>AND($D2="DEP", ISBLANK($I2))</formula>
    </cfRule>
  </conditionalFormatting>
  <conditionalFormatting sqref="J2:J100">
    <cfRule type="expression" dxfId="245" priority="15">
      <formula>$J2="J"</formula>
    </cfRule>
    <cfRule type="expression" dxfId="244" priority="16">
      <formula>$J2="H"</formula>
    </cfRule>
    <cfRule type="expression" dxfId="243" priority="17">
      <formula>$J2="S"</formula>
    </cfRule>
    <cfRule type="expression" dxfId="242" priority="18">
      <formula>$J2="M"</formula>
    </cfRule>
  </conditionalFormatting>
  <conditionalFormatting sqref="K2:K100">
    <cfRule type="expression" dxfId="241" priority="10">
      <formula>$K2="S"</formula>
    </cfRule>
    <cfRule type="expression" dxfId="240" priority="11">
      <formula>$K2="LM"</formula>
    </cfRule>
    <cfRule type="expression" dxfId="239" priority="12">
      <formula>$K2="UM"</formula>
    </cfRule>
    <cfRule type="expression" dxfId="238" priority="13">
      <formula>$K2="H"</formula>
    </cfRule>
    <cfRule type="expression" dxfId="237" priority="14">
      <formula>$K2="J"</formula>
    </cfRule>
  </conditionalFormatting>
  <conditionalFormatting sqref="S1:S1048576">
    <cfRule type="expression" dxfId="236"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77A8724A-1B97-463A-B0AA-FAC575F6807C}">
      <formula1>1</formula1>
      <formula2>10</formula2>
    </dataValidation>
    <dataValidation type="list" allowBlank="1" showErrorMessage="1" errorTitle="Type of Flight" error="DEP - Departure_x000a_ARR - Arrival_x000a_LOC - Local_x000a_OVR - Overflight" sqref="D2:D100" xr:uid="{ABF1D551-DF43-4714-AF1E-C72DB3EEE81A}">
      <formula1>"LOC, DEP, ARR, OVR"</formula1>
    </dataValidation>
    <dataValidation type="whole" allowBlank="1" showInputMessage="1" showErrorMessage="1" errorTitle="Overshoot" error="Please enter the total number of Go Arounds, Missed Approaches or Overshoots the aircraft performed." sqref="M1:M1048576" xr:uid="{A3E900A9-638D-4003-A701-90204964FF5E}">
      <formula1>1</formula1>
      <formula2>100</formula2>
    </dataValidation>
    <dataValidation type="whole" allowBlank="1" showInputMessage="1" showErrorMessage="1" errorTitle="Touch And Go" error="Please enter the number of times the aircraft performed a touch and go." sqref="L1:L1048576" xr:uid="{C47AE975-1504-4C2B-BDAA-67430A7F9A55}">
      <formula1>1</formula1>
      <formula2>100</formula2>
    </dataValidation>
    <dataValidation type="whole" allowBlank="1" showInputMessage="1" showErrorMessage="1" error="Please enter the number of times this sortie received a Flight Information Service." sqref="N1 N101:N1048576" xr:uid="{667789A3-5333-4FED-8100-829B62DC42FC}">
      <formula1>1</formula1>
      <formula2>10</formula2>
    </dataValidation>
    <dataValidation type="list" allowBlank="1" showInputMessage="1" showErrorMessage="1" error="Please enter the correct rules of flight._x000a_VFR (V), IFR (I), IFR to VFR (Y), VFR to IFR (Z)" sqref="E1:E1048576" xr:uid="{0019344F-AB5D-46F1-B411-BFB494C9E4EE}">
      <formula1>"V,I,Y,Z"</formula1>
    </dataValidation>
    <dataValidation type="custom" allowBlank="1" showInputMessage="1" showErrorMessage="1" errorTitle="Invalid Time Format" error="Invalid Time Format" sqref="G1 G101:G1048576" xr:uid="{83A5A9B8-CFF1-4CED-A919-9B3A0E456F4D}">
      <formula1>AND(LEN(G2)=4,ISNUMBER(G2))</formula1>
    </dataValidation>
    <dataValidation type="list" allowBlank="1" showInputMessage="1" showErrorMessage="1" sqref="O101:O1048576 P1:P100" xr:uid="{2AAC818C-B5B8-40A9-97DD-2DBC42DC9BBA}">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BA115A9A-3031-494C-9FA5-59728A605AED}">
      <formula1>"LOC, DEP, ARR, OVR"</formula1>
    </dataValidation>
    <dataValidation type="list" allowBlank="1" showInputMessage="1" showErrorMessage="1" sqref="D1" xr:uid="{3CED00D8-C530-40CB-B8A5-23D40FF5A6B1}">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E8D5C-5AF9-4377-903E-CA2537F5129C}">
  <sheetPr codeName="Sheet22"/>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235" priority="19">
      <formula>$D2="OVR"</formula>
    </cfRule>
    <cfRule type="expression" dxfId="234" priority="20">
      <formula>$D2="ARR"</formula>
    </cfRule>
    <cfRule type="expression" dxfId="233" priority="21">
      <formula>$D2="DEP"</formula>
    </cfRule>
    <cfRule type="expression" dxfId="232" priority="22">
      <formula>$D2="LOC"</formula>
    </cfRule>
  </conditionalFormatting>
  <conditionalFormatting sqref="G2:G100">
    <cfRule type="expression" priority="3">
      <formula>AND($D2="OVR", NOT(ISBLANK($G2)))</formula>
    </cfRule>
    <cfRule type="expression" dxfId="231" priority="4">
      <formula>AND($D2="OVR", ISBLANK($G2))</formula>
    </cfRule>
    <cfRule type="expression" dxfId="230" priority="7">
      <formula>AND($D2="ARR", NOT(ISBLANK($G2)))</formula>
    </cfRule>
    <cfRule type="expression" dxfId="229" priority="8">
      <formula>AND($D2="ARR", ISBLANK($G2))</formula>
    </cfRule>
  </conditionalFormatting>
  <conditionalFormatting sqref="I2:I100">
    <cfRule type="expression" priority="1">
      <formula>AND($D2="OVR", NOT(ISBLANK($I2)))</formula>
    </cfRule>
    <cfRule type="expression" dxfId="228" priority="2">
      <formula>AND($D2="OVR", ISBLANK($I2))</formula>
    </cfRule>
    <cfRule type="expression" priority="5">
      <formula>AND($D2="DEP", NOT(ISBLANK($I2)))</formula>
    </cfRule>
    <cfRule type="expression" dxfId="227" priority="6">
      <formula>AND($D2="DEP", ISBLANK($I2))</formula>
    </cfRule>
  </conditionalFormatting>
  <conditionalFormatting sqref="J2:J100">
    <cfRule type="expression" dxfId="226" priority="15">
      <formula>$J2="J"</formula>
    </cfRule>
    <cfRule type="expression" dxfId="225" priority="16">
      <formula>$J2="H"</formula>
    </cfRule>
    <cfRule type="expression" dxfId="224" priority="17">
      <formula>$J2="S"</formula>
    </cfRule>
    <cfRule type="expression" dxfId="223" priority="18">
      <formula>$J2="M"</formula>
    </cfRule>
  </conditionalFormatting>
  <conditionalFormatting sqref="K2:K100">
    <cfRule type="expression" dxfId="222" priority="10">
      <formula>$K2="S"</formula>
    </cfRule>
    <cfRule type="expression" dxfId="221" priority="11">
      <formula>$K2="LM"</formula>
    </cfRule>
    <cfRule type="expression" dxfId="220" priority="12">
      <formula>$K2="UM"</formula>
    </cfRule>
    <cfRule type="expression" dxfId="219" priority="13">
      <formula>$K2="H"</formula>
    </cfRule>
    <cfRule type="expression" dxfId="218" priority="14">
      <formula>$K2="J"</formula>
    </cfRule>
  </conditionalFormatting>
  <conditionalFormatting sqref="S1:S1048576">
    <cfRule type="expression" dxfId="217" priority="9" stopIfTrue="1">
      <formula>IF($R1&lt;&gt;"BM",FALSE,IF(OR($S1="A",$S1="L",$S1="M"),FALSE,TRUE))</formula>
    </cfRule>
  </conditionalFormatting>
  <dataValidations count="10">
    <dataValidation type="list" allowBlank="1" showInputMessage="1" showErrorMessage="1" sqref="D1" xr:uid="{6653ED50-7D45-46FC-BF52-E553FDE52402}">
      <formula1>"BM, BC, VM, VC"</formula1>
    </dataValidation>
    <dataValidation type="list" allowBlank="1" showInputMessage="1" showErrorMessage="1" sqref="D101:D1048576" xr:uid="{8BBA597C-CEE5-4AC0-BAD2-711F89118D78}">
      <formula1>"LOC, DEP, ARR, OVR"</formula1>
    </dataValidation>
    <dataValidation type="list" allowBlank="1" showInputMessage="1" showErrorMessage="1" sqref="O101:O1048576 P1:P100" xr:uid="{59DB564A-461F-4111-B2B7-D90D403C4E71}">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7DA6790F-7ECC-479B-98EE-097CF8CF26BC}">
      <formula1>AND(LEN(G2)=4,ISNUMBER(G2))</formula1>
    </dataValidation>
    <dataValidation type="list" allowBlank="1" showInputMessage="1" showErrorMessage="1" error="Please enter the correct rules of flight._x000a_VFR (V), IFR (I), IFR to VFR (Y), VFR to IFR (Z)" sqref="E1:E1048576" xr:uid="{C58158E0-59AE-4122-A666-A87577CEDF4B}">
      <formula1>"V,I,Y,Z"</formula1>
    </dataValidation>
    <dataValidation type="whole" allowBlank="1" showInputMessage="1" showErrorMessage="1" error="Please enter the number of times this sortie received a Flight Information Service." sqref="N1 N101:N1048576" xr:uid="{A1C4E766-737C-43F2-98C5-A92A380268F2}">
      <formula1>1</formula1>
      <formula2>10</formula2>
    </dataValidation>
    <dataValidation type="whole" allowBlank="1" showInputMessage="1" showErrorMessage="1" errorTitle="Touch And Go" error="Please enter the number of times the aircraft performed a touch and go." sqref="L1:L1048576" xr:uid="{BA42F43D-6508-4B3C-8152-6A1228781E73}">
      <formula1>1</formula1>
      <formula2>100</formula2>
    </dataValidation>
    <dataValidation type="whole" allowBlank="1" showInputMessage="1" showErrorMessage="1" errorTitle="Overshoot" error="Please enter the total number of Go Arounds, Missed Approaches or Overshoots the aircraft performed." sqref="M1:M1048576" xr:uid="{D1C7F86E-2CC7-48FA-B671-586B42C9F3B7}">
      <formula1>1</formula1>
      <formula2>100</formula2>
    </dataValidation>
    <dataValidation type="list" allowBlank="1" showErrorMessage="1" errorTitle="Type of Flight" error="DEP - Departure_x000a_ARR - Arrival_x000a_LOC - Local_x000a_OVR - Overflight" sqref="D2:D100" xr:uid="{D49747D3-DD9B-4E1F-A070-F93DB643F682}">
      <formula1>"LOC, DEP, ARR, OVR"</formula1>
    </dataValidation>
    <dataValidation type="whole" allowBlank="1" showInputMessage="1" showErrorMessage="1" errorTitle="Flight Information Service" error="Please enter the number of times this sortie received a Flight Information Service (Basic Service)." sqref="N2:N100" xr:uid="{0064637E-0F5F-4E4F-A358-88755C67272C}">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4A42A-4BEB-4625-A848-6F16B17C096C}">
  <sheetPr codeName="Sheet21"/>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216" priority="19">
      <formula>$D2="OVR"</formula>
    </cfRule>
    <cfRule type="expression" dxfId="215" priority="20">
      <formula>$D2="ARR"</formula>
    </cfRule>
    <cfRule type="expression" dxfId="214" priority="21">
      <formula>$D2="DEP"</formula>
    </cfRule>
    <cfRule type="expression" dxfId="213" priority="22">
      <formula>$D2="LOC"</formula>
    </cfRule>
  </conditionalFormatting>
  <conditionalFormatting sqref="G2:G100">
    <cfRule type="expression" priority="3">
      <formula>AND($D2="OVR", NOT(ISBLANK($G2)))</formula>
    </cfRule>
    <cfRule type="expression" dxfId="212" priority="4">
      <formula>AND($D2="OVR", ISBLANK($G2))</formula>
    </cfRule>
    <cfRule type="expression" dxfId="211" priority="7">
      <formula>AND($D2="ARR", NOT(ISBLANK($G2)))</formula>
    </cfRule>
    <cfRule type="expression" dxfId="210" priority="8">
      <formula>AND($D2="ARR", ISBLANK($G2))</formula>
    </cfRule>
  </conditionalFormatting>
  <conditionalFormatting sqref="I2:I100">
    <cfRule type="expression" priority="1">
      <formula>AND($D2="OVR", NOT(ISBLANK($I2)))</formula>
    </cfRule>
    <cfRule type="expression" dxfId="209" priority="2">
      <formula>AND($D2="OVR", ISBLANK($I2))</formula>
    </cfRule>
    <cfRule type="expression" priority="5">
      <formula>AND($D2="DEP", NOT(ISBLANK($I2)))</formula>
    </cfRule>
    <cfRule type="expression" dxfId="208" priority="6">
      <formula>AND($D2="DEP", ISBLANK($I2))</formula>
    </cfRule>
  </conditionalFormatting>
  <conditionalFormatting sqref="J2:J100">
    <cfRule type="expression" dxfId="207" priority="15">
      <formula>$J2="J"</formula>
    </cfRule>
    <cfRule type="expression" dxfId="206" priority="16">
      <formula>$J2="H"</formula>
    </cfRule>
    <cfRule type="expression" dxfId="205" priority="17">
      <formula>$J2="S"</formula>
    </cfRule>
    <cfRule type="expression" dxfId="204" priority="18">
      <formula>$J2="M"</formula>
    </cfRule>
  </conditionalFormatting>
  <conditionalFormatting sqref="K2:K100">
    <cfRule type="expression" dxfId="203" priority="10">
      <formula>$K2="S"</formula>
    </cfRule>
    <cfRule type="expression" dxfId="202" priority="11">
      <formula>$K2="LM"</formula>
    </cfRule>
    <cfRule type="expression" dxfId="201" priority="12">
      <formula>$K2="UM"</formula>
    </cfRule>
    <cfRule type="expression" dxfId="200" priority="13">
      <formula>$K2="H"</formula>
    </cfRule>
    <cfRule type="expression" dxfId="199" priority="14">
      <formula>$K2="J"</formula>
    </cfRule>
  </conditionalFormatting>
  <conditionalFormatting sqref="S1:S1048576">
    <cfRule type="expression" dxfId="198"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85369A39-D317-408E-80B2-984067F89036}">
      <formula1>1</formula1>
      <formula2>10</formula2>
    </dataValidation>
    <dataValidation type="list" allowBlank="1" showErrorMessage="1" errorTitle="Type of Flight" error="DEP - Departure_x000a_ARR - Arrival_x000a_LOC - Local_x000a_OVR - Overflight" sqref="D2:D100" xr:uid="{D00194E8-B3DA-410A-BDC1-5BDDD2CF5621}">
      <formula1>"LOC, DEP, ARR, OVR"</formula1>
    </dataValidation>
    <dataValidation type="whole" allowBlank="1" showInputMessage="1" showErrorMessage="1" errorTitle="Overshoot" error="Please enter the total number of Go Arounds, Missed Approaches or Overshoots the aircraft performed." sqref="M1:M1048576" xr:uid="{610287BE-8DB5-412A-AE95-3B808D501734}">
      <formula1>1</formula1>
      <formula2>100</formula2>
    </dataValidation>
    <dataValidation type="whole" allowBlank="1" showInputMessage="1" showErrorMessage="1" errorTitle="Touch And Go" error="Please enter the number of times the aircraft performed a touch and go." sqref="L1:L1048576" xr:uid="{183DCB0C-FA6A-4C14-9645-037D8F9C5699}">
      <formula1>1</formula1>
      <formula2>100</formula2>
    </dataValidation>
    <dataValidation type="whole" allowBlank="1" showInputMessage="1" showErrorMessage="1" error="Please enter the number of times this sortie received a Flight Information Service." sqref="N1 N101:N1048576" xr:uid="{BB104558-5DB8-4CDE-AE15-19294584A423}">
      <formula1>1</formula1>
      <formula2>10</formula2>
    </dataValidation>
    <dataValidation type="list" allowBlank="1" showInputMessage="1" showErrorMessage="1" error="Please enter the correct rules of flight._x000a_VFR (V), IFR (I), IFR to VFR (Y), VFR to IFR (Z)" sqref="E1:E1048576" xr:uid="{3C10D92F-3F33-4010-97F4-8EF7DADBC8D4}">
      <formula1>"V,I,Y,Z"</formula1>
    </dataValidation>
    <dataValidation type="custom" allowBlank="1" showInputMessage="1" showErrorMessage="1" errorTitle="Invalid Time Format" error="Invalid Time Format" sqref="G1 G101:G1048576" xr:uid="{8845B454-0F32-4A96-8A1C-AB4F5EF19CA5}">
      <formula1>AND(LEN(G2)=4,ISNUMBER(G2))</formula1>
    </dataValidation>
    <dataValidation type="list" allowBlank="1" showInputMessage="1" showErrorMessage="1" sqref="O101:O1048576 P1:P100" xr:uid="{3C52F08C-A712-492B-9A79-6DAE0D7BBD8B}">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9360A3AD-7BB8-42B1-AEF5-4A533DC0A3AA}">
      <formula1>"LOC, DEP, ARR, OVR"</formula1>
    </dataValidation>
    <dataValidation type="list" allowBlank="1" showInputMessage="1" showErrorMessage="1" sqref="D1" xr:uid="{8A6C7AF7-8EDE-44CA-AD20-A238347633B8}">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5C3A5-C032-4C3C-B072-F8F63AFA5065}">
  <sheetPr codeName="Sheet20"/>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197" priority="19">
      <formula>$D2="OVR"</formula>
    </cfRule>
    <cfRule type="expression" dxfId="196" priority="20">
      <formula>$D2="ARR"</formula>
    </cfRule>
    <cfRule type="expression" dxfId="195" priority="21">
      <formula>$D2="DEP"</formula>
    </cfRule>
    <cfRule type="expression" dxfId="194" priority="22">
      <formula>$D2="LOC"</formula>
    </cfRule>
  </conditionalFormatting>
  <conditionalFormatting sqref="G2:G100">
    <cfRule type="expression" priority="3">
      <formula>AND($D2="OVR", NOT(ISBLANK($G2)))</formula>
    </cfRule>
    <cfRule type="expression" dxfId="193" priority="4">
      <formula>AND($D2="OVR", ISBLANK($G2))</formula>
    </cfRule>
    <cfRule type="expression" dxfId="192" priority="7">
      <formula>AND($D2="ARR", NOT(ISBLANK($G2)))</formula>
    </cfRule>
    <cfRule type="expression" dxfId="191" priority="8">
      <formula>AND($D2="ARR", ISBLANK($G2))</formula>
    </cfRule>
  </conditionalFormatting>
  <conditionalFormatting sqref="I2:I100">
    <cfRule type="expression" priority="1">
      <formula>AND($D2="OVR", NOT(ISBLANK($I2)))</formula>
    </cfRule>
    <cfRule type="expression" dxfId="190" priority="2">
      <formula>AND($D2="OVR", ISBLANK($I2))</formula>
    </cfRule>
    <cfRule type="expression" priority="5">
      <formula>AND($D2="DEP", NOT(ISBLANK($I2)))</formula>
    </cfRule>
    <cfRule type="expression" dxfId="189" priority="6">
      <formula>AND($D2="DEP", ISBLANK($I2))</formula>
    </cfRule>
  </conditionalFormatting>
  <conditionalFormatting sqref="J2:J100">
    <cfRule type="expression" dxfId="188" priority="15">
      <formula>$J2="J"</formula>
    </cfRule>
    <cfRule type="expression" dxfId="187" priority="16">
      <formula>$J2="H"</formula>
    </cfRule>
    <cfRule type="expression" dxfId="186" priority="17">
      <formula>$J2="S"</formula>
    </cfRule>
    <cfRule type="expression" dxfId="185" priority="18">
      <formula>$J2="M"</formula>
    </cfRule>
  </conditionalFormatting>
  <conditionalFormatting sqref="K2:K100">
    <cfRule type="expression" dxfId="184" priority="10">
      <formula>$K2="S"</formula>
    </cfRule>
    <cfRule type="expression" dxfId="183" priority="11">
      <formula>$K2="LM"</formula>
    </cfRule>
    <cfRule type="expression" dxfId="182" priority="12">
      <formula>$K2="UM"</formula>
    </cfRule>
    <cfRule type="expression" dxfId="181" priority="13">
      <formula>$K2="H"</formula>
    </cfRule>
    <cfRule type="expression" dxfId="180" priority="14">
      <formula>$K2="J"</formula>
    </cfRule>
  </conditionalFormatting>
  <conditionalFormatting sqref="S1">
    <cfRule type="expression" dxfId="179" priority="9" stopIfTrue="1">
      <formula>IF($R1&lt;&gt;"BM",FALSE,IF(OR($S1="A",$S1="L",$S1="M"),FALSE,TRUE))</formula>
    </cfRule>
  </conditionalFormatting>
  <conditionalFormatting sqref="S2:S1048576">
    <cfRule type="expression" dxfId="178" priority="31" stopIfTrue="1">
      <formula>IF($R2&lt;&gt;"BM",FALSE,IF(OR($S2="A",$S2="L",$S2="M"),FALSE,TRUE))</formula>
    </cfRule>
  </conditionalFormatting>
  <dataValidations count="10">
    <dataValidation type="list" allowBlank="1" showInputMessage="1" showErrorMessage="1" sqref="D1" xr:uid="{B450D1F4-E5C0-4D3B-86D2-5A704423E276}">
      <formula1>"BM, BC, VM, VC"</formula1>
    </dataValidation>
    <dataValidation type="list" allowBlank="1" showInputMessage="1" showErrorMessage="1" sqref="D101:D1048576" xr:uid="{889470E0-8C9B-4586-A4DE-2B6F316E101C}">
      <formula1>"LOC, DEP, ARR, OVR"</formula1>
    </dataValidation>
    <dataValidation type="list" allowBlank="1" showInputMessage="1" showErrorMessage="1" sqref="O101:O1048576 P1:P100" xr:uid="{8CC00967-E037-4E92-80F8-956787D8CF94}">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5D94FF94-A6BE-4F8F-B5AD-E5D79B97C55E}">
      <formula1>AND(LEN(G2)=4,ISNUMBER(G2))</formula1>
    </dataValidation>
    <dataValidation type="list" allowBlank="1" showInputMessage="1" showErrorMessage="1" error="Please enter the correct rules of flight._x000a_VFR (V), IFR (I), IFR to VFR (Y), VFR to IFR (Z)" sqref="E1:E1048576" xr:uid="{2A305B80-A3AB-4926-94DA-6B57463C6836}">
      <formula1>"V,I,Y,Z"</formula1>
    </dataValidation>
    <dataValidation type="whole" allowBlank="1" showInputMessage="1" showErrorMessage="1" error="Please enter the number of times this sortie received a Flight Information Service." sqref="N1 N101:N1048576" xr:uid="{26B8E49D-1D6A-46F9-A81E-83FF5CA76C2E}">
      <formula1>1</formula1>
      <formula2>10</formula2>
    </dataValidation>
    <dataValidation type="whole" allowBlank="1" showInputMessage="1" showErrorMessage="1" errorTitle="Touch And Go" error="Please enter the number of times the aircraft performed a touch and go." sqref="L1:L1048576" xr:uid="{2CEAEDC4-A39D-4AC4-99DD-8B4B629550D8}">
      <formula1>1</formula1>
      <formula2>100</formula2>
    </dataValidation>
    <dataValidation type="whole" allowBlank="1" showInputMessage="1" showErrorMessage="1" errorTitle="Overshoot" error="Please enter the total number of Go Arounds, Missed Approaches or Overshoots the aircraft performed." sqref="M1:M1048576" xr:uid="{E2A70BE0-4B4C-4AD4-8880-E5C28D79FB50}">
      <formula1>1</formula1>
      <formula2>100</formula2>
    </dataValidation>
    <dataValidation type="list" allowBlank="1" showErrorMessage="1" errorTitle="Type of Flight" error="DEP - Departure_x000a_ARR - Arrival_x000a_LOC - Local_x000a_OVR - Overflight" sqref="D2:D100" xr:uid="{028FBDF6-30A2-4758-9D58-D04FF5B77536}">
      <formula1>"LOC, DEP, ARR, OVR"</formula1>
    </dataValidation>
    <dataValidation type="whole" allowBlank="1" showInputMessage="1" showErrorMessage="1" errorTitle="Flight Information Service" error="Please enter the number of times this sortie received a Flight Information Service (Basic Service)." sqref="N2:N100" xr:uid="{E8EDB537-840E-4EA4-95DF-6C0FD93A43B5}">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FAF0-E0A9-4849-8643-13BA909F7962}">
  <sheetPr codeName="Sheet16"/>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177" priority="19">
      <formula>$D2="OVR"</formula>
    </cfRule>
    <cfRule type="expression" dxfId="176" priority="20">
      <formula>$D2="ARR"</formula>
    </cfRule>
    <cfRule type="expression" dxfId="175" priority="21">
      <formula>$D2="DEP"</formula>
    </cfRule>
    <cfRule type="expression" dxfId="174" priority="22">
      <formula>$D2="LOC"</formula>
    </cfRule>
  </conditionalFormatting>
  <conditionalFormatting sqref="G2:G100">
    <cfRule type="expression" priority="3">
      <formula>AND($D2="OVR", NOT(ISBLANK($G2)))</formula>
    </cfRule>
    <cfRule type="expression" dxfId="173" priority="4">
      <formula>AND($D2="OVR", ISBLANK($G2))</formula>
    </cfRule>
    <cfRule type="expression" dxfId="172" priority="7">
      <formula>AND($D2="ARR", NOT(ISBLANK($G2)))</formula>
    </cfRule>
    <cfRule type="expression" dxfId="171" priority="8">
      <formula>AND($D2="ARR", ISBLANK($G2))</formula>
    </cfRule>
  </conditionalFormatting>
  <conditionalFormatting sqref="I2:I100">
    <cfRule type="expression" priority="1">
      <formula>AND($D2="OVR", NOT(ISBLANK($I2)))</formula>
    </cfRule>
    <cfRule type="expression" dxfId="170" priority="2">
      <formula>AND($D2="OVR", ISBLANK($I2))</formula>
    </cfRule>
    <cfRule type="expression" priority="5">
      <formula>AND($D2="DEP", NOT(ISBLANK($I2)))</formula>
    </cfRule>
    <cfRule type="expression" dxfId="169" priority="6">
      <formula>AND($D2="DEP", ISBLANK($I2))</formula>
    </cfRule>
  </conditionalFormatting>
  <conditionalFormatting sqref="J2:J100">
    <cfRule type="expression" dxfId="168" priority="15">
      <formula>$J2="J"</formula>
    </cfRule>
    <cfRule type="expression" dxfId="167" priority="16">
      <formula>$J2="H"</formula>
    </cfRule>
    <cfRule type="expression" dxfId="166" priority="17">
      <formula>$J2="S"</formula>
    </cfRule>
    <cfRule type="expression" dxfId="165" priority="18">
      <formula>$J2="M"</formula>
    </cfRule>
  </conditionalFormatting>
  <conditionalFormatting sqref="K2:K100">
    <cfRule type="expression" dxfId="164" priority="10">
      <formula>$K2="S"</formula>
    </cfRule>
    <cfRule type="expression" dxfId="163" priority="11">
      <formula>$K2="LM"</formula>
    </cfRule>
    <cfRule type="expression" dxfId="162" priority="12">
      <formula>$K2="UM"</formula>
    </cfRule>
    <cfRule type="expression" dxfId="161" priority="13">
      <formula>$K2="H"</formula>
    </cfRule>
    <cfRule type="expression" dxfId="160" priority="14">
      <formula>$K2="J"</formula>
    </cfRule>
  </conditionalFormatting>
  <conditionalFormatting sqref="S1:S1048576">
    <cfRule type="expression" dxfId="159"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9868F7E2-707E-4C35-9A20-09605CACC220}">
      <formula1>1</formula1>
      <formula2>10</formula2>
    </dataValidation>
    <dataValidation type="list" allowBlank="1" showErrorMessage="1" errorTitle="Type of Flight" error="DEP - Departure_x000a_ARR - Arrival_x000a_LOC - Local_x000a_OVR - Overflight" sqref="D2:D100" xr:uid="{07B6D6B4-9C0A-4DCE-892C-11FD6EE16E2D}">
      <formula1>"LOC, DEP, ARR, OVR"</formula1>
    </dataValidation>
    <dataValidation type="whole" allowBlank="1" showInputMessage="1" showErrorMessage="1" errorTitle="Overshoot" error="Please enter the total number of Go Arounds, Missed Approaches or Overshoots the aircraft performed." sqref="M1:M1048576" xr:uid="{75C7C1F4-D331-4D70-A01A-00550CFA4311}">
      <formula1>1</formula1>
      <formula2>100</formula2>
    </dataValidation>
    <dataValidation type="whole" allowBlank="1" showInputMessage="1" showErrorMessage="1" errorTitle="Touch And Go" error="Please enter the number of times the aircraft performed a touch and go." sqref="L1:L1048576" xr:uid="{263D1BF4-4D97-4668-850A-9DF26DC666D0}">
      <formula1>1</formula1>
      <formula2>100</formula2>
    </dataValidation>
    <dataValidation type="whole" allowBlank="1" showInputMessage="1" showErrorMessage="1" error="Please enter the number of times this sortie received a Flight Information Service." sqref="N1 N101:N1048576" xr:uid="{2CBB916D-A2FF-4AD7-B907-9CB0AE3FDE48}">
      <formula1>1</formula1>
      <formula2>10</formula2>
    </dataValidation>
    <dataValidation type="list" allowBlank="1" showInputMessage="1" showErrorMessage="1" error="Please enter the correct rules of flight._x000a_VFR (V), IFR (I), IFR to VFR (Y), VFR to IFR (Z)" sqref="E1:E1048576" xr:uid="{1247A291-EF74-431C-B362-327741190DC1}">
      <formula1>"V,I,Y,Z"</formula1>
    </dataValidation>
    <dataValidation type="custom" allowBlank="1" showInputMessage="1" showErrorMessage="1" errorTitle="Invalid Time Format" error="Invalid Time Format" sqref="G1 G101:G1048576" xr:uid="{EFA567B6-DF2C-4DAC-91C4-D6F209CB8113}">
      <formula1>AND(LEN(G2)=4,ISNUMBER(G2))</formula1>
    </dataValidation>
    <dataValidation type="list" allowBlank="1" showInputMessage="1" showErrorMessage="1" sqref="O101:O1048576 P1:P100" xr:uid="{083B25BB-B8DF-414F-8918-C6249E55A9B3}">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D1F944EE-AC70-4E79-BDAD-BEF454749A84}">
      <formula1>"LOC, DEP, ARR, OVR"</formula1>
    </dataValidation>
    <dataValidation type="list" allowBlank="1" showInputMessage="1" showErrorMessage="1" sqref="D1" xr:uid="{318656C9-98F6-47AE-9F11-BC82881E6661}">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3CD6E-0596-4486-A2EA-A460E4F1CEE5}">
  <sheetPr codeName="Sheet19"/>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158" priority="19">
      <formula>$D2="OVR"</formula>
    </cfRule>
    <cfRule type="expression" dxfId="157" priority="20">
      <formula>$D2="ARR"</formula>
    </cfRule>
    <cfRule type="expression" dxfId="156" priority="21">
      <formula>$D2="DEP"</formula>
    </cfRule>
    <cfRule type="expression" dxfId="155" priority="22">
      <formula>$D2="LOC"</formula>
    </cfRule>
  </conditionalFormatting>
  <conditionalFormatting sqref="G2:G100">
    <cfRule type="expression" priority="3">
      <formula>AND($D2="OVR", NOT(ISBLANK($G2)))</formula>
    </cfRule>
    <cfRule type="expression" dxfId="154" priority="4">
      <formula>AND($D2="OVR", ISBLANK($G2))</formula>
    </cfRule>
    <cfRule type="expression" dxfId="153" priority="7">
      <formula>AND($D2="ARR", NOT(ISBLANK($G2)))</formula>
    </cfRule>
    <cfRule type="expression" dxfId="152" priority="8">
      <formula>AND($D2="ARR", ISBLANK($G2))</formula>
    </cfRule>
  </conditionalFormatting>
  <conditionalFormatting sqref="I2:I100">
    <cfRule type="expression" priority="1">
      <formula>AND($D2="OVR", NOT(ISBLANK($I2)))</formula>
    </cfRule>
    <cfRule type="expression" dxfId="151" priority="2">
      <formula>AND($D2="OVR", ISBLANK($I2))</formula>
    </cfRule>
    <cfRule type="expression" priority="5">
      <formula>AND($D2="DEP", NOT(ISBLANK($I2)))</formula>
    </cfRule>
    <cfRule type="expression" dxfId="150" priority="6">
      <formula>AND($D2="DEP", ISBLANK($I2))</formula>
    </cfRule>
  </conditionalFormatting>
  <conditionalFormatting sqref="J2:J100">
    <cfRule type="expression" dxfId="149" priority="15">
      <formula>$J2="J"</formula>
    </cfRule>
    <cfRule type="expression" dxfId="148" priority="16">
      <formula>$J2="H"</formula>
    </cfRule>
    <cfRule type="expression" dxfId="147" priority="17">
      <formula>$J2="S"</formula>
    </cfRule>
    <cfRule type="expression" dxfId="146" priority="18">
      <formula>$J2="M"</formula>
    </cfRule>
  </conditionalFormatting>
  <conditionalFormatting sqref="K2:K100">
    <cfRule type="expression" dxfId="145" priority="10">
      <formula>$K2="S"</formula>
    </cfRule>
    <cfRule type="expression" dxfId="144" priority="11">
      <formula>$K2="LM"</formula>
    </cfRule>
    <cfRule type="expression" dxfId="143" priority="12">
      <formula>$K2="UM"</formula>
    </cfRule>
    <cfRule type="expression" dxfId="142" priority="13">
      <formula>$K2="H"</formula>
    </cfRule>
    <cfRule type="expression" dxfId="141" priority="14">
      <formula>$K2="J"</formula>
    </cfRule>
  </conditionalFormatting>
  <conditionalFormatting sqref="S1:S1048576">
    <cfRule type="expression" dxfId="140" priority="9" stopIfTrue="1">
      <formula>IF($R1&lt;&gt;"BM",FALSE,IF(OR($S1="A",$S1="L",$S1="M"),FALSE,TRUE))</formula>
    </cfRule>
  </conditionalFormatting>
  <dataValidations count="10">
    <dataValidation type="list" allowBlank="1" showInputMessage="1" showErrorMessage="1" sqref="D1" xr:uid="{19D1C04A-B828-4EDD-9F68-FD887C732FDA}">
      <formula1>"BM, BC, VM, VC"</formula1>
    </dataValidation>
    <dataValidation type="list" allowBlank="1" showInputMessage="1" showErrorMessage="1" sqref="D101:D1048576" xr:uid="{88423DEC-DE61-4C40-A58D-3554E5D3EF15}">
      <formula1>"LOC, DEP, ARR, OVR"</formula1>
    </dataValidation>
    <dataValidation type="list" allowBlank="1" showInputMessage="1" showErrorMessage="1" sqref="O101:O1048576 P1:P100" xr:uid="{F97FF406-DC46-4A88-8454-6BA65621431A}">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2B979FE3-B05A-425D-A011-A0E61D7525C9}">
      <formula1>AND(LEN(G2)=4,ISNUMBER(G2))</formula1>
    </dataValidation>
    <dataValidation type="list" allowBlank="1" showInputMessage="1" showErrorMessage="1" error="Please enter the correct rules of flight._x000a_VFR (V), IFR (I), IFR to VFR (Y), VFR to IFR (Z)" sqref="E1:E1048576" xr:uid="{42087A7E-5C66-4EA3-813B-6D2CBCDC4548}">
      <formula1>"V,I,Y,Z"</formula1>
    </dataValidation>
    <dataValidation type="whole" allowBlank="1" showInputMessage="1" showErrorMessage="1" error="Please enter the number of times this sortie received a Flight Information Service." sqref="N1 N101:N1048576" xr:uid="{E3C7D964-AD63-4255-9941-14C9C1FB15AF}">
      <formula1>1</formula1>
      <formula2>10</formula2>
    </dataValidation>
    <dataValidation type="whole" allowBlank="1" showInputMessage="1" showErrorMessage="1" errorTitle="Touch And Go" error="Please enter the number of times the aircraft performed a touch and go." sqref="L1:L1048576" xr:uid="{64702DD4-528E-4F3D-B08E-3298F2CFD849}">
      <formula1>1</formula1>
      <formula2>100</formula2>
    </dataValidation>
    <dataValidation type="whole" allowBlank="1" showInputMessage="1" showErrorMessage="1" errorTitle="Overshoot" error="Please enter the total number of Go Arounds, Missed Approaches or Overshoots the aircraft performed." sqref="M1:M1048576" xr:uid="{9DED9BD6-E420-40A7-8933-8869B2B766EA}">
      <formula1>1</formula1>
      <formula2>100</formula2>
    </dataValidation>
    <dataValidation type="list" allowBlank="1" showErrorMessage="1" errorTitle="Type of Flight" error="DEP - Departure_x000a_ARR - Arrival_x000a_LOC - Local_x000a_OVR - Overflight" sqref="D2:D100" xr:uid="{250142A6-012C-4BC9-ABA4-734BA2FF17F9}">
      <formula1>"LOC, DEP, ARR, OVR"</formula1>
    </dataValidation>
    <dataValidation type="whole" allowBlank="1" showInputMessage="1" showErrorMessage="1" errorTitle="Flight Information Service" error="Please enter the number of times this sortie received a Flight Information Service (Basic Service)." sqref="N2:N100" xr:uid="{9201FD17-0F67-427D-8D61-0CEED0A7703F}">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25118-5A88-4DE7-9144-C100FE073036}">
  <sheetPr codeName="Sheet18"/>
  <dimension ref="A1:U100"/>
  <sheetViews>
    <sheetView showZeros="0" workbookViewId="0">
      <selection activeCell="A2" sqref="A2"/>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B2" t="str">
        <f>IF(ISERROR(VLOOKUP(A2,'Registration Database'!A:N,13,0)),"",VLOOKUP(A2,'Registration Database'!A:N,13,0))</f>
        <v/>
      </c>
      <c r="C2" t="str">
        <f>IF(ISERROR(VLOOKUP(A2,'Registration Database'!A:E,3,0))," ",VLOOKUP(A2,'Registration Database'!A:E,3,0))</f>
        <v xml:space="preserve"> </v>
      </c>
      <c r="D2" t="str">
        <f t="shared" ref="D2:D33" si="0">IF(ISNUMBER(SEARCH("UAM", B2)), "LOC", "")</f>
        <v/>
      </c>
      <c r="E2" t="str">
        <f t="shared" ref="E2:E23" si="1">IF(OR(D2="LOC", D2="OVR"), "V", "")</f>
        <v/>
      </c>
      <c r="F2" t="str">
        <f t="shared" ref="F2:F23" si="2">IF(OR(D2="DEP",D2="LOC"),"EGOW","")</f>
        <v/>
      </c>
      <c r="H2" t="str">
        <f t="shared" ref="H2:H23" si="3">IF(OR(D2="ARR",D2="LOC"),"EGOW","")</f>
        <v/>
      </c>
      <c r="J2" t="str">
        <f>IF(ISERROR(VLOOKUP(C2,'WTC Database'!C:G,4,0))," ",VLOOKUP(C2,'WTC Database'!C:G,4,0))</f>
        <v xml:space="preserve"> </v>
      </c>
      <c r="K2" s="48" t="str">
        <f>IF(ISERROR(VLOOKUP(C2,'WTC Database'!C:G,5,0))," ",VLOOKUP(C2,'WTC Database'!C:G,5,0))</f>
        <v xml:space="preserve"> </v>
      </c>
      <c r="L2" s="55"/>
      <c r="M2" s="55"/>
      <c r="N2" s="48">
        <f t="shared" ref="N2:N23" si="4">IF(D2="OVR",1,0)</f>
        <v>0</v>
      </c>
      <c r="O2" s="48" t="str">
        <f>IF(ISERROR(VLOOKUP(B2,'Callsign Database'!A:F,4,0))," ",VLOOKUP(B2,'Callsign Database'!A:F,4,0))</f>
        <v xml:space="preserve"> </v>
      </c>
      <c r="P2" s="48"/>
      <c r="Q2" t="str">
        <f>IF(ISERROR(VLOOKUP(A2,'Registration Database'!A:O,15,0))," ",VLOOKUP(A2,'Registration Database'!A:O,15,0))</f>
        <v xml:space="preserve"> </v>
      </c>
      <c r="R2" s="48" t="str">
        <f>IF(ISERROR(VLOOKUP(A2,'Registration Database'!A:F,6,0))," ",VLOOKUP(A2,'Registration Database'!A:F,6,0))</f>
        <v xml:space="preserve"> </v>
      </c>
      <c r="S2" s="48" t="str">
        <f>IF(ISERROR(VLOOKUP(B2,'Callsign Database'!A:F,3,0)),"",VLOOKUP(B2,'Callsign Database'!A:F,3,0))</f>
        <v/>
      </c>
      <c r="T2" s="48">
        <f t="shared" ref="T2:T65" si="5">IF(D2="loc",2)+IF(OR(D2="DEP",D2="ARR"),"1")+IF(D2="ovr","0")</f>
        <v>0</v>
      </c>
      <c r="U2" s="48">
        <f>L2*2</f>
        <v>0</v>
      </c>
    </row>
    <row r="3" spans="1:21" x14ac:dyDescent="0.3">
      <c r="B3" t="str">
        <f>IF(ISERROR(VLOOKUP(A3,'Registration Database'!A:N,13,0)),"",VLOOKUP(A3,'Registration Database'!A:N,13,0))</f>
        <v/>
      </c>
      <c r="C3" t="str">
        <f>IF(ISERROR(VLOOKUP(A3,'Registration Database'!A:E,3,0))," ",VLOOKUP(A3,'Registration Database'!A:E,3,0))</f>
        <v xml:space="preserve"> </v>
      </c>
      <c r="D3" t="str">
        <f t="shared" si="0"/>
        <v/>
      </c>
      <c r="E3" t="str">
        <f t="shared" si="1"/>
        <v/>
      </c>
      <c r="F3" t="str">
        <f t="shared" si="2"/>
        <v/>
      </c>
      <c r="H3" t="str">
        <f t="shared" si="3"/>
        <v/>
      </c>
      <c r="J3" t="str">
        <f>IF(ISERROR(VLOOKUP(C3,'WTC Database'!C:G,4,0))," ",VLOOKUP(C3,'WTC Database'!C:G,4,0))</f>
        <v xml:space="preserve"> </v>
      </c>
      <c r="K3" s="48" t="str">
        <f>IF(ISERROR(VLOOKUP(C3,'WTC Database'!C:G,5,0))," ",VLOOKUP(C3,'WTC Database'!C:G,5,0))</f>
        <v xml:space="preserve"> </v>
      </c>
      <c r="L3" s="55"/>
      <c r="M3" s="55"/>
      <c r="N3" s="48">
        <f t="shared" si="4"/>
        <v>0</v>
      </c>
      <c r="O3" s="48" t="str">
        <f>IF(ISERROR(VLOOKUP(B3,'Callsign Database'!A:F,4,0))," ",VLOOKUP(B3,'Callsign Database'!A:F,4,0))</f>
        <v xml:space="preserve"> </v>
      </c>
      <c r="P3" s="48"/>
      <c r="Q3" t="str">
        <f>IF(ISERROR(VLOOKUP(A3,'Registration Database'!A:O,15,0))," ",VLOOKUP(A3,'Registration Database'!A:O,15,0))</f>
        <v xml:space="preserve"> </v>
      </c>
      <c r="R3" s="48" t="str">
        <f>IF(ISERROR(VLOOKUP(A3,'Registration Database'!A:F,6,0))," ",VLOOKUP(A3,'Registration Database'!A:F,6,0))</f>
        <v xml:space="preserve"> </v>
      </c>
      <c r="S3" s="48" t="str">
        <f>IF(ISERROR(VLOOKUP(B3,'Callsign Database'!A:F,3,0)),"",VLOOKUP(B3,'Callsign Database'!A:F,3,0))</f>
        <v/>
      </c>
      <c r="T3" s="48">
        <f t="shared" si="5"/>
        <v>0</v>
      </c>
      <c r="U3" s="48">
        <f t="shared" ref="U3:U66" si="6">L3*2</f>
        <v>0</v>
      </c>
    </row>
    <row r="4" spans="1:21" x14ac:dyDescent="0.3">
      <c r="B4" t="str">
        <f>IF(ISERROR(VLOOKUP(A4,'Registration Database'!A:N,13,0)),"",VLOOKUP(A4,'Registration Database'!A:N,13,0))</f>
        <v/>
      </c>
      <c r="C4" t="str">
        <f>IF(ISERROR(VLOOKUP(A4,'Registration Database'!A:E,3,0))," ",VLOOKUP(A4,'Registration Database'!A:E,3,0))</f>
        <v xml:space="preserve"> </v>
      </c>
      <c r="D4" t="str">
        <f t="shared" si="0"/>
        <v/>
      </c>
      <c r="E4" t="str">
        <f t="shared" si="1"/>
        <v/>
      </c>
      <c r="F4" t="str">
        <f t="shared" si="2"/>
        <v/>
      </c>
      <c r="H4" t="str">
        <f t="shared" si="3"/>
        <v/>
      </c>
      <c r="J4" t="str">
        <f>IF(ISERROR(VLOOKUP(C4,'WTC Database'!C:G,4,0))," ",VLOOKUP(C4,'WTC Database'!C:G,4,0))</f>
        <v xml:space="preserve"> </v>
      </c>
      <c r="K4" s="48" t="str">
        <f>IF(ISERROR(VLOOKUP(C4,'WTC Database'!C:G,5,0))," ",VLOOKUP(C4,'WTC Database'!C:G,5,0))</f>
        <v xml:space="preserve"> </v>
      </c>
      <c r="L4" s="55"/>
      <c r="M4" s="55"/>
      <c r="N4" s="48">
        <f t="shared" si="4"/>
        <v>0</v>
      </c>
      <c r="O4" s="48" t="str">
        <f>IF(ISERROR(VLOOKUP(B4,'Callsign Database'!A:F,4,0))," ",VLOOKUP(B4,'Callsign Database'!A:F,4,0))</f>
        <v xml:space="preserve"> </v>
      </c>
      <c r="P4" s="48"/>
      <c r="Q4" t="str">
        <f>IF(ISERROR(VLOOKUP(A4,'Registration Database'!A:O,15,0))," ",VLOOKUP(A4,'Registration Database'!A:O,15,0))</f>
        <v xml:space="preserve"> </v>
      </c>
      <c r="R4" s="48" t="str">
        <f>IF(ISERROR(VLOOKUP(A4,'Registration Database'!A:F,6,0))," ",VLOOKUP(A4,'Registration Database'!A:F,6,0))</f>
        <v xml:space="preserve"> </v>
      </c>
      <c r="S4" s="48" t="str">
        <f>IF(ISERROR(VLOOKUP(B4,'Callsign Database'!A:F,3,0)),"",VLOOKUP(B4,'Callsign Database'!A:F,3,0))</f>
        <v/>
      </c>
      <c r="T4" s="48">
        <f t="shared" si="5"/>
        <v>0</v>
      </c>
      <c r="U4" s="48">
        <f t="shared" si="6"/>
        <v>0</v>
      </c>
    </row>
    <row r="5" spans="1:21" x14ac:dyDescent="0.3">
      <c r="B5" t="str">
        <f>IF(ISERROR(VLOOKUP(A5,'Registration Database'!A:N,13,0)),"",VLOOKUP(A5,'Registration Database'!A:N,13,0))</f>
        <v/>
      </c>
      <c r="C5" t="str">
        <f>IF(ISERROR(VLOOKUP(A5,'Registration Database'!A:E,3,0))," ",VLOOKUP(A5,'Registration Database'!A:E,3,0))</f>
        <v xml:space="preserve"> </v>
      </c>
      <c r="D5" t="str">
        <f t="shared" si="0"/>
        <v/>
      </c>
      <c r="E5" t="str">
        <f t="shared" si="1"/>
        <v/>
      </c>
      <c r="F5" t="str">
        <f t="shared" si="2"/>
        <v/>
      </c>
      <c r="H5" t="str">
        <f t="shared" si="3"/>
        <v/>
      </c>
      <c r="J5" t="str">
        <f>IF(ISERROR(VLOOKUP(C5,'WTC Database'!C:G,4,0))," ",VLOOKUP(C5,'WTC Database'!C:G,4,0))</f>
        <v xml:space="preserve"> </v>
      </c>
      <c r="K5" s="48" t="str">
        <f>IF(ISERROR(VLOOKUP(C5,'WTC Database'!C:G,5,0))," ",VLOOKUP(C5,'WTC Database'!C:G,5,0))</f>
        <v xml:space="preserve"> </v>
      </c>
      <c r="L5" s="55"/>
      <c r="M5" s="55"/>
      <c r="N5" s="48">
        <f t="shared" si="4"/>
        <v>0</v>
      </c>
      <c r="O5" s="48" t="str">
        <f>IF(ISERROR(VLOOKUP(B5,'Callsign Database'!A:F,4,0))," ",VLOOKUP(B5,'Callsign Database'!A:F,4,0))</f>
        <v xml:space="preserve"> </v>
      </c>
      <c r="P5" s="48"/>
      <c r="Q5" t="str">
        <f>IF(ISERROR(VLOOKUP(A5,'Registration Database'!A:O,15,0))," ",VLOOKUP(A5,'Registration Database'!A:O,15,0))</f>
        <v xml:space="preserve"> </v>
      </c>
      <c r="R5" s="48" t="str">
        <f>IF(ISERROR(VLOOKUP(A5,'Registration Database'!A:F,6,0))," ",VLOOKUP(A5,'Registration Database'!A:F,6,0))</f>
        <v xml:space="preserve"> </v>
      </c>
      <c r="S5" s="48" t="str">
        <f>IF(ISERROR(VLOOKUP(B5,'Callsign Database'!A:F,3,0)),"",VLOOKUP(B5,'Callsign Database'!A:F,3,0))</f>
        <v/>
      </c>
      <c r="T5" s="48">
        <f t="shared" si="5"/>
        <v>0</v>
      </c>
      <c r="U5" s="48">
        <f t="shared" si="6"/>
        <v>0</v>
      </c>
    </row>
    <row r="6" spans="1:21" x14ac:dyDescent="0.3">
      <c r="B6" t="str">
        <f>IF(ISERROR(VLOOKUP(A6,'Registration Database'!A:N,13,0)),"",VLOOKUP(A6,'Registration Database'!A:N,13,0))</f>
        <v/>
      </c>
      <c r="C6" t="str">
        <f>IF(ISERROR(VLOOKUP(A6,'Registration Database'!A:E,3,0))," ",VLOOKUP(A6,'Registration Database'!A:E,3,0))</f>
        <v xml:space="preserve"> </v>
      </c>
      <c r="D6" t="str">
        <f t="shared" si="0"/>
        <v/>
      </c>
      <c r="E6" t="str">
        <f t="shared" si="1"/>
        <v/>
      </c>
      <c r="F6" t="str">
        <f t="shared" si="2"/>
        <v/>
      </c>
      <c r="H6" t="str">
        <f t="shared" si="3"/>
        <v/>
      </c>
      <c r="J6" t="str">
        <f>IF(ISERROR(VLOOKUP(C6,'WTC Database'!C:G,4,0))," ",VLOOKUP(C6,'WTC Database'!C:G,4,0))</f>
        <v xml:space="preserve"> </v>
      </c>
      <c r="K6" s="48" t="str">
        <f>IF(ISERROR(VLOOKUP(C6,'WTC Database'!C:G,5,0))," ",VLOOKUP(C6,'WTC Database'!C:G,5,0))</f>
        <v xml:space="preserve"> </v>
      </c>
      <c r="L6" s="55"/>
      <c r="M6" s="55"/>
      <c r="N6" s="48">
        <f t="shared" si="4"/>
        <v>0</v>
      </c>
      <c r="O6" s="48" t="str">
        <f>IF(ISERROR(VLOOKUP(B6,'Callsign Database'!A:F,4,0))," ",VLOOKUP(B6,'Callsign Database'!A:F,4,0))</f>
        <v xml:space="preserve"> </v>
      </c>
      <c r="P6" s="48"/>
      <c r="Q6" t="str">
        <f>IF(ISERROR(VLOOKUP(A6,'Registration Database'!A:O,15,0))," ",VLOOKUP(A6,'Registration Database'!A:O,15,0))</f>
        <v xml:space="preserve"> </v>
      </c>
      <c r="R6" s="48" t="str">
        <f>IF(ISERROR(VLOOKUP(A6,'Registration Database'!A:F,6,0))," ",VLOOKUP(A6,'Registration Database'!A:F,6,0))</f>
        <v xml:space="preserve"> </v>
      </c>
      <c r="S6" s="48" t="str">
        <f>IF(ISERROR(VLOOKUP(B6,'Callsign Database'!A:F,3,0)),"",VLOOKUP(B6,'Callsign Database'!A:F,3,0))</f>
        <v/>
      </c>
      <c r="T6" s="48">
        <f t="shared" si="5"/>
        <v>0</v>
      </c>
      <c r="U6" s="48">
        <f t="shared" si="6"/>
        <v>0</v>
      </c>
    </row>
    <row r="7" spans="1:21" x14ac:dyDescent="0.3">
      <c r="B7" t="str">
        <f>IF(ISERROR(VLOOKUP(A7,'Registration Database'!A:N,13,0)),"",VLOOKUP(A7,'Registration Database'!A:N,13,0))</f>
        <v/>
      </c>
      <c r="C7" t="str">
        <f>IF(ISERROR(VLOOKUP(A7,'Registration Database'!A:E,3,0))," ",VLOOKUP(A7,'Registration Database'!A:E,3,0))</f>
        <v xml:space="preserve"> </v>
      </c>
      <c r="D7" t="str">
        <f t="shared" si="0"/>
        <v/>
      </c>
      <c r="E7" t="str">
        <f t="shared" si="1"/>
        <v/>
      </c>
      <c r="F7" t="str">
        <f t="shared" si="2"/>
        <v/>
      </c>
      <c r="H7" t="str">
        <f t="shared" si="3"/>
        <v/>
      </c>
      <c r="J7" t="str">
        <f>IF(ISERROR(VLOOKUP(C7,'WTC Database'!C:G,4,0))," ",VLOOKUP(C7,'WTC Database'!C:G,4,0))</f>
        <v xml:space="preserve"> </v>
      </c>
      <c r="K7" s="48" t="str">
        <f>IF(ISERROR(VLOOKUP(C7,'WTC Database'!C:G,5,0))," ",VLOOKUP(C7,'WTC Database'!C:G,5,0))</f>
        <v xml:space="preserve"> </v>
      </c>
      <c r="L7" s="55"/>
      <c r="M7" s="55"/>
      <c r="N7" s="48">
        <f t="shared" si="4"/>
        <v>0</v>
      </c>
      <c r="O7" s="48" t="str">
        <f>IF(ISERROR(VLOOKUP(B7,'Callsign Database'!A:F,4,0))," ",VLOOKUP(B7,'Callsign Database'!A:F,4,0))</f>
        <v xml:space="preserve"> </v>
      </c>
      <c r="P7" s="48"/>
      <c r="Q7" t="str">
        <f>IF(ISERROR(VLOOKUP(A7,'Registration Database'!A:O,15,0))," ",VLOOKUP(A7,'Registration Database'!A:O,15,0))</f>
        <v xml:space="preserve"> </v>
      </c>
      <c r="R7" s="48" t="str">
        <f>IF(ISERROR(VLOOKUP(A7,'Registration Database'!A:F,6,0))," ",VLOOKUP(A7,'Registration Database'!A:F,6,0))</f>
        <v xml:space="preserve"> </v>
      </c>
      <c r="S7" s="48" t="str">
        <f>IF(ISERROR(VLOOKUP(B7,'Callsign Database'!A:F,3,0)),"",VLOOKUP(B7,'Callsign Database'!A:F,3,0))</f>
        <v/>
      </c>
      <c r="T7" s="48">
        <f t="shared" si="5"/>
        <v>0</v>
      </c>
      <c r="U7" s="48">
        <f t="shared" si="6"/>
        <v>0</v>
      </c>
    </row>
    <row r="8" spans="1:21" x14ac:dyDescent="0.3">
      <c r="B8" t="str">
        <f>IF(ISERROR(VLOOKUP(A8,'Registration Database'!A:N,13,0)),"",VLOOKUP(A8,'Registration Database'!A:N,13,0))</f>
        <v/>
      </c>
      <c r="C8" t="str">
        <f>IF(ISERROR(VLOOKUP(A8,'Registration Database'!A:E,3,0))," ",VLOOKUP(A8,'Registration Database'!A:E,3,0))</f>
        <v xml:space="preserve"> </v>
      </c>
      <c r="D8" t="str">
        <f t="shared" si="0"/>
        <v/>
      </c>
      <c r="E8" t="str">
        <f t="shared" si="1"/>
        <v/>
      </c>
      <c r="F8" t="str">
        <f t="shared" si="2"/>
        <v/>
      </c>
      <c r="H8" t="str">
        <f t="shared" si="3"/>
        <v/>
      </c>
      <c r="J8" t="str">
        <f>IF(ISERROR(VLOOKUP(C8,'WTC Database'!C:G,4,0))," ",VLOOKUP(C8,'WTC Database'!C:G,4,0))</f>
        <v xml:space="preserve"> </v>
      </c>
      <c r="K8" s="48" t="str">
        <f>IF(ISERROR(VLOOKUP(C8,'WTC Database'!C:G,5,0))," ",VLOOKUP(C8,'WTC Database'!C:G,5,0))</f>
        <v xml:space="preserve"> </v>
      </c>
      <c r="L8" s="55"/>
      <c r="M8" s="55"/>
      <c r="N8" s="48">
        <f t="shared" si="4"/>
        <v>0</v>
      </c>
      <c r="O8" s="48" t="str">
        <f>IF(ISERROR(VLOOKUP(B8,'Callsign Database'!A:F,4,0))," ",VLOOKUP(B8,'Callsign Database'!A:F,4,0))</f>
        <v xml:space="preserve"> </v>
      </c>
      <c r="P8" s="48"/>
      <c r="Q8" t="str">
        <f>IF(ISERROR(VLOOKUP(A8,'Registration Database'!A:O,15,0))," ",VLOOKUP(A8,'Registration Database'!A:O,15,0))</f>
        <v xml:space="preserve"> </v>
      </c>
      <c r="R8" s="48" t="str">
        <f>IF(ISERROR(VLOOKUP(A8,'Registration Database'!A:F,6,0))," ",VLOOKUP(A8,'Registration Database'!A:F,6,0))</f>
        <v xml:space="preserve"> </v>
      </c>
      <c r="S8" s="48" t="str">
        <f>IF(ISERROR(VLOOKUP(B8,'Callsign Database'!A:F,3,0)),"",VLOOKUP(B8,'Callsign Database'!A:F,3,0))</f>
        <v/>
      </c>
      <c r="T8" s="48">
        <f t="shared" si="5"/>
        <v>0</v>
      </c>
      <c r="U8" s="48">
        <f t="shared" si="6"/>
        <v>0</v>
      </c>
    </row>
    <row r="9" spans="1:21" x14ac:dyDescent="0.3">
      <c r="B9" t="str">
        <f>IF(ISERROR(VLOOKUP(A9,'Registration Database'!A:N,13,0)),"",VLOOKUP(A9,'Registration Database'!A:N,13,0))</f>
        <v/>
      </c>
      <c r="C9" t="str">
        <f>IF(ISERROR(VLOOKUP(A9,'Registration Database'!A:E,3,0))," ",VLOOKUP(A9,'Registration Database'!A:E,3,0))</f>
        <v xml:space="preserve"> </v>
      </c>
      <c r="D9" t="str">
        <f t="shared" si="0"/>
        <v/>
      </c>
      <c r="E9" t="str">
        <f t="shared" si="1"/>
        <v/>
      </c>
      <c r="F9" t="str">
        <f t="shared" si="2"/>
        <v/>
      </c>
      <c r="H9" t="str">
        <f t="shared" si="3"/>
        <v/>
      </c>
      <c r="J9" t="str">
        <f>IF(ISERROR(VLOOKUP(C9,'WTC Database'!C:G,4,0))," ",VLOOKUP(C9,'WTC Database'!C:G,4,0))</f>
        <v xml:space="preserve"> </v>
      </c>
      <c r="K9" s="48" t="str">
        <f>IF(ISERROR(VLOOKUP(C9,'WTC Database'!C:G,5,0))," ",VLOOKUP(C9,'WTC Database'!C:G,5,0))</f>
        <v xml:space="preserve"> </v>
      </c>
      <c r="L9" s="55"/>
      <c r="M9" s="55"/>
      <c r="N9" s="48">
        <f t="shared" si="4"/>
        <v>0</v>
      </c>
      <c r="O9" s="48" t="str">
        <f>IF(ISERROR(VLOOKUP(B9,'Callsign Database'!A:F,4,0))," ",VLOOKUP(B9,'Callsign Database'!A:F,4,0))</f>
        <v xml:space="preserve"> </v>
      </c>
      <c r="P9" s="48"/>
      <c r="Q9" t="str">
        <f>IF(ISERROR(VLOOKUP(A9,'Registration Database'!A:O,15,0))," ",VLOOKUP(A9,'Registration Database'!A:O,15,0))</f>
        <v xml:space="preserve"> </v>
      </c>
      <c r="R9" s="48" t="str">
        <f>IF(ISERROR(VLOOKUP(A9,'Registration Database'!A:F,6,0))," ",VLOOKUP(A9,'Registration Database'!A:F,6,0))</f>
        <v xml:space="preserve"> </v>
      </c>
      <c r="S9" s="48" t="str">
        <f>IF(ISERROR(VLOOKUP(B9,'Callsign Database'!A:F,3,0)),"",VLOOKUP(B9,'Callsign Database'!A:F,3,0))</f>
        <v/>
      </c>
      <c r="T9" s="48">
        <f t="shared" si="5"/>
        <v>0</v>
      </c>
      <c r="U9" s="48">
        <f t="shared" si="6"/>
        <v>0</v>
      </c>
    </row>
    <row r="10" spans="1:21" x14ac:dyDescent="0.3">
      <c r="B10" t="str">
        <f>IF(ISERROR(VLOOKUP(A10,'Registration Database'!A:N,13,0)),"",VLOOKUP(A10,'Registration Database'!A:N,13,0))</f>
        <v/>
      </c>
      <c r="C10" t="str">
        <f>IF(ISERROR(VLOOKUP(A10,'Registration Database'!A:E,3,0))," ",VLOOKUP(A10,'Registration Database'!A:E,3,0))</f>
        <v xml:space="preserve"> </v>
      </c>
      <c r="D10" t="str">
        <f t="shared" si="0"/>
        <v/>
      </c>
      <c r="E10" t="str">
        <f t="shared" si="1"/>
        <v/>
      </c>
      <c r="F10" t="str">
        <f t="shared" si="2"/>
        <v/>
      </c>
      <c r="H10" t="str">
        <f t="shared" si="3"/>
        <v/>
      </c>
      <c r="J10" t="str">
        <f>IF(ISERROR(VLOOKUP(C10,'WTC Database'!C:G,4,0))," ",VLOOKUP(C10,'WTC Database'!C:G,4,0))</f>
        <v xml:space="preserve"> </v>
      </c>
      <c r="K10" s="48" t="str">
        <f>IF(ISERROR(VLOOKUP(C10,'WTC Database'!C:G,5,0))," ",VLOOKUP(C10,'WTC Database'!C:G,5,0))</f>
        <v xml:space="preserve"> </v>
      </c>
      <c r="L10" s="55"/>
      <c r="M10" s="55"/>
      <c r="N10" s="48">
        <f t="shared" si="4"/>
        <v>0</v>
      </c>
      <c r="O10" s="48" t="str">
        <f>IF(ISERROR(VLOOKUP(B10,'Callsign Database'!A:F,4,0))," ",VLOOKUP(B10,'Callsign Database'!A:F,4,0))</f>
        <v xml:space="preserve"> </v>
      </c>
      <c r="P10" s="48"/>
      <c r="Q10" t="str">
        <f>IF(ISERROR(VLOOKUP(A10,'Registration Database'!A:O,15,0))," ",VLOOKUP(A10,'Registration Database'!A:O,15,0))</f>
        <v xml:space="preserve"> </v>
      </c>
      <c r="R10" s="48" t="str">
        <f>IF(ISERROR(VLOOKUP(A10,'Registration Database'!A:F,6,0))," ",VLOOKUP(A10,'Registration Database'!A:F,6,0))</f>
        <v xml:space="preserve"> </v>
      </c>
      <c r="S10" s="48" t="str">
        <f>IF(ISERROR(VLOOKUP(B10,'Callsign Database'!A:F,3,0)),"",VLOOKUP(B10,'Callsign Database'!A:F,3,0))</f>
        <v/>
      </c>
      <c r="T10" s="48">
        <f t="shared" si="5"/>
        <v>0</v>
      </c>
      <c r="U10" s="48">
        <f t="shared" si="6"/>
        <v>0</v>
      </c>
    </row>
    <row r="11" spans="1:21" x14ac:dyDescent="0.3">
      <c r="B11" t="str">
        <f>IF(ISERROR(VLOOKUP(A11,'Registration Database'!A:N,13,0)),"",VLOOKUP(A11,'Registration Database'!A:N,13,0))</f>
        <v/>
      </c>
      <c r="C11" t="str">
        <f>IF(ISERROR(VLOOKUP(A11,'Registration Database'!A:E,3,0))," ",VLOOKUP(A11,'Registration Database'!A:E,3,0))</f>
        <v xml:space="preserve"> </v>
      </c>
      <c r="D11" t="str">
        <f t="shared" si="0"/>
        <v/>
      </c>
      <c r="E11" t="str">
        <f t="shared" si="1"/>
        <v/>
      </c>
      <c r="F11" t="str">
        <f t="shared" si="2"/>
        <v/>
      </c>
      <c r="H11" t="str">
        <f t="shared" si="3"/>
        <v/>
      </c>
      <c r="J11" t="str">
        <f>IF(ISERROR(VLOOKUP(C11,'WTC Database'!C:G,4,0))," ",VLOOKUP(C11,'WTC Database'!C:G,4,0))</f>
        <v xml:space="preserve"> </v>
      </c>
      <c r="K11" s="48" t="str">
        <f>IF(ISERROR(VLOOKUP(C11,'WTC Database'!C:G,5,0))," ",VLOOKUP(C11,'WTC Database'!C:G,5,0))</f>
        <v xml:space="preserve"> </v>
      </c>
      <c r="L11" s="55"/>
      <c r="M11" s="55"/>
      <c r="N11" s="48">
        <f t="shared" si="4"/>
        <v>0</v>
      </c>
      <c r="O11" s="48" t="str">
        <f>IF(ISERROR(VLOOKUP(B11,'Callsign Database'!A:F,4,0))," ",VLOOKUP(B11,'Callsign Database'!A:F,4,0))</f>
        <v xml:space="preserve"> </v>
      </c>
      <c r="P11" s="48"/>
      <c r="Q11" t="str">
        <f>IF(ISERROR(VLOOKUP(A11,'Registration Database'!A:O,15,0))," ",VLOOKUP(A11,'Registration Database'!A:O,15,0))</f>
        <v xml:space="preserve"> </v>
      </c>
      <c r="R11" s="48" t="str">
        <f>IF(ISERROR(VLOOKUP(A11,'Registration Database'!A:F,6,0))," ",VLOOKUP(A11,'Registration Database'!A:F,6,0))</f>
        <v xml:space="preserve"> </v>
      </c>
      <c r="S11" s="48" t="str">
        <f>IF(ISERROR(VLOOKUP(B11,'Callsign Database'!A:F,3,0)),"",VLOOKUP(B11,'Callsign Database'!A:F,3,0))</f>
        <v/>
      </c>
      <c r="T11" s="48">
        <f t="shared" si="5"/>
        <v>0</v>
      </c>
      <c r="U11" s="48">
        <f t="shared" si="6"/>
        <v>0</v>
      </c>
    </row>
    <row r="12" spans="1:21" x14ac:dyDescent="0.3">
      <c r="B12" t="str">
        <f>IF(ISERROR(VLOOKUP(A12,'Registration Database'!A:N,13,0)),"",VLOOKUP(A12,'Registration Database'!A:N,13,0))</f>
        <v/>
      </c>
      <c r="C12" t="str">
        <f>IF(ISERROR(VLOOKUP(A12,'Registration Database'!A:E,3,0))," ",VLOOKUP(A12,'Registration Database'!A:E,3,0))</f>
        <v xml:space="preserve"> </v>
      </c>
      <c r="D12" t="str">
        <f t="shared" si="0"/>
        <v/>
      </c>
      <c r="E12" t="str">
        <f t="shared" si="1"/>
        <v/>
      </c>
      <c r="F12" t="str">
        <f t="shared" si="2"/>
        <v/>
      </c>
      <c r="H12" t="str">
        <f t="shared" si="3"/>
        <v/>
      </c>
      <c r="J12" t="str">
        <f>IF(ISERROR(VLOOKUP(C12,'WTC Database'!C:G,4,0))," ",VLOOKUP(C12,'WTC Database'!C:G,4,0))</f>
        <v xml:space="preserve"> </v>
      </c>
      <c r="K12" s="48" t="str">
        <f>IF(ISERROR(VLOOKUP(C12,'WTC Database'!C:G,5,0))," ",VLOOKUP(C12,'WTC Database'!C:G,5,0))</f>
        <v xml:space="preserve"> </v>
      </c>
      <c r="L12" s="55"/>
      <c r="M12" s="55"/>
      <c r="N12" s="48">
        <f t="shared" si="4"/>
        <v>0</v>
      </c>
      <c r="O12" s="48" t="str">
        <f>IF(ISERROR(VLOOKUP(B12,'Callsign Database'!A:F,4,0))," ",VLOOKUP(B12,'Callsign Database'!A:F,4,0))</f>
        <v xml:space="preserve"> </v>
      </c>
      <c r="P12" s="48"/>
      <c r="Q12" t="str">
        <f>IF(ISERROR(VLOOKUP(A12,'Registration Database'!A:O,15,0))," ",VLOOKUP(A12,'Registration Database'!A:O,15,0))</f>
        <v xml:space="preserve"> </v>
      </c>
      <c r="R12" s="48" t="str">
        <f>IF(ISERROR(VLOOKUP(A12,'Registration Database'!A:F,6,0))," ",VLOOKUP(A12,'Registration Database'!A:F,6,0))</f>
        <v xml:space="preserve"> </v>
      </c>
      <c r="S12" s="48" t="str">
        <f>IF(ISERROR(VLOOKUP(B12,'Callsign Database'!A:F,3,0)),"",VLOOKUP(B12,'Callsign Database'!A:F,3,0))</f>
        <v/>
      </c>
      <c r="T12" s="48">
        <f t="shared" si="5"/>
        <v>0</v>
      </c>
      <c r="U12" s="48">
        <f t="shared" si="6"/>
        <v>0</v>
      </c>
    </row>
    <row r="13" spans="1:21" x14ac:dyDescent="0.3">
      <c r="B13" t="str">
        <f>IF(ISERROR(VLOOKUP(A13,'Registration Database'!A:N,13,0)),"",VLOOKUP(A13,'Registration Database'!A:N,13,0))</f>
        <v/>
      </c>
      <c r="C13" t="str">
        <f>IF(ISERROR(VLOOKUP(A13,'Registration Database'!A:E,3,0))," ",VLOOKUP(A13,'Registration Database'!A:E,3,0))</f>
        <v xml:space="preserve"> </v>
      </c>
      <c r="D13" t="str">
        <f t="shared" si="0"/>
        <v/>
      </c>
      <c r="E13" t="str">
        <f t="shared" si="1"/>
        <v/>
      </c>
      <c r="F13" t="str">
        <f t="shared" si="2"/>
        <v/>
      </c>
      <c r="H13" t="str">
        <f t="shared" si="3"/>
        <v/>
      </c>
      <c r="J13" t="str">
        <f>IF(ISERROR(VLOOKUP(C13,'WTC Database'!C:G,4,0))," ",VLOOKUP(C13,'WTC Database'!C:G,4,0))</f>
        <v xml:space="preserve"> </v>
      </c>
      <c r="K13" s="48" t="str">
        <f>IF(ISERROR(VLOOKUP(C13,'WTC Database'!C:G,5,0))," ",VLOOKUP(C13,'WTC Database'!C:G,5,0))</f>
        <v xml:space="preserve"> </v>
      </c>
      <c r="L13" s="55"/>
      <c r="M13" s="55"/>
      <c r="N13" s="48">
        <f t="shared" si="4"/>
        <v>0</v>
      </c>
      <c r="O13" s="48" t="str">
        <f>IF(ISERROR(VLOOKUP(B13,'Callsign Database'!A:F,4,0))," ",VLOOKUP(B13,'Callsign Database'!A:F,4,0))</f>
        <v xml:space="preserve"> </v>
      </c>
      <c r="P13" s="48"/>
      <c r="Q13" t="str">
        <f>IF(ISERROR(VLOOKUP(A13,'Registration Database'!A:O,15,0))," ",VLOOKUP(A13,'Registration Database'!A:O,15,0))</f>
        <v xml:space="preserve"> </v>
      </c>
      <c r="R13" s="48" t="str">
        <f>IF(ISERROR(VLOOKUP(A13,'Registration Database'!A:F,6,0))," ",VLOOKUP(A13,'Registration Database'!A:F,6,0))</f>
        <v xml:space="preserve"> </v>
      </c>
      <c r="S13" s="48" t="str">
        <f>IF(ISERROR(VLOOKUP(B13,'Callsign Database'!A:F,3,0)),"",VLOOKUP(B13,'Callsign Database'!A:F,3,0))</f>
        <v/>
      </c>
      <c r="T13" s="48">
        <f t="shared" si="5"/>
        <v>0</v>
      </c>
      <c r="U13" s="48">
        <f t="shared" si="6"/>
        <v>0</v>
      </c>
    </row>
    <row r="14" spans="1:21" x14ac:dyDescent="0.3">
      <c r="B14" t="str">
        <f>IF(ISERROR(VLOOKUP(A14,'Registration Database'!A:N,13,0)),"",VLOOKUP(A14,'Registration Database'!A:N,13,0))</f>
        <v/>
      </c>
      <c r="C14" t="str">
        <f>IF(ISERROR(VLOOKUP(A14,'Registration Database'!A:E,3,0))," ",VLOOKUP(A14,'Registration Database'!A:E,3,0))</f>
        <v xml:space="preserve"> </v>
      </c>
      <c r="D14" t="str">
        <f t="shared" si="0"/>
        <v/>
      </c>
      <c r="E14" t="str">
        <f t="shared" si="1"/>
        <v/>
      </c>
      <c r="F14" t="str">
        <f t="shared" si="2"/>
        <v/>
      </c>
      <c r="H14" t="str">
        <f t="shared" si="3"/>
        <v/>
      </c>
      <c r="J14" t="str">
        <f>IF(ISERROR(VLOOKUP(C14,'WTC Database'!C:G,4,0))," ",VLOOKUP(C14,'WTC Database'!C:G,4,0))</f>
        <v xml:space="preserve"> </v>
      </c>
      <c r="K14" s="48" t="str">
        <f>IF(ISERROR(VLOOKUP(C14,'WTC Database'!C:G,5,0))," ",VLOOKUP(C14,'WTC Database'!C:G,5,0))</f>
        <v xml:space="preserve"> </v>
      </c>
      <c r="L14" s="55"/>
      <c r="M14" s="55"/>
      <c r="N14" s="48">
        <f t="shared" si="4"/>
        <v>0</v>
      </c>
      <c r="O14" s="48" t="str">
        <f>IF(ISERROR(VLOOKUP(B14,'Callsign Database'!A:F,4,0))," ",VLOOKUP(B14,'Callsign Database'!A:F,4,0))</f>
        <v xml:space="preserve"> </v>
      </c>
      <c r="P14" s="48"/>
      <c r="Q14" t="str">
        <f>IF(ISERROR(VLOOKUP(A14,'Registration Database'!A:O,15,0))," ",VLOOKUP(A14,'Registration Database'!A:O,15,0))</f>
        <v xml:space="preserve"> </v>
      </c>
      <c r="R14" s="48" t="str">
        <f>IF(ISERROR(VLOOKUP(A14,'Registration Database'!A:F,6,0))," ",VLOOKUP(A14,'Registration Database'!A:F,6,0))</f>
        <v xml:space="preserve"> </v>
      </c>
      <c r="S14" s="48" t="str">
        <f>IF(ISERROR(VLOOKUP(B14,'Callsign Database'!A:F,3,0)),"",VLOOKUP(B14,'Callsign Database'!A:F,3,0))</f>
        <v/>
      </c>
      <c r="T14" s="48">
        <f t="shared" si="5"/>
        <v>0</v>
      </c>
      <c r="U14" s="48">
        <f t="shared" si="6"/>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si="0"/>
        <v/>
      </c>
      <c r="E15" t="str">
        <f t="shared" si="1"/>
        <v/>
      </c>
      <c r="F15" t="str">
        <f t="shared" si="2"/>
        <v/>
      </c>
      <c r="H15" t="str">
        <f t="shared" si="3"/>
        <v/>
      </c>
      <c r="J15" t="str">
        <f>IF(ISERROR(VLOOKUP(C15,'WTC Database'!C:G,4,0))," ",VLOOKUP(C15,'WTC Database'!C:G,4,0))</f>
        <v xml:space="preserve"> </v>
      </c>
      <c r="K15" s="48" t="str">
        <f>IF(ISERROR(VLOOKUP(C15,'WTC Database'!C:G,5,0))," ",VLOOKUP(C15,'WTC Database'!C:G,5,0))</f>
        <v xml:space="preserve"> </v>
      </c>
      <c r="L15" s="55"/>
      <c r="M15" s="55"/>
      <c r="N15" s="48">
        <f t="shared" si="4"/>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5"/>
        <v>0</v>
      </c>
      <c r="U15" s="48">
        <f t="shared" si="6"/>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0"/>
        <v/>
      </c>
      <c r="E16" t="str">
        <f t="shared" si="1"/>
        <v/>
      </c>
      <c r="F16" t="str">
        <f t="shared" si="2"/>
        <v/>
      </c>
      <c r="H16" t="str">
        <f t="shared" si="3"/>
        <v/>
      </c>
      <c r="J16" t="str">
        <f>IF(ISERROR(VLOOKUP(C16,'WTC Database'!C:G,4,0))," ",VLOOKUP(C16,'WTC Database'!C:G,4,0))</f>
        <v xml:space="preserve"> </v>
      </c>
      <c r="K16" s="48" t="str">
        <f>IF(ISERROR(VLOOKUP(C16,'WTC Database'!C:G,5,0))," ",VLOOKUP(C16,'WTC Database'!C:G,5,0))</f>
        <v xml:space="preserve"> </v>
      </c>
      <c r="L16" s="55"/>
      <c r="M16" s="55"/>
      <c r="N16" s="48">
        <f t="shared" si="4"/>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5"/>
        <v>0</v>
      </c>
      <c r="U16" s="48">
        <f t="shared" si="6"/>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0"/>
        <v/>
      </c>
      <c r="E17" t="str">
        <f t="shared" si="1"/>
        <v/>
      </c>
      <c r="F17" t="str">
        <f t="shared" si="2"/>
        <v/>
      </c>
      <c r="H17" t="str">
        <f t="shared" si="3"/>
        <v/>
      </c>
      <c r="J17" t="str">
        <f>IF(ISERROR(VLOOKUP(C17,'WTC Database'!C:G,4,0))," ",VLOOKUP(C17,'WTC Database'!C:G,4,0))</f>
        <v xml:space="preserve"> </v>
      </c>
      <c r="K17" s="48" t="str">
        <f>IF(ISERROR(VLOOKUP(C17,'WTC Database'!C:G,5,0))," ",VLOOKUP(C17,'WTC Database'!C:G,5,0))</f>
        <v xml:space="preserve"> </v>
      </c>
      <c r="L17" s="55"/>
      <c r="M17" s="55"/>
      <c r="N17" s="48">
        <f t="shared" si="4"/>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5"/>
        <v>0</v>
      </c>
      <c r="U17" s="48">
        <f t="shared" si="6"/>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0"/>
        <v/>
      </c>
      <c r="E18" t="str">
        <f t="shared" si="1"/>
        <v/>
      </c>
      <c r="F18" t="str">
        <f t="shared" si="2"/>
        <v/>
      </c>
      <c r="H18" t="str">
        <f t="shared" si="3"/>
        <v/>
      </c>
      <c r="J18" t="str">
        <f>IF(ISERROR(VLOOKUP(C18,'WTC Database'!C:G,4,0))," ",VLOOKUP(C18,'WTC Database'!C:G,4,0))</f>
        <v xml:space="preserve"> </v>
      </c>
      <c r="K18" s="48" t="str">
        <f>IF(ISERROR(VLOOKUP(C18,'WTC Database'!C:G,5,0))," ",VLOOKUP(C18,'WTC Database'!C:G,5,0))</f>
        <v xml:space="preserve"> </v>
      </c>
      <c r="L18" s="55"/>
      <c r="M18" s="55"/>
      <c r="N18" s="48">
        <f t="shared" si="4"/>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5"/>
        <v>0</v>
      </c>
      <c r="U18" s="48">
        <f t="shared" si="6"/>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0"/>
        <v/>
      </c>
      <c r="E19" t="str">
        <f t="shared" si="1"/>
        <v/>
      </c>
      <c r="F19" t="str">
        <f t="shared" si="2"/>
        <v/>
      </c>
      <c r="H19" t="str">
        <f t="shared" si="3"/>
        <v/>
      </c>
      <c r="J19" t="str">
        <f>IF(ISERROR(VLOOKUP(C19,'WTC Database'!C:G,4,0))," ",VLOOKUP(C19,'WTC Database'!C:G,4,0))</f>
        <v xml:space="preserve"> </v>
      </c>
      <c r="K19" s="48" t="str">
        <f>IF(ISERROR(VLOOKUP(C19,'WTC Database'!C:G,5,0))," ",VLOOKUP(C19,'WTC Database'!C:G,5,0))</f>
        <v xml:space="preserve"> </v>
      </c>
      <c r="L19" s="55"/>
      <c r="M19" s="55"/>
      <c r="N19" s="48">
        <f t="shared" si="4"/>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5"/>
        <v>0</v>
      </c>
      <c r="U19" s="48">
        <f t="shared" si="6"/>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0"/>
        <v/>
      </c>
      <c r="E20" t="str">
        <f t="shared" si="1"/>
        <v/>
      </c>
      <c r="F20" t="str">
        <f t="shared" si="2"/>
        <v/>
      </c>
      <c r="H20" t="str">
        <f t="shared" si="3"/>
        <v/>
      </c>
      <c r="J20" t="str">
        <f>IF(ISERROR(VLOOKUP(C20,'WTC Database'!C:G,4,0))," ",VLOOKUP(C20,'WTC Database'!C:G,4,0))</f>
        <v xml:space="preserve"> </v>
      </c>
      <c r="K20" s="48" t="str">
        <f>IF(ISERROR(VLOOKUP(C20,'WTC Database'!C:G,5,0))," ",VLOOKUP(C20,'WTC Database'!C:G,5,0))</f>
        <v xml:space="preserve"> </v>
      </c>
      <c r="L20" s="55"/>
      <c r="M20" s="55"/>
      <c r="N20" s="48">
        <f t="shared" si="4"/>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5"/>
        <v>0</v>
      </c>
      <c r="U20" s="48">
        <f t="shared" si="6"/>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0"/>
        <v/>
      </c>
      <c r="E21" t="str">
        <f t="shared" si="1"/>
        <v/>
      </c>
      <c r="F21" t="str">
        <f t="shared" si="2"/>
        <v/>
      </c>
      <c r="H21" t="str">
        <f t="shared" si="3"/>
        <v/>
      </c>
      <c r="J21" t="str">
        <f>IF(ISERROR(VLOOKUP(C21,'WTC Database'!C:G,4,0))," ",VLOOKUP(C21,'WTC Database'!C:G,4,0))</f>
        <v xml:space="preserve"> </v>
      </c>
      <c r="K21" s="48" t="str">
        <f>IF(ISERROR(VLOOKUP(C21,'WTC Database'!C:G,5,0))," ",VLOOKUP(C21,'WTC Database'!C:G,5,0))</f>
        <v xml:space="preserve"> </v>
      </c>
      <c r="L21" s="55"/>
      <c r="M21" s="55"/>
      <c r="N21" s="48">
        <f t="shared" si="4"/>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5"/>
        <v>0</v>
      </c>
      <c r="U21" s="48">
        <f t="shared" si="6"/>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0"/>
        <v/>
      </c>
      <c r="E22" t="str">
        <f t="shared" si="1"/>
        <v/>
      </c>
      <c r="F22" t="str">
        <f t="shared" si="2"/>
        <v/>
      </c>
      <c r="H22" t="str">
        <f t="shared" si="3"/>
        <v/>
      </c>
      <c r="J22" t="str">
        <f>IF(ISERROR(VLOOKUP(C22,'WTC Database'!C:G,4,0))," ",VLOOKUP(C22,'WTC Database'!C:G,4,0))</f>
        <v xml:space="preserve"> </v>
      </c>
      <c r="K22" s="48" t="str">
        <f>IF(ISERROR(VLOOKUP(C22,'WTC Database'!C:G,5,0))," ",VLOOKUP(C22,'WTC Database'!C:G,5,0))</f>
        <v xml:space="preserve"> </v>
      </c>
      <c r="L22" s="55"/>
      <c r="M22" s="55"/>
      <c r="N22" s="48">
        <f t="shared" si="4"/>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5"/>
        <v>0</v>
      </c>
      <c r="U22" s="48">
        <f t="shared" si="6"/>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0"/>
        <v/>
      </c>
      <c r="E23" t="str">
        <f t="shared" si="1"/>
        <v/>
      </c>
      <c r="F23" t="str">
        <f t="shared" si="2"/>
        <v/>
      </c>
      <c r="H23" t="str">
        <f t="shared" si="3"/>
        <v/>
      </c>
      <c r="J23" t="str">
        <f>IF(ISERROR(VLOOKUP(C23,'WTC Database'!C:G,4,0))," ",VLOOKUP(C23,'WTC Database'!C:G,4,0))</f>
        <v xml:space="preserve"> </v>
      </c>
      <c r="K23" s="48" t="str">
        <f>IF(ISERROR(VLOOKUP(C23,'WTC Database'!C:G,5,0))," ",VLOOKUP(C23,'WTC Database'!C:G,5,0))</f>
        <v xml:space="preserve"> </v>
      </c>
      <c r="L23" s="55"/>
      <c r="M23" s="55"/>
      <c r="N23" s="48">
        <f t="shared" si="4"/>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5"/>
        <v>0</v>
      </c>
      <c r="U23" s="48">
        <f t="shared" si="6"/>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0"/>
        <v/>
      </c>
      <c r="E24" t="str">
        <f t="shared" ref="E24:E65" si="7">IF(OR(D24="LOC", D24="OVR"), "V", "")</f>
        <v/>
      </c>
      <c r="F24" t="str">
        <f t="shared" ref="F24:F67" si="8">IF(OR(D24="DEP",D24="LOC"),"EGOW","")</f>
        <v/>
      </c>
      <c r="H24" t="str">
        <f t="shared" ref="H24:H65" si="9">IF(OR(D24="ARR",D24="LOC"),"EGOW","")</f>
        <v/>
      </c>
      <c r="J24" t="str">
        <f>IF(ISERROR(VLOOKUP(C24,'WTC Database'!C:G,4,0))," ",VLOOKUP(C24,'WTC Database'!C:G,4,0))</f>
        <v xml:space="preserve"> </v>
      </c>
      <c r="K24" s="48" t="str">
        <f>IF(ISERROR(VLOOKUP(C24,'WTC Database'!C:G,5,0))," ",VLOOKUP(C24,'WTC Database'!C:G,5,0))</f>
        <v xml:space="preserve"> </v>
      </c>
      <c r="L24" s="55"/>
      <c r="M24" s="55"/>
      <c r="N24" s="48">
        <f t="shared" ref="N24:N65" si="10">IF(D24="OVR",1,0)</f>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5"/>
        <v>0</v>
      </c>
      <c r="U24" s="48">
        <f t="shared" si="6"/>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0"/>
        <v/>
      </c>
      <c r="E25" t="str">
        <f t="shared" si="7"/>
        <v/>
      </c>
      <c r="F25" t="str">
        <f t="shared" si="8"/>
        <v/>
      </c>
      <c r="H25" t="str">
        <f t="shared" si="9"/>
        <v/>
      </c>
      <c r="J25" t="str">
        <f>IF(ISERROR(VLOOKUP(C25,'WTC Database'!C:G,4,0))," ",VLOOKUP(C25,'WTC Database'!C:G,4,0))</f>
        <v xml:space="preserve"> </v>
      </c>
      <c r="K25" s="48" t="str">
        <f>IF(ISERROR(VLOOKUP(C25,'WTC Database'!C:G,5,0))," ",VLOOKUP(C25,'WTC Database'!C:G,5,0))</f>
        <v xml:space="preserve"> </v>
      </c>
      <c r="L25" s="55"/>
      <c r="M25" s="55"/>
      <c r="N25" s="48">
        <f t="shared" si="10"/>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5"/>
        <v>0</v>
      </c>
      <c r="U25" s="48">
        <f t="shared" si="6"/>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0"/>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5"/>
        <v>0</v>
      </c>
      <c r="U26" s="48">
        <f t="shared" si="6"/>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0"/>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5"/>
        <v>0</v>
      </c>
      <c r="U27" s="48">
        <f t="shared" si="6"/>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0"/>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5"/>
        <v>0</v>
      </c>
      <c r="U28" s="48">
        <f t="shared" si="6"/>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0"/>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5"/>
        <v>0</v>
      </c>
      <c r="U29" s="48">
        <f t="shared" si="6"/>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0"/>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5"/>
        <v>0</v>
      </c>
      <c r="U30" s="48">
        <f t="shared" si="6"/>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0"/>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5"/>
        <v>0</v>
      </c>
      <c r="U31" s="48">
        <f t="shared" si="6"/>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0"/>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5"/>
        <v>0</v>
      </c>
      <c r="U32" s="48">
        <f t="shared" si="6"/>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0"/>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5"/>
        <v>0</v>
      </c>
      <c r="U33" s="48">
        <f t="shared" si="6"/>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5"/>
        <v>0</v>
      </c>
      <c r="U34" s="48">
        <f t="shared" si="6"/>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5"/>
        <v>0</v>
      </c>
      <c r="U35" s="48">
        <f t="shared" si="6"/>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5"/>
        <v>0</v>
      </c>
      <c r="U36" s="48">
        <f t="shared" si="6"/>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5"/>
        <v>0</v>
      </c>
      <c r="U37" s="48">
        <f t="shared" si="6"/>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5"/>
        <v>0</v>
      </c>
      <c r="U38" s="48">
        <f t="shared" si="6"/>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5"/>
        <v>0</v>
      </c>
      <c r="U39" s="48">
        <f t="shared" si="6"/>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5"/>
        <v>0</v>
      </c>
      <c r="U40" s="48">
        <f t="shared" si="6"/>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5"/>
        <v>0</v>
      </c>
      <c r="U41" s="48">
        <f t="shared" si="6"/>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5"/>
        <v>0</v>
      </c>
      <c r="U42" s="48">
        <f t="shared" si="6"/>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5"/>
        <v>0</v>
      </c>
      <c r="U43" s="48">
        <f t="shared" si="6"/>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5"/>
        <v>0</v>
      </c>
      <c r="U44" s="48">
        <f t="shared" si="6"/>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5"/>
        <v>0</v>
      </c>
      <c r="U45" s="48">
        <f t="shared" si="6"/>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5"/>
        <v>0</v>
      </c>
      <c r="U46" s="48">
        <f t="shared" si="6"/>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5"/>
        <v>0</v>
      </c>
      <c r="U47" s="48">
        <f t="shared" si="6"/>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5"/>
        <v>0</v>
      </c>
      <c r="U48" s="48">
        <f t="shared" si="6"/>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5"/>
        <v>0</v>
      </c>
      <c r="U49" s="48">
        <f t="shared" si="6"/>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5"/>
        <v>0</v>
      </c>
      <c r="U50" s="48">
        <f t="shared" si="6"/>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5"/>
        <v>0</v>
      </c>
      <c r="U51" s="48">
        <f t="shared" si="6"/>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5"/>
        <v>0</v>
      </c>
      <c r="U52" s="48">
        <f t="shared" si="6"/>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5"/>
        <v>0</v>
      </c>
      <c r="U53" s="48">
        <f t="shared" si="6"/>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5"/>
        <v>0</v>
      </c>
      <c r="U54" s="48">
        <f t="shared" si="6"/>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5"/>
        <v>0</v>
      </c>
      <c r="U55" s="48">
        <f t="shared" si="6"/>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5"/>
        <v>0</v>
      </c>
      <c r="U56" s="48">
        <f t="shared" si="6"/>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5"/>
        <v>0</v>
      </c>
      <c r="U57" s="48">
        <f t="shared" si="6"/>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5"/>
        <v>0</v>
      </c>
      <c r="U58" s="48">
        <f t="shared" si="6"/>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5"/>
        <v>0</v>
      </c>
      <c r="U59" s="48">
        <f t="shared" si="6"/>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5"/>
        <v>0</v>
      </c>
      <c r="U60" s="48">
        <f t="shared" si="6"/>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5"/>
        <v>0</v>
      </c>
      <c r="U61" s="48">
        <f t="shared" si="6"/>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5"/>
        <v>0</v>
      </c>
      <c r="U62" s="48">
        <f t="shared" si="6"/>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5"/>
        <v>0</v>
      </c>
      <c r="U63" s="48">
        <f t="shared" si="6"/>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5"/>
        <v>0</v>
      </c>
      <c r="U64" s="48">
        <f t="shared" si="6"/>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5"/>
        <v>0</v>
      </c>
      <c r="U65" s="48">
        <f t="shared" si="6"/>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6"/>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139" priority="19">
      <formula>$D2="OVR"</formula>
    </cfRule>
    <cfRule type="expression" dxfId="138" priority="20">
      <formula>$D2="ARR"</formula>
    </cfRule>
    <cfRule type="expression" dxfId="137" priority="21">
      <formula>$D2="DEP"</formula>
    </cfRule>
    <cfRule type="expression" dxfId="136" priority="22">
      <formula>$D2="LOC"</formula>
    </cfRule>
  </conditionalFormatting>
  <conditionalFormatting sqref="G2:G100">
    <cfRule type="expression" priority="3">
      <formula>AND($D2="OVR", NOT(ISBLANK($G2)))</formula>
    </cfRule>
    <cfRule type="expression" dxfId="135" priority="4">
      <formula>AND($D2="OVR", ISBLANK($G2))</formula>
    </cfRule>
    <cfRule type="expression" dxfId="134" priority="7">
      <formula>AND($D2="ARR", NOT(ISBLANK($G2)))</formula>
    </cfRule>
    <cfRule type="expression" dxfId="133" priority="8">
      <formula>AND($D2="ARR", ISBLANK($G2))</formula>
    </cfRule>
  </conditionalFormatting>
  <conditionalFormatting sqref="I2:I100">
    <cfRule type="expression" priority="1">
      <formula>AND($D2="OVR", NOT(ISBLANK($I2)))</formula>
    </cfRule>
    <cfRule type="expression" dxfId="132" priority="2">
      <formula>AND($D2="OVR", ISBLANK($I2))</formula>
    </cfRule>
    <cfRule type="expression" priority="5">
      <formula>AND($D2="DEP", NOT(ISBLANK($I2)))</formula>
    </cfRule>
    <cfRule type="expression" dxfId="131" priority="6">
      <formula>AND($D2="DEP", ISBLANK($I2))</formula>
    </cfRule>
  </conditionalFormatting>
  <conditionalFormatting sqref="J2:J100">
    <cfRule type="expression" dxfId="130" priority="15">
      <formula>$J2="J"</formula>
    </cfRule>
    <cfRule type="expression" dxfId="129" priority="16">
      <formula>$J2="H"</formula>
    </cfRule>
    <cfRule type="expression" dxfId="128" priority="17">
      <formula>$J2="S"</formula>
    </cfRule>
    <cfRule type="expression" dxfId="127" priority="18">
      <formula>$J2="M"</formula>
    </cfRule>
  </conditionalFormatting>
  <conditionalFormatting sqref="K2:K100">
    <cfRule type="expression" dxfId="126" priority="10">
      <formula>$K2="S"</formula>
    </cfRule>
    <cfRule type="expression" dxfId="125" priority="11">
      <formula>$K2="LM"</formula>
    </cfRule>
    <cfRule type="expression" dxfId="124" priority="12">
      <formula>$K2="UM"</formula>
    </cfRule>
    <cfRule type="expression" dxfId="123" priority="13">
      <formula>$K2="H"</formula>
    </cfRule>
    <cfRule type="expression" dxfId="122" priority="14">
      <formula>$K2="J"</formula>
    </cfRule>
  </conditionalFormatting>
  <conditionalFormatting sqref="S1:S1048576">
    <cfRule type="expression" dxfId="121"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D1D5A1FF-053F-4D88-90D0-80C031182455}">
      <formula1>1</formula1>
      <formula2>10</formula2>
    </dataValidation>
    <dataValidation type="list" allowBlank="1" showErrorMessage="1" errorTitle="Type of Flight" error="DEP - Departure_x000a_ARR - Arrival_x000a_LOC - Local_x000a_OVR - Overflight" sqref="D2:D100" xr:uid="{CE1DFFDE-F8D2-40B1-B8B0-E83214885687}">
      <formula1>"LOC, DEP, ARR, OVR"</formula1>
    </dataValidation>
    <dataValidation type="whole" allowBlank="1" showInputMessage="1" showErrorMessage="1" errorTitle="Overshoot" error="Please enter the total number of Go Arounds, Missed Approaches or Overshoots the aircraft performed." sqref="M1:M1048576" xr:uid="{5E048130-917B-4DE2-94E3-1A328530FC85}">
      <formula1>1</formula1>
      <formula2>100</formula2>
    </dataValidation>
    <dataValidation type="whole" allowBlank="1" showInputMessage="1" showErrorMessage="1" errorTitle="Touch And Go" error="Please enter the number of times the aircraft performed a touch and go." sqref="L1:L1048576" xr:uid="{E969B5E2-4FC3-4C76-83DD-541B420E66FB}">
      <formula1>1</formula1>
      <formula2>100</formula2>
    </dataValidation>
    <dataValidation type="whole" allowBlank="1" showInputMessage="1" showErrorMessage="1" error="Please enter the number of times this sortie received a Flight Information Service." sqref="N1 N101:N1048576" xr:uid="{AB52805C-9204-4211-9EE6-70B23AD8C5CF}">
      <formula1>1</formula1>
      <formula2>10</formula2>
    </dataValidation>
    <dataValidation type="list" allowBlank="1" showInputMessage="1" showErrorMessage="1" error="Please enter the correct rules of flight._x000a_VFR (V), IFR (I), IFR to VFR (Y), VFR to IFR (Z)" sqref="E1:E1048576" xr:uid="{C673D96A-F5EF-4670-97E2-91F62B4B46C4}">
      <formula1>"V,I,Y,Z"</formula1>
    </dataValidation>
    <dataValidation type="custom" allowBlank="1" showInputMessage="1" showErrorMessage="1" errorTitle="Invalid Time Format" error="Invalid Time Format" sqref="G1 G101:G1048576" xr:uid="{99F66BA2-FA22-4238-BFB2-76E9A479B5A6}">
      <formula1>AND(LEN(G2)=4,ISNUMBER(G2))</formula1>
    </dataValidation>
    <dataValidation type="list" allowBlank="1" showInputMessage="1" showErrorMessage="1" sqref="O101:O1048576 P1:P100" xr:uid="{4ED3D8A0-F025-4251-BE1C-FA9C54BCD7D4}">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82DA0DA3-9748-4487-AC9D-7F02E7B78169}">
      <formula1>"LOC, DEP, ARR, OVR"</formula1>
    </dataValidation>
    <dataValidation type="list" allowBlank="1" showInputMessage="1" showErrorMessage="1" sqref="D1" xr:uid="{88C77DD6-77BF-4E12-AA64-BD2C10364B5E}">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39294-64A2-4CC6-9223-8EBA7204E0CD}">
  <sheetPr codeName="Sheet17"/>
  <dimension ref="A1:U100"/>
  <sheetViews>
    <sheetView showZeros="0" workbookViewId="0">
      <selection activeCell="A13" activeCellId="4" sqref="A7 A9 A10 A12 A13"/>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A2" t="s">
        <v>8788</v>
      </c>
      <c r="B2" t="s">
        <v>9044</v>
      </c>
      <c r="C2" t="str">
        <f>IF(ISERROR(VLOOKUP(A2,'Registration Database'!A:E,3,0))," ",VLOOKUP(A2,'Registration Database'!A:E,3,0))</f>
        <v>EUFI</v>
      </c>
      <c r="D2" t="s">
        <v>9045</v>
      </c>
      <c r="E2" t="str">
        <f t="shared" ref="E2:E24" si="0">IF(OR(D2="LOC", D2="OVR"), "V", "")</f>
        <v>V</v>
      </c>
      <c r="F2" t="s">
        <v>9046</v>
      </c>
      <c r="H2" t="s">
        <v>9046</v>
      </c>
      <c r="J2" t="str">
        <f>IF(ISERROR(VLOOKUP(C2,'WTC Database'!C:G,4,0))," ",VLOOKUP(C2,'WTC Database'!C:G,4,0))</f>
        <v>S</v>
      </c>
      <c r="K2" s="48" t="str">
        <f>IF(ISERROR(VLOOKUP(C2,'WTC Database'!C:G,5,0))," ",VLOOKUP(C2,'WTC Database'!C:G,5,0))</f>
        <v>S</v>
      </c>
      <c r="L2" s="55"/>
      <c r="M2" s="55">
        <v>1</v>
      </c>
      <c r="N2" s="48">
        <f t="shared" ref="N2:N24" si="1">IF(D2="OVR",1,0)</f>
        <v>1</v>
      </c>
      <c r="O2" s="48" t="str">
        <f>IF(ISERROR(VLOOKUP(B2,'Callsign Database'!A:F,4,0))," ",VLOOKUP(B2,'Callsign Database'!A:F,4,0))</f>
        <v xml:space="preserve"> </v>
      </c>
      <c r="P2" s="48">
        <v>1</v>
      </c>
      <c r="Q2">
        <f>IF(ISERROR(VLOOKUP(A2,'Registration Database'!A:O,15,0))," ",VLOOKUP(A2,'Registration Database'!A:O,15,0))</f>
        <v>0</v>
      </c>
      <c r="R2" s="48" t="str">
        <f>IF(ISERROR(VLOOKUP(A2,'Registration Database'!A:F,6,0))," ",VLOOKUP(A2,'Registration Database'!A:F,6,0))</f>
        <v>VM</v>
      </c>
      <c r="S2" s="48" t="str">
        <f>IF(ISERROR(VLOOKUP(B2,'Callsign Database'!A:F,3,0)),"",VLOOKUP(B2,'Callsign Database'!A:F,3,0))</f>
        <v/>
      </c>
      <c r="T2" s="48">
        <f t="shared" ref="T2:T65" si="2">IF(D2="loc",2)+IF(OR(D2="DEP",D2="ARR"),"1")+IF(D2="ovr","0")</f>
        <v>0</v>
      </c>
      <c r="U2" s="48">
        <f>L2*2</f>
        <v>0</v>
      </c>
    </row>
    <row r="3" spans="1:21" x14ac:dyDescent="0.3">
      <c r="A3" t="s">
        <v>66</v>
      </c>
      <c r="B3" t="str">
        <f>IF(ISERROR(VLOOKUP(A3,'Registration Database'!A:N,13,0)),"",VLOOKUP(A3,'Registration Database'!A:N,13,0))</f>
        <v>GBCVJ</v>
      </c>
      <c r="C3" t="str">
        <f>IF(ISERROR(VLOOKUP(A3,'Registration Database'!A:E,3,0))," ",VLOOKUP(A3,'Registration Database'!A:E,3,0))</f>
        <v>C172</v>
      </c>
      <c r="D3" t="s">
        <v>9047</v>
      </c>
      <c r="E3" t="str">
        <f t="shared" si="0"/>
        <v>V</v>
      </c>
      <c r="F3" t="str">
        <f t="shared" ref="F3:F24" si="3">IF(OR(D3="DEP",D3="LOC"),"EGOW","")</f>
        <v>EGOW</v>
      </c>
      <c r="G3" s="53">
        <v>1141</v>
      </c>
      <c r="H3" t="str">
        <f t="shared" ref="H3:H24" si="4">IF(OR(D3="ARR",D3="LOC"),"EGOW","")</f>
        <v>EGOW</v>
      </c>
      <c r="I3" s="53">
        <v>1212</v>
      </c>
      <c r="J3" t="str">
        <f>IF(ISERROR(VLOOKUP(C3,'WTC Database'!C:G,4,0))," ",VLOOKUP(C3,'WTC Database'!C:G,4,0))</f>
        <v>L</v>
      </c>
      <c r="K3" s="48" t="str">
        <f>IF(ISERROR(VLOOKUP(C3,'WTC Database'!C:G,5,0))," ",VLOOKUP(C3,'WTC Database'!C:G,5,0))</f>
        <v>L</v>
      </c>
      <c r="L3" s="55">
        <v>6</v>
      </c>
      <c r="M3" s="55">
        <v>1</v>
      </c>
      <c r="N3" s="48">
        <f t="shared" si="1"/>
        <v>0</v>
      </c>
      <c r="O3" s="48" t="s">
        <v>9048</v>
      </c>
      <c r="P3" s="48">
        <v>1</v>
      </c>
      <c r="Q3">
        <f>IF(ISERROR(VLOOKUP(A3,'Registration Database'!A:O,15,0))," ",VLOOKUP(A3,'Registration Database'!A:O,15,0))</f>
        <v>0</v>
      </c>
      <c r="R3" s="48" t="str">
        <f>IF(ISERROR(VLOOKUP(A3,'Registration Database'!A:F,6,0))," ",VLOOKUP(A3,'Registration Database'!A:F,6,0))</f>
        <v>BC</v>
      </c>
      <c r="S3" s="48">
        <f>IF(ISERROR(VLOOKUP(B3,'Callsign Database'!A:F,3,0)),"",VLOOKUP(B3,'Callsign Database'!A:F,3,0))</f>
        <v>0</v>
      </c>
      <c r="T3" s="48">
        <f t="shared" si="2"/>
        <v>2</v>
      </c>
      <c r="U3" s="48">
        <f t="shared" ref="U3:U66" si="5">L3*2</f>
        <v>12</v>
      </c>
    </row>
    <row r="4" spans="1:21" x14ac:dyDescent="0.3">
      <c r="A4" t="s">
        <v>73</v>
      </c>
      <c r="B4" t="str">
        <f>IF(ISERROR(VLOOKUP(A4,'Registration Database'!A:N,13,0)),"",VLOOKUP(A4,'Registration Database'!A:N,13,0))</f>
        <v>GBGPJ</v>
      </c>
      <c r="C4" t="str">
        <f>IF(ISERROR(VLOOKUP(A4,'Registration Database'!A:E,3,0))," ",VLOOKUP(A4,'Registration Database'!A:E,3,0))</f>
        <v>P28A</v>
      </c>
      <c r="D4" t="s">
        <v>9047</v>
      </c>
      <c r="E4" t="str">
        <f t="shared" si="0"/>
        <v>V</v>
      </c>
      <c r="F4" t="str">
        <f t="shared" si="3"/>
        <v>EGOW</v>
      </c>
      <c r="G4" s="53">
        <v>1150</v>
      </c>
      <c r="H4" t="str">
        <f t="shared" si="4"/>
        <v>EGOW</v>
      </c>
      <c r="I4" s="53">
        <v>1228</v>
      </c>
      <c r="J4" t="str">
        <f>IF(ISERROR(VLOOKUP(C4,'WTC Database'!C:G,4,0))," ",VLOOKUP(C4,'WTC Database'!C:G,4,0))</f>
        <v>L</v>
      </c>
      <c r="K4" s="48" t="str">
        <f>IF(ISERROR(VLOOKUP(C4,'WTC Database'!C:G,5,0))," ",VLOOKUP(C4,'WTC Database'!C:G,5,0))</f>
        <v>L</v>
      </c>
      <c r="L4" s="55">
        <v>9</v>
      </c>
      <c r="M4" s="55"/>
      <c r="N4" s="48">
        <f t="shared" si="1"/>
        <v>0</v>
      </c>
      <c r="O4" s="48" t="s">
        <v>9049</v>
      </c>
      <c r="P4" s="48">
        <v>1</v>
      </c>
      <c r="Q4">
        <f>IF(ISERROR(VLOOKUP(A4,'Registration Database'!A:O,15,0))," ",VLOOKUP(A4,'Registration Database'!A:O,15,0))</f>
        <v>0</v>
      </c>
      <c r="R4" s="48" t="str">
        <f>IF(ISERROR(VLOOKUP(A4,'Registration Database'!A:F,6,0))," ",VLOOKUP(A4,'Registration Database'!A:F,6,0))</f>
        <v>BC</v>
      </c>
      <c r="S4" s="48">
        <f>IF(ISERROR(VLOOKUP(B4,'Callsign Database'!A:F,3,0)),"",VLOOKUP(B4,'Callsign Database'!A:F,3,0))</f>
        <v>0</v>
      </c>
      <c r="T4" s="48">
        <f t="shared" si="2"/>
        <v>2</v>
      </c>
      <c r="U4" s="48">
        <f t="shared" si="5"/>
        <v>18</v>
      </c>
    </row>
    <row r="5" spans="1:21" x14ac:dyDescent="0.3">
      <c r="A5" t="s">
        <v>73</v>
      </c>
      <c r="B5" t="str">
        <f>IF(ISERROR(VLOOKUP(A5,'Registration Database'!A:N,13,0)),"",VLOOKUP(A5,'Registration Database'!A:N,13,0))</f>
        <v>GBGPJ</v>
      </c>
      <c r="C5" t="str">
        <f>IF(ISERROR(VLOOKUP(A5,'Registration Database'!A:E,3,0))," ",VLOOKUP(A5,'Registration Database'!A:E,3,0))</f>
        <v>P28A</v>
      </c>
      <c r="D5" t="s">
        <v>9047</v>
      </c>
      <c r="E5" t="str">
        <f t="shared" si="0"/>
        <v>V</v>
      </c>
      <c r="F5" t="str">
        <f t="shared" si="3"/>
        <v>EGOW</v>
      </c>
      <c r="G5" s="53">
        <v>1353</v>
      </c>
      <c r="H5" t="str">
        <f t="shared" si="4"/>
        <v>EGOW</v>
      </c>
      <c r="I5" s="53">
        <v>1450</v>
      </c>
      <c r="J5" t="str">
        <f>IF(ISERROR(VLOOKUP(C5,'WTC Database'!C:G,4,0))," ",VLOOKUP(C5,'WTC Database'!C:G,4,0))</f>
        <v>L</v>
      </c>
      <c r="K5" s="48" t="str">
        <f>IF(ISERROR(VLOOKUP(C5,'WTC Database'!C:G,5,0))," ",VLOOKUP(C5,'WTC Database'!C:G,5,0))</f>
        <v>L</v>
      </c>
      <c r="L5" s="55"/>
      <c r="M5" s="55"/>
      <c r="N5" s="48">
        <v>1</v>
      </c>
      <c r="O5" s="48" t="str">
        <f>IF(ISERROR(VLOOKUP(B5,'Callsign Database'!A:F,4,0))," ",VLOOKUP(B5,'Callsign Database'!A:F,4,0))</f>
        <v>MANLEY</v>
      </c>
      <c r="P5" s="48">
        <v>2</v>
      </c>
      <c r="Q5">
        <f>IF(ISERROR(VLOOKUP(A5,'Registration Database'!A:O,15,0))," ",VLOOKUP(A5,'Registration Database'!A:O,15,0))</f>
        <v>0</v>
      </c>
      <c r="R5" s="48" t="str">
        <f>IF(ISERROR(VLOOKUP(A5,'Registration Database'!A:F,6,0))," ",VLOOKUP(A5,'Registration Database'!A:F,6,0))</f>
        <v>BC</v>
      </c>
      <c r="S5" s="48">
        <f>IF(ISERROR(VLOOKUP(B5,'Callsign Database'!A:F,3,0)),"",VLOOKUP(B5,'Callsign Database'!A:F,3,0))</f>
        <v>0</v>
      </c>
      <c r="T5" s="48">
        <f t="shared" si="2"/>
        <v>2</v>
      </c>
      <c r="U5" s="48">
        <f t="shared" si="5"/>
        <v>0</v>
      </c>
    </row>
    <row r="6" spans="1:21" x14ac:dyDescent="0.3">
      <c r="A6" t="s">
        <v>378</v>
      </c>
      <c r="B6" t="s">
        <v>9050</v>
      </c>
      <c r="C6" t="str">
        <f>IF(ISERROR(VLOOKUP(A6,'Registration Database'!A:E,3,0))," ",VLOOKUP(A6,'Registration Database'!A:E,3,0))</f>
        <v>G115</v>
      </c>
      <c r="D6" t="s">
        <v>9051</v>
      </c>
      <c r="E6" t="s">
        <v>52</v>
      </c>
      <c r="F6" t="s">
        <v>9052</v>
      </c>
      <c r="H6" t="str">
        <f t="shared" si="4"/>
        <v>EGOW</v>
      </c>
      <c r="I6" s="53">
        <v>1329</v>
      </c>
      <c r="J6" t="str">
        <f>IF(ISERROR(VLOOKUP(C6,'WTC Database'!C:G,4,0))," ",VLOOKUP(C6,'WTC Database'!C:G,4,0))</f>
        <v>L</v>
      </c>
      <c r="K6" s="48" t="str">
        <f>IF(ISERROR(VLOOKUP(C6,'WTC Database'!C:G,5,0))," ",VLOOKUP(C6,'WTC Database'!C:G,5,0))</f>
        <v>L</v>
      </c>
      <c r="L6" s="55"/>
      <c r="M6" s="55"/>
      <c r="N6" s="48">
        <v>1</v>
      </c>
      <c r="O6" s="48" t="s">
        <v>9053</v>
      </c>
      <c r="P6" s="48">
        <v>1</v>
      </c>
      <c r="Q6">
        <f>IF(ISERROR(VLOOKUP(A6,'Registration Database'!A:O,15,0))," ",VLOOKUP(A6,'Registration Database'!A:O,15,0))</f>
        <v>0</v>
      </c>
      <c r="R6" s="48" t="s">
        <v>217</v>
      </c>
      <c r="S6" s="48" t="str">
        <f>IF(ISERROR(VLOOKUP(B6,'Callsign Database'!A:F,3,0)),"",VLOOKUP(B6,'Callsign Database'!A:F,3,0))</f>
        <v/>
      </c>
      <c r="T6" s="48">
        <f t="shared" si="2"/>
        <v>1</v>
      </c>
      <c r="U6" s="48">
        <f t="shared" si="5"/>
        <v>0</v>
      </c>
    </row>
    <row r="7" spans="1:21" x14ac:dyDescent="0.3">
      <c r="A7" t="s">
        <v>8239</v>
      </c>
      <c r="B7" t="str">
        <f>IF(ISERROR(VLOOKUP(A7,'Registration Database'!A:N,13,0)),"",VLOOKUP(A7,'Registration Database'!A:N,13,0))</f>
        <v>RAVEN3</v>
      </c>
      <c r="C7" t="str">
        <f>IF(ISERROR(VLOOKUP(A7,'Registration Database'!A:E,3,0))," ",VLOOKUP(A7,'Registration Database'!A:E,3,0))</f>
        <v>RV8</v>
      </c>
      <c r="D7" t="s">
        <v>9051</v>
      </c>
      <c r="E7" t="s">
        <v>52</v>
      </c>
      <c r="F7" t="s">
        <v>58</v>
      </c>
      <c r="H7" t="str">
        <f t="shared" si="4"/>
        <v>EGOW</v>
      </c>
      <c r="I7" s="53">
        <v>1420</v>
      </c>
      <c r="J7" t="str">
        <f>IF(ISERROR(VLOOKUP(C7,'WTC Database'!C:G,4,0))," ",VLOOKUP(C7,'WTC Database'!C:G,4,0))</f>
        <v>L</v>
      </c>
      <c r="K7" s="48" t="str">
        <f>IF(ISERROR(VLOOKUP(C7,'WTC Database'!C:G,5,0))," ",VLOOKUP(C7,'WTC Database'!C:G,5,0))</f>
        <v>L</v>
      </c>
      <c r="L7" s="55"/>
      <c r="M7" s="55"/>
      <c r="N7" s="48">
        <v>1</v>
      </c>
      <c r="O7" s="48" t="str">
        <f>IF(ISERROR(VLOOKUP(B7,'Callsign Database'!A:F,4,0))," ",VLOOKUP(B7,'Callsign Database'!A:F,4,0))</f>
        <v xml:space="preserve"> </v>
      </c>
      <c r="P7" s="48">
        <v>1</v>
      </c>
      <c r="Q7">
        <f>IF(ISERROR(VLOOKUP(A7,'Registration Database'!A:O,15,0))," ",VLOOKUP(A7,'Registration Database'!A:O,15,0))</f>
        <v>0</v>
      </c>
      <c r="R7" s="48" t="str">
        <f>IF(ISERROR(VLOOKUP(A7,'Registration Database'!A:F,6,0))," ",VLOOKUP(A7,'Registration Database'!A:F,6,0))</f>
        <v>VC</v>
      </c>
      <c r="S7" s="48" t="str">
        <f>IF(ISERROR(VLOOKUP(B7,'Callsign Database'!A:F,3,0)),"",VLOOKUP(B7,'Callsign Database'!A:F,3,0))</f>
        <v/>
      </c>
      <c r="T7" s="48">
        <f t="shared" si="2"/>
        <v>1</v>
      </c>
      <c r="U7" s="48">
        <f t="shared" si="5"/>
        <v>0</v>
      </c>
    </row>
    <row r="8" spans="1:21" x14ac:dyDescent="0.3">
      <c r="A8" t="s">
        <v>8167</v>
      </c>
      <c r="B8" t="str">
        <f>IF(ISERROR(VLOOKUP(A8,'Registration Database'!A:N,13,0)),"",VLOOKUP(A8,'Registration Database'!A:N,13,0))</f>
        <v>SWDFSH</v>
      </c>
      <c r="C8" t="str">
        <f>IF(ISERROR(VLOOKUP(A8,'Registration Database'!A:E,3,0))," ",VLOOKUP(A8,'Registration Database'!A:E,3,0))</f>
        <v>SWOR</v>
      </c>
      <c r="D8" t="s">
        <v>9045</v>
      </c>
      <c r="E8" t="str">
        <f t="shared" si="0"/>
        <v>V</v>
      </c>
      <c r="F8" t="s">
        <v>9054</v>
      </c>
      <c r="H8" t="s">
        <v>9055</v>
      </c>
      <c r="J8" t="str">
        <f>IF(ISERROR(VLOOKUP(C8,'WTC Database'!C:G,4,0))," ",VLOOKUP(C8,'WTC Database'!C:G,4,0))</f>
        <v>L</v>
      </c>
      <c r="K8" s="48" t="str">
        <f>IF(ISERROR(VLOOKUP(C8,'WTC Database'!C:G,5,0))," ",VLOOKUP(C8,'WTC Database'!C:G,5,0))</f>
        <v>L</v>
      </c>
      <c r="L8" s="55"/>
      <c r="M8" s="55">
        <v>1</v>
      </c>
      <c r="N8" s="48">
        <f t="shared" si="1"/>
        <v>1</v>
      </c>
      <c r="O8" s="48" t="str">
        <f>IF(ISERROR(VLOOKUP(B8,'Callsign Database'!A:F,4,0))," ",VLOOKUP(B8,'Callsign Database'!A:F,4,0))</f>
        <v xml:space="preserve"> </v>
      </c>
      <c r="P8" s="48">
        <v>3</v>
      </c>
      <c r="Q8">
        <f>IF(ISERROR(VLOOKUP(A8,'Registration Database'!A:O,15,0))," ",VLOOKUP(A8,'Registration Database'!A:O,15,0))</f>
        <v>0</v>
      </c>
      <c r="R8" s="48" t="str">
        <f>IF(ISERROR(VLOOKUP(A8,'Registration Database'!A:F,6,0))," ",VLOOKUP(A8,'Registration Database'!A:F,6,0))</f>
        <v>VM</v>
      </c>
      <c r="S8" s="48" t="str">
        <f>IF(ISERROR(VLOOKUP(B8,'Callsign Database'!A:F,3,0)),"",VLOOKUP(B8,'Callsign Database'!A:F,3,0))</f>
        <v/>
      </c>
      <c r="T8" s="48">
        <f t="shared" si="2"/>
        <v>0</v>
      </c>
      <c r="U8" s="48">
        <f t="shared" si="5"/>
        <v>0</v>
      </c>
    </row>
    <row r="9" spans="1:21" x14ac:dyDescent="0.3">
      <c r="A9" t="s">
        <v>8233</v>
      </c>
      <c r="B9" t="str">
        <f>IF(ISERROR(VLOOKUP(A9,'Registration Database'!A:N,13,0)),"",VLOOKUP(A9,'Registration Database'!A:N,13,0))</f>
        <v>RAVEN1</v>
      </c>
      <c r="C9" t="str">
        <f>IF(ISERROR(VLOOKUP(A9,'Registration Database'!A:E,3,0))," ",VLOOKUP(A9,'Registration Database'!A:E,3,0))</f>
        <v>RV8</v>
      </c>
      <c r="D9" t="s">
        <v>9051</v>
      </c>
      <c r="E9" t="s">
        <v>52</v>
      </c>
      <c r="F9" t="s">
        <v>9056</v>
      </c>
      <c r="H9" t="str">
        <f t="shared" si="4"/>
        <v>EGOW</v>
      </c>
      <c r="I9" s="53">
        <v>1500</v>
      </c>
      <c r="J9" t="str">
        <f>IF(ISERROR(VLOOKUP(C9,'WTC Database'!C:G,4,0))," ",VLOOKUP(C9,'WTC Database'!C:G,4,0))</f>
        <v>L</v>
      </c>
      <c r="K9" s="48" t="str">
        <f>IF(ISERROR(VLOOKUP(C9,'WTC Database'!C:G,5,0))," ",VLOOKUP(C9,'WTC Database'!C:G,5,0))</f>
        <v>L</v>
      </c>
      <c r="L9" s="55"/>
      <c r="M9" s="55"/>
      <c r="N9" s="48">
        <v>1</v>
      </c>
      <c r="O9" s="48" t="str">
        <f>IF(ISERROR(VLOOKUP(B9,'Callsign Database'!A:F,4,0))," ",VLOOKUP(B9,'Callsign Database'!A:F,4,0))</f>
        <v xml:space="preserve"> </v>
      </c>
      <c r="P9" s="48">
        <v>1</v>
      </c>
      <c r="Q9">
        <f>IF(ISERROR(VLOOKUP(A9,'Registration Database'!A:O,15,0))," ",VLOOKUP(A9,'Registration Database'!A:O,15,0))</f>
        <v>0</v>
      </c>
      <c r="R9" s="48" t="str">
        <f>IF(ISERROR(VLOOKUP(A9,'Registration Database'!A:F,6,0))," ",VLOOKUP(A9,'Registration Database'!A:F,6,0))</f>
        <v>VC</v>
      </c>
      <c r="S9" s="48" t="str">
        <f>IF(ISERROR(VLOOKUP(B9,'Callsign Database'!A:F,3,0)),"",VLOOKUP(B9,'Callsign Database'!A:F,3,0))</f>
        <v/>
      </c>
      <c r="T9" s="48">
        <f t="shared" si="2"/>
        <v>1</v>
      </c>
      <c r="U9" s="48">
        <f t="shared" si="5"/>
        <v>0</v>
      </c>
    </row>
    <row r="10" spans="1:21" x14ac:dyDescent="0.3">
      <c r="A10" t="s">
        <v>8248</v>
      </c>
      <c r="B10" t="str">
        <f>IF(ISERROR(VLOOKUP(A10,'Registration Database'!A:N,13,0)),"",VLOOKUP(A10,'Registration Database'!A:N,13,0))</f>
        <v>RAVEN4</v>
      </c>
      <c r="C10" t="str">
        <f>IF(ISERROR(VLOOKUP(A10,'Registration Database'!A:E,3,0))," ",VLOOKUP(A10,'Registration Database'!A:E,3,0))</f>
        <v>RV8</v>
      </c>
      <c r="D10" t="s">
        <v>9051</v>
      </c>
      <c r="E10" t="s">
        <v>52</v>
      </c>
      <c r="F10" t="s">
        <v>9057</v>
      </c>
      <c r="H10" t="str">
        <f t="shared" si="4"/>
        <v>EGOW</v>
      </c>
      <c r="I10" s="53">
        <v>1500</v>
      </c>
      <c r="J10" t="str">
        <f>IF(ISERROR(VLOOKUP(C10,'WTC Database'!C:G,4,0))," ",VLOOKUP(C10,'WTC Database'!C:G,4,0))</f>
        <v>L</v>
      </c>
      <c r="K10" s="48" t="str">
        <f>IF(ISERROR(VLOOKUP(C10,'WTC Database'!C:G,5,0))," ",VLOOKUP(C10,'WTC Database'!C:G,5,0))</f>
        <v>L</v>
      </c>
      <c r="L10" s="55"/>
      <c r="M10" s="55"/>
      <c r="N10" s="48">
        <v>1</v>
      </c>
      <c r="O10" s="48" t="str">
        <f>IF(ISERROR(VLOOKUP(B10,'Callsign Database'!A:F,4,0))," ",VLOOKUP(B10,'Callsign Database'!A:F,4,0))</f>
        <v xml:space="preserve"> </v>
      </c>
      <c r="P10" s="48">
        <v>1</v>
      </c>
      <c r="Q10">
        <f>IF(ISERROR(VLOOKUP(A10,'Registration Database'!A:O,15,0))," ",VLOOKUP(A10,'Registration Database'!A:O,15,0))</f>
        <v>0</v>
      </c>
      <c r="R10" s="48" t="str">
        <f>IF(ISERROR(VLOOKUP(A10,'Registration Database'!A:F,6,0))," ",VLOOKUP(A10,'Registration Database'!A:F,6,0))</f>
        <v>VC</v>
      </c>
      <c r="S10" s="48" t="str">
        <f>IF(ISERROR(VLOOKUP(B10,'Callsign Database'!A:F,3,0)),"",VLOOKUP(B10,'Callsign Database'!A:F,3,0))</f>
        <v/>
      </c>
      <c r="T10" s="48">
        <f t="shared" si="2"/>
        <v>1</v>
      </c>
      <c r="U10" s="48">
        <f t="shared" si="5"/>
        <v>0</v>
      </c>
    </row>
    <row r="11" spans="1:21" x14ac:dyDescent="0.3">
      <c r="A11" t="s">
        <v>732</v>
      </c>
      <c r="B11" t="str">
        <f>IF(ISERROR(VLOOKUP(A11,'Registration Database'!A:N,13,0)),"",VLOOKUP(A11,'Registration Database'!A:N,13,0))</f>
        <v>GJPIT</v>
      </c>
      <c r="C11" t="str">
        <f>IF(ISERROR(VLOOKUP(A11,'Registration Database'!A:E,3,0))," ",VLOOKUP(A11,'Registration Database'!A:E,3,0))</f>
        <v>PTS2</v>
      </c>
      <c r="D11" t="s">
        <v>9051</v>
      </c>
      <c r="E11" t="s">
        <v>52</v>
      </c>
      <c r="F11" t="s">
        <v>9058</v>
      </c>
      <c r="H11" t="str">
        <f t="shared" si="4"/>
        <v>EGOW</v>
      </c>
      <c r="I11" s="53">
        <v>1551</v>
      </c>
      <c r="J11" t="str">
        <f>IF(ISERROR(VLOOKUP(C11,'WTC Database'!C:G,4,0))," ",VLOOKUP(C11,'WTC Database'!C:G,4,0))</f>
        <v>L</v>
      </c>
      <c r="K11" s="48" t="str">
        <f>IF(ISERROR(VLOOKUP(C11,'WTC Database'!C:G,5,0))," ",VLOOKUP(C11,'WTC Database'!C:G,5,0))</f>
        <v>L</v>
      </c>
      <c r="L11" s="55"/>
      <c r="M11" s="55"/>
      <c r="N11" s="48">
        <v>1</v>
      </c>
      <c r="O11" s="48" t="s">
        <v>9059</v>
      </c>
      <c r="P11" s="48">
        <v>1</v>
      </c>
      <c r="Q11">
        <f>IF(ISERROR(VLOOKUP(A11,'Registration Database'!A:O,15,0))," ",VLOOKUP(A11,'Registration Database'!A:O,15,0))</f>
        <v>0</v>
      </c>
      <c r="R11" s="48" t="str">
        <f>IF(ISERROR(VLOOKUP(A11,'Registration Database'!A:F,6,0))," ",VLOOKUP(A11,'Registration Database'!A:F,6,0))</f>
        <v>VC</v>
      </c>
      <c r="S11" s="48" t="str">
        <f>IF(ISERROR(VLOOKUP(B11,'Callsign Database'!A:F,3,0)),"",VLOOKUP(B11,'Callsign Database'!A:F,3,0))</f>
        <v/>
      </c>
      <c r="T11" s="48">
        <f t="shared" si="2"/>
        <v>1</v>
      </c>
      <c r="U11" s="48">
        <f t="shared" si="5"/>
        <v>0</v>
      </c>
    </row>
    <row r="12" spans="1:21" x14ac:dyDescent="0.3">
      <c r="A12" t="s">
        <v>8236</v>
      </c>
      <c r="B12" t="str">
        <f>IF(ISERROR(VLOOKUP(A12,'Registration Database'!A:N,13,0)),"",VLOOKUP(A12,'Registration Database'!A:N,13,0))</f>
        <v>RAVEN5</v>
      </c>
      <c r="C12" t="str">
        <f>IF(ISERROR(VLOOKUP(A12,'Registration Database'!A:E,3,0))," ",VLOOKUP(A12,'Registration Database'!A:E,3,0))</f>
        <v>RV8</v>
      </c>
      <c r="D12" t="s">
        <v>9051</v>
      </c>
      <c r="E12" t="s">
        <v>52</v>
      </c>
      <c r="F12" t="s">
        <v>9060</v>
      </c>
      <c r="H12" t="str">
        <f t="shared" si="4"/>
        <v>EGOW</v>
      </c>
      <c r="I12" s="53">
        <v>1605</v>
      </c>
      <c r="J12" t="str">
        <f>IF(ISERROR(VLOOKUP(C12,'WTC Database'!C:G,4,0))," ",VLOOKUP(C12,'WTC Database'!C:G,4,0))</f>
        <v>L</v>
      </c>
      <c r="K12" s="48" t="str">
        <f>IF(ISERROR(VLOOKUP(C12,'WTC Database'!C:G,5,0))," ",VLOOKUP(C12,'WTC Database'!C:G,5,0))</f>
        <v>L</v>
      </c>
      <c r="L12" s="55"/>
      <c r="M12" s="55"/>
      <c r="N12" s="48">
        <v>1</v>
      </c>
      <c r="O12" s="48" t="str">
        <f>IF(ISERROR(VLOOKUP(B12,'Callsign Database'!A:F,4,0))," ",VLOOKUP(B12,'Callsign Database'!A:F,4,0))</f>
        <v xml:space="preserve"> </v>
      </c>
      <c r="P12" s="48">
        <v>1</v>
      </c>
      <c r="Q12">
        <f>IF(ISERROR(VLOOKUP(A12,'Registration Database'!A:O,15,0))," ",VLOOKUP(A12,'Registration Database'!A:O,15,0))</f>
        <v>0</v>
      </c>
      <c r="R12" s="48" t="str">
        <f>IF(ISERROR(VLOOKUP(A12,'Registration Database'!A:F,6,0))," ",VLOOKUP(A12,'Registration Database'!A:F,6,0))</f>
        <v>VC</v>
      </c>
      <c r="S12" s="48" t="str">
        <f>IF(ISERROR(VLOOKUP(B12,'Callsign Database'!A:F,3,0)),"",VLOOKUP(B12,'Callsign Database'!A:F,3,0))</f>
        <v/>
      </c>
      <c r="T12" s="48">
        <f t="shared" si="2"/>
        <v>1</v>
      </c>
      <c r="U12" s="48">
        <f t="shared" si="5"/>
        <v>0</v>
      </c>
    </row>
    <row r="13" spans="1:21" x14ac:dyDescent="0.3">
      <c r="A13" t="s">
        <v>8242</v>
      </c>
      <c r="B13" t="str">
        <f>IF(ISERROR(VLOOKUP(A13,'Registration Database'!A:N,13,0)),"",VLOOKUP(A13,'Registration Database'!A:N,13,0))</f>
        <v>RAVEN6</v>
      </c>
      <c r="C13" t="str">
        <f>IF(ISERROR(VLOOKUP(A13,'Registration Database'!A:E,3,0))," ",VLOOKUP(A13,'Registration Database'!A:E,3,0))</f>
        <v>RV8</v>
      </c>
      <c r="D13" t="s">
        <v>9051</v>
      </c>
      <c r="E13" t="s">
        <v>52</v>
      </c>
      <c r="F13" t="s">
        <v>9060</v>
      </c>
      <c r="H13" t="str">
        <f t="shared" si="4"/>
        <v>EGOW</v>
      </c>
      <c r="I13" s="53">
        <v>1605</v>
      </c>
      <c r="J13" t="str">
        <f>IF(ISERROR(VLOOKUP(C13,'WTC Database'!C:G,4,0))," ",VLOOKUP(C13,'WTC Database'!C:G,4,0))</f>
        <v>L</v>
      </c>
      <c r="K13" s="48" t="str">
        <f>IF(ISERROR(VLOOKUP(C13,'WTC Database'!C:G,5,0))," ",VLOOKUP(C13,'WTC Database'!C:G,5,0))</f>
        <v>L</v>
      </c>
      <c r="L13" s="55"/>
      <c r="M13" s="55"/>
      <c r="N13" s="48">
        <v>1</v>
      </c>
      <c r="O13" s="48" t="str">
        <f>IF(ISERROR(VLOOKUP(B13,'Callsign Database'!A:F,4,0))," ",VLOOKUP(B13,'Callsign Database'!A:F,4,0))</f>
        <v xml:space="preserve"> </v>
      </c>
      <c r="P13" s="48">
        <v>1</v>
      </c>
      <c r="Q13">
        <f>IF(ISERROR(VLOOKUP(A13,'Registration Database'!A:O,15,0))," ",VLOOKUP(A13,'Registration Database'!A:O,15,0))</f>
        <v>0</v>
      </c>
      <c r="R13" s="48" t="str">
        <f>IF(ISERROR(VLOOKUP(A13,'Registration Database'!A:F,6,0))," ",VLOOKUP(A13,'Registration Database'!A:F,6,0))</f>
        <v>VC</v>
      </c>
      <c r="S13" s="48" t="str">
        <f>IF(ISERROR(VLOOKUP(B13,'Callsign Database'!A:F,3,0)),"",VLOOKUP(B13,'Callsign Database'!A:F,3,0))</f>
        <v/>
      </c>
      <c r="T13" s="48">
        <f t="shared" si="2"/>
        <v>1</v>
      </c>
      <c r="U13" s="48">
        <f t="shared" si="5"/>
        <v>0</v>
      </c>
    </row>
    <row r="14" spans="1:21" x14ac:dyDescent="0.3">
      <c r="A14" t="s">
        <v>8032</v>
      </c>
      <c r="B14" t="s">
        <v>8095</v>
      </c>
      <c r="C14" t="str">
        <f>IF(ISERROR(VLOOKUP(A14,'Registration Database'!A:E,3,0))," ",VLOOKUP(A14,'Registration Database'!A:E,3,0))</f>
        <v>R44</v>
      </c>
      <c r="D14" t="s">
        <v>9045</v>
      </c>
      <c r="E14" t="str">
        <f t="shared" si="0"/>
        <v>V</v>
      </c>
      <c r="F14" t="s">
        <v>9064</v>
      </c>
      <c r="H14" t="s">
        <v>9055</v>
      </c>
      <c r="J14" t="str">
        <f>IF(ISERROR(VLOOKUP(C14,'WTC Database'!C:G,4,0))," ",VLOOKUP(C14,'WTC Database'!C:G,4,0))</f>
        <v>L</v>
      </c>
      <c r="K14" s="48" t="str">
        <f>IF(ISERROR(VLOOKUP(C14,'WTC Database'!C:G,5,0))," ",VLOOKUP(C14,'WTC Database'!C:G,5,0))</f>
        <v>L</v>
      </c>
      <c r="L14" s="55"/>
      <c r="M14" s="55"/>
      <c r="N14" s="48">
        <f t="shared" si="1"/>
        <v>1</v>
      </c>
      <c r="O14" s="48" t="str">
        <f>IF(ISERROR(VLOOKUP(B14,'Callsign Database'!A:F,4,0))," ",VLOOKUP(B14,'Callsign Database'!A:F,4,0))</f>
        <v xml:space="preserve"> </v>
      </c>
      <c r="P14" s="48"/>
      <c r="Q14">
        <f>IF(ISERROR(VLOOKUP(A14,'Registration Database'!A:O,15,0))," ",VLOOKUP(A14,'Registration Database'!A:O,15,0))</f>
        <v>0</v>
      </c>
      <c r="R14" s="48" t="str">
        <f>IF(ISERROR(VLOOKUP(A14,'Registration Database'!A:F,6,0))," ",VLOOKUP(A14,'Registration Database'!A:F,6,0))</f>
        <v>VCH</v>
      </c>
      <c r="S14" s="48" t="str">
        <f>IF(ISERROR(VLOOKUP(B14,'Callsign Database'!A:F,3,0)),"",VLOOKUP(B14,'Callsign Database'!A:F,3,0))</f>
        <v/>
      </c>
      <c r="T14" s="48">
        <f t="shared" si="2"/>
        <v>0</v>
      </c>
      <c r="U14" s="48">
        <f t="shared" si="5"/>
        <v>0</v>
      </c>
    </row>
    <row r="15" spans="1:21" x14ac:dyDescent="0.3">
      <c r="B15" t="str">
        <f>IF(ISERROR(VLOOKUP(A15,'Registration Database'!A:N,13,0)),"",VLOOKUP(A15,'Registration Database'!A:N,13,0))</f>
        <v/>
      </c>
      <c r="C15" t="str">
        <f>IF(ISERROR(VLOOKUP(A15,'Registration Database'!A:E,3,0))," ",VLOOKUP(A15,'Registration Database'!A:E,3,0))</f>
        <v xml:space="preserve"> </v>
      </c>
      <c r="D15" t="str">
        <f t="shared" ref="D6:D33" si="6">IF(ISNUMBER(SEARCH("UAM", B15)), "LOC", "")</f>
        <v/>
      </c>
      <c r="E15" t="str">
        <f t="shared" si="0"/>
        <v/>
      </c>
      <c r="F15" t="str">
        <f t="shared" si="3"/>
        <v/>
      </c>
      <c r="H15" t="str">
        <f t="shared" si="4"/>
        <v/>
      </c>
      <c r="J15" t="str">
        <f>IF(ISERROR(VLOOKUP(C15,'WTC Database'!C:G,4,0))," ",VLOOKUP(C15,'WTC Database'!C:G,4,0))</f>
        <v xml:space="preserve"> </v>
      </c>
      <c r="K15" s="48" t="str">
        <f>IF(ISERROR(VLOOKUP(C15,'WTC Database'!C:G,5,0))," ",VLOOKUP(C15,'WTC Database'!C:G,5,0))</f>
        <v xml:space="preserve"> </v>
      </c>
      <c r="L15" s="55"/>
      <c r="M15" s="55"/>
      <c r="N15" s="48">
        <f t="shared" si="1"/>
        <v>0</v>
      </c>
      <c r="O15" s="48" t="str">
        <f>IF(ISERROR(VLOOKUP(B15,'Callsign Database'!A:F,4,0))," ",VLOOKUP(B15,'Callsign Database'!A:F,4,0))</f>
        <v xml:space="preserve"> </v>
      </c>
      <c r="P15" s="48"/>
      <c r="Q15" t="str">
        <f>IF(ISERROR(VLOOKUP(A15,'Registration Database'!A:O,15,0))," ",VLOOKUP(A15,'Registration Database'!A:O,15,0))</f>
        <v xml:space="preserve"> </v>
      </c>
      <c r="R15" s="48" t="str">
        <f>IF(ISERROR(VLOOKUP(A15,'Registration Database'!A:F,6,0))," ",VLOOKUP(A15,'Registration Database'!A:F,6,0))</f>
        <v xml:space="preserve"> </v>
      </c>
      <c r="S15" s="48" t="str">
        <f>IF(ISERROR(VLOOKUP(B15,'Callsign Database'!A:F,3,0)),"",VLOOKUP(B15,'Callsign Database'!A:F,3,0))</f>
        <v/>
      </c>
      <c r="T15" s="48">
        <f t="shared" si="2"/>
        <v>0</v>
      </c>
      <c r="U15" s="48">
        <f t="shared" si="5"/>
        <v>0</v>
      </c>
    </row>
    <row r="16" spans="1:21" x14ac:dyDescent="0.3">
      <c r="B16" t="str">
        <f>IF(ISERROR(VLOOKUP(A16,'Registration Database'!A:N,13,0)),"",VLOOKUP(A16,'Registration Database'!A:N,13,0))</f>
        <v/>
      </c>
      <c r="C16" t="str">
        <f>IF(ISERROR(VLOOKUP(A16,'Registration Database'!A:E,3,0))," ",VLOOKUP(A16,'Registration Database'!A:E,3,0))</f>
        <v xml:space="preserve"> </v>
      </c>
      <c r="D16" t="str">
        <f t="shared" si="6"/>
        <v/>
      </c>
      <c r="E16" t="str">
        <f t="shared" si="0"/>
        <v/>
      </c>
      <c r="F16" t="str">
        <f t="shared" si="3"/>
        <v/>
      </c>
      <c r="H16" t="str">
        <f t="shared" si="4"/>
        <v/>
      </c>
      <c r="J16" t="str">
        <f>IF(ISERROR(VLOOKUP(C16,'WTC Database'!C:G,4,0))," ",VLOOKUP(C16,'WTC Database'!C:G,4,0))</f>
        <v xml:space="preserve"> </v>
      </c>
      <c r="K16" s="48" t="str">
        <f>IF(ISERROR(VLOOKUP(C16,'WTC Database'!C:G,5,0))," ",VLOOKUP(C16,'WTC Database'!C:G,5,0))</f>
        <v xml:space="preserve"> </v>
      </c>
      <c r="L16" s="55"/>
      <c r="M16" s="55"/>
      <c r="N16" s="48">
        <f t="shared" si="1"/>
        <v>0</v>
      </c>
      <c r="O16" s="48" t="str">
        <f>IF(ISERROR(VLOOKUP(B16,'Callsign Database'!A:F,4,0))," ",VLOOKUP(B16,'Callsign Database'!A:F,4,0))</f>
        <v xml:space="preserve"> </v>
      </c>
      <c r="P16" s="48"/>
      <c r="Q16" t="str">
        <f>IF(ISERROR(VLOOKUP(A16,'Registration Database'!A:O,15,0))," ",VLOOKUP(A16,'Registration Database'!A:O,15,0))</f>
        <v xml:space="preserve"> </v>
      </c>
      <c r="R16" s="48" t="str">
        <f>IF(ISERROR(VLOOKUP(A16,'Registration Database'!A:F,6,0))," ",VLOOKUP(A16,'Registration Database'!A:F,6,0))</f>
        <v xml:space="preserve"> </v>
      </c>
      <c r="S16" s="48" t="str">
        <f>IF(ISERROR(VLOOKUP(B16,'Callsign Database'!A:F,3,0)),"",VLOOKUP(B16,'Callsign Database'!A:F,3,0))</f>
        <v/>
      </c>
      <c r="T16" s="48">
        <f t="shared" si="2"/>
        <v>0</v>
      </c>
      <c r="U16" s="48">
        <f t="shared" si="5"/>
        <v>0</v>
      </c>
    </row>
    <row r="17" spans="2:21" x14ac:dyDescent="0.3">
      <c r="B17" t="str">
        <f>IF(ISERROR(VLOOKUP(A17,'Registration Database'!A:N,13,0)),"",VLOOKUP(A17,'Registration Database'!A:N,13,0))</f>
        <v/>
      </c>
      <c r="C17" t="str">
        <f>IF(ISERROR(VLOOKUP(A17,'Registration Database'!A:E,3,0))," ",VLOOKUP(A17,'Registration Database'!A:E,3,0))</f>
        <v xml:space="preserve"> </v>
      </c>
      <c r="D17" t="str">
        <f t="shared" si="6"/>
        <v/>
      </c>
      <c r="E17" t="str">
        <f t="shared" si="0"/>
        <v/>
      </c>
      <c r="F17" t="str">
        <f t="shared" si="3"/>
        <v/>
      </c>
      <c r="H17" t="str">
        <f t="shared" si="4"/>
        <v/>
      </c>
      <c r="J17" t="str">
        <f>IF(ISERROR(VLOOKUP(C17,'WTC Database'!C:G,4,0))," ",VLOOKUP(C17,'WTC Database'!C:G,4,0))</f>
        <v xml:space="preserve"> </v>
      </c>
      <c r="K17" s="48" t="str">
        <f>IF(ISERROR(VLOOKUP(C17,'WTC Database'!C:G,5,0))," ",VLOOKUP(C17,'WTC Database'!C:G,5,0))</f>
        <v xml:space="preserve"> </v>
      </c>
      <c r="L17" s="55"/>
      <c r="M17" s="55"/>
      <c r="N17" s="48">
        <f t="shared" si="1"/>
        <v>0</v>
      </c>
      <c r="O17" s="48" t="str">
        <f>IF(ISERROR(VLOOKUP(B17,'Callsign Database'!A:F,4,0))," ",VLOOKUP(B17,'Callsign Database'!A:F,4,0))</f>
        <v xml:space="preserve"> </v>
      </c>
      <c r="P17" s="48"/>
      <c r="Q17" t="str">
        <f>IF(ISERROR(VLOOKUP(A17,'Registration Database'!A:O,15,0))," ",VLOOKUP(A17,'Registration Database'!A:O,15,0))</f>
        <v xml:space="preserve"> </v>
      </c>
      <c r="R17" s="48" t="str">
        <f>IF(ISERROR(VLOOKUP(A17,'Registration Database'!A:F,6,0))," ",VLOOKUP(A17,'Registration Database'!A:F,6,0))</f>
        <v xml:space="preserve"> </v>
      </c>
      <c r="S17" s="48" t="str">
        <f>IF(ISERROR(VLOOKUP(B17,'Callsign Database'!A:F,3,0)),"",VLOOKUP(B17,'Callsign Database'!A:F,3,0))</f>
        <v/>
      </c>
      <c r="T17" s="48">
        <f t="shared" si="2"/>
        <v>0</v>
      </c>
      <c r="U17" s="48">
        <f t="shared" si="5"/>
        <v>0</v>
      </c>
    </row>
    <row r="18" spans="2:21" x14ac:dyDescent="0.3">
      <c r="B18" t="str">
        <f>IF(ISERROR(VLOOKUP(A18,'Registration Database'!A:N,13,0)),"",VLOOKUP(A18,'Registration Database'!A:N,13,0))</f>
        <v/>
      </c>
      <c r="C18" t="str">
        <f>IF(ISERROR(VLOOKUP(A18,'Registration Database'!A:E,3,0))," ",VLOOKUP(A18,'Registration Database'!A:E,3,0))</f>
        <v xml:space="preserve"> </v>
      </c>
      <c r="D18" t="str">
        <f t="shared" si="6"/>
        <v/>
      </c>
      <c r="E18" t="str">
        <f t="shared" si="0"/>
        <v/>
      </c>
      <c r="F18" t="str">
        <f t="shared" si="3"/>
        <v/>
      </c>
      <c r="H18" t="str">
        <f t="shared" si="4"/>
        <v/>
      </c>
      <c r="J18" t="str">
        <f>IF(ISERROR(VLOOKUP(C18,'WTC Database'!C:G,4,0))," ",VLOOKUP(C18,'WTC Database'!C:G,4,0))</f>
        <v xml:space="preserve"> </v>
      </c>
      <c r="K18" s="48" t="str">
        <f>IF(ISERROR(VLOOKUP(C18,'WTC Database'!C:G,5,0))," ",VLOOKUP(C18,'WTC Database'!C:G,5,0))</f>
        <v xml:space="preserve"> </v>
      </c>
      <c r="L18" s="55"/>
      <c r="M18" s="55"/>
      <c r="N18" s="48">
        <f t="shared" si="1"/>
        <v>0</v>
      </c>
      <c r="O18" s="48" t="str">
        <f>IF(ISERROR(VLOOKUP(B18,'Callsign Database'!A:F,4,0))," ",VLOOKUP(B18,'Callsign Database'!A:F,4,0))</f>
        <v xml:space="preserve"> </v>
      </c>
      <c r="P18" s="48"/>
      <c r="Q18" t="str">
        <f>IF(ISERROR(VLOOKUP(A18,'Registration Database'!A:O,15,0))," ",VLOOKUP(A18,'Registration Database'!A:O,15,0))</f>
        <v xml:space="preserve"> </v>
      </c>
      <c r="R18" s="48" t="str">
        <f>IF(ISERROR(VLOOKUP(A18,'Registration Database'!A:F,6,0))," ",VLOOKUP(A18,'Registration Database'!A:F,6,0))</f>
        <v xml:space="preserve"> </v>
      </c>
      <c r="S18" s="48" t="str">
        <f>IF(ISERROR(VLOOKUP(B18,'Callsign Database'!A:F,3,0)),"",VLOOKUP(B18,'Callsign Database'!A:F,3,0))</f>
        <v/>
      </c>
      <c r="T18" s="48">
        <f t="shared" si="2"/>
        <v>0</v>
      </c>
      <c r="U18" s="48">
        <f t="shared" si="5"/>
        <v>0</v>
      </c>
    </row>
    <row r="19" spans="2:21" x14ac:dyDescent="0.3">
      <c r="B19" t="str">
        <f>IF(ISERROR(VLOOKUP(A19,'Registration Database'!A:N,13,0)),"",VLOOKUP(A19,'Registration Database'!A:N,13,0))</f>
        <v/>
      </c>
      <c r="C19" t="str">
        <f>IF(ISERROR(VLOOKUP(A19,'Registration Database'!A:E,3,0))," ",VLOOKUP(A19,'Registration Database'!A:E,3,0))</f>
        <v xml:space="preserve"> </v>
      </c>
      <c r="D19" t="str">
        <f t="shared" si="6"/>
        <v/>
      </c>
      <c r="E19" t="str">
        <f t="shared" si="0"/>
        <v/>
      </c>
      <c r="F19" t="str">
        <f t="shared" si="3"/>
        <v/>
      </c>
      <c r="H19" t="str">
        <f t="shared" si="4"/>
        <v/>
      </c>
      <c r="J19" t="str">
        <f>IF(ISERROR(VLOOKUP(C19,'WTC Database'!C:G,4,0))," ",VLOOKUP(C19,'WTC Database'!C:G,4,0))</f>
        <v xml:space="preserve"> </v>
      </c>
      <c r="K19" s="48" t="str">
        <f>IF(ISERROR(VLOOKUP(C19,'WTC Database'!C:G,5,0))," ",VLOOKUP(C19,'WTC Database'!C:G,5,0))</f>
        <v xml:space="preserve"> </v>
      </c>
      <c r="L19" s="55"/>
      <c r="M19" s="55"/>
      <c r="N19" s="48">
        <f t="shared" si="1"/>
        <v>0</v>
      </c>
      <c r="O19" s="48" t="str">
        <f>IF(ISERROR(VLOOKUP(B19,'Callsign Database'!A:F,4,0))," ",VLOOKUP(B19,'Callsign Database'!A:F,4,0))</f>
        <v xml:space="preserve"> </v>
      </c>
      <c r="P19" s="48"/>
      <c r="Q19" t="str">
        <f>IF(ISERROR(VLOOKUP(A19,'Registration Database'!A:O,15,0))," ",VLOOKUP(A19,'Registration Database'!A:O,15,0))</f>
        <v xml:space="preserve"> </v>
      </c>
      <c r="R19" s="48" t="str">
        <f>IF(ISERROR(VLOOKUP(A19,'Registration Database'!A:F,6,0))," ",VLOOKUP(A19,'Registration Database'!A:F,6,0))</f>
        <v xml:space="preserve"> </v>
      </c>
      <c r="S19" s="48" t="str">
        <f>IF(ISERROR(VLOOKUP(B19,'Callsign Database'!A:F,3,0)),"",VLOOKUP(B19,'Callsign Database'!A:F,3,0))</f>
        <v/>
      </c>
      <c r="T19" s="48">
        <f t="shared" si="2"/>
        <v>0</v>
      </c>
      <c r="U19" s="48">
        <f t="shared" si="5"/>
        <v>0</v>
      </c>
    </row>
    <row r="20" spans="2:21" x14ac:dyDescent="0.3">
      <c r="B20" t="str">
        <f>IF(ISERROR(VLOOKUP(A20,'Registration Database'!A:N,13,0)),"",VLOOKUP(A20,'Registration Database'!A:N,13,0))</f>
        <v/>
      </c>
      <c r="C20" t="str">
        <f>IF(ISERROR(VLOOKUP(A20,'Registration Database'!A:E,3,0))," ",VLOOKUP(A20,'Registration Database'!A:E,3,0))</f>
        <v xml:space="preserve"> </v>
      </c>
      <c r="D20" t="str">
        <f t="shared" si="6"/>
        <v/>
      </c>
      <c r="E20" t="str">
        <f t="shared" si="0"/>
        <v/>
      </c>
      <c r="F20" t="str">
        <f t="shared" si="3"/>
        <v/>
      </c>
      <c r="H20" t="str">
        <f t="shared" si="4"/>
        <v/>
      </c>
      <c r="J20" t="str">
        <f>IF(ISERROR(VLOOKUP(C20,'WTC Database'!C:G,4,0))," ",VLOOKUP(C20,'WTC Database'!C:G,4,0))</f>
        <v xml:space="preserve"> </v>
      </c>
      <c r="K20" s="48" t="str">
        <f>IF(ISERROR(VLOOKUP(C20,'WTC Database'!C:G,5,0))," ",VLOOKUP(C20,'WTC Database'!C:G,5,0))</f>
        <v xml:space="preserve"> </v>
      </c>
      <c r="L20" s="55"/>
      <c r="M20" s="55"/>
      <c r="N20" s="48">
        <f t="shared" si="1"/>
        <v>0</v>
      </c>
      <c r="O20" s="48" t="str">
        <f>IF(ISERROR(VLOOKUP(B20,'Callsign Database'!A:F,4,0))," ",VLOOKUP(B20,'Callsign Database'!A:F,4,0))</f>
        <v xml:space="preserve"> </v>
      </c>
      <c r="P20" s="48"/>
      <c r="Q20" t="str">
        <f>IF(ISERROR(VLOOKUP(A20,'Registration Database'!A:O,15,0))," ",VLOOKUP(A20,'Registration Database'!A:O,15,0))</f>
        <v xml:space="preserve"> </v>
      </c>
      <c r="R20" s="48" t="str">
        <f>IF(ISERROR(VLOOKUP(A20,'Registration Database'!A:F,6,0))," ",VLOOKUP(A20,'Registration Database'!A:F,6,0))</f>
        <v xml:space="preserve"> </v>
      </c>
      <c r="S20" s="48" t="str">
        <f>IF(ISERROR(VLOOKUP(B20,'Callsign Database'!A:F,3,0)),"",VLOOKUP(B20,'Callsign Database'!A:F,3,0))</f>
        <v/>
      </c>
      <c r="T20" s="48">
        <f t="shared" si="2"/>
        <v>0</v>
      </c>
      <c r="U20" s="48">
        <f t="shared" si="5"/>
        <v>0</v>
      </c>
    </row>
    <row r="21" spans="2:21" x14ac:dyDescent="0.3">
      <c r="B21" t="str">
        <f>IF(ISERROR(VLOOKUP(A21,'Registration Database'!A:N,13,0)),"",VLOOKUP(A21,'Registration Database'!A:N,13,0))</f>
        <v/>
      </c>
      <c r="C21" t="str">
        <f>IF(ISERROR(VLOOKUP(A21,'Registration Database'!A:E,3,0))," ",VLOOKUP(A21,'Registration Database'!A:E,3,0))</f>
        <v xml:space="preserve"> </v>
      </c>
      <c r="D21" t="str">
        <f t="shared" si="6"/>
        <v/>
      </c>
      <c r="E21" t="str">
        <f t="shared" si="0"/>
        <v/>
      </c>
      <c r="F21" t="str">
        <f t="shared" si="3"/>
        <v/>
      </c>
      <c r="H21" t="str">
        <f t="shared" si="4"/>
        <v/>
      </c>
      <c r="J21" t="str">
        <f>IF(ISERROR(VLOOKUP(C21,'WTC Database'!C:G,4,0))," ",VLOOKUP(C21,'WTC Database'!C:G,4,0))</f>
        <v xml:space="preserve"> </v>
      </c>
      <c r="K21" s="48" t="str">
        <f>IF(ISERROR(VLOOKUP(C21,'WTC Database'!C:G,5,0))," ",VLOOKUP(C21,'WTC Database'!C:G,5,0))</f>
        <v xml:space="preserve"> </v>
      </c>
      <c r="L21" s="55"/>
      <c r="M21" s="55"/>
      <c r="N21" s="48">
        <f t="shared" si="1"/>
        <v>0</v>
      </c>
      <c r="O21" s="48" t="str">
        <f>IF(ISERROR(VLOOKUP(B21,'Callsign Database'!A:F,4,0))," ",VLOOKUP(B21,'Callsign Database'!A:F,4,0))</f>
        <v xml:space="preserve"> </v>
      </c>
      <c r="P21" s="48"/>
      <c r="Q21" t="str">
        <f>IF(ISERROR(VLOOKUP(A21,'Registration Database'!A:O,15,0))," ",VLOOKUP(A21,'Registration Database'!A:O,15,0))</f>
        <v xml:space="preserve"> </v>
      </c>
      <c r="R21" s="48" t="str">
        <f>IF(ISERROR(VLOOKUP(A21,'Registration Database'!A:F,6,0))," ",VLOOKUP(A21,'Registration Database'!A:F,6,0))</f>
        <v xml:space="preserve"> </v>
      </c>
      <c r="S21" s="48" t="str">
        <f>IF(ISERROR(VLOOKUP(B21,'Callsign Database'!A:F,3,0)),"",VLOOKUP(B21,'Callsign Database'!A:F,3,0))</f>
        <v/>
      </c>
      <c r="T21" s="48">
        <f t="shared" si="2"/>
        <v>0</v>
      </c>
      <c r="U21" s="48">
        <f t="shared" si="5"/>
        <v>0</v>
      </c>
    </row>
    <row r="22" spans="2:21" x14ac:dyDescent="0.3">
      <c r="B22" t="str">
        <f>IF(ISERROR(VLOOKUP(A22,'Registration Database'!A:N,13,0)),"",VLOOKUP(A22,'Registration Database'!A:N,13,0))</f>
        <v/>
      </c>
      <c r="C22" t="str">
        <f>IF(ISERROR(VLOOKUP(A22,'Registration Database'!A:E,3,0))," ",VLOOKUP(A22,'Registration Database'!A:E,3,0))</f>
        <v xml:space="preserve"> </v>
      </c>
      <c r="D22" t="str">
        <f t="shared" si="6"/>
        <v/>
      </c>
      <c r="E22" t="str">
        <f t="shared" si="0"/>
        <v/>
      </c>
      <c r="F22" t="str">
        <f t="shared" si="3"/>
        <v/>
      </c>
      <c r="H22" t="str">
        <f t="shared" si="4"/>
        <v/>
      </c>
      <c r="J22" t="str">
        <f>IF(ISERROR(VLOOKUP(C22,'WTC Database'!C:G,4,0))," ",VLOOKUP(C22,'WTC Database'!C:G,4,0))</f>
        <v xml:space="preserve"> </v>
      </c>
      <c r="K22" s="48" t="str">
        <f>IF(ISERROR(VLOOKUP(C22,'WTC Database'!C:G,5,0))," ",VLOOKUP(C22,'WTC Database'!C:G,5,0))</f>
        <v xml:space="preserve"> </v>
      </c>
      <c r="L22" s="55"/>
      <c r="M22" s="55"/>
      <c r="N22" s="48">
        <f t="shared" si="1"/>
        <v>0</v>
      </c>
      <c r="O22" s="48" t="str">
        <f>IF(ISERROR(VLOOKUP(B22,'Callsign Database'!A:F,4,0))," ",VLOOKUP(B22,'Callsign Database'!A:F,4,0))</f>
        <v xml:space="preserve"> </v>
      </c>
      <c r="P22" s="48"/>
      <c r="Q22" t="str">
        <f>IF(ISERROR(VLOOKUP(A22,'Registration Database'!A:O,15,0))," ",VLOOKUP(A22,'Registration Database'!A:O,15,0))</f>
        <v xml:space="preserve"> </v>
      </c>
      <c r="R22" s="48" t="str">
        <f>IF(ISERROR(VLOOKUP(A22,'Registration Database'!A:F,6,0))," ",VLOOKUP(A22,'Registration Database'!A:F,6,0))</f>
        <v xml:space="preserve"> </v>
      </c>
      <c r="S22" s="48" t="str">
        <f>IF(ISERROR(VLOOKUP(B22,'Callsign Database'!A:F,3,0)),"",VLOOKUP(B22,'Callsign Database'!A:F,3,0))</f>
        <v/>
      </c>
      <c r="T22" s="48">
        <f t="shared" si="2"/>
        <v>0</v>
      </c>
      <c r="U22" s="48">
        <f t="shared" si="5"/>
        <v>0</v>
      </c>
    </row>
    <row r="23" spans="2:21" x14ac:dyDescent="0.3">
      <c r="B23" t="str">
        <f>IF(ISERROR(VLOOKUP(A23,'Registration Database'!A:N,13,0)),"",VLOOKUP(A23,'Registration Database'!A:N,13,0))</f>
        <v/>
      </c>
      <c r="C23" t="str">
        <f>IF(ISERROR(VLOOKUP(A23,'Registration Database'!A:E,3,0))," ",VLOOKUP(A23,'Registration Database'!A:E,3,0))</f>
        <v xml:space="preserve"> </v>
      </c>
      <c r="D23" t="str">
        <f t="shared" si="6"/>
        <v/>
      </c>
      <c r="E23" t="str">
        <f t="shared" si="0"/>
        <v/>
      </c>
      <c r="F23" t="str">
        <f t="shared" si="3"/>
        <v/>
      </c>
      <c r="H23" t="str">
        <f t="shared" si="4"/>
        <v/>
      </c>
      <c r="J23" t="str">
        <f>IF(ISERROR(VLOOKUP(C23,'WTC Database'!C:G,4,0))," ",VLOOKUP(C23,'WTC Database'!C:G,4,0))</f>
        <v xml:space="preserve"> </v>
      </c>
      <c r="K23" s="48" t="str">
        <f>IF(ISERROR(VLOOKUP(C23,'WTC Database'!C:G,5,0))," ",VLOOKUP(C23,'WTC Database'!C:G,5,0))</f>
        <v xml:space="preserve"> </v>
      </c>
      <c r="L23" s="55"/>
      <c r="M23" s="55"/>
      <c r="N23" s="48">
        <f t="shared" si="1"/>
        <v>0</v>
      </c>
      <c r="O23" s="48" t="str">
        <f>IF(ISERROR(VLOOKUP(B23,'Callsign Database'!A:F,4,0))," ",VLOOKUP(B23,'Callsign Database'!A:F,4,0))</f>
        <v xml:space="preserve"> </v>
      </c>
      <c r="P23" s="48"/>
      <c r="Q23" t="str">
        <f>IF(ISERROR(VLOOKUP(A23,'Registration Database'!A:O,15,0))," ",VLOOKUP(A23,'Registration Database'!A:O,15,0))</f>
        <v xml:space="preserve"> </v>
      </c>
      <c r="R23" s="48" t="str">
        <f>IF(ISERROR(VLOOKUP(A23,'Registration Database'!A:F,6,0))," ",VLOOKUP(A23,'Registration Database'!A:F,6,0))</f>
        <v xml:space="preserve"> </v>
      </c>
      <c r="S23" s="48" t="str">
        <f>IF(ISERROR(VLOOKUP(B23,'Callsign Database'!A:F,3,0)),"",VLOOKUP(B23,'Callsign Database'!A:F,3,0))</f>
        <v/>
      </c>
      <c r="T23" s="48">
        <f t="shared" si="2"/>
        <v>0</v>
      </c>
      <c r="U23" s="48">
        <f t="shared" si="5"/>
        <v>0</v>
      </c>
    </row>
    <row r="24" spans="2:21" x14ac:dyDescent="0.3">
      <c r="B24" t="str">
        <f>IF(ISERROR(VLOOKUP(A24,'Registration Database'!A:N,13,0)),"",VLOOKUP(A24,'Registration Database'!A:N,13,0))</f>
        <v/>
      </c>
      <c r="C24" t="str">
        <f>IF(ISERROR(VLOOKUP(A24,'Registration Database'!A:E,3,0))," ",VLOOKUP(A24,'Registration Database'!A:E,3,0))</f>
        <v xml:space="preserve"> </v>
      </c>
      <c r="D24" t="str">
        <f t="shared" si="6"/>
        <v/>
      </c>
      <c r="E24" t="str">
        <f t="shared" si="0"/>
        <v/>
      </c>
      <c r="F24" t="str">
        <f t="shared" si="3"/>
        <v/>
      </c>
      <c r="H24" t="str">
        <f t="shared" si="4"/>
        <v/>
      </c>
      <c r="J24" t="str">
        <f>IF(ISERROR(VLOOKUP(C24,'WTC Database'!C:G,4,0))," ",VLOOKUP(C24,'WTC Database'!C:G,4,0))</f>
        <v xml:space="preserve"> </v>
      </c>
      <c r="K24" s="48" t="str">
        <f>IF(ISERROR(VLOOKUP(C24,'WTC Database'!C:G,5,0))," ",VLOOKUP(C24,'WTC Database'!C:G,5,0))</f>
        <v xml:space="preserve"> </v>
      </c>
      <c r="L24" s="55"/>
      <c r="M24" s="55"/>
      <c r="N24" s="48">
        <f t="shared" si="1"/>
        <v>0</v>
      </c>
      <c r="O24" s="48" t="str">
        <f>IF(ISERROR(VLOOKUP(B24,'Callsign Database'!A:F,4,0))," ",VLOOKUP(B24,'Callsign Database'!A:F,4,0))</f>
        <v xml:space="preserve"> </v>
      </c>
      <c r="P24" s="48"/>
      <c r="Q24" t="str">
        <f>IF(ISERROR(VLOOKUP(A24,'Registration Database'!A:O,15,0))," ",VLOOKUP(A24,'Registration Database'!A:O,15,0))</f>
        <v xml:space="preserve"> </v>
      </c>
      <c r="R24" s="48" t="str">
        <f>IF(ISERROR(VLOOKUP(A24,'Registration Database'!A:F,6,0))," ",VLOOKUP(A24,'Registration Database'!A:F,6,0))</f>
        <v xml:space="preserve"> </v>
      </c>
      <c r="S24" s="48" t="str">
        <f>IF(ISERROR(VLOOKUP(B24,'Callsign Database'!A:F,3,0)),"",VLOOKUP(B24,'Callsign Database'!A:F,3,0))</f>
        <v/>
      </c>
      <c r="T24" s="48">
        <f t="shared" si="2"/>
        <v>0</v>
      </c>
      <c r="U24" s="48">
        <f t="shared" si="5"/>
        <v>0</v>
      </c>
    </row>
    <row r="25" spans="2:21" x14ac:dyDescent="0.3">
      <c r="B25" t="str">
        <f>IF(ISERROR(VLOOKUP(A25,'Registration Database'!A:N,13,0)),"",VLOOKUP(A25,'Registration Database'!A:N,13,0))</f>
        <v/>
      </c>
      <c r="C25" t="str">
        <f>IF(ISERROR(VLOOKUP(A25,'Registration Database'!A:E,3,0))," ",VLOOKUP(A25,'Registration Database'!A:E,3,0))</f>
        <v xml:space="preserve"> </v>
      </c>
      <c r="D25" t="str">
        <f t="shared" si="6"/>
        <v/>
      </c>
      <c r="E25" t="str">
        <f t="shared" ref="E25:E65" si="7">IF(OR(D25="LOC", D25="OVR"), "V", "")</f>
        <v/>
      </c>
      <c r="F25" t="str">
        <f t="shared" ref="F25:F67" si="8">IF(OR(D25="DEP",D25="LOC"),"EGOW","")</f>
        <v/>
      </c>
      <c r="H25" t="str">
        <f t="shared" ref="H25:H65" si="9">IF(OR(D25="ARR",D25="LOC"),"EGOW","")</f>
        <v/>
      </c>
      <c r="J25" t="str">
        <f>IF(ISERROR(VLOOKUP(C25,'WTC Database'!C:G,4,0))," ",VLOOKUP(C25,'WTC Database'!C:G,4,0))</f>
        <v xml:space="preserve"> </v>
      </c>
      <c r="K25" s="48" t="str">
        <f>IF(ISERROR(VLOOKUP(C25,'WTC Database'!C:G,5,0))," ",VLOOKUP(C25,'WTC Database'!C:G,5,0))</f>
        <v xml:space="preserve"> </v>
      </c>
      <c r="L25" s="55"/>
      <c r="M25" s="55"/>
      <c r="N25" s="48">
        <f t="shared" ref="N25:N65" si="10">IF(D25="OVR",1,0)</f>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2"/>
        <v>0</v>
      </c>
      <c r="U25" s="48">
        <f t="shared" si="5"/>
        <v>0</v>
      </c>
    </row>
    <row r="26" spans="2:21" x14ac:dyDescent="0.3">
      <c r="B26" t="str">
        <f>IF(ISERROR(VLOOKUP(A26,'Registration Database'!A:N,13,0)),"",VLOOKUP(A26,'Registration Database'!A:N,13,0))</f>
        <v/>
      </c>
      <c r="C26" t="str">
        <f>IF(ISERROR(VLOOKUP(A26,'Registration Database'!A:E,3,0))," ",VLOOKUP(A26,'Registration Database'!A:E,3,0))</f>
        <v xml:space="preserve"> </v>
      </c>
      <c r="D26" t="str">
        <f t="shared" si="6"/>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2"/>
        <v>0</v>
      </c>
      <c r="U26" s="48">
        <f t="shared" si="5"/>
        <v>0</v>
      </c>
    </row>
    <row r="27" spans="2:21" x14ac:dyDescent="0.3">
      <c r="B27" t="str">
        <f>IF(ISERROR(VLOOKUP(A27,'Registration Database'!A:N,13,0)),"",VLOOKUP(A27,'Registration Database'!A:N,13,0))</f>
        <v/>
      </c>
      <c r="C27" t="str">
        <f>IF(ISERROR(VLOOKUP(A27,'Registration Database'!A:E,3,0))," ",VLOOKUP(A27,'Registration Database'!A:E,3,0))</f>
        <v xml:space="preserve"> </v>
      </c>
      <c r="D27" t="str">
        <f t="shared" si="6"/>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2"/>
        <v>0</v>
      </c>
      <c r="U27" s="48">
        <f t="shared" si="5"/>
        <v>0</v>
      </c>
    </row>
    <row r="28" spans="2:21" x14ac:dyDescent="0.3">
      <c r="B28" t="str">
        <f>IF(ISERROR(VLOOKUP(A28,'Registration Database'!A:N,13,0)),"",VLOOKUP(A28,'Registration Database'!A:N,13,0))</f>
        <v/>
      </c>
      <c r="C28" t="str">
        <f>IF(ISERROR(VLOOKUP(A28,'Registration Database'!A:E,3,0))," ",VLOOKUP(A28,'Registration Database'!A:E,3,0))</f>
        <v xml:space="preserve"> </v>
      </c>
      <c r="D28" t="str">
        <f t="shared" si="6"/>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2"/>
        <v>0</v>
      </c>
      <c r="U28" s="48">
        <f t="shared" si="5"/>
        <v>0</v>
      </c>
    </row>
    <row r="29" spans="2:21" x14ac:dyDescent="0.3">
      <c r="B29" t="str">
        <f>IF(ISERROR(VLOOKUP(A29,'Registration Database'!A:N,13,0)),"",VLOOKUP(A29,'Registration Database'!A:N,13,0))</f>
        <v/>
      </c>
      <c r="C29" t="str">
        <f>IF(ISERROR(VLOOKUP(A29,'Registration Database'!A:E,3,0))," ",VLOOKUP(A29,'Registration Database'!A:E,3,0))</f>
        <v xml:space="preserve"> </v>
      </c>
      <c r="D29" t="str">
        <f t="shared" si="6"/>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2"/>
        <v>0</v>
      </c>
      <c r="U29" s="48">
        <f t="shared" si="5"/>
        <v>0</v>
      </c>
    </row>
    <row r="30" spans="2:21" x14ac:dyDescent="0.3">
      <c r="B30" t="str">
        <f>IF(ISERROR(VLOOKUP(A30,'Registration Database'!A:N,13,0)),"",VLOOKUP(A30,'Registration Database'!A:N,13,0))</f>
        <v/>
      </c>
      <c r="C30" t="str">
        <f>IF(ISERROR(VLOOKUP(A30,'Registration Database'!A:E,3,0))," ",VLOOKUP(A30,'Registration Database'!A:E,3,0))</f>
        <v xml:space="preserve"> </v>
      </c>
      <c r="D30" t="str">
        <f t="shared" si="6"/>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2"/>
        <v>0</v>
      </c>
      <c r="U30" s="48">
        <f t="shared" si="5"/>
        <v>0</v>
      </c>
    </row>
    <row r="31" spans="2:21" x14ac:dyDescent="0.3">
      <c r="B31" t="str">
        <f>IF(ISERROR(VLOOKUP(A31,'Registration Database'!A:N,13,0)),"",VLOOKUP(A31,'Registration Database'!A:N,13,0))</f>
        <v/>
      </c>
      <c r="C31" t="str">
        <f>IF(ISERROR(VLOOKUP(A31,'Registration Database'!A:E,3,0))," ",VLOOKUP(A31,'Registration Database'!A:E,3,0))</f>
        <v xml:space="preserve"> </v>
      </c>
      <c r="D31" t="str">
        <f t="shared" si="6"/>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2"/>
        <v>0</v>
      </c>
      <c r="U31" s="48">
        <f t="shared" si="5"/>
        <v>0</v>
      </c>
    </row>
    <row r="32" spans="2:21" x14ac:dyDescent="0.3">
      <c r="B32" t="str">
        <f>IF(ISERROR(VLOOKUP(A32,'Registration Database'!A:N,13,0)),"",VLOOKUP(A32,'Registration Database'!A:N,13,0))</f>
        <v/>
      </c>
      <c r="C32" t="str">
        <f>IF(ISERROR(VLOOKUP(A32,'Registration Database'!A:E,3,0))," ",VLOOKUP(A32,'Registration Database'!A:E,3,0))</f>
        <v xml:space="preserve"> </v>
      </c>
      <c r="D32" t="str">
        <f t="shared" si="6"/>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2"/>
        <v>0</v>
      </c>
      <c r="U32" s="48">
        <f t="shared" si="5"/>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6"/>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2"/>
        <v>0</v>
      </c>
      <c r="U33" s="48">
        <f t="shared" si="5"/>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ref="D34:D65" si="11">IF(ISNUMBER(SEARCH("UAM", B34)), "LOC", "")</f>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2"/>
        <v>0</v>
      </c>
      <c r="U34" s="48">
        <f t="shared" si="5"/>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11"/>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2"/>
        <v>0</v>
      </c>
      <c r="U35" s="48">
        <f t="shared" si="5"/>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11"/>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2"/>
        <v>0</v>
      </c>
      <c r="U36" s="48">
        <f t="shared" si="5"/>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11"/>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2"/>
        <v>0</v>
      </c>
      <c r="U37" s="48">
        <f t="shared" si="5"/>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11"/>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2"/>
        <v>0</v>
      </c>
      <c r="U38" s="48">
        <f t="shared" si="5"/>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11"/>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2"/>
        <v>0</v>
      </c>
      <c r="U39" s="48">
        <f t="shared" si="5"/>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11"/>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2"/>
        <v>0</v>
      </c>
      <c r="U40" s="48">
        <f t="shared" si="5"/>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11"/>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2"/>
        <v>0</v>
      </c>
      <c r="U41" s="48">
        <f t="shared" si="5"/>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11"/>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2"/>
        <v>0</v>
      </c>
      <c r="U42" s="48">
        <f t="shared" si="5"/>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11"/>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2"/>
        <v>0</v>
      </c>
      <c r="U43" s="48">
        <f t="shared" si="5"/>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11"/>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2"/>
        <v>0</v>
      </c>
      <c r="U44" s="48">
        <f t="shared" si="5"/>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11"/>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2"/>
        <v>0</v>
      </c>
      <c r="U45" s="48">
        <f t="shared" si="5"/>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11"/>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2"/>
        <v>0</v>
      </c>
      <c r="U46" s="48">
        <f t="shared" si="5"/>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11"/>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2"/>
        <v>0</v>
      </c>
      <c r="U47" s="48">
        <f t="shared" si="5"/>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11"/>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2"/>
        <v>0</v>
      </c>
      <c r="U48" s="48">
        <f t="shared" si="5"/>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11"/>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2"/>
        <v>0</v>
      </c>
      <c r="U49" s="48">
        <f t="shared" si="5"/>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11"/>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2"/>
        <v>0</v>
      </c>
      <c r="U50" s="48">
        <f t="shared" si="5"/>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11"/>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2"/>
        <v>0</v>
      </c>
      <c r="U51" s="48">
        <f t="shared" si="5"/>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11"/>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2"/>
        <v>0</v>
      </c>
      <c r="U52" s="48">
        <f t="shared" si="5"/>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11"/>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2"/>
        <v>0</v>
      </c>
      <c r="U53" s="48">
        <f t="shared" si="5"/>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11"/>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2"/>
        <v>0</v>
      </c>
      <c r="U54" s="48">
        <f t="shared" si="5"/>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11"/>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2"/>
        <v>0</v>
      </c>
      <c r="U55" s="48">
        <f t="shared" si="5"/>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11"/>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2"/>
        <v>0</v>
      </c>
      <c r="U56" s="48">
        <f t="shared" si="5"/>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11"/>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2"/>
        <v>0</v>
      </c>
      <c r="U57" s="48">
        <f t="shared" si="5"/>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11"/>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2"/>
        <v>0</v>
      </c>
      <c r="U58" s="48">
        <f t="shared" si="5"/>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11"/>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2"/>
        <v>0</v>
      </c>
      <c r="U59" s="48">
        <f t="shared" si="5"/>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11"/>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2"/>
        <v>0</v>
      </c>
      <c r="U60" s="48">
        <f t="shared" si="5"/>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11"/>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2"/>
        <v>0</v>
      </c>
      <c r="U61" s="48">
        <f t="shared" si="5"/>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11"/>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2"/>
        <v>0</v>
      </c>
      <c r="U62" s="48">
        <f t="shared" si="5"/>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11"/>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2"/>
        <v>0</v>
      </c>
      <c r="U63" s="48">
        <f t="shared" si="5"/>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11"/>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2"/>
        <v>0</v>
      </c>
      <c r="U64" s="48">
        <f t="shared" si="5"/>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11"/>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2"/>
        <v>0</v>
      </c>
      <c r="U65" s="48">
        <f t="shared" si="5"/>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ref="D66:D100" si="12">IF(ISNUMBER(SEARCH("UAM", B66)), "LOC", "")</f>
        <v/>
      </c>
      <c r="E66" t="str">
        <f t="shared" ref="E66:E100" si="13">IF(OR(D66="LOC", D66="OVR"), "V", "")</f>
        <v/>
      </c>
      <c r="F66" t="str">
        <f t="shared" si="8"/>
        <v/>
      </c>
      <c r="H66" t="str">
        <f t="shared" ref="H66:H100" si="14">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5">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6">IF(D66="loc",2)+IF(OR(D66="DEP",D66="ARR"),"1")+IF(D66="ovr","0")</f>
        <v>0</v>
      </c>
      <c r="U66" s="48">
        <f t="shared" si="5"/>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si="12"/>
        <v/>
      </c>
      <c r="E67" t="str">
        <f t="shared" si="13"/>
        <v/>
      </c>
      <c r="F67" t="str">
        <f t="shared" si="8"/>
        <v/>
      </c>
      <c r="H67" t="str">
        <f t="shared" si="14"/>
        <v/>
      </c>
      <c r="J67" t="str">
        <f>IF(ISERROR(VLOOKUP(C67,'WTC Database'!C:G,4,0))," ",VLOOKUP(C67,'WTC Database'!C:G,4,0))</f>
        <v xml:space="preserve"> </v>
      </c>
      <c r="K67" s="48" t="str">
        <f>IF(ISERROR(VLOOKUP(C67,'WTC Database'!C:G,5,0))," ",VLOOKUP(C67,'WTC Database'!C:G,5,0))</f>
        <v xml:space="preserve"> </v>
      </c>
      <c r="L67" s="55"/>
      <c r="M67" s="55"/>
      <c r="N67" s="48">
        <f t="shared" si="15"/>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6"/>
        <v>0</v>
      </c>
      <c r="U67" s="48">
        <f t="shared" ref="U67:U100" si="17">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2"/>
        <v/>
      </c>
      <c r="E68" t="str">
        <f t="shared" si="13"/>
        <v/>
      </c>
      <c r="F68" t="str">
        <f t="shared" ref="F68:F100" si="18">IF(OR(D68="DEP",D68="LOC"),"EGOW","")</f>
        <v/>
      </c>
      <c r="H68" t="str">
        <f t="shared" si="14"/>
        <v/>
      </c>
      <c r="J68" t="str">
        <f>IF(ISERROR(VLOOKUP(C68,'WTC Database'!C:G,4,0))," ",VLOOKUP(C68,'WTC Database'!C:G,4,0))</f>
        <v xml:space="preserve"> </v>
      </c>
      <c r="K68" s="48" t="str">
        <f>IF(ISERROR(VLOOKUP(C68,'WTC Database'!C:G,5,0))," ",VLOOKUP(C68,'WTC Database'!C:G,5,0))</f>
        <v xml:space="preserve"> </v>
      </c>
      <c r="L68" s="55"/>
      <c r="M68" s="55"/>
      <c r="N68" s="48">
        <f t="shared" si="15"/>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6"/>
        <v>0</v>
      </c>
      <c r="U68" s="48">
        <f t="shared" si="17"/>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2"/>
        <v/>
      </c>
      <c r="E69" t="str">
        <f t="shared" si="13"/>
        <v/>
      </c>
      <c r="F69" t="str">
        <f t="shared" si="18"/>
        <v/>
      </c>
      <c r="H69" t="str">
        <f t="shared" si="14"/>
        <v/>
      </c>
      <c r="J69" t="str">
        <f>IF(ISERROR(VLOOKUP(C69,'WTC Database'!C:G,4,0))," ",VLOOKUP(C69,'WTC Database'!C:G,4,0))</f>
        <v xml:space="preserve"> </v>
      </c>
      <c r="K69" s="48" t="str">
        <f>IF(ISERROR(VLOOKUP(C69,'WTC Database'!C:G,5,0))," ",VLOOKUP(C69,'WTC Database'!C:G,5,0))</f>
        <v xml:space="preserve"> </v>
      </c>
      <c r="L69" s="55"/>
      <c r="M69" s="55"/>
      <c r="N69" s="48">
        <f t="shared" si="15"/>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6"/>
        <v>0</v>
      </c>
      <c r="U69" s="48">
        <f t="shared" si="17"/>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2"/>
        <v/>
      </c>
      <c r="E70" t="str">
        <f t="shared" si="13"/>
        <v/>
      </c>
      <c r="F70" t="str">
        <f t="shared" si="18"/>
        <v/>
      </c>
      <c r="H70" t="str">
        <f t="shared" si="14"/>
        <v/>
      </c>
      <c r="J70" t="str">
        <f>IF(ISERROR(VLOOKUP(C70,'WTC Database'!C:G,4,0))," ",VLOOKUP(C70,'WTC Database'!C:G,4,0))</f>
        <v xml:space="preserve"> </v>
      </c>
      <c r="K70" s="48" t="str">
        <f>IF(ISERROR(VLOOKUP(C70,'WTC Database'!C:G,5,0))," ",VLOOKUP(C70,'WTC Database'!C:G,5,0))</f>
        <v xml:space="preserve"> </v>
      </c>
      <c r="L70" s="55"/>
      <c r="M70" s="55"/>
      <c r="N70" s="48">
        <f t="shared" si="15"/>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6"/>
        <v>0</v>
      </c>
      <c r="U70" s="48">
        <f t="shared" si="17"/>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2"/>
        <v/>
      </c>
      <c r="E71" t="str">
        <f t="shared" si="13"/>
        <v/>
      </c>
      <c r="F71" t="str">
        <f t="shared" si="18"/>
        <v/>
      </c>
      <c r="H71" t="str">
        <f t="shared" si="14"/>
        <v/>
      </c>
      <c r="J71" t="str">
        <f>IF(ISERROR(VLOOKUP(C71,'WTC Database'!C:G,4,0))," ",VLOOKUP(C71,'WTC Database'!C:G,4,0))</f>
        <v xml:space="preserve"> </v>
      </c>
      <c r="K71" s="48" t="str">
        <f>IF(ISERROR(VLOOKUP(C71,'WTC Database'!C:G,5,0))," ",VLOOKUP(C71,'WTC Database'!C:G,5,0))</f>
        <v xml:space="preserve"> </v>
      </c>
      <c r="L71" s="55"/>
      <c r="M71" s="55"/>
      <c r="N71" s="48">
        <f t="shared" si="15"/>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6"/>
        <v>0</v>
      </c>
      <c r="U71" s="48">
        <f t="shared" si="17"/>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2"/>
        <v/>
      </c>
      <c r="E72" t="str">
        <f t="shared" si="13"/>
        <v/>
      </c>
      <c r="F72" t="str">
        <f t="shared" si="18"/>
        <v/>
      </c>
      <c r="H72" t="str">
        <f t="shared" si="14"/>
        <v/>
      </c>
      <c r="J72" t="str">
        <f>IF(ISERROR(VLOOKUP(C72,'WTC Database'!C:G,4,0))," ",VLOOKUP(C72,'WTC Database'!C:G,4,0))</f>
        <v xml:space="preserve"> </v>
      </c>
      <c r="K72" s="48" t="str">
        <f>IF(ISERROR(VLOOKUP(C72,'WTC Database'!C:G,5,0))," ",VLOOKUP(C72,'WTC Database'!C:G,5,0))</f>
        <v xml:space="preserve"> </v>
      </c>
      <c r="L72" s="55"/>
      <c r="M72" s="55"/>
      <c r="N72" s="48">
        <f t="shared" si="15"/>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6"/>
        <v>0</v>
      </c>
      <c r="U72" s="48">
        <f t="shared" si="17"/>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2"/>
        <v/>
      </c>
      <c r="E73" t="str">
        <f t="shared" si="13"/>
        <v/>
      </c>
      <c r="F73" t="str">
        <f t="shared" si="18"/>
        <v/>
      </c>
      <c r="H73" t="str">
        <f t="shared" si="14"/>
        <v/>
      </c>
      <c r="J73" t="str">
        <f>IF(ISERROR(VLOOKUP(C73,'WTC Database'!C:G,4,0))," ",VLOOKUP(C73,'WTC Database'!C:G,4,0))</f>
        <v xml:space="preserve"> </v>
      </c>
      <c r="K73" s="48" t="str">
        <f>IF(ISERROR(VLOOKUP(C73,'WTC Database'!C:G,5,0))," ",VLOOKUP(C73,'WTC Database'!C:G,5,0))</f>
        <v xml:space="preserve"> </v>
      </c>
      <c r="L73" s="55"/>
      <c r="M73" s="55"/>
      <c r="N73" s="48">
        <f t="shared" si="15"/>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6"/>
        <v>0</v>
      </c>
      <c r="U73" s="48">
        <f t="shared" si="17"/>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2"/>
        <v/>
      </c>
      <c r="E74" t="str">
        <f t="shared" si="13"/>
        <v/>
      </c>
      <c r="F74" t="str">
        <f t="shared" si="18"/>
        <v/>
      </c>
      <c r="H74" t="str">
        <f t="shared" si="14"/>
        <v/>
      </c>
      <c r="J74" t="str">
        <f>IF(ISERROR(VLOOKUP(C74,'WTC Database'!C:G,4,0))," ",VLOOKUP(C74,'WTC Database'!C:G,4,0))</f>
        <v xml:space="preserve"> </v>
      </c>
      <c r="K74" s="48" t="str">
        <f>IF(ISERROR(VLOOKUP(C74,'WTC Database'!C:G,5,0))," ",VLOOKUP(C74,'WTC Database'!C:G,5,0))</f>
        <v xml:space="preserve"> </v>
      </c>
      <c r="L74" s="55"/>
      <c r="M74" s="55"/>
      <c r="N74" s="48">
        <f t="shared" si="15"/>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6"/>
        <v>0</v>
      </c>
      <c r="U74" s="48">
        <f t="shared" si="17"/>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2"/>
        <v/>
      </c>
      <c r="E75" t="str">
        <f t="shared" si="13"/>
        <v/>
      </c>
      <c r="F75" t="str">
        <f t="shared" si="18"/>
        <v/>
      </c>
      <c r="H75" t="str">
        <f t="shared" si="14"/>
        <v/>
      </c>
      <c r="J75" t="str">
        <f>IF(ISERROR(VLOOKUP(C75,'WTC Database'!C:G,4,0))," ",VLOOKUP(C75,'WTC Database'!C:G,4,0))</f>
        <v xml:space="preserve"> </v>
      </c>
      <c r="K75" s="48" t="str">
        <f>IF(ISERROR(VLOOKUP(C75,'WTC Database'!C:G,5,0))," ",VLOOKUP(C75,'WTC Database'!C:G,5,0))</f>
        <v xml:space="preserve"> </v>
      </c>
      <c r="L75" s="55"/>
      <c r="M75" s="55"/>
      <c r="N75" s="48">
        <f t="shared" si="15"/>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6"/>
        <v>0</v>
      </c>
      <c r="U75" s="48">
        <f t="shared" si="17"/>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2"/>
        <v/>
      </c>
      <c r="E76" t="str">
        <f t="shared" si="13"/>
        <v/>
      </c>
      <c r="F76" t="str">
        <f t="shared" si="18"/>
        <v/>
      </c>
      <c r="H76" t="str">
        <f t="shared" si="14"/>
        <v/>
      </c>
      <c r="J76" t="str">
        <f>IF(ISERROR(VLOOKUP(C76,'WTC Database'!C:G,4,0))," ",VLOOKUP(C76,'WTC Database'!C:G,4,0))</f>
        <v xml:space="preserve"> </v>
      </c>
      <c r="K76" s="48" t="str">
        <f>IF(ISERROR(VLOOKUP(C76,'WTC Database'!C:G,5,0))," ",VLOOKUP(C76,'WTC Database'!C:G,5,0))</f>
        <v xml:space="preserve"> </v>
      </c>
      <c r="L76" s="55"/>
      <c r="M76" s="55"/>
      <c r="N76" s="48">
        <f t="shared" si="15"/>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6"/>
        <v>0</v>
      </c>
      <c r="U76" s="48">
        <f t="shared" si="17"/>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2"/>
        <v/>
      </c>
      <c r="E77" t="str">
        <f t="shared" si="13"/>
        <v/>
      </c>
      <c r="F77" t="str">
        <f t="shared" si="18"/>
        <v/>
      </c>
      <c r="H77" t="str">
        <f t="shared" si="14"/>
        <v/>
      </c>
      <c r="J77" t="str">
        <f>IF(ISERROR(VLOOKUP(C77,'WTC Database'!C:G,4,0))," ",VLOOKUP(C77,'WTC Database'!C:G,4,0))</f>
        <v xml:space="preserve"> </v>
      </c>
      <c r="K77" s="48" t="str">
        <f>IF(ISERROR(VLOOKUP(C77,'WTC Database'!C:G,5,0))," ",VLOOKUP(C77,'WTC Database'!C:G,5,0))</f>
        <v xml:space="preserve"> </v>
      </c>
      <c r="L77" s="55"/>
      <c r="M77" s="55"/>
      <c r="N77" s="48">
        <f t="shared" si="15"/>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6"/>
        <v>0</v>
      </c>
      <c r="U77" s="48">
        <f t="shared" si="17"/>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2"/>
        <v/>
      </c>
      <c r="E78" t="str">
        <f t="shared" si="13"/>
        <v/>
      </c>
      <c r="F78" t="str">
        <f t="shared" si="18"/>
        <v/>
      </c>
      <c r="H78" t="str">
        <f t="shared" si="14"/>
        <v/>
      </c>
      <c r="J78" t="str">
        <f>IF(ISERROR(VLOOKUP(C78,'WTC Database'!C:G,4,0))," ",VLOOKUP(C78,'WTC Database'!C:G,4,0))</f>
        <v xml:space="preserve"> </v>
      </c>
      <c r="K78" s="48" t="str">
        <f>IF(ISERROR(VLOOKUP(C78,'WTC Database'!C:G,5,0))," ",VLOOKUP(C78,'WTC Database'!C:G,5,0))</f>
        <v xml:space="preserve"> </v>
      </c>
      <c r="L78" s="55"/>
      <c r="M78" s="55"/>
      <c r="N78" s="48">
        <f t="shared" si="15"/>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6"/>
        <v>0</v>
      </c>
      <c r="U78" s="48">
        <f t="shared" si="17"/>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2"/>
        <v/>
      </c>
      <c r="E79" t="str">
        <f t="shared" si="13"/>
        <v/>
      </c>
      <c r="F79" t="str">
        <f t="shared" si="18"/>
        <v/>
      </c>
      <c r="H79" t="str">
        <f t="shared" si="14"/>
        <v/>
      </c>
      <c r="J79" t="str">
        <f>IF(ISERROR(VLOOKUP(C79,'WTC Database'!C:G,4,0))," ",VLOOKUP(C79,'WTC Database'!C:G,4,0))</f>
        <v xml:space="preserve"> </v>
      </c>
      <c r="K79" s="48" t="str">
        <f>IF(ISERROR(VLOOKUP(C79,'WTC Database'!C:G,5,0))," ",VLOOKUP(C79,'WTC Database'!C:G,5,0))</f>
        <v xml:space="preserve"> </v>
      </c>
      <c r="L79" s="55"/>
      <c r="M79" s="55"/>
      <c r="N79" s="48">
        <f t="shared" si="15"/>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6"/>
        <v>0</v>
      </c>
      <c r="U79" s="48">
        <f t="shared" si="17"/>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2"/>
        <v/>
      </c>
      <c r="E80" t="str">
        <f t="shared" si="13"/>
        <v/>
      </c>
      <c r="F80" t="str">
        <f t="shared" si="18"/>
        <v/>
      </c>
      <c r="H80" t="str">
        <f t="shared" si="14"/>
        <v/>
      </c>
      <c r="J80" t="str">
        <f>IF(ISERROR(VLOOKUP(C80,'WTC Database'!C:G,4,0))," ",VLOOKUP(C80,'WTC Database'!C:G,4,0))</f>
        <v xml:space="preserve"> </v>
      </c>
      <c r="K80" s="48" t="str">
        <f>IF(ISERROR(VLOOKUP(C80,'WTC Database'!C:G,5,0))," ",VLOOKUP(C80,'WTC Database'!C:G,5,0))</f>
        <v xml:space="preserve"> </v>
      </c>
      <c r="L80" s="55"/>
      <c r="M80" s="55"/>
      <c r="N80" s="48">
        <f t="shared" si="15"/>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6"/>
        <v>0</v>
      </c>
      <c r="U80" s="48">
        <f t="shared" si="17"/>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2"/>
        <v/>
      </c>
      <c r="E81" t="str">
        <f t="shared" si="13"/>
        <v/>
      </c>
      <c r="F81" t="str">
        <f t="shared" si="18"/>
        <v/>
      </c>
      <c r="H81" t="str">
        <f t="shared" si="14"/>
        <v/>
      </c>
      <c r="J81" t="str">
        <f>IF(ISERROR(VLOOKUP(C81,'WTC Database'!C:G,4,0))," ",VLOOKUP(C81,'WTC Database'!C:G,4,0))</f>
        <v xml:space="preserve"> </v>
      </c>
      <c r="K81" s="48" t="str">
        <f>IF(ISERROR(VLOOKUP(C81,'WTC Database'!C:G,5,0))," ",VLOOKUP(C81,'WTC Database'!C:G,5,0))</f>
        <v xml:space="preserve"> </v>
      </c>
      <c r="L81" s="55"/>
      <c r="M81" s="55"/>
      <c r="N81" s="48">
        <f t="shared" si="15"/>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6"/>
        <v>0</v>
      </c>
      <c r="U81" s="48">
        <f t="shared" si="17"/>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2"/>
        <v/>
      </c>
      <c r="E82" t="str">
        <f t="shared" si="13"/>
        <v/>
      </c>
      <c r="F82" t="str">
        <f t="shared" si="18"/>
        <v/>
      </c>
      <c r="H82" t="str">
        <f t="shared" si="14"/>
        <v/>
      </c>
      <c r="J82" t="str">
        <f>IF(ISERROR(VLOOKUP(C82,'WTC Database'!C:G,4,0))," ",VLOOKUP(C82,'WTC Database'!C:G,4,0))</f>
        <v xml:space="preserve"> </v>
      </c>
      <c r="K82" s="48" t="str">
        <f>IF(ISERROR(VLOOKUP(C82,'WTC Database'!C:G,5,0))," ",VLOOKUP(C82,'WTC Database'!C:G,5,0))</f>
        <v xml:space="preserve"> </v>
      </c>
      <c r="L82" s="55"/>
      <c r="M82" s="55"/>
      <c r="N82" s="48">
        <f t="shared" si="15"/>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6"/>
        <v>0</v>
      </c>
      <c r="U82" s="48">
        <f t="shared" si="17"/>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2"/>
        <v/>
      </c>
      <c r="E83" t="str">
        <f t="shared" si="13"/>
        <v/>
      </c>
      <c r="F83" t="str">
        <f t="shared" si="18"/>
        <v/>
      </c>
      <c r="H83" t="str">
        <f t="shared" si="14"/>
        <v/>
      </c>
      <c r="J83" t="str">
        <f>IF(ISERROR(VLOOKUP(C83,'WTC Database'!C:G,4,0))," ",VLOOKUP(C83,'WTC Database'!C:G,4,0))</f>
        <v xml:space="preserve"> </v>
      </c>
      <c r="K83" s="48" t="str">
        <f>IF(ISERROR(VLOOKUP(C83,'WTC Database'!C:G,5,0))," ",VLOOKUP(C83,'WTC Database'!C:G,5,0))</f>
        <v xml:space="preserve"> </v>
      </c>
      <c r="L83" s="55"/>
      <c r="M83" s="55"/>
      <c r="N83" s="48">
        <f t="shared" si="15"/>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6"/>
        <v>0</v>
      </c>
      <c r="U83" s="48">
        <f t="shared" si="17"/>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2"/>
        <v/>
      </c>
      <c r="E84" t="str">
        <f t="shared" si="13"/>
        <v/>
      </c>
      <c r="F84" t="str">
        <f t="shared" si="18"/>
        <v/>
      </c>
      <c r="H84" t="str">
        <f t="shared" si="14"/>
        <v/>
      </c>
      <c r="J84" t="str">
        <f>IF(ISERROR(VLOOKUP(C84,'WTC Database'!C:G,4,0))," ",VLOOKUP(C84,'WTC Database'!C:G,4,0))</f>
        <v xml:space="preserve"> </v>
      </c>
      <c r="K84" s="48" t="str">
        <f>IF(ISERROR(VLOOKUP(C84,'WTC Database'!C:G,5,0))," ",VLOOKUP(C84,'WTC Database'!C:G,5,0))</f>
        <v xml:space="preserve"> </v>
      </c>
      <c r="L84" s="55"/>
      <c r="M84" s="55"/>
      <c r="N84" s="48">
        <f t="shared" si="15"/>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6"/>
        <v>0</v>
      </c>
      <c r="U84" s="48">
        <f t="shared" si="17"/>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2"/>
        <v/>
      </c>
      <c r="E85" t="str">
        <f t="shared" si="13"/>
        <v/>
      </c>
      <c r="F85" t="str">
        <f t="shared" si="18"/>
        <v/>
      </c>
      <c r="H85" t="str">
        <f t="shared" si="14"/>
        <v/>
      </c>
      <c r="J85" t="str">
        <f>IF(ISERROR(VLOOKUP(C85,'WTC Database'!C:G,4,0))," ",VLOOKUP(C85,'WTC Database'!C:G,4,0))</f>
        <v xml:space="preserve"> </v>
      </c>
      <c r="K85" s="48" t="str">
        <f>IF(ISERROR(VLOOKUP(C85,'WTC Database'!C:G,5,0))," ",VLOOKUP(C85,'WTC Database'!C:G,5,0))</f>
        <v xml:space="preserve"> </v>
      </c>
      <c r="L85" s="55"/>
      <c r="M85" s="55"/>
      <c r="N85" s="48">
        <f t="shared" si="15"/>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6"/>
        <v>0</v>
      </c>
      <c r="U85" s="48">
        <f t="shared" si="17"/>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2"/>
        <v/>
      </c>
      <c r="E86" t="str">
        <f t="shared" si="13"/>
        <v/>
      </c>
      <c r="F86" t="str">
        <f t="shared" si="18"/>
        <v/>
      </c>
      <c r="H86" t="str">
        <f t="shared" si="14"/>
        <v/>
      </c>
      <c r="J86" t="str">
        <f>IF(ISERROR(VLOOKUP(C86,'WTC Database'!C:G,4,0))," ",VLOOKUP(C86,'WTC Database'!C:G,4,0))</f>
        <v xml:space="preserve"> </v>
      </c>
      <c r="K86" s="48" t="str">
        <f>IF(ISERROR(VLOOKUP(C86,'WTC Database'!C:G,5,0))," ",VLOOKUP(C86,'WTC Database'!C:G,5,0))</f>
        <v xml:space="preserve"> </v>
      </c>
      <c r="L86" s="55"/>
      <c r="M86" s="55"/>
      <c r="N86" s="48">
        <f t="shared" si="15"/>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6"/>
        <v>0</v>
      </c>
      <c r="U86" s="48">
        <f t="shared" si="17"/>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2"/>
        <v/>
      </c>
      <c r="E87" t="str">
        <f t="shared" si="13"/>
        <v/>
      </c>
      <c r="F87" t="str">
        <f t="shared" si="18"/>
        <v/>
      </c>
      <c r="H87" t="str">
        <f t="shared" si="14"/>
        <v/>
      </c>
      <c r="J87" t="str">
        <f>IF(ISERROR(VLOOKUP(C87,'WTC Database'!C:G,4,0))," ",VLOOKUP(C87,'WTC Database'!C:G,4,0))</f>
        <v xml:space="preserve"> </v>
      </c>
      <c r="K87" s="48" t="str">
        <f>IF(ISERROR(VLOOKUP(C87,'WTC Database'!C:G,5,0))," ",VLOOKUP(C87,'WTC Database'!C:G,5,0))</f>
        <v xml:space="preserve"> </v>
      </c>
      <c r="L87" s="55"/>
      <c r="M87" s="55"/>
      <c r="N87" s="48">
        <f t="shared" si="15"/>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6"/>
        <v>0</v>
      </c>
      <c r="U87" s="48">
        <f t="shared" si="17"/>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2"/>
        <v/>
      </c>
      <c r="E88" t="str">
        <f t="shared" si="13"/>
        <v/>
      </c>
      <c r="F88" t="str">
        <f t="shared" si="18"/>
        <v/>
      </c>
      <c r="H88" t="str">
        <f t="shared" si="14"/>
        <v/>
      </c>
      <c r="J88" t="str">
        <f>IF(ISERROR(VLOOKUP(C88,'WTC Database'!C:G,4,0))," ",VLOOKUP(C88,'WTC Database'!C:G,4,0))</f>
        <v xml:space="preserve"> </v>
      </c>
      <c r="K88" s="48" t="str">
        <f>IF(ISERROR(VLOOKUP(C88,'WTC Database'!C:G,5,0))," ",VLOOKUP(C88,'WTC Database'!C:G,5,0))</f>
        <v xml:space="preserve"> </v>
      </c>
      <c r="L88" s="55"/>
      <c r="M88" s="55"/>
      <c r="N88" s="48">
        <f t="shared" si="15"/>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6"/>
        <v>0</v>
      </c>
      <c r="U88" s="48">
        <f t="shared" si="17"/>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2"/>
        <v/>
      </c>
      <c r="E89" t="str">
        <f t="shared" si="13"/>
        <v/>
      </c>
      <c r="F89" t="str">
        <f t="shared" si="18"/>
        <v/>
      </c>
      <c r="H89" t="str">
        <f t="shared" si="14"/>
        <v/>
      </c>
      <c r="J89" t="str">
        <f>IF(ISERROR(VLOOKUP(C89,'WTC Database'!C:G,4,0))," ",VLOOKUP(C89,'WTC Database'!C:G,4,0))</f>
        <v xml:space="preserve"> </v>
      </c>
      <c r="K89" s="48" t="str">
        <f>IF(ISERROR(VLOOKUP(C89,'WTC Database'!C:G,5,0))," ",VLOOKUP(C89,'WTC Database'!C:G,5,0))</f>
        <v xml:space="preserve"> </v>
      </c>
      <c r="L89" s="55"/>
      <c r="M89" s="55"/>
      <c r="N89" s="48">
        <f t="shared" si="15"/>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6"/>
        <v>0</v>
      </c>
      <c r="U89" s="48">
        <f t="shared" si="17"/>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2"/>
        <v/>
      </c>
      <c r="E90" t="str">
        <f t="shared" si="13"/>
        <v/>
      </c>
      <c r="F90" t="str">
        <f t="shared" si="18"/>
        <v/>
      </c>
      <c r="H90" t="str">
        <f t="shared" si="14"/>
        <v/>
      </c>
      <c r="J90" t="str">
        <f>IF(ISERROR(VLOOKUP(C90,'WTC Database'!C:G,4,0))," ",VLOOKUP(C90,'WTC Database'!C:G,4,0))</f>
        <v xml:space="preserve"> </v>
      </c>
      <c r="K90" s="48" t="str">
        <f>IF(ISERROR(VLOOKUP(C90,'WTC Database'!C:G,5,0))," ",VLOOKUP(C90,'WTC Database'!C:G,5,0))</f>
        <v xml:space="preserve"> </v>
      </c>
      <c r="L90" s="55"/>
      <c r="M90" s="55"/>
      <c r="N90" s="48">
        <f t="shared" si="15"/>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6"/>
        <v>0</v>
      </c>
      <c r="U90" s="48">
        <f t="shared" si="17"/>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2"/>
        <v/>
      </c>
      <c r="E91" t="str">
        <f t="shared" si="13"/>
        <v/>
      </c>
      <c r="F91" t="str">
        <f t="shared" si="18"/>
        <v/>
      </c>
      <c r="H91" t="str">
        <f t="shared" si="14"/>
        <v/>
      </c>
      <c r="J91" t="str">
        <f>IF(ISERROR(VLOOKUP(C91,'WTC Database'!C:G,4,0))," ",VLOOKUP(C91,'WTC Database'!C:G,4,0))</f>
        <v xml:space="preserve"> </v>
      </c>
      <c r="K91" s="48" t="str">
        <f>IF(ISERROR(VLOOKUP(C91,'WTC Database'!C:G,5,0))," ",VLOOKUP(C91,'WTC Database'!C:G,5,0))</f>
        <v xml:space="preserve"> </v>
      </c>
      <c r="L91" s="55"/>
      <c r="M91" s="55"/>
      <c r="N91" s="48">
        <f t="shared" si="15"/>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6"/>
        <v>0</v>
      </c>
      <c r="U91" s="48">
        <f t="shared" si="17"/>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2"/>
        <v/>
      </c>
      <c r="E92" t="str">
        <f t="shared" si="13"/>
        <v/>
      </c>
      <c r="F92" t="str">
        <f t="shared" si="18"/>
        <v/>
      </c>
      <c r="H92" t="str">
        <f t="shared" si="14"/>
        <v/>
      </c>
      <c r="J92" t="str">
        <f>IF(ISERROR(VLOOKUP(C92,'WTC Database'!C:G,4,0))," ",VLOOKUP(C92,'WTC Database'!C:G,4,0))</f>
        <v xml:space="preserve"> </v>
      </c>
      <c r="K92" s="48" t="str">
        <f>IF(ISERROR(VLOOKUP(C92,'WTC Database'!C:G,5,0))," ",VLOOKUP(C92,'WTC Database'!C:G,5,0))</f>
        <v xml:space="preserve"> </v>
      </c>
      <c r="L92" s="55"/>
      <c r="M92" s="55"/>
      <c r="N92" s="48">
        <f t="shared" si="15"/>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6"/>
        <v>0</v>
      </c>
      <c r="U92" s="48">
        <f t="shared" si="17"/>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2"/>
        <v/>
      </c>
      <c r="E93" t="str">
        <f t="shared" si="13"/>
        <v/>
      </c>
      <c r="F93" t="str">
        <f t="shared" si="18"/>
        <v/>
      </c>
      <c r="H93" t="str">
        <f t="shared" si="14"/>
        <v/>
      </c>
      <c r="J93" t="str">
        <f>IF(ISERROR(VLOOKUP(C93,'WTC Database'!C:G,4,0))," ",VLOOKUP(C93,'WTC Database'!C:G,4,0))</f>
        <v xml:space="preserve"> </v>
      </c>
      <c r="K93" s="48" t="str">
        <f>IF(ISERROR(VLOOKUP(C93,'WTC Database'!C:G,5,0))," ",VLOOKUP(C93,'WTC Database'!C:G,5,0))</f>
        <v xml:space="preserve"> </v>
      </c>
      <c r="L93" s="55"/>
      <c r="M93" s="55"/>
      <c r="N93" s="48">
        <f t="shared" si="15"/>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6"/>
        <v>0</v>
      </c>
      <c r="U93" s="48">
        <f t="shared" si="17"/>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2"/>
        <v/>
      </c>
      <c r="E94" t="str">
        <f t="shared" si="13"/>
        <v/>
      </c>
      <c r="F94" t="str">
        <f t="shared" si="18"/>
        <v/>
      </c>
      <c r="H94" t="str">
        <f t="shared" si="14"/>
        <v/>
      </c>
      <c r="J94" t="str">
        <f>IF(ISERROR(VLOOKUP(C94,'WTC Database'!C:G,4,0))," ",VLOOKUP(C94,'WTC Database'!C:G,4,0))</f>
        <v xml:space="preserve"> </v>
      </c>
      <c r="K94" s="48" t="str">
        <f>IF(ISERROR(VLOOKUP(C94,'WTC Database'!C:G,5,0))," ",VLOOKUP(C94,'WTC Database'!C:G,5,0))</f>
        <v xml:space="preserve"> </v>
      </c>
      <c r="L94" s="55"/>
      <c r="M94" s="55"/>
      <c r="N94" s="48">
        <f t="shared" si="15"/>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6"/>
        <v>0</v>
      </c>
      <c r="U94" s="48">
        <f t="shared" si="17"/>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2"/>
        <v/>
      </c>
      <c r="E95" t="str">
        <f t="shared" si="13"/>
        <v/>
      </c>
      <c r="F95" t="str">
        <f t="shared" si="18"/>
        <v/>
      </c>
      <c r="H95" t="str">
        <f t="shared" si="14"/>
        <v/>
      </c>
      <c r="J95" t="str">
        <f>IF(ISERROR(VLOOKUP(C95,'WTC Database'!C:G,4,0))," ",VLOOKUP(C95,'WTC Database'!C:G,4,0))</f>
        <v xml:space="preserve"> </v>
      </c>
      <c r="K95" s="48" t="str">
        <f>IF(ISERROR(VLOOKUP(C95,'WTC Database'!C:G,5,0))," ",VLOOKUP(C95,'WTC Database'!C:G,5,0))</f>
        <v xml:space="preserve"> </v>
      </c>
      <c r="L95" s="55"/>
      <c r="M95" s="55"/>
      <c r="N95" s="48">
        <f t="shared" si="15"/>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6"/>
        <v>0</v>
      </c>
      <c r="U95" s="48">
        <f t="shared" si="17"/>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2"/>
        <v/>
      </c>
      <c r="E96" t="str">
        <f t="shared" si="13"/>
        <v/>
      </c>
      <c r="F96" t="str">
        <f t="shared" si="18"/>
        <v/>
      </c>
      <c r="H96" t="str">
        <f t="shared" si="14"/>
        <v/>
      </c>
      <c r="J96" t="str">
        <f>IF(ISERROR(VLOOKUP(C96,'WTC Database'!C:G,4,0))," ",VLOOKUP(C96,'WTC Database'!C:G,4,0))</f>
        <v xml:space="preserve"> </v>
      </c>
      <c r="K96" s="48" t="str">
        <f>IF(ISERROR(VLOOKUP(C96,'WTC Database'!C:G,5,0))," ",VLOOKUP(C96,'WTC Database'!C:G,5,0))</f>
        <v xml:space="preserve"> </v>
      </c>
      <c r="L96" s="55"/>
      <c r="M96" s="55"/>
      <c r="N96" s="48">
        <f t="shared" si="15"/>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6"/>
        <v>0</v>
      </c>
      <c r="U96" s="48">
        <f t="shared" si="17"/>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2"/>
        <v/>
      </c>
      <c r="E97" t="str">
        <f t="shared" si="13"/>
        <v/>
      </c>
      <c r="F97" t="str">
        <f t="shared" si="18"/>
        <v/>
      </c>
      <c r="H97" t="str">
        <f t="shared" si="14"/>
        <v/>
      </c>
      <c r="J97" t="str">
        <f>IF(ISERROR(VLOOKUP(C97,'WTC Database'!C:G,4,0))," ",VLOOKUP(C97,'WTC Database'!C:G,4,0))</f>
        <v xml:space="preserve"> </v>
      </c>
      <c r="K97" s="48" t="str">
        <f>IF(ISERROR(VLOOKUP(C97,'WTC Database'!C:G,5,0))," ",VLOOKUP(C97,'WTC Database'!C:G,5,0))</f>
        <v xml:space="preserve"> </v>
      </c>
      <c r="L97" s="55"/>
      <c r="M97" s="55"/>
      <c r="N97" s="48">
        <f t="shared" si="15"/>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6"/>
        <v>0</v>
      </c>
      <c r="U97" s="48">
        <f t="shared" si="17"/>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2"/>
        <v/>
      </c>
      <c r="E98" t="str">
        <f t="shared" si="13"/>
        <v/>
      </c>
      <c r="F98" t="str">
        <f t="shared" si="18"/>
        <v/>
      </c>
      <c r="H98" t="str">
        <f t="shared" si="14"/>
        <v/>
      </c>
      <c r="J98" t="str">
        <f>IF(ISERROR(VLOOKUP(C98,'WTC Database'!C:G,4,0))," ",VLOOKUP(C98,'WTC Database'!C:G,4,0))</f>
        <v xml:space="preserve"> </v>
      </c>
      <c r="K98" s="48" t="str">
        <f>IF(ISERROR(VLOOKUP(C98,'WTC Database'!C:G,5,0))," ",VLOOKUP(C98,'WTC Database'!C:G,5,0))</f>
        <v xml:space="preserve"> </v>
      </c>
      <c r="L98" s="55"/>
      <c r="M98" s="55"/>
      <c r="N98" s="48">
        <f t="shared" si="15"/>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6"/>
        <v>0</v>
      </c>
      <c r="U98" s="48">
        <f t="shared" si="17"/>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2"/>
        <v/>
      </c>
      <c r="E99" t="str">
        <f t="shared" si="13"/>
        <v/>
      </c>
      <c r="F99" t="str">
        <f t="shared" si="18"/>
        <v/>
      </c>
      <c r="H99" t="str">
        <f t="shared" si="14"/>
        <v/>
      </c>
      <c r="J99" t="str">
        <f>IF(ISERROR(VLOOKUP(C99,'WTC Database'!C:G,4,0))," ",VLOOKUP(C99,'WTC Database'!C:G,4,0))</f>
        <v xml:space="preserve"> </v>
      </c>
      <c r="K99" s="48" t="str">
        <f>IF(ISERROR(VLOOKUP(C99,'WTC Database'!C:G,5,0))," ",VLOOKUP(C99,'WTC Database'!C:G,5,0))</f>
        <v xml:space="preserve"> </v>
      </c>
      <c r="L99" s="55"/>
      <c r="M99" s="55"/>
      <c r="N99" s="48">
        <f t="shared" si="15"/>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6"/>
        <v>0</v>
      </c>
      <c r="U99" s="48">
        <f t="shared" si="17"/>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2"/>
        <v/>
      </c>
      <c r="E100" t="str">
        <f t="shared" si="13"/>
        <v/>
      </c>
      <c r="F100" t="str">
        <f t="shared" si="18"/>
        <v/>
      </c>
      <c r="H100" t="str">
        <f t="shared" si="14"/>
        <v/>
      </c>
      <c r="J100" t="str">
        <f>IF(ISERROR(VLOOKUP(C100,'WTC Database'!C:G,4,0))," ",VLOOKUP(C100,'WTC Database'!C:G,4,0))</f>
        <v xml:space="preserve"> </v>
      </c>
      <c r="K100" s="48" t="str">
        <f>IF(ISERROR(VLOOKUP(C100,'WTC Database'!C:G,5,0))," ",VLOOKUP(C100,'WTC Database'!C:G,5,0))</f>
        <v xml:space="preserve"> </v>
      </c>
      <c r="L100" s="55"/>
      <c r="M100" s="55"/>
      <c r="N100" s="48">
        <f t="shared" si="15"/>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6"/>
        <v>0</v>
      </c>
      <c r="U100" s="48">
        <f t="shared" si="17"/>
        <v>0</v>
      </c>
    </row>
  </sheetData>
  <conditionalFormatting sqref="A2:Q100">
    <cfRule type="expression" dxfId="120" priority="19">
      <formula>$D2="OVR"</formula>
    </cfRule>
    <cfRule type="expression" dxfId="119" priority="20">
      <formula>$D2="ARR"</formula>
    </cfRule>
    <cfRule type="expression" dxfId="118" priority="21">
      <formula>$D2="DEP"</formula>
    </cfRule>
    <cfRule type="expression" dxfId="117" priority="22">
      <formula>$D2="LOC"</formula>
    </cfRule>
  </conditionalFormatting>
  <conditionalFormatting sqref="G2:G100">
    <cfRule type="expression" priority="3">
      <formula>AND($D2="OVR", NOT(ISBLANK($G2)))</formula>
    </cfRule>
    <cfRule type="expression" dxfId="116" priority="4">
      <formula>AND($D2="OVR", ISBLANK($G2))</formula>
    </cfRule>
    <cfRule type="expression" dxfId="115" priority="7">
      <formula>AND($D2="ARR", NOT(ISBLANK($G2)))</formula>
    </cfRule>
    <cfRule type="expression" dxfId="114" priority="8">
      <formula>AND($D2="ARR", ISBLANK($G2))</formula>
    </cfRule>
  </conditionalFormatting>
  <conditionalFormatting sqref="I2:I100">
    <cfRule type="expression" priority="1">
      <formula>AND($D2="OVR", NOT(ISBLANK($I2)))</formula>
    </cfRule>
    <cfRule type="expression" dxfId="113" priority="2">
      <formula>AND($D2="OVR", ISBLANK($I2))</formula>
    </cfRule>
    <cfRule type="expression" priority="5">
      <formula>AND($D2="DEP", NOT(ISBLANK($I2)))</formula>
    </cfRule>
    <cfRule type="expression" dxfId="112" priority="6">
      <formula>AND($D2="DEP", ISBLANK($I2))</formula>
    </cfRule>
  </conditionalFormatting>
  <conditionalFormatting sqref="J2:J100">
    <cfRule type="expression" dxfId="111" priority="15">
      <formula>$J2="J"</formula>
    </cfRule>
    <cfRule type="expression" dxfId="110" priority="16">
      <formula>$J2="H"</formula>
    </cfRule>
    <cfRule type="expression" dxfId="109" priority="17">
      <formula>$J2="S"</formula>
    </cfRule>
    <cfRule type="expression" dxfId="108" priority="18">
      <formula>$J2="M"</formula>
    </cfRule>
  </conditionalFormatting>
  <conditionalFormatting sqref="K2:K100">
    <cfRule type="expression" dxfId="107" priority="10">
      <formula>$K2="S"</formula>
    </cfRule>
    <cfRule type="expression" dxfId="106" priority="11">
      <formula>$K2="LM"</formula>
    </cfRule>
    <cfRule type="expression" dxfId="105" priority="12">
      <formula>$K2="UM"</formula>
    </cfRule>
    <cfRule type="expression" dxfId="104" priority="13">
      <formula>$K2="H"</formula>
    </cfRule>
    <cfRule type="expression" dxfId="103" priority="14">
      <formula>$K2="J"</formula>
    </cfRule>
  </conditionalFormatting>
  <conditionalFormatting sqref="S1:S1048576">
    <cfRule type="expression" dxfId="102"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55DFEFB3-1399-4DFF-86B4-597D1C6C43BC}">
      <formula1>1</formula1>
      <formula2>10</formula2>
    </dataValidation>
    <dataValidation type="list" allowBlank="1" showErrorMessage="1" errorTitle="Type of Flight" error="DEP - Departure_x000a_ARR - Arrival_x000a_LOC - Local_x000a_OVR - Overflight" sqref="D2:D100" xr:uid="{31722E2A-B079-4612-ABE5-4043008A2C70}">
      <formula1>"LOC, DEP, ARR, OVR"</formula1>
    </dataValidation>
    <dataValidation type="whole" allowBlank="1" showInputMessage="1" showErrorMessage="1" errorTitle="Overshoot" error="Please enter the total number of Go Arounds, Missed Approaches or Overshoots the aircraft performed." sqref="M1:M1048576" xr:uid="{5DC222D7-B91B-471D-AC61-3D12418F0228}">
      <formula1>1</formula1>
      <formula2>100</formula2>
    </dataValidation>
    <dataValidation type="whole" allowBlank="1" showInputMessage="1" showErrorMessage="1" errorTitle="Touch And Go" error="Please enter the number of times the aircraft performed a touch and go." sqref="L1:L1048576" xr:uid="{B483FF86-DE39-4185-B080-FC43DB792072}">
      <formula1>1</formula1>
      <formula2>100</formula2>
    </dataValidation>
    <dataValidation type="whole" allowBlank="1" showInputMessage="1" showErrorMessage="1" error="Please enter the number of times this sortie received a Flight Information Service." sqref="N1 N101:N1048576" xr:uid="{A7669551-2732-48DC-BAC6-6E615E3E6C92}">
      <formula1>1</formula1>
      <formula2>10</formula2>
    </dataValidation>
    <dataValidation type="list" allowBlank="1" showInputMessage="1" showErrorMessage="1" error="Please enter the correct rules of flight._x000a_VFR (V), IFR (I), IFR to VFR (Y), VFR to IFR (Z)" sqref="E1:E1048576" xr:uid="{BA8AF959-8389-4CFC-B6AF-7588BB10C9B3}">
      <formula1>"V,I,Y,Z"</formula1>
    </dataValidation>
    <dataValidation type="custom" allowBlank="1" showInputMessage="1" showErrorMessage="1" errorTitle="Invalid Time Format" error="Invalid Time Format" sqref="G1 G101:G1048576" xr:uid="{3AEA556E-208D-41E5-8F03-35B54E827F65}">
      <formula1>AND(LEN(G2)=4,ISNUMBER(G2))</formula1>
    </dataValidation>
    <dataValidation type="list" allowBlank="1" showInputMessage="1" showErrorMessage="1" sqref="O101:O1048576 P1:P100" xr:uid="{3A089CCD-B3EF-4A9D-A8DA-745B81C5F022}">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1F4A9151-27CE-4CE3-A6D6-8921E4DF9DA0}">
      <formula1>"LOC, DEP, ARR, OVR"</formula1>
    </dataValidation>
    <dataValidation type="list" allowBlank="1" showInputMessage="1" showErrorMessage="1" sqref="D1" xr:uid="{35A2996D-29D5-40E6-9666-A2CA0CAFBE7F}">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4CDCE-673D-4038-BA57-CC8B6DEA3232}">
  <sheetPr codeName="Sheet15"/>
  <dimension ref="A1:U100"/>
  <sheetViews>
    <sheetView showZeros="0" workbookViewId="0">
      <selection activeCell="A13" sqref="A13:A18"/>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A2" t="s">
        <v>9062</v>
      </c>
      <c r="B2" t="str">
        <f>IF(ISERROR(VLOOKUP(A2,'Registration Database'!A:N,13,0)),"",VLOOKUP(A2,'Registration Database'!A:N,13,0))</f>
        <v>RAVEN2</v>
      </c>
      <c r="C2" t="str">
        <f>IF(ISERROR(VLOOKUP(A2,'Registration Database'!A:E,3,0))," ",VLOOKUP(A2,'Registration Database'!A:E,3,0))</f>
        <v>RV8</v>
      </c>
      <c r="D2" t="s">
        <v>9051</v>
      </c>
      <c r="E2" t="s">
        <v>52</v>
      </c>
      <c r="F2" t="str">
        <f t="shared" ref="F2:F24" si="0">IF(OR(D2="DEP",D2="LOC"),"EGOW","")</f>
        <v/>
      </c>
      <c r="H2" t="str">
        <f t="shared" ref="H2:H24" si="1">IF(OR(D2="ARR",D2="LOC"),"EGOW","")</f>
        <v>EGOW</v>
      </c>
      <c r="I2" s="53">
        <v>807</v>
      </c>
      <c r="J2" t="str">
        <f>IF(ISERROR(VLOOKUP(C2,'WTC Database'!C:G,4,0))," ",VLOOKUP(C2,'WTC Database'!C:G,4,0))</f>
        <v>L</v>
      </c>
      <c r="K2" s="48" t="str">
        <f>IF(ISERROR(VLOOKUP(C2,'WTC Database'!C:G,5,0))," ",VLOOKUP(C2,'WTC Database'!C:G,5,0))</f>
        <v>L</v>
      </c>
      <c r="L2" s="55"/>
      <c r="M2" s="55"/>
      <c r="N2" s="48">
        <v>1</v>
      </c>
      <c r="O2" s="48" t="s">
        <v>9065</v>
      </c>
      <c r="P2" s="48">
        <v>1</v>
      </c>
      <c r="Q2">
        <f>IF(ISERROR(VLOOKUP(A2,'Registration Database'!A:O,15,0))," ",VLOOKUP(A2,'Registration Database'!A:O,15,0))</f>
        <v>0</v>
      </c>
      <c r="R2" s="48" t="str">
        <f>IF(ISERROR(VLOOKUP(A2,'Registration Database'!A:F,6,0))," ",VLOOKUP(A2,'Registration Database'!A:F,6,0))</f>
        <v>VC</v>
      </c>
      <c r="S2" s="48" t="str">
        <f>IF(ISERROR(VLOOKUP(B2,'Callsign Database'!A:F,3,0)),"",VLOOKUP(B2,'Callsign Database'!A:F,3,0))</f>
        <v/>
      </c>
      <c r="T2" s="48">
        <f t="shared" ref="T2:T65" si="2">IF(D2="loc",2)+IF(OR(D2="DEP",D2="ARR"),"1")+IF(D2="ovr","0")</f>
        <v>1</v>
      </c>
      <c r="U2" s="48">
        <f>L2*2</f>
        <v>0</v>
      </c>
    </row>
    <row r="3" spans="1:21" x14ac:dyDescent="0.3">
      <c r="A3" t="s">
        <v>65</v>
      </c>
      <c r="B3" t="str">
        <f>IF(ISERROR(VLOOKUP(A3,'Registration Database'!A:N,13,0)),"",VLOOKUP(A3,'Registration Database'!A:N,13,0))</f>
        <v>GGORV</v>
      </c>
      <c r="C3" t="str">
        <f>IF(ISERROR(VLOOKUP(A3,'Registration Database'!A:E,3,0))," ",VLOOKUP(A3,'Registration Database'!A:E,3,0))</f>
        <v>RV8</v>
      </c>
      <c r="D3" t="s">
        <v>9047</v>
      </c>
      <c r="E3" t="str">
        <f t="shared" ref="E3:E24" si="3">IF(OR(D3="LOC", D3="OVR"), "V", "")</f>
        <v>V</v>
      </c>
      <c r="F3" t="str">
        <f t="shared" si="0"/>
        <v>EGOW</v>
      </c>
      <c r="G3" s="53">
        <v>925</v>
      </c>
      <c r="H3" t="str">
        <f t="shared" si="1"/>
        <v>EGOW</v>
      </c>
      <c r="I3" s="53">
        <v>946</v>
      </c>
      <c r="J3" t="str">
        <f>IF(ISERROR(VLOOKUP(C3,'WTC Database'!C:G,4,0))," ",VLOOKUP(C3,'WTC Database'!C:G,4,0))</f>
        <v>L</v>
      </c>
      <c r="K3" s="48" t="str">
        <f>IF(ISERROR(VLOOKUP(C3,'WTC Database'!C:G,5,0))," ",VLOOKUP(C3,'WTC Database'!C:G,5,0))</f>
        <v>L</v>
      </c>
      <c r="L3" s="55">
        <v>6</v>
      </c>
      <c r="M3" s="55"/>
      <c r="N3" s="48">
        <f t="shared" ref="N3:N24" si="4">IF(D3="OVR",1,0)</f>
        <v>0</v>
      </c>
      <c r="O3" s="48" t="s">
        <v>9066</v>
      </c>
      <c r="P3" s="48">
        <v>1</v>
      </c>
      <c r="Q3">
        <f>IF(ISERROR(VLOOKUP(A3,'Registration Database'!A:O,15,0))," ",VLOOKUP(A3,'Registration Database'!A:O,15,0))</f>
        <v>0</v>
      </c>
      <c r="R3" s="48" t="str">
        <f>IF(ISERROR(VLOOKUP(A3,'Registration Database'!A:F,6,0))," ",VLOOKUP(A3,'Registration Database'!A:F,6,0))</f>
        <v>BC</v>
      </c>
      <c r="S3" s="48">
        <f>IF(ISERROR(VLOOKUP(B3,'Callsign Database'!A:F,3,0)),"",VLOOKUP(B3,'Callsign Database'!A:F,3,0))</f>
        <v>0</v>
      </c>
      <c r="T3" s="48">
        <f t="shared" si="2"/>
        <v>2</v>
      </c>
      <c r="U3" s="48">
        <f t="shared" ref="U3:U66" si="5">L3*2</f>
        <v>12</v>
      </c>
    </row>
    <row r="4" spans="1:21" x14ac:dyDescent="0.3">
      <c r="A4" t="s">
        <v>8178</v>
      </c>
      <c r="B4" t="str">
        <f>IF(ISERROR(VLOOKUP(A4,'Registration Database'!A:N,13,0)),"",VLOOKUP(A4,'Registration Database'!A:N,13,0))</f>
        <v>GNGTC</v>
      </c>
      <c r="C4" t="str">
        <f>IF(ISERROR(VLOOKUP(A4,'Registration Database'!A:E,3,0))," ",VLOOKUP(A4,'Registration Database'!A:E,3,0))</f>
        <v>EXNG</v>
      </c>
      <c r="D4" t="s">
        <v>9051</v>
      </c>
      <c r="E4" t="s">
        <v>52</v>
      </c>
      <c r="F4" t="s">
        <v>58</v>
      </c>
      <c r="H4" t="str">
        <f t="shared" si="1"/>
        <v>EGOW</v>
      </c>
      <c r="I4" s="53">
        <v>949</v>
      </c>
      <c r="J4" t="str">
        <f>IF(ISERROR(VLOOKUP(C4,'WTC Database'!C:G,4,0))," ",VLOOKUP(C4,'WTC Database'!C:G,4,0))</f>
        <v>L</v>
      </c>
      <c r="K4" s="48" t="str">
        <f>IF(ISERROR(VLOOKUP(C4,'WTC Database'!C:G,5,0))," ",VLOOKUP(C4,'WTC Database'!C:G,5,0))</f>
        <v>L</v>
      </c>
      <c r="L4" s="55"/>
      <c r="M4" s="55"/>
      <c r="N4" s="48">
        <v>1</v>
      </c>
      <c r="O4" s="48" t="s">
        <v>9067</v>
      </c>
      <c r="P4" s="48">
        <v>1</v>
      </c>
      <c r="Q4">
        <f>IF(ISERROR(VLOOKUP(A4,'Registration Database'!A:O,15,0))," ",VLOOKUP(A4,'Registration Database'!A:O,15,0))</f>
        <v>0</v>
      </c>
      <c r="R4" s="48" t="str">
        <f>IF(ISERROR(VLOOKUP(A4,'Registration Database'!A:F,6,0))," ",VLOOKUP(A4,'Registration Database'!A:F,6,0))</f>
        <v>VC</v>
      </c>
      <c r="S4" s="48" t="str">
        <f>IF(ISERROR(VLOOKUP(B4,'Callsign Database'!A:F,3,0)),"",VLOOKUP(B4,'Callsign Database'!A:F,3,0))</f>
        <v/>
      </c>
      <c r="T4" s="48">
        <f t="shared" si="2"/>
        <v>1</v>
      </c>
      <c r="U4" s="48">
        <f t="shared" si="5"/>
        <v>0</v>
      </c>
    </row>
    <row r="5" spans="1:21" x14ac:dyDescent="0.3">
      <c r="A5" t="s">
        <v>9068</v>
      </c>
      <c r="B5" t="str">
        <f>IF(ISERROR(VLOOKUP(A5,'Registration Database'!A:N,13,0)),"",VLOOKUP(A5,'Registration Database'!A:N,13,0))</f>
        <v>WINGWALK</v>
      </c>
      <c r="C5" t="str">
        <f>IF(ISERROR(VLOOKUP(A5,'Registration Database'!A:E,3,0))," ",VLOOKUP(A5,'Registration Database'!A:E,3,0))</f>
        <v>ST75</v>
      </c>
      <c r="D5" t="s">
        <v>9051</v>
      </c>
      <c r="E5" t="s">
        <v>52</v>
      </c>
      <c r="F5" t="s">
        <v>9058</v>
      </c>
      <c r="H5" t="str">
        <f t="shared" si="1"/>
        <v>EGOW</v>
      </c>
      <c r="I5" s="53">
        <v>1026</v>
      </c>
      <c r="J5" t="str">
        <f>IF(ISERROR(VLOOKUP(C5,'WTC Database'!C:G,4,0))," ",VLOOKUP(C5,'WTC Database'!C:G,4,0))</f>
        <v>L</v>
      </c>
      <c r="K5" s="48" t="str">
        <f>IF(ISERROR(VLOOKUP(C5,'WTC Database'!C:G,5,0))," ",VLOOKUP(C5,'WTC Database'!C:G,5,0))</f>
        <v>L</v>
      </c>
      <c r="L5" s="55"/>
      <c r="M5" s="55"/>
      <c r="N5" s="48">
        <v>1</v>
      </c>
      <c r="O5" s="48" t="str">
        <f>IF(ISERROR(VLOOKUP(B5,'Callsign Database'!A:F,4,0))," ",VLOOKUP(B5,'Callsign Database'!A:F,4,0))</f>
        <v xml:space="preserve"> </v>
      </c>
      <c r="P5" s="48">
        <v>2</v>
      </c>
      <c r="Q5">
        <f>IF(ISERROR(VLOOKUP(A5,'Registration Database'!A:O,15,0))," ",VLOOKUP(A5,'Registration Database'!A:O,15,0))</f>
        <v>0</v>
      </c>
      <c r="R5" s="48" t="str">
        <f>IF(ISERROR(VLOOKUP(A5,'Registration Database'!A:F,6,0))," ",VLOOKUP(A5,'Registration Database'!A:F,6,0))</f>
        <v>VC</v>
      </c>
      <c r="S5" s="48" t="str">
        <f>IF(ISERROR(VLOOKUP(B5,'Callsign Database'!A:F,3,0)),"",VLOOKUP(B5,'Callsign Database'!A:F,3,0))</f>
        <v/>
      </c>
      <c r="T5" s="48">
        <f t="shared" si="2"/>
        <v>1</v>
      </c>
      <c r="U5" s="48">
        <f t="shared" si="5"/>
        <v>0</v>
      </c>
    </row>
    <row r="6" spans="1:21" x14ac:dyDescent="0.3">
      <c r="A6" t="s">
        <v>9071</v>
      </c>
      <c r="B6" t="str">
        <f>IF(ISERROR(VLOOKUP(A6,'Registration Database'!A:N,13,0)),"",VLOOKUP(A6,'Registration Database'!A:N,13,0))</f>
        <v>WINGWALK</v>
      </c>
      <c r="C6" t="str">
        <f>IF(ISERROR(VLOOKUP(A6,'Registration Database'!A:E,3,0))," ",VLOOKUP(A6,'Registration Database'!A:E,3,0))</f>
        <v>ST75</v>
      </c>
      <c r="D6" t="s">
        <v>9051</v>
      </c>
      <c r="E6" t="s">
        <v>52</v>
      </c>
      <c r="F6" t="s">
        <v>9058</v>
      </c>
      <c r="H6" t="str">
        <f t="shared" si="1"/>
        <v>EGOW</v>
      </c>
      <c r="I6" s="53">
        <v>1026</v>
      </c>
      <c r="J6" t="str">
        <f>IF(ISERROR(VLOOKUP(C6,'WTC Database'!C:G,4,0))," ",VLOOKUP(C6,'WTC Database'!C:G,4,0))</f>
        <v>L</v>
      </c>
      <c r="K6" s="48" t="str">
        <f>IF(ISERROR(VLOOKUP(C6,'WTC Database'!C:G,5,0))," ",VLOOKUP(C6,'WTC Database'!C:G,5,0))</f>
        <v>L</v>
      </c>
      <c r="L6" s="55"/>
      <c r="M6" s="55"/>
      <c r="N6" s="48">
        <v>1</v>
      </c>
      <c r="O6" s="48" t="str">
        <f>IF(ISERROR(VLOOKUP(B6,'Callsign Database'!A:F,4,0))," ",VLOOKUP(B6,'Callsign Database'!A:F,4,0))</f>
        <v xml:space="preserve"> </v>
      </c>
      <c r="P6" s="48">
        <v>2</v>
      </c>
      <c r="Q6">
        <f>IF(ISERROR(VLOOKUP(A6,'Registration Database'!A:O,15,0))," ",VLOOKUP(A6,'Registration Database'!A:O,15,0))</f>
        <v>0</v>
      </c>
      <c r="R6" s="48" t="str">
        <f>IF(ISERROR(VLOOKUP(A6,'Registration Database'!A:F,6,0))," ",VLOOKUP(A6,'Registration Database'!A:F,6,0))</f>
        <v>VC</v>
      </c>
      <c r="S6" s="48" t="str">
        <f>IF(ISERROR(VLOOKUP(B6,'Callsign Database'!A:F,3,0)),"",VLOOKUP(B6,'Callsign Database'!A:F,3,0))</f>
        <v/>
      </c>
      <c r="T6" s="48">
        <f t="shared" si="2"/>
        <v>1</v>
      </c>
      <c r="U6" s="48">
        <f t="shared" si="5"/>
        <v>0</v>
      </c>
    </row>
    <row r="7" spans="1:21" x14ac:dyDescent="0.3">
      <c r="A7" t="s">
        <v>8642</v>
      </c>
      <c r="B7" t="str">
        <f>IF(ISERROR(VLOOKUP(A7,'Registration Database'!A:N,13,0)),"",VLOOKUP(A7,'Registration Database'!A:N,13,0))</f>
        <v>G-IIJM</v>
      </c>
      <c r="C7" t="str">
        <f>IF(ISERROR(VLOOKUP(A7,'Registration Database'!A:E,3,0))," ",VLOOKUP(A7,'Registration Database'!A:E,3,0))</f>
        <v>EXNG</v>
      </c>
      <c r="D7" t="s">
        <v>9051</v>
      </c>
      <c r="E7" t="s">
        <v>52</v>
      </c>
      <c r="F7" t="s">
        <v>9073</v>
      </c>
      <c r="H7" t="str">
        <f t="shared" si="1"/>
        <v>EGOW</v>
      </c>
      <c r="I7" s="53">
        <v>1037</v>
      </c>
      <c r="J7" t="str">
        <f>IF(ISERROR(VLOOKUP(C7,'WTC Database'!C:G,4,0))," ",VLOOKUP(C7,'WTC Database'!C:G,4,0))</f>
        <v>L</v>
      </c>
      <c r="K7" s="48" t="str">
        <f>IF(ISERROR(VLOOKUP(C7,'WTC Database'!C:G,5,0))," ",VLOOKUP(C7,'WTC Database'!C:G,5,0))</f>
        <v>L</v>
      </c>
      <c r="L7" s="55"/>
      <c r="M7" s="55"/>
      <c r="N7" s="48">
        <v>1</v>
      </c>
      <c r="O7" s="48" t="s">
        <v>9074</v>
      </c>
      <c r="P7" s="48">
        <v>2</v>
      </c>
      <c r="Q7">
        <f>IF(ISERROR(VLOOKUP(A7,'Registration Database'!A:O,15,0))," ",VLOOKUP(A7,'Registration Database'!A:O,15,0))</f>
        <v>0</v>
      </c>
      <c r="R7" s="48" t="str">
        <f>IF(ISERROR(VLOOKUP(A7,'Registration Database'!A:F,6,0))," ",VLOOKUP(A7,'Registration Database'!A:F,6,0))</f>
        <v>VC</v>
      </c>
      <c r="S7" s="48" t="str">
        <f>IF(ISERROR(VLOOKUP(B7,'Callsign Database'!A:F,3,0)),"",VLOOKUP(B7,'Callsign Database'!A:F,3,0))</f>
        <v/>
      </c>
      <c r="T7" s="48">
        <f t="shared" si="2"/>
        <v>1</v>
      </c>
      <c r="U7" s="48">
        <f t="shared" si="5"/>
        <v>0</v>
      </c>
    </row>
    <row r="8" spans="1:21" x14ac:dyDescent="0.3">
      <c r="A8" t="s">
        <v>55</v>
      </c>
      <c r="B8" t="str">
        <f>IF(ISERROR(VLOOKUP(A8,'Registration Database'!A:N,13,0)),"",VLOOKUP(A8,'Registration Database'!A:N,13,0))</f>
        <v>GFKNH</v>
      </c>
      <c r="C8" t="str">
        <f>IF(ISERROR(VLOOKUP(A8,'Registration Database'!A:E,3,0))," ",VLOOKUP(A8,'Registration Database'!A:E,3,0))</f>
        <v>PA15</v>
      </c>
      <c r="D8" t="s">
        <v>9047</v>
      </c>
      <c r="E8" t="str">
        <f t="shared" si="3"/>
        <v>V</v>
      </c>
      <c r="F8" t="str">
        <f t="shared" si="0"/>
        <v>EGOW</v>
      </c>
      <c r="G8" s="53">
        <v>1128</v>
      </c>
      <c r="H8" t="str">
        <f t="shared" si="1"/>
        <v>EGOW</v>
      </c>
      <c r="I8" s="53">
        <v>1147</v>
      </c>
      <c r="J8" t="str">
        <f>IF(ISERROR(VLOOKUP(C8,'WTC Database'!C:G,4,0))," ",VLOOKUP(C8,'WTC Database'!C:G,4,0))</f>
        <v>L</v>
      </c>
      <c r="K8" s="48" t="str">
        <f>IF(ISERROR(VLOOKUP(C8,'WTC Database'!C:G,5,0))," ",VLOOKUP(C8,'WTC Database'!C:G,5,0))</f>
        <v>L</v>
      </c>
      <c r="L8" s="55"/>
      <c r="M8" s="55"/>
      <c r="N8" s="48">
        <v>2</v>
      </c>
      <c r="O8" s="48" t="str">
        <f>IF(ISERROR(VLOOKUP(B8,'Callsign Database'!A:F,4,0))," ",VLOOKUP(B8,'Callsign Database'!A:F,4,0))</f>
        <v>MOTHERSHAW</v>
      </c>
      <c r="P8" s="48">
        <v>1</v>
      </c>
      <c r="Q8">
        <f>IF(ISERROR(VLOOKUP(A8,'Registration Database'!A:O,15,0))," ",VLOOKUP(A8,'Registration Database'!A:O,15,0))</f>
        <v>0</v>
      </c>
      <c r="R8" s="48" t="str">
        <f>IF(ISERROR(VLOOKUP(A8,'Registration Database'!A:F,6,0))," ",VLOOKUP(A8,'Registration Database'!A:F,6,0))</f>
        <v>BC</v>
      </c>
      <c r="S8" s="48">
        <f>IF(ISERROR(VLOOKUP(B8,'Callsign Database'!A:F,3,0)),"",VLOOKUP(B8,'Callsign Database'!A:F,3,0))</f>
        <v>0</v>
      </c>
      <c r="T8" s="48">
        <f t="shared" si="2"/>
        <v>2</v>
      </c>
      <c r="U8" s="48">
        <f t="shared" si="5"/>
        <v>0</v>
      </c>
    </row>
    <row r="9" spans="1:21" x14ac:dyDescent="0.3">
      <c r="A9" t="s">
        <v>8178</v>
      </c>
      <c r="B9" t="s">
        <v>9075</v>
      </c>
      <c r="C9" t="str">
        <f>IF(ISERROR(VLOOKUP(A9,'Registration Database'!A:E,3,0))," ",VLOOKUP(A9,'Registration Database'!A:E,3,0))</f>
        <v>EXNG</v>
      </c>
      <c r="D9" t="s">
        <v>9047</v>
      </c>
      <c r="E9" t="str">
        <f t="shared" si="3"/>
        <v>V</v>
      </c>
      <c r="F9" t="str">
        <f t="shared" si="0"/>
        <v>EGOW</v>
      </c>
      <c r="G9" s="53">
        <v>1224</v>
      </c>
      <c r="H9" t="str">
        <f t="shared" si="1"/>
        <v>EGOW</v>
      </c>
      <c r="I9" s="53">
        <v>1248</v>
      </c>
      <c r="J9" t="str">
        <f>IF(ISERROR(VLOOKUP(C9,'WTC Database'!C:G,4,0))," ",VLOOKUP(C9,'WTC Database'!C:G,4,0))</f>
        <v>L</v>
      </c>
      <c r="K9" s="48" t="str">
        <f>IF(ISERROR(VLOOKUP(C9,'WTC Database'!C:G,5,0))," ",VLOOKUP(C9,'WTC Database'!C:G,5,0))</f>
        <v>L</v>
      </c>
      <c r="L9" s="55"/>
      <c r="M9" s="55"/>
      <c r="N9" s="48">
        <v>1</v>
      </c>
      <c r="O9" s="48" t="str">
        <f>IF(ISERROR(VLOOKUP(B9,'Callsign Database'!A:F,4,0))," ",VLOOKUP(B9,'Callsign Database'!A:F,4,0))</f>
        <v xml:space="preserve"> </v>
      </c>
      <c r="P9" s="48">
        <v>1</v>
      </c>
      <c r="Q9">
        <f>IF(ISERROR(VLOOKUP(A9,'Registration Database'!A:O,15,0))," ",VLOOKUP(A9,'Registration Database'!A:O,15,0))</f>
        <v>0</v>
      </c>
      <c r="R9" s="48" t="str">
        <f>IF(ISERROR(VLOOKUP(A9,'Registration Database'!A:F,6,0))," ",VLOOKUP(A9,'Registration Database'!A:F,6,0))</f>
        <v>VC</v>
      </c>
      <c r="S9" s="48" t="str">
        <f>IF(ISERROR(VLOOKUP(B9,'Callsign Database'!A:F,3,0)),"",VLOOKUP(B9,'Callsign Database'!A:F,3,0))</f>
        <v/>
      </c>
      <c r="T9" s="48">
        <f t="shared" si="2"/>
        <v>2</v>
      </c>
      <c r="U9" s="48">
        <f t="shared" si="5"/>
        <v>0</v>
      </c>
    </row>
    <row r="10" spans="1:21" x14ac:dyDescent="0.3">
      <c r="A10" t="s">
        <v>8642</v>
      </c>
      <c r="B10" t="s">
        <v>9075</v>
      </c>
      <c r="C10" t="str">
        <f>IF(ISERROR(VLOOKUP(A10,'Registration Database'!A:E,3,0))," ",VLOOKUP(A10,'Registration Database'!A:E,3,0))</f>
        <v>EXNG</v>
      </c>
      <c r="D10" t="s">
        <v>9047</v>
      </c>
      <c r="E10" t="str">
        <f t="shared" si="3"/>
        <v>V</v>
      </c>
      <c r="F10" t="str">
        <f t="shared" si="0"/>
        <v>EGOW</v>
      </c>
      <c r="G10" s="53">
        <v>1224</v>
      </c>
      <c r="H10" t="str">
        <f t="shared" si="1"/>
        <v>EGOW</v>
      </c>
      <c r="I10" s="53">
        <v>1248</v>
      </c>
      <c r="J10" t="str">
        <f>IF(ISERROR(VLOOKUP(C10,'WTC Database'!C:G,4,0))," ",VLOOKUP(C10,'WTC Database'!C:G,4,0))</f>
        <v>L</v>
      </c>
      <c r="K10" s="48" t="str">
        <f>IF(ISERROR(VLOOKUP(C10,'WTC Database'!C:G,5,0))," ",VLOOKUP(C10,'WTC Database'!C:G,5,0))</f>
        <v>L</v>
      </c>
      <c r="L10" s="55"/>
      <c r="M10" s="55"/>
      <c r="N10" s="48">
        <v>1</v>
      </c>
      <c r="O10" s="48" t="str">
        <f>IF(ISERROR(VLOOKUP(B10,'Callsign Database'!A:F,4,0))," ",VLOOKUP(B10,'Callsign Database'!A:F,4,0))</f>
        <v xml:space="preserve"> </v>
      </c>
      <c r="P10" s="48">
        <v>1</v>
      </c>
      <c r="Q10">
        <f>IF(ISERROR(VLOOKUP(A10,'Registration Database'!A:O,15,0))," ",VLOOKUP(A10,'Registration Database'!A:O,15,0))</f>
        <v>0</v>
      </c>
      <c r="R10" s="48" t="str">
        <f>IF(ISERROR(VLOOKUP(A10,'Registration Database'!A:F,6,0))," ",VLOOKUP(A10,'Registration Database'!A:F,6,0))</f>
        <v>VC</v>
      </c>
      <c r="S10" s="48" t="str">
        <f>IF(ISERROR(VLOOKUP(B10,'Callsign Database'!A:F,3,0)),"",VLOOKUP(B10,'Callsign Database'!A:F,3,0))</f>
        <v/>
      </c>
      <c r="T10" s="48">
        <f t="shared" si="2"/>
        <v>2</v>
      </c>
      <c r="U10" s="48">
        <f t="shared" si="5"/>
        <v>0</v>
      </c>
    </row>
    <row r="11" spans="1:21" x14ac:dyDescent="0.3">
      <c r="A11" t="s">
        <v>9068</v>
      </c>
      <c r="B11" t="str">
        <f>IF(ISERROR(VLOOKUP(A11,'Registration Database'!A:N,13,0)),"",VLOOKUP(A11,'Registration Database'!A:N,13,0))</f>
        <v>WINGWALK</v>
      </c>
      <c r="C11" t="str">
        <f>IF(ISERROR(VLOOKUP(A11,'Registration Database'!A:E,3,0))," ",VLOOKUP(A11,'Registration Database'!A:E,3,0))</f>
        <v>ST75</v>
      </c>
      <c r="D11" t="s">
        <v>9047</v>
      </c>
      <c r="E11" t="str">
        <f t="shared" si="3"/>
        <v>V</v>
      </c>
      <c r="F11" t="str">
        <f t="shared" si="0"/>
        <v>EGOW</v>
      </c>
      <c r="G11" s="53">
        <v>1242</v>
      </c>
      <c r="H11" t="str">
        <f t="shared" si="1"/>
        <v>EGOW</v>
      </c>
      <c r="I11" s="53">
        <v>1302</v>
      </c>
      <c r="J11" t="str">
        <f>IF(ISERROR(VLOOKUP(C11,'WTC Database'!C:G,4,0))," ",VLOOKUP(C11,'WTC Database'!C:G,4,0))</f>
        <v>L</v>
      </c>
      <c r="K11" s="48" t="str">
        <f>IF(ISERROR(VLOOKUP(C11,'WTC Database'!C:G,5,0))," ",VLOOKUP(C11,'WTC Database'!C:G,5,0))</f>
        <v>L</v>
      </c>
      <c r="L11" s="55"/>
      <c r="M11" s="55"/>
      <c r="N11" s="48">
        <v>1</v>
      </c>
      <c r="O11" s="48" t="str">
        <f>IF(ISERROR(VLOOKUP(B11,'Callsign Database'!A:F,4,0))," ",VLOOKUP(B11,'Callsign Database'!A:F,4,0))</f>
        <v xml:space="preserve"> </v>
      </c>
      <c r="P11" s="48">
        <v>2</v>
      </c>
      <c r="Q11">
        <f>IF(ISERROR(VLOOKUP(A11,'Registration Database'!A:O,15,0))," ",VLOOKUP(A11,'Registration Database'!A:O,15,0))</f>
        <v>0</v>
      </c>
      <c r="R11" s="48" t="str">
        <f>IF(ISERROR(VLOOKUP(A11,'Registration Database'!A:F,6,0))," ",VLOOKUP(A11,'Registration Database'!A:F,6,0))</f>
        <v>VC</v>
      </c>
      <c r="S11" s="48" t="str">
        <f>IF(ISERROR(VLOOKUP(B11,'Callsign Database'!A:F,3,0)),"",VLOOKUP(B11,'Callsign Database'!A:F,3,0))</f>
        <v/>
      </c>
      <c r="T11" s="48">
        <f t="shared" si="2"/>
        <v>2</v>
      </c>
      <c r="U11" s="48">
        <f t="shared" si="5"/>
        <v>0</v>
      </c>
    </row>
    <row r="12" spans="1:21" x14ac:dyDescent="0.3">
      <c r="A12" t="s">
        <v>9071</v>
      </c>
      <c r="B12" t="str">
        <f>IF(ISERROR(VLOOKUP(A12,'Registration Database'!A:N,13,0)),"",VLOOKUP(A12,'Registration Database'!A:N,13,0))</f>
        <v>WINGWALK</v>
      </c>
      <c r="C12" t="str">
        <f>IF(ISERROR(VLOOKUP(A12,'Registration Database'!A:E,3,0))," ",VLOOKUP(A12,'Registration Database'!A:E,3,0))</f>
        <v>ST75</v>
      </c>
      <c r="D12" t="s">
        <v>9047</v>
      </c>
      <c r="E12" t="str">
        <f t="shared" si="3"/>
        <v>V</v>
      </c>
      <c r="F12" t="str">
        <f t="shared" si="0"/>
        <v>EGOW</v>
      </c>
      <c r="G12" s="53">
        <v>1242</v>
      </c>
      <c r="H12" t="str">
        <f t="shared" si="1"/>
        <v>EGOW</v>
      </c>
      <c r="I12" s="53">
        <v>1302</v>
      </c>
      <c r="J12" t="str">
        <f>IF(ISERROR(VLOOKUP(C12,'WTC Database'!C:G,4,0))," ",VLOOKUP(C12,'WTC Database'!C:G,4,0))</f>
        <v>L</v>
      </c>
      <c r="K12" s="48" t="str">
        <f>IF(ISERROR(VLOOKUP(C12,'WTC Database'!C:G,5,0))," ",VLOOKUP(C12,'WTC Database'!C:G,5,0))</f>
        <v>L</v>
      </c>
      <c r="L12" s="55"/>
      <c r="M12" s="55"/>
      <c r="N12" s="48">
        <v>1</v>
      </c>
      <c r="O12" s="48" t="str">
        <f>IF(ISERROR(VLOOKUP(B12,'Callsign Database'!A:F,4,0))," ",VLOOKUP(B12,'Callsign Database'!A:F,4,0))</f>
        <v xml:space="preserve"> </v>
      </c>
      <c r="P12" s="48">
        <v>2</v>
      </c>
      <c r="Q12">
        <f>IF(ISERROR(VLOOKUP(A12,'Registration Database'!A:O,15,0))," ",VLOOKUP(A12,'Registration Database'!A:O,15,0))</f>
        <v>0</v>
      </c>
      <c r="R12" s="48" t="str">
        <f>IF(ISERROR(VLOOKUP(A12,'Registration Database'!A:F,6,0))," ",VLOOKUP(A12,'Registration Database'!A:F,6,0))</f>
        <v>VC</v>
      </c>
      <c r="S12" s="48" t="str">
        <f>IF(ISERROR(VLOOKUP(B12,'Callsign Database'!A:F,3,0)),"",VLOOKUP(B12,'Callsign Database'!A:F,3,0))</f>
        <v/>
      </c>
      <c r="T12" s="48">
        <f t="shared" si="2"/>
        <v>2</v>
      </c>
      <c r="U12" s="48">
        <f t="shared" si="5"/>
        <v>0</v>
      </c>
    </row>
    <row r="13" spans="1:21" x14ac:dyDescent="0.3">
      <c r="A13" t="s">
        <v>8233</v>
      </c>
      <c r="B13" t="str">
        <f>IF(ISERROR(VLOOKUP(A13,'Registration Database'!A:N,13,0)),"",VLOOKUP(A13,'Registration Database'!A:N,13,0))</f>
        <v>RAVEN1</v>
      </c>
      <c r="C13" t="str">
        <f>IF(ISERROR(VLOOKUP(A13,'Registration Database'!A:E,3,0))," ",VLOOKUP(A13,'Registration Database'!A:E,3,0))</f>
        <v>RV8</v>
      </c>
      <c r="D13" t="s">
        <v>9047</v>
      </c>
      <c r="E13" t="str">
        <f t="shared" si="3"/>
        <v>V</v>
      </c>
      <c r="F13" t="str">
        <f t="shared" si="0"/>
        <v>EGOW</v>
      </c>
      <c r="G13" s="53">
        <v>1139</v>
      </c>
      <c r="H13" t="str">
        <f t="shared" si="1"/>
        <v>EGOW</v>
      </c>
      <c r="I13" s="53">
        <v>1206</v>
      </c>
      <c r="J13" t="str">
        <f>IF(ISERROR(VLOOKUP(C13,'WTC Database'!C:G,4,0))," ",VLOOKUP(C13,'WTC Database'!C:G,4,0))</f>
        <v>L</v>
      </c>
      <c r="K13" s="48" t="str">
        <f>IF(ISERROR(VLOOKUP(C13,'WTC Database'!C:G,5,0))," ",VLOOKUP(C13,'WTC Database'!C:G,5,0))</f>
        <v>L</v>
      </c>
      <c r="L13" s="55"/>
      <c r="M13" s="55"/>
      <c r="N13" s="48">
        <v>1</v>
      </c>
      <c r="O13" s="48" t="str">
        <f>IF(ISERROR(VLOOKUP(B13,'Callsign Database'!A:F,4,0))," ",VLOOKUP(B13,'Callsign Database'!A:F,4,0))</f>
        <v xml:space="preserve"> </v>
      </c>
      <c r="P13" s="48">
        <v>1</v>
      </c>
      <c r="Q13">
        <f>IF(ISERROR(VLOOKUP(A13,'Registration Database'!A:O,15,0))," ",VLOOKUP(A13,'Registration Database'!A:O,15,0))</f>
        <v>0</v>
      </c>
      <c r="R13" s="48" t="str">
        <f>IF(ISERROR(VLOOKUP(A13,'Registration Database'!A:F,6,0))," ",VLOOKUP(A13,'Registration Database'!A:F,6,0))</f>
        <v>VC</v>
      </c>
      <c r="S13" s="48" t="str">
        <f>IF(ISERROR(VLOOKUP(B13,'Callsign Database'!A:F,3,0)),"",VLOOKUP(B13,'Callsign Database'!A:F,3,0))</f>
        <v/>
      </c>
      <c r="T13" s="48">
        <f t="shared" si="2"/>
        <v>2</v>
      </c>
      <c r="U13" s="48">
        <f t="shared" si="5"/>
        <v>0</v>
      </c>
    </row>
    <row r="14" spans="1:21" x14ac:dyDescent="0.3">
      <c r="A14" t="s">
        <v>9062</v>
      </c>
      <c r="B14" t="str">
        <f>IF(ISERROR(VLOOKUP(A14,'Registration Database'!A:N,13,0)),"",VLOOKUP(A14,'Registration Database'!A:N,13,0))</f>
        <v>RAVEN2</v>
      </c>
      <c r="C14" t="str">
        <f>IF(ISERROR(VLOOKUP(A14,'Registration Database'!A:E,3,0))," ",VLOOKUP(A14,'Registration Database'!A:E,3,0))</f>
        <v>RV8</v>
      </c>
      <c r="D14" t="s">
        <v>9047</v>
      </c>
      <c r="E14" t="str">
        <f t="shared" si="3"/>
        <v>V</v>
      </c>
      <c r="F14" t="str">
        <f t="shared" si="0"/>
        <v>EGOW</v>
      </c>
      <c r="G14" s="53">
        <v>1139</v>
      </c>
      <c r="H14" t="str">
        <f t="shared" si="1"/>
        <v>EGOW</v>
      </c>
      <c r="I14" s="53">
        <v>1206</v>
      </c>
      <c r="J14" t="str">
        <f>IF(ISERROR(VLOOKUP(C14,'WTC Database'!C:G,4,0))," ",VLOOKUP(C14,'WTC Database'!C:G,4,0))</f>
        <v>L</v>
      </c>
      <c r="K14" s="48" t="str">
        <f>IF(ISERROR(VLOOKUP(C14,'WTC Database'!C:G,5,0))," ",VLOOKUP(C14,'WTC Database'!C:G,5,0))</f>
        <v>L</v>
      </c>
      <c r="L14" s="55"/>
      <c r="M14" s="55"/>
      <c r="N14" s="48">
        <v>1</v>
      </c>
      <c r="O14" s="48" t="str">
        <f>IF(ISERROR(VLOOKUP(B14,'Callsign Database'!A:F,4,0))," ",VLOOKUP(B14,'Callsign Database'!A:F,4,0))</f>
        <v xml:space="preserve"> </v>
      </c>
      <c r="P14" s="48">
        <v>1</v>
      </c>
      <c r="Q14">
        <f>IF(ISERROR(VLOOKUP(A14,'Registration Database'!A:O,15,0))," ",VLOOKUP(A14,'Registration Database'!A:O,15,0))</f>
        <v>0</v>
      </c>
      <c r="R14" s="48" t="str">
        <f>IF(ISERROR(VLOOKUP(A14,'Registration Database'!A:F,6,0))," ",VLOOKUP(A14,'Registration Database'!A:F,6,0))</f>
        <v>VC</v>
      </c>
      <c r="S14" s="48" t="str">
        <f>IF(ISERROR(VLOOKUP(B14,'Callsign Database'!A:F,3,0)),"",VLOOKUP(B14,'Callsign Database'!A:F,3,0))</f>
        <v/>
      </c>
      <c r="T14" s="48">
        <f t="shared" si="2"/>
        <v>2</v>
      </c>
      <c r="U14" s="48">
        <f t="shared" si="5"/>
        <v>0</v>
      </c>
    </row>
    <row r="15" spans="1:21" x14ac:dyDescent="0.3">
      <c r="A15" t="s">
        <v>8239</v>
      </c>
      <c r="B15" t="str">
        <f>IF(ISERROR(VLOOKUP(A15,'Registration Database'!A:N,13,0)),"",VLOOKUP(A15,'Registration Database'!A:N,13,0))</f>
        <v>RAVEN3</v>
      </c>
      <c r="C15" t="str">
        <f>IF(ISERROR(VLOOKUP(A15,'Registration Database'!A:E,3,0))," ",VLOOKUP(A15,'Registration Database'!A:E,3,0))</f>
        <v>RV8</v>
      </c>
      <c r="D15" t="s">
        <v>9047</v>
      </c>
      <c r="E15" t="str">
        <f t="shared" si="3"/>
        <v>V</v>
      </c>
      <c r="F15" t="str">
        <f t="shared" si="0"/>
        <v>EGOW</v>
      </c>
      <c r="G15" s="53">
        <v>1139</v>
      </c>
      <c r="H15" t="str">
        <f t="shared" si="1"/>
        <v>EGOW</v>
      </c>
      <c r="I15" s="53">
        <v>1206</v>
      </c>
      <c r="J15" t="str">
        <f>IF(ISERROR(VLOOKUP(C15,'WTC Database'!C:G,4,0))," ",VLOOKUP(C15,'WTC Database'!C:G,4,0))</f>
        <v>L</v>
      </c>
      <c r="K15" s="48" t="str">
        <f>IF(ISERROR(VLOOKUP(C15,'WTC Database'!C:G,5,0))," ",VLOOKUP(C15,'WTC Database'!C:G,5,0))</f>
        <v>L</v>
      </c>
      <c r="L15" s="55"/>
      <c r="M15" s="55"/>
      <c r="N15" s="48">
        <v>1</v>
      </c>
      <c r="O15" s="48" t="str">
        <f>IF(ISERROR(VLOOKUP(B15,'Callsign Database'!A:F,4,0))," ",VLOOKUP(B15,'Callsign Database'!A:F,4,0))</f>
        <v xml:space="preserve"> </v>
      </c>
      <c r="P15" s="48">
        <v>1</v>
      </c>
      <c r="Q15">
        <f>IF(ISERROR(VLOOKUP(A15,'Registration Database'!A:O,15,0))," ",VLOOKUP(A15,'Registration Database'!A:O,15,0))</f>
        <v>0</v>
      </c>
      <c r="R15" s="48" t="str">
        <f>IF(ISERROR(VLOOKUP(A15,'Registration Database'!A:F,6,0))," ",VLOOKUP(A15,'Registration Database'!A:F,6,0))</f>
        <v>VC</v>
      </c>
      <c r="S15" s="48" t="str">
        <f>IF(ISERROR(VLOOKUP(B15,'Callsign Database'!A:F,3,0)),"",VLOOKUP(B15,'Callsign Database'!A:F,3,0))</f>
        <v/>
      </c>
      <c r="T15" s="48">
        <f t="shared" si="2"/>
        <v>2</v>
      </c>
      <c r="U15" s="48">
        <f t="shared" si="5"/>
        <v>0</v>
      </c>
    </row>
    <row r="16" spans="1:21" x14ac:dyDescent="0.3">
      <c r="A16" t="s">
        <v>8248</v>
      </c>
      <c r="B16" t="str">
        <f>IF(ISERROR(VLOOKUP(A16,'Registration Database'!A:N,13,0)),"",VLOOKUP(A16,'Registration Database'!A:N,13,0))</f>
        <v>RAVEN4</v>
      </c>
      <c r="C16" t="str">
        <f>IF(ISERROR(VLOOKUP(A16,'Registration Database'!A:E,3,0))," ",VLOOKUP(A16,'Registration Database'!A:E,3,0))</f>
        <v>RV8</v>
      </c>
      <c r="D16" t="s">
        <v>9047</v>
      </c>
      <c r="E16" t="str">
        <f t="shared" si="3"/>
        <v>V</v>
      </c>
      <c r="F16" t="str">
        <f t="shared" si="0"/>
        <v>EGOW</v>
      </c>
      <c r="G16" s="53">
        <v>1139</v>
      </c>
      <c r="H16" t="str">
        <f t="shared" si="1"/>
        <v>EGOW</v>
      </c>
      <c r="I16" s="53">
        <v>1206</v>
      </c>
      <c r="J16" t="str">
        <f>IF(ISERROR(VLOOKUP(C16,'WTC Database'!C:G,4,0))," ",VLOOKUP(C16,'WTC Database'!C:G,4,0))</f>
        <v>L</v>
      </c>
      <c r="K16" s="48" t="str">
        <f>IF(ISERROR(VLOOKUP(C16,'WTC Database'!C:G,5,0))," ",VLOOKUP(C16,'WTC Database'!C:G,5,0))</f>
        <v>L</v>
      </c>
      <c r="L16" s="55"/>
      <c r="M16" s="55"/>
      <c r="N16" s="48">
        <v>1</v>
      </c>
      <c r="O16" s="48" t="str">
        <f>IF(ISERROR(VLOOKUP(B16,'Callsign Database'!A:F,4,0))," ",VLOOKUP(B16,'Callsign Database'!A:F,4,0))</f>
        <v xml:space="preserve"> </v>
      </c>
      <c r="P16" s="48">
        <v>1</v>
      </c>
      <c r="Q16">
        <f>IF(ISERROR(VLOOKUP(A16,'Registration Database'!A:O,15,0))," ",VLOOKUP(A16,'Registration Database'!A:O,15,0))</f>
        <v>0</v>
      </c>
      <c r="R16" s="48" t="str">
        <f>IF(ISERROR(VLOOKUP(A16,'Registration Database'!A:F,6,0))," ",VLOOKUP(A16,'Registration Database'!A:F,6,0))</f>
        <v>VC</v>
      </c>
      <c r="S16" s="48" t="str">
        <f>IF(ISERROR(VLOOKUP(B16,'Callsign Database'!A:F,3,0)),"",VLOOKUP(B16,'Callsign Database'!A:F,3,0))</f>
        <v/>
      </c>
      <c r="T16" s="48">
        <f t="shared" si="2"/>
        <v>2</v>
      </c>
      <c r="U16" s="48">
        <f t="shared" si="5"/>
        <v>0</v>
      </c>
    </row>
    <row r="17" spans="1:21" x14ac:dyDescent="0.3">
      <c r="A17" t="s">
        <v>8236</v>
      </c>
      <c r="B17" t="str">
        <f>IF(ISERROR(VLOOKUP(A17,'Registration Database'!A:N,13,0)),"",VLOOKUP(A17,'Registration Database'!A:N,13,0))</f>
        <v>RAVEN5</v>
      </c>
      <c r="C17" t="str">
        <f>IF(ISERROR(VLOOKUP(A17,'Registration Database'!A:E,3,0))," ",VLOOKUP(A17,'Registration Database'!A:E,3,0))</f>
        <v>RV8</v>
      </c>
      <c r="D17" t="s">
        <v>9047</v>
      </c>
      <c r="E17" t="str">
        <f t="shared" si="3"/>
        <v>V</v>
      </c>
      <c r="F17" t="str">
        <f t="shared" si="0"/>
        <v>EGOW</v>
      </c>
      <c r="G17" s="53">
        <v>1139</v>
      </c>
      <c r="H17" t="str">
        <f t="shared" si="1"/>
        <v>EGOW</v>
      </c>
      <c r="I17" s="53">
        <v>1206</v>
      </c>
      <c r="J17" t="str">
        <f>IF(ISERROR(VLOOKUP(C17,'WTC Database'!C:G,4,0))," ",VLOOKUP(C17,'WTC Database'!C:G,4,0))</f>
        <v>L</v>
      </c>
      <c r="K17" s="48" t="str">
        <f>IF(ISERROR(VLOOKUP(C17,'WTC Database'!C:G,5,0))," ",VLOOKUP(C17,'WTC Database'!C:G,5,0))</f>
        <v>L</v>
      </c>
      <c r="L17" s="55"/>
      <c r="M17" s="55"/>
      <c r="N17" s="48">
        <v>1</v>
      </c>
      <c r="O17" s="48" t="str">
        <f>IF(ISERROR(VLOOKUP(B17,'Callsign Database'!A:F,4,0))," ",VLOOKUP(B17,'Callsign Database'!A:F,4,0))</f>
        <v xml:space="preserve"> </v>
      </c>
      <c r="P17" s="48">
        <v>1</v>
      </c>
      <c r="Q17">
        <f>IF(ISERROR(VLOOKUP(A17,'Registration Database'!A:O,15,0))," ",VLOOKUP(A17,'Registration Database'!A:O,15,0))</f>
        <v>0</v>
      </c>
      <c r="R17" s="48" t="str">
        <f>IF(ISERROR(VLOOKUP(A17,'Registration Database'!A:F,6,0))," ",VLOOKUP(A17,'Registration Database'!A:F,6,0))</f>
        <v>VC</v>
      </c>
      <c r="S17" s="48" t="str">
        <f>IF(ISERROR(VLOOKUP(B17,'Callsign Database'!A:F,3,0)),"",VLOOKUP(B17,'Callsign Database'!A:F,3,0))</f>
        <v/>
      </c>
      <c r="T17" s="48">
        <f t="shared" si="2"/>
        <v>2</v>
      </c>
      <c r="U17" s="48">
        <f t="shared" si="5"/>
        <v>0</v>
      </c>
    </row>
    <row r="18" spans="1:21" x14ac:dyDescent="0.3">
      <c r="A18" t="s">
        <v>8242</v>
      </c>
      <c r="B18" t="str">
        <f>IF(ISERROR(VLOOKUP(A18,'Registration Database'!A:N,13,0)),"",VLOOKUP(A18,'Registration Database'!A:N,13,0))</f>
        <v>RAVEN6</v>
      </c>
      <c r="C18" t="str">
        <f>IF(ISERROR(VLOOKUP(A18,'Registration Database'!A:E,3,0))," ",VLOOKUP(A18,'Registration Database'!A:E,3,0))</f>
        <v>RV8</v>
      </c>
      <c r="D18" t="s">
        <v>9047</v>
      </c>
      <c r="E18" t="str">
        <f t="shared" si="3"/>
        <v>V</v>
      </c>
      <c r="F18" t="str">
        <f t="shared" si="0"/>
        <v>EGOW</v>
      </c>
      <c r="G18" s="53">
        <v>1139</v>
      </c>
      <c r="H18" t="str">
        <f t="shared" si="1"/>
        <v>EGOW</v>
      </c>
      <c r="I18" s="53">
        <v>1206</v>
      </c>
      <c r="J18" t="str">
        <f>IF(ISERROR(VLOOKUP(C18,'WTC Database'!C:G,4,0))," ",VLOOKUP(C18,'WTC Database'!C:G,4,0))</f>
        <v>L</v>
      </c>
      <c r="K18" s="48" t="str">
        <f>IF(ISERROR(VLOOKUP(C18,'WTC Database'!C:G,5,0))," ",VLOOKUP(C18,'WTC Database'!C:G,5,0))</f>
        <v>L</v>
      </c>
      <c r="L18" s="55"/>
      <c r="M18" s="55"/>
      <c r="N18" s="48">
        <v>1</v>
      </c>
      <c r="O18" s="48" t="str">
        <f>IF(ISERROR(VLOOKUP(B18,'Callsign Database'!A:F,4,0))," ",VLOOKUP(B18,'Callsign Database'!A:F,4,0))</f>
        <v xml:space="preserve"> </v>
      </c>
      <c r="P18" s="48">
        <v>1</v>
      </c>
      <c r="Q18">
        <f>IF(ISERROR(VLOOKUP(A18,'Registration Database'!A:O,15,0))," ",VLOOKUP(A18,'Registration Database'!A:O,15,0))</f>
        <v>0</v>
      </c>
      <c r="R18" s="48" t="str">
        <f>IF(ISERROR(VLOOKUP(A18,'Registration Database'!A:F,6,0))," ",VLOOKUP(A18,'Registration Database'!A:F,6,0))</f>
        <v>VC</v>
      </c>
      <c r="S18" s="48" t="str">
        <f>IF(ISERROR(VLOOKUP(B18,'Callsign Database'!A:F,3,0)),"",VLOOKUP(B18,'Callsign Database'!A:F,3,0))</f>
        <v/>
      </c>
      <c r="T18" s="48">
        <f t="shared" si="2"/>
        <v>2</v>
      </c>
      <c r="U18" s="48">
        <f t="shared" si="5"/>
        <v>0</v>
      </c>
    </row>
    <row r="19" spans="1:21" x14ac:dyDescent="0.3">
      <c r="A19" t="s">
        <v>732</v>
      </c>
      <c r="B19" t="str">
        <f>IF(ISERROR(VLOOKUP(A19,'Registration Database'!A:N,13,0)),"",VLOOKUP(A19,'Registration Database'!A:N,13,0))</f>
        <v>GJPIT</v>
      </c>
      <c r="C19" t="str">
        <f>IF(ISERROR(VLOOKUP(A19,'Registration Database'!A:E,3,0))," ",VLOOKUP(A19,'Registration Database'!A:E,3,0))</f>
        <v>PTS2</v>
      </c>
      <c r="D19" t="s">
        <v>9047</v>
      </c>
      <c r="E19" t="str">
        <f t="shared" si="3"/>
        <v>V</v>
      </c>
      <c r="F19" t="str">
        <f t="shared" si="0"/>
        <v>EGOW</v>
      </c>
      <c r="G19" s="53">
        <v>1321</v>
      </c>
      <c r="H19" t="str">
        <f t="shared" si="1"/>
        <v>EGOW</v>
      </c>
      <c r="I19" s="53">
        <v>1340</v>
      </c>
      <c r="J19" t="str">
        <f>IF(ISERROR(VLOOKUP(C19,'WTC Database'!C:G,4,0))," ",VLOOKUP(C19,'WTC Database'!C:G,4,0))</f>
        <v>L</v>
      </c>
      <c r="K19" s="48" t="str">
        <f>IF(ISERROR(VLOOKUP(C19,'WTC Database'!C:G,5,0))," ",VLOOKUP(C19,'WTC Database'!C:G,5,0))</f>
        <v>L</v>
      </c>
      <c r="L19" s="55"/>
      <c r="M19" s="55"/>
      <c r="N19" s="48">
        <v>1</v>
      </c>
      <c r="O19" s="48" t="str">
        <f>IF(ISERROR(VLOOKUP(B19,'Callsign Database'!A:F,4,0))," ",VLOOKUP(B19,'Callsign Database'!A:F,4,0))</f>
        <v xml:space="preserve"> </v>
      </c>
      <c r="P19" s="48">
        <v>1</v>
      </c>
      <c r="Q19">
        <f>IF(ISERROR(VLOOKUP(A19,'Registration Database'!A:O,15,0))," ",VLOOKUP(A19,'Registration Database'!A:O,15,0))</f>
        <v>0</v>
      </c>
      <c r="R19" s="48" t="str">
        <f>IF(ISERROR(VLOOKUP(A19,'Registration Database'!A:F,6,0))," ",VLOOKUP(A19,'Registration Database'!A:F,6,0))</f>
        <v>VC</v>
      </c>
      <c r="S19" s="48" t="str">
        <f>IF(ISERROR(VLOOKUP(B19,'Callsign Database'!A:F,3,0)),"",VLOOKUP(B19,'Callsign Database'!A:F,3,0))</f>
        <v/>
      </c>
      <c r="T19" s="48">
        <f t="shared" si="2"/>
        <v>2</v>
      </c>
      <c r="U19" s="48">
        <f t="shared" si="5"/>
        <v>0</v>
      </c>
    </row>
    <row r="20" spans="1:21" x14ac:dyDescent="0.3">
      <c r="A20" t="s">
        <v>378</v>
      </c>
      <c r="B20" t="s">
        <v>9050</v>
      </c>
      <c r="C20" t="str">
        <f>IF(ISERROR(VLOOKUP(A20,'Registration Database'!A:E,3,0))," ",VLOOKUP(A20,'Registration Database'!A:E,3,0))</f>
        <v>G115</v>
      </c>
      <c r="D20" t="s">
        <v>9047</v>
      </c>
      <c r="E20" t="str">
        <f t="shared" si="3"/>
        <v>V</v>
      </c>
      <c r="F20" t="str">
        <f t="shared" si="0"/>
        <v>EGOW</v>
      </c>
      <c r="G20" s="53">
        <v>1148</v>
      </c>
      <c r="H20" t="str">
        <f t="shared" si="1"/>
        <v>EGOW</v>
      </c>
      <c r="I20" s="53">
        <v>1214</v>
      </c>
      <c r="J20" t="str">
        <f>IF(ISERROR(VLOOKUP(C20,'WTC Database'!C:G,4,0))," ",VLOOKUP(C20,'WTC Database'!C:G,4,0))</f>
        <v>L</v>
      </c>
      <c r="K20" s="48" t="str">
        <f>IF(ISERROR(VLOOKUP(C20,'WTC Database'!C:G,5,0))," ",VLOOKUP(C20,'WTC Database'!C:G,5,0))</f>
        <v>L</v>
      </c>
      <c r="L20" s="55"/>
      <c r="M20" s="55"/>
      <c r="N20" s="48">
        <v>1</v>
      </c>
      <c r="O20" s="48" t="str">
        <f>IF(ISERROR(VLOOKUP(B20,'Callsign Database'!A:F,4,0))," ",VLOOKUP(B20,'Callsign Database'!A:F,4,0))</f>
        <v xml:space="preserve"> </v>
      </c>
      <c r="P20" s="48">
        <v>1</v>
      </c>
      <c r="Q20">
        <f>IF(ISERROR(VLOOKUP(A20,'Registration Database'!A:O,15,0))," ",VLOOKUP(A20,'Registration Database'!A:O,15,0))</f>
        <v>0</v>
      </c>
      <c r="R20" s="48" t="s">
        <v>217</v>
      </c>
      <c r="S20" s="48" t="str">
        <f>IF(ISERROR(VLOOKUP(B20,'Callsign Database'!A:F,3,0)),"",VLOOKUP(B20,'Callsign Database'!A:F,3,0))</f>
        <v/>
      </c>
      <c r="T20" s="48">
        <f t="shared" si="2"/>
        <v>2</v>
      </c>
      <c r="U20" s="48">
        <f t="shared" si="5"/>
        <v>0</v>
      </c>
    </row>
    <row r="21" spans="1:21" x14ac:dyDescent="0.3">
      <c r="A21" t="s">
        <v>8788</v>
      </c>
      <c r="B21" t="s">
        <v>9044</v>
      </c>
      <c r="C21" t="str">
        <f>IF(ISERROR(VLOOKUP(A21,'Registration Database'!A:E,3,0))," ",VLOOKUP(A21,'Registration Database'!A:E,3,0))</f>
        <v>EUFI</v>
      </c>
      <c r="D21" t="s">
        <v>9045</v>
      </c>
      <c r="E21" t="str">
        <f t="shared" si="3"/>
        <v>V</v>
      </c>
      <c r="F21" t="s">
        <v>9046</v>
      </c>
      <c r="H21" t="s">
        <v>9046</v>
      </c>
      <c r="J21" t="str">
        <f>IF(ISERROR(VLOOKUP(C21,'WTC Database'!C:G,4,0))," ",VLOOKUP(C21,'WTC Database'!C:G,4,0))</f>
        <v>S</v>
      </c>
      <c r="K21" s="48" t="str">
        <f>IF(ISERROR(VLOOKUP(C21,'WTC Database'!C:G,5,0))," ",VLOOKUP(C21,'WTC Database'!C:G,5,0))</f>
        <v>S</v>
      </c>
      <c r="L21" s="55"/>
      <c r="M21" s="55"/>
      <c r="N21" s="48">
        <f t="shared" si="4"/>
        <v>1</v>
      </c>
      <c r="O21" s="48" t="str">
        <f>IF(ISERROR(VLOOKUP(B21,'Callsign Database'!A:F,4,0))," ",VLOOKUP(B21,'Callsign Database'!A:F,4,0))</f>
        <v xml:space="preserve"> </v>
      </c>
      <c r="P21" s="48">
        <v>1</v>
      </c>
      <c r="Q21">
        <f>IF(ISERROR(VLOOKUP(A21,'Registration Database'!A:O,15,0))," ",VLOOKUP(A21,'Registration Database'!A:O,15,0))</f>
        <v>0</v>
      </c>
      <c r="R21" s="48" t="str">
        <f>IF(ISERROR(VLOOKUP(A21,'Registration Database'!A:F,6,0))," ",VLOOKUP(A21,'Registration Database'!A:F,6,0))</f>
        <v>VM</v>
      </c>
      <c r="S21" s="48" t="str">
        <f>IF(ISERROR(VLOOKUP(B21,'Callsign Database'!A:F,3,0)),"",VLOOKUP(B21,'Callsign Database'!A:F,3,0))</f>
        <v/>
      </c>
      <c r="T21" s="48">
        <f t="shared" si="2"/>
        <v>0</v>
      </c>
      <c r="U21" s="48">
        <f t="shared" si="5"/>
        <v>0</v>
      </c>
    </row>
    <row r="22" spans="1:21" x14ac:dyDescent="0.3">
      <c r="A22" t="s">
        <v>9076</v>
      </c>
      <c r="B22" t="str">
        <f>IF(ISERROR(VLOOKUP(A22,'Registration Database'!A:N,13,0)),"",VLOOKUP(A22,'Registration Database'!A:N,13,0))</f>
        <v>JETPRO324</v>
      </c>
      <c r="C22" t="str">
        <f>IF(ISERROR(VLOOKUP(A22,'Registration Database'!A:E,3,0))," ",VLOOKUP(A22,'Registration Database'!A:E,3,0))</f>
        <v>JPRO</v>
      </c>
      <c r="D22" t="s">
        <v>9045</v>
      </c>
      <c r="E22" t="str">
        <f t="shared" si="3"/>
        <v>V</v>
      </c>
      <c r="F22" t="s">
        <v>9055</v>
      </c>
      <c r="H22" t="s">
        <v>9055</v>
      </c>
      <c r="J22" t="str">
        <f>IF(ISERROR(VLOOKUP(C22,'WTC Database'!C:G,4,0))," ",VLOOKUP(C22,'WTC Database'!C:G,4,0))</f>
        <v>L</v>
      </c>
      <c r="K22" s="48" t="str">
        <f>IF(ISERROR(VLOOKUP(C22,'WTC Database'!C:G,5,0))," ",VLOOKUP(C22,'WTC Database'!C:G,5,0))</f>
        <v>L</v>
      </c>
      <c r="L22" s="55"/>
      <c r="M22" s="55"/>
      <c r="N22" s="48">
        <f t="shared" si="4"/>
        <v>1</v>
      </c>
      <c r="O22" s="48" t="str">
        <f>IF(ISERROR(VLOOKUP(B22,'Callsign Database'!A:F,4,0))," ",VLOOKUP(B22,'Callsign Database'!A:F,4,0))</f>
        <v xml:space="preserve"> </v>
      </c>
      <c r="P22" s="48">
        <v>1</v>
      </c>
      <c r="Q22">
        <f>IF(ISERROR(VLOOKUP(A22,'Registration Database'!A:O,15,0))," ",VLOOKUP(A22,'Registration Database'!A:O,15,0))</f>
        <v>0</v>
      </c>
      <c r="R22" s="48" t="str">
        <f>IF(ISERROR(VLOOKUP(A22,'Registration Database'!A:F,6,0))," ",VLOOKUP(A22,'Registration Database'!A:F,6,0))</f>
        <v>VC</v>
      </c>
      <c r="S22" s="48" t="str">
        <f>IF(ISERROR(VLOOKUP(B22,'Callsign Database'!A:F,3,0)),"",VLOOKUP(B22,'Callsign Database'!A:F,3,0))</f>
        <v/>
      </c>
      <c r="T22" s="48">
        <f t="shared" si="2"/>
        <v>0</v>
      </c>
      <c r="U22" s="48">
        <f t="shared" si="5"/>
        <v>0</v>
      </c>
    </row>
    <row r="23" spans="1:21" x14ac:dyDescent="0.3">
      <c r="A23" t="s">
        <v>8226</v>
      </c>
      <c r="B23" t="s">
        <v>9080</v>
      </c>
      <c r="C23" t="str">
        <f>IF(ISERROR(VLOOKUP(A23,'Registration Database'!A:E,3,0))," ",VLOOKUP(A23,'Registration Database'!A:E,3,0))</f>
        <v>SPIT</v>
      </c>
      <c r="D23" t="s">
        <v>9045</v>
      </c>
      <c r="E23" t="str">
        <f t="shared" si="3"/>
        <v>V</v>
      </c>
      <c r="F23" t="s">
        <v>9081</v>
      </c>
      <c r="H23" t="s">
        <v>9081</v>
      </c>
      <c r="J23" t="str">
        <f>IF(ISERROR(VLOOKUP(C23,'WTC Database'!C:G,4,0))," ",VLOOKUP(C23,'WTC Database'!C:G,4,0))</f>
        <v>L</v>
      </c>
      <c r="K23" s="48" t="str">
        <f>IF(ISERROR(VLOOKUP(C23,'WTC Database'!C:G,5,0))," ",VLOOKUP(C23,'WTC Database'!C:G,5,0))</f>
        <v>L</v>
      </c>
      <c r="L23" s="55"/>
      <c r="M23" s="55"/>
      <c r="N23" s="48">
        <f t="shared" si="4"/>
        <v>1</v>
      </c>
      <c r="O23" s="48" t="str">
        <f>IF(ISERROR(VLOOKUP(B23,'Callsign Database'!A:F,4,0))," ",VLOOKUP(B23,'Callsign Database'!A:F,4,0))</f>
        <v xml:space="preserve"> </v>
      </c>
      <c r="P23" s="48">
        <v>1</v>
      </c>
      <c r="Q23">
        <f>IF(ISERROR(VLOOKUP(A23,'Registration Database'!A:O,15,0))," ",VLOOKUP(A23,'Registration Database'!A:O,15,0))</f>
        <v>0</v>
      </c>
      <c r="R23" s="48" t="str">
        <f>IF(ISERROR(VLOOKUP(A23,'Registration Database'!A:F,6,0))," ",VLOOKUP(A23,'Registration Database'!A:F,6,0))</f>
        <v>VC</v>
      </c>
      <c r="S23" s="48" t="str">
        <f>IF(ISERROR(VLOOKUP(B23,'Callsign Database'!A:F,3,0)),"",VLOOKUP(B23,'Callsign Database'!A:F,3,0))</f>
        <v/>
      </c>
      <c r="T23" s="48">
        <f t="shared" si="2"/>
        <v>0</v>
      </c>
      <c r="U23" s="48">
        <f t="shared" si="5"/>
        <v>0</v>
      </c>
    </row>
    <row r="24" spans="1:21" x14ac:dyDescent="0.3">
      <c r="A24" t="s">
        <v>8226</v>
      </c>
      <c r="B24" t="s">
        <v>9080</v>
      </c>
      <c r="C24" t="str">
        <f>IF(ISERROR(VLOOKUP(A24,'Registration Database'!A:E,3,0))," ",VLOOKUP(A24,'Registration Database'!A:E,3,0))</f>
        <v>SPIT</v>
      </c>
      <c r="D24" t="s">
        <v>9045</v>
      </c>
      <c r="E24" t="str">
        <f t="shared" si="3"/>
        <v>V</v>
      </c>
      <c r="F24" t="s">
        <v>9081</v>
      </c>
      <c r="H24" t="s">
        <v>9081</v>
      </c>
      <c r="J24" t="str">
        <f>IF(ISERROR(VLOOKUP(C24,'WTC Database'!C:G,4,0))," ",VLOOKUP(C24,'WTC Database'!C:G,4,0))</f>
        <v>L</v>
      </c>
      <c r="K24" s="48" t="str">
        <f>IF(ISERROR(VLOOKUP(C24,'WTC Database'!C:G,5,0))," ",VLOOKUP(C24,'WTC Database'!C:G,5,0))</f>
        <v>L</v>
      </c>
      <c r="L24" s="55"/>
      <c r="M24" s="55"/>
      <c r="N24" s="48">
        <f t="shared" si="4"/>
        <v>1</v>
      </c>
      <c r="O24" s="48" t="str">
        <f>IF(ISERROR(VLOOKUP(B24,'Callsign Database'!A:F,4,0))," ",VLOOKUP(B24,'Callsign Database'!A:F,4,0))</f>
        <v xml:space="preserve"> </v>
      </c>
      <c r="P24" s="48">
        <v>1</v>
      </c>
      <c r="Q24">
        <f>IF(ISERROR(VLOOKUP(A24,'Registration Database'!A:O,15,0))," ",VLOOKUP(A24,'Registration Database'!A:O,15,0))</f>
        <v>0</v>
      </c>
      <c r="R24" s="48" t="str">
        <f>IF(ISERROR(VLOOKUP(A24,'Registration Database'!A:F,6,0))," ",VLOOKUP(A24,'Registration Database'!A:F,6,0))</f>
        <v>VC</v>
      </c>
      <c r="S24" s="48" t="str">
        <f>IF(ISERROR(VLOOKUP(B24,'Callsign Database'!A:F,3,0)),"",VLOOKUP(B24,'Callsign Database'!A:F,3,0))</f>
        <v/>
      </c>
      <c r="T24" s="48">
        <f t="shared" si="2"/>
        <v>0</v>
      </c>
      <c r="U24" s="48">
        <f t="shared" si="5"/>
        <v>0</v>
      </c>
    </row>
    <row r="25" spans="1:21" x14ac:dyDescent="0.3">
      <c r="B25" t="str">
        <f>IF(ISERROR(VLOOKUP(A25,'Registration Database'!A:N,13,0)),"",VLOOKUP(A25,'Registration Database'!A:N,13,0))</f>
        <v/>
      </c>
      <c r="C25" t="str">
        <f>IF(ISERROR(VLOOKUP(A25,'Registration Database'!A:E,3,0))," ",VLOOKUP(A25,'Registration Database'!A:E,3,0))</f>
        <v xml:space="preserve"> </v>
      </c>
      <c r="D25" t="str">
        <f t="shared" ref="D13:D66" si="6">IF(ISNUMBER(SEARCH("UAM", B25)), "LOC", "")</f>
        <v/>
      </c>
      <c r="E25" t="str">
        <f t="shared" ref="E25:E65" si="7">IF(OR(D25="LOC", D25="OVR"), "V", "")</f>
        <v/>
      </c>
      <c r="F25" t="str">
        <f t="shared" ref="F25:F67" si="8">IF(OR(D25="DEP",D25="LOC"),"EGOW","")</f>
        <v/>
      </c>
      <c r="H25" t="str">
        <f t="shared" ref="H25:H65" si="9">IF(OR(D25="ARR",D25="LOC"),"EGOW","")</f>
        <v/>
      </c>
      <c r="J25" t="str">
        <f>IF(ISERROR(VLOOKUP(C25,'WTC Database'!C:G,4,0))," ",VLOOKUP(C25,'WTC Database'!C:G,4,0))</f>
        <v xml:space="preserve"> </v>
      </c>
      <c r="K25" s="48" t="str">
        <f>IF(ISERROR(VLOOKUP(C25,'WTC Database'!C:G,5,0))," ",VLOOKUP(C25,'WTC Database'!C:G,5,0))</f>
        <v xml:space="preserve"> </v>
      </c>
      <c r="L25" s="55"/>
      <c r="M25" s="55"/>
      <c r="N25" s="48">
        <f t="shared" ref="N25:N65" si="10">IF(D25="OVR",1,0)</f>
        <v>0</v>
      </c>
      <c r="O25" s="48" t="str">
        <f>IF(ISERROR(VLOOKUP(B25,'Callsign Database'!A:F,4,0))," ",VLOOKUP(B25,'Callsign Database'!A:F,4,0))</f>
        <v xml:space="preserve"> </v>
      </c>
      <c r="P25" s="48"/>
      <c r="Q25" t="str">
        <f>IF(ISERROR(VLOOKUP(A25,'Registration Database'!A:O,15,0))," ",VLOOKUP(A25,'Registration Database'!A:O,15,0))</f>
        <v xml:space="preserve"> </v>
      </c>
      <c r="R25" s="48" t="str">
        <f>IF(ISERROR(VLOOKUP(A25,'Registration Database'!A:F,6,0))," ",VLOOKUP(A25,'Registration Database'!A:F,6,0))</f>
        <v xml:space="preserve"> </v>
      </c>
      <c r="S25" s="48" t="str">
        <f>IF(ISERROR(VLOOKUP(B25,'Callsign Database'!A:F,3,0)),"",VLOOKUP(B25,'Callsign Database'!A:F,3,0))</f>
        <v/>
      </c>
      <c r="T25" s="48">
        <f t="shared" si="2"/>
        <v>0</v>
      </c>
      <c r="U25" s="48">
        <f t="shared" si="5"/>
        <v>0</v>
      </c>
    </row>
    <row r="26" spans="1:21" x14ac:dyDescent="0.3">
      <c r="B26" t="str">
        <f>IF(ISERROR(VLOOKUP(A26,'Registration Database'!A:N,13,0)),"",VLOOKUP(A26,'Registration Database'!A:N,13,0))</f>
        <v/>
      </c>
      <c r="C26" t="str">
        <f>IF(ISERROR(VLOOKUP(A26,'Registration Database'!A:E,3,0))," ",VLOOKUP(A26,'Registration Database'!A:E,3,0))</f>
        <v xml:space="preserve"> </v>
      </c>
      <c r="D26" t="str">
        <f t="shared" si="6"/>
        <v/>
      </c>
      <c r="E26" t="str">
        <f t="shared" si="7"/>
        <v/>
      </c>
      <c r="F26" t="str">
        <f t="shared" si="8"/>
        <v/>
      </c>
      <c r="H26" t="str">
        <f t="shared" si="9"/>
        <v/>
      </c>
      <c r="J26" t="str">
        <f>IF(ISERROR(VLOOKUP(C26,'WTC Database'!C:G,4,0))," ",VLOOKUP(C26,'WTC Database'!C:G,4,0))</f>
        <v xml:space="preserve"> </v>
      </c>
      <c r="K26" s="48" t="str">
        <f>IF(ISERROR(VLOOKUP(C26,'WTC Database'!C:G,5,0))," ",VLOOKUP(C26,'WTC Database'!C:G,5,0))</f>
        <v xml:space="preserve"> </v>
      </c>
      <c r="L26" s="55"/>
      <c r="M26" s="55"/>
      <c r="N26" s="48">
        <f t="shared" si="10"/>
        <v>0</v>
      </c>
      <c r="O26" s="48" t="str">
        <f>IF(ISERROR(VLOOKUP(B26,'Callsign Database'!A:F,4,0))," ",VLOOKUP(B26,'Callsign Database'!A:F,4,0))</f>
        <v xml:space="preserve"> </v>
      </c>
      <c r="P26" s="48"/>
      <c r="Q26" t="str">
        <f>IF(ISERROR(VLOOKUP(A26,'Registration Database'!A:O,15,0))," ",VLOOKUP(A26,'Registration Database'!A:O,15,0))</f>
        <v xml:space="preserve"> </v>
      </c>
      <c r="R26" s="48" t="str">
        <f>IF(ISERROR(VLOOKUP(A26,'Registration Database'!A:F,6,0))," ",VLOOKUP(A26,'Registration Database'!A:F,6,0))</f>
        <v xml:space="preserve"> </v>
      </c>
      <c r="S26" s="48" t="str">
        <f>IF(ISERROR(VLOOKUP(B26,'Callsign Database'!A:F,3,0)),"",VLOOKUP(B26,'Callsign Database'!A:F,3,0))</f>
        <v/>
      </c>
      <c r="T26" s="48">
        <f t="shared" si="2"/>
        <v>0</v>
      </c>
      <c r="U26" s="48">
        <f t="shared" si="5"/>
        <v>0</v>
      </c>
    </row>
    <row r="27" spans="1:21" x14ac:dyDescent="0.3">
      <c r="B27" t="str">
        <f>IF(ISERROR(VLOOKUP(A27,'Registration Database'!A:N,13,0)),"",VLOOKUP(A27,'Registration Database'!A:N,13,0))</f>
        <v/>
      </c>
      <c r="C27" t="str">
        <f>IF(ISERROR(VLOOKUP(A27,'Registration Database'!A:E,3,0))," ",VLOOKUP(A27,'Registration Database'!A:E,3,0))</f>
        <v xml:space="preserve"> </v>
      </c>
      <c r="D27" t="str">
        <f t="shared" si="6"/>
        <v/>
      </c>
      <c r="E27" t="str">
        <f t="shared" si="7"/>
        <v/>
      </c>
      <c r="F27" t="str">
        <f t="shared" si="8"/>
        <v/>
      </c>
      <c r="H27" t="str">
        <f t="shared" si="9"/>
        <v/>
      </c>
      <c r="J27" t="str">
        <f>IF(ISERROR(VLOOKUP(C27,'WTC Database'!C:G,4,0))," ",VLOOKUP(C27,'WTC Database'!C:G,4,0))</f>
        <v xml:space="preserve"> </v>
      </c>
      <c r="K27" s="48" t="str">
        <f>IF(ISERROR(VLOOKUP(C27,'WTC Database'!C:G,5,0))," ",VLOOKUP(C27,'WTC Database'!C:G,5,0))</f>
        <v xml:space="preserve"> </v>
      </c>
      <c r="L27" s="55"/>
      <c r="M27" s="55"/>
      <c r="N27" s="48">
        <f t="shared" si="10"/>
        <v>0</v>
      </c>
      <c r="O27" s="48" t="str">
        <f>IF(ISERROR(VLOOKUP(B27,'Callsign Database'!A:F,4,0))," ",VLOOKUP(B27,'Callsign Database'!A:F,4,0))</f>
        <v xml:space="preserve"> </v>
      </c>
      <c r="P27" s="48"/>
      <c r="Q27" t="str">
        <f>IF(ISERROR(VLOOKUP(A27,'Registration Database'!A:O,15,0))," ",VLOOKUP(A27,'Registration Database'!A:O,15,0))</f>
        <v xml:space="preserve"> </v>
      </c>
      <c r="R27" s="48" t="str">
        <f>IF(ISERROR(VLOOKUP(A27,'Registration Database'!A:F,6,0))," ",VLOOKUP(A27,'Registration Database'!A:F,6,0))</f>
        <v xml:space="preserve"> </v>
      </c>
      <c r="S27" s="48" t="str">
        <f>IF(ISERROR(VLOOKUP(B27,'Callsign Database'!A:F,3,0)),"",VLOOKUP(B27,'Callsign Database'!A:F,3,0))</f>
        <v/>
      </c>
      <c r="T27" s="48">
        <f t="shared" si="2"/>
        <v>0</v>
      </c>
      <c r="U27" s="48">
        <f t="shared" si="5"/>
        <v>0</v>
      </c>
    </row>
    <row r="28" spans="1:21" x14ac:dyDescent="0.3">
      <c r="B28" t="str">
        <f>IF(ISERROR(VLOOKUP(A28,'Registration Database'!A:N,13,0)),"",VLOOKUP(A28,'Registration Database'!A:N,13,0))</f>
        <v/>
      </c>
      <c r="C28" t="str">
        <f>IF(ISERROR(VLOOKUP(A28,'Registration Database'!A:E,3,0))," ",VLOOKUP(A28,'Registration Database'!A:E,3,0))</f>
        <v xml:space="preserve"> </v>
      </c>
      <c r="D28" t="str">
        <f t="shared" si="6"/>
        <v/>
      </c>
      <c r="E28" t="str">
        <f t="shared" si="7"/>
        <v/>
      </c>
      <c r="F28" t="str">
        <f t="shared" si="8"/>
        <v/>
      </c>
      <c r="H28" t="str">
        <f t="shared" si="9"/>
        <v/>
      </c>
      <c r="J28" t="str">
        <f>IF(ISERROR(VLOOKUP(C28,'WTC Database'!C:G,4,0))," ",VLOOKUP(C28,'WTC Database'!C:G,4,0))</f>
        <v xml:space="preserve"> </v>
      </c>
      <c r="K28" s="48" t="str">
        <f>IF(ISERROR(VLOOKUP(C28,'WTC Database'!C:G,5,0))," ",VLOOKUP(C28,'WTC Database'!C:G,5,0))</f>
        <v xml:space="preserve"> </v>
      </c>
      <c r="L28" s="55"/>
      <c r="M28" s="55"/>
      <c r="N28" s="48">
        <f t="shared" si="10"/>
        <v>0</v>
      </c>
      <c r="O28" s="48" t="str">
        <f>IF(ISERROR(VLOOKUP(B28,'Callsign Database'!A:F,4,0))," ",VLOOKUP(B28,'Callsign Database'!A:F,4,0))</f>
        <v xml:space="preserve"> </v>
      </c>
      <c r="P28" s="48"/>
      <c r="Q28" t="str">
        <f>IF(ISERROR(VLOOKUP(A28,'Registration Database'!A:O,15,0))," ",VLOOKUP(A28,'Registration Database'!A:O,15,0))</f>
        <v xml:space="preserve"> </v>
      </c>
      <c r="R28" s="48" t="str">
        <f>IF(ISERROR(VLOOKUP(A28,'Registration Database'!A:F,6,0))," ",VLOOKUP(A28,'Registration Database'!A:F,6,0))</f>
        <v xml:space="preserve"> </v>
      </c>
      <c r="S28" s="48" t="str">
        <f>IF(ISERROR(VLOOKUP(B28,'Callsign Database'!A:F,3,0)),"",VLOOKUP(B28,'Callsign Database'!A:F,3,0))</f>
        <v/>
      </c>
      <c r="T28" s="48">
        <f t="shared" si="2"/>
        <v>0</v>
      </c>
      <c r="U28" s="48">
        <f t="shared" si="5"/>
        <v>0</v>
      </c>
    </row>
    <row r="29" spans="1:21" x14ac:dyDescent="0.3">
      <c r="B29" t="str">
        <f>IF(ISERROR(VLOOKUP(A29,'Registration Database'!A:N,13,0)),"",VLOOKUP(A29,'Registration Database'!A:N,13,0))</f>
        <v/>
      </c>
      <c r="C29" t="str">
        <f>IF(ISERROR(VLOOKUP(A29,'Registration Database'!A:E,3,0))," ",VLOOKUP(A29,'Registration Database'!A:E,3,0))</f>
        <v xml:space="preserve"> </v>
      </c>
      <c r="D29" t="str">
        <f t="shared" si="6"/>
        <v/>
      </c>
      <c r="E29" t="str">
        <f t="shared" si="7"/>
        <v/>
      </c>
      <c r="F29" t="str">
        <f t="shared" si="8"/>
        <v/>
      </c>
      <c r="H29" t="str">
        <f t="shared" si="9"/>
        <v/>
      </c>
      <c r="J29" t="str">
        <f>IF(ISERROR(VLOOKUP(C29,'WTC Database'!C:G,4,0))," ",VLOOKUP(C29,'WTC Database'!C:G,4,0))</f>
        <v xml:space="preserve"> </v>
      </c>
      <c r="K29" s="48" t="str">
        <f>IF(ISERROR(VLOOKUP(C29,'WTC Database'!C:G,5,0))," ",VLOOKUP(C29,'WTC Database'!C:G,5,0))</f>
        <v xml:space="preserve"> </v>
      </c>
      <c r="L29" s="55"/>
      <c r="M29" s="55"/>
      <c r="N29" s="48">
        <f t="shared" si="10"/>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2"/>
        <v>0</v>
      </c>
      <c r="U29" s="48">
        <f t="shared" si="5"/>
        <v>0</v>
      </c>
    </row>
    <row r="30" spans="1:21" x14ac:dyDescent="0.3">
      <c r="B30" t="str">
        <f>IF(ISERROR(VLOOKUP(A30,'Registration Database'!A:N,13,0)),"",VLOOKUP(A30,'Registration Database'!A:N,13,0))</f>
        <v/>
      </c>
      <c r="C30" t="str">
        <f>IF(ISERROR(VLOOKUP(A30,'Registration Database'!A:E,3,0))," ",VLOOKUP(A30,'Registration Database'!A:E,3,0))</f>
        <v xml:space="preserve"> </v>
      </c>
      <c r="D30" t="str">
        <f t="shared" si="6"/>
        <v/>
      </c>
      <c r="E30" t="str">
        <f t="shared" si="7"/>
        <v/>
      </c>
      <c r="F30" t="str">
        <f t="shared" si="8"/>
        <v/>
      </c>
      <c r="H30" t="str">
        <f t="shared" si="9"/>
        <v/>
      </c>
      <c r="J30" t="str">
        <f>IF(ISERROR(VLOOKUP(C30,'WTC Database'!C:G,4,0))," ",VLOOKUP(C30,'WTC Database'!C:G,4,0))</f>
        <v xml:space="preserve"> </v>
      </c>
      <c r="K30" s="48" t="str">
        <f>IF(ISERROR(VLOOKUP(C30,'WTC Database'!C:G,5,0))," ",VLOOKUP(C30,'WTC Database'!C:G,5,0))</f>
        <v xml:space="preserve"> </v>
      </c>
      <c r="L30" s="55"/>
      <c r="M30" s="55"/>
      <c r="N30" s="48">
        <f t="shared" si="10"/>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2"/>
        <v>0</v>
      </c>
      <c r="U30" s="48">
        <f t="shared" si="5"/>
        <v>0</v>
      </c>
    </row>
    <row r="31" spans="1:21" x14ac:dyDescent="0.3">
      <c r="B31" t="str">
        <f>IF(ISERROR(VLOOKUP(A31,'Registration Database'!A:N,13,0)),"",VLOOKUP(A31,'Registration Database'!A:N,13,0))</f>
        <v/>
      </c>
      <c r="C31" t="str">
        <f>IF(ISERROR(VLOOKUP(A31,'Registration Database'!A:E,3,0))," ",VLOOKUP(A31,'Registration Database'!A:E,3,0))</f>
        <v xml:space="preserve"> </v>
      </c>
      <c r="D31" t="str">
        <f t="shared" si="6"/>
        <v/>
      </c>
      <c r="E31" t="str">
        <f t="shared" si="7"/>
        <v/>
      </c>
      <c r="F31" t="str">
        <f t="shared" si="8"/>
        <v/>
      </c>
      <c r="H31" t="str">
        <f t="shared" si="9"/>
        <v/>
      </c>
      <c r="J31" t="str">
        <f>IF(ISERROR(VLOOKUP(C31,'WTC Database'!C:G,4,0))," ",VLOOKUP(C31,'WTC Database'!C:G,4,0))</f>
        <v xml:space="preserve"> </v>
      </c>
      <c r="K31" s="48" t="str">
        <f>IF(ISERROR(VLOOKUP(C31,'WTC Database'!C:G,5,0))," ",VLOOKUP(C31,'WTC Database'!C:G,5,0))</f>
        <v xml:space="preserve"> </v>
      </c>
      <c r="L31" s="55"/>
      <c r="M31" s="55"/>
      <c r="N31" s="48">
        <f t="shared" si="10"/>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2"/>
        <v>0</v>
      </c>
      <c r="U31" s="48">
        <f t="shared" si="5"/>
        <v>0</v>
      </c>
    </row>
    <row r="32" spans="1:21" x14ac:dyDescent="0.3">
      <c r="B32" t="str">
        <f>IF(ISERROR(VLOOKUP(A32,'Registration Database'!A:N,13,0)),"",VLOOKUP(A32,'Registration Database'!A:N,13,0))</f>
        <v/>
      </c>
      <c r="C32" t="str">
        <f>IF(ISERROR(VLOOKUP(A32,'Registration Database'!A:E,3,0))," ",VLOOKUP(A32,'Registration Database'!A:E,3,0))</f>
        <v xml:space="preserve"> </v>
      </c>
      <c r="D32" t="str">
        <f t="shared" si="6"/>
        <v/>
      </c>
      <c r="E32" t="str">
        <f t="shared" si="7"/>
        <v/>
      </c>
      <c r="F32" t="str">
        <f t="shared" si="8"/>
        <v/>
      </c>
      <c r="H32" t="str">
        <f t="shared" si="9"/>
        <v/>
      </c>
      <c r="J32" t="str">
        <f>IF(ISERROR(VLOOKUP(C32,'WTC Database'!C:G,4,0))," ",VLOOKUP(C32,'WTC Database'!C:G,4,0))</f>
        <v xml:space="preserve"> </v>
      </c>
      <c r="K32" s="48" t="str">
        <f>IF(ISERROR(VLOOKUP(C32,'WTC Database'!C:G,5,0))," ",VLOOKUP(C32,'WTC Database'!C:G,5,0))</f>
        <v xml:space="preserve"> </v>
      </c>
      <c r="L32" s="55"/>
      <c r="M32" s="55"/>
      <c r="N32" s="48">
        <f t="shared" si="10"/>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2"/>
        <v>0</v>
      </c>
      <c r="U32" s="48">
        <f t="shared" si="5"/>
        <v>0</v>
      </c>
    </row>
    <row r="33" spans="2:21" x14ac:dyDescent="0.3">
      <c r="B33" t="str">
        <f>IF(ISERROR(VLOOKUP(A33,'Registration Database'!A:N,13,0)),"",VLOOKUP(A33,'Registration Database'!A:N,13,0))</f>
        <v/>
      </c>
      <c r="C33" t="str">
        <f>IF(ISERROR(VLOOKUP(A33,'Registration Database'!A:E,3,0))," ",VLOOKUP(A33,'Registration Database'!A:E,3,0))</f>
        <v xml:space="preserve"> </v>
      </c>
      <c r="D33" t="str">
        <f t="shared" si="6"/>
        <v/>
      </c>
      <c r="E33" t="str">
        <f t="shared" si="7"/>
        <v/>
      </c>
      <c r="F33" t="str">
        <f t="shared" si="8"/>
        <v/>
      </c>
      <c r="H33" t="str">
        <f t="shared" si="9"/>
        <v/>
      </c>
      <c r="J33" t="str">
        <f>IF(ISERROR(VLOOKUP(C33,'WTC Database'!C:G,4,0))," ",VLOOKUP(C33,'WTC Database'!C:G,4,0))</f>
        <v xml:space="preserve"> </v>
      </c>
      <c r="K33" s="48" t="str">
        <f>IF(ISERROR(VLOOKUP(C33,'WTC Database'!C:G,5,0))," ",VLOOKUP(C33,'WTC Database'!C:G,5,0))</f>
        <v xml:space="preserve"> </v>
      </c>
      <c r="L33" s="55"/>
      <c r="M33" s="55"/>
      <c r="N33" s="48">
        <f t="shared" si="10"/>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2"/>
        <v>0</v>
      </c>
      <c r="U33" s="48">
        <f t="shared" si="5"/>
        <v>0</v>
      </c>
    </row>
    <row r="34" spans="2:21" x14ac:dyDescent="0.3">
      <c r="B34" t="str">
        <f>IF(ISERROR(VLOOKUP(A34,'Registration Database'!A:N,13,0)),"",VLOOKUP(A34,'Registration Database'!A:N,13,0))</f>
        <v/>
      </c>
      <c r="C34" t="str">
        <f>IF(ISERROR(VLOOKUP(A34,'Registration Database'!A:E,3,0))," ",VLOOKUP(A34,'Registration Database'!A:E,3,0))</f>
        <v xml:space="preserve"> </v>
      </c>
      <c r="D34" t="str">
        <f t="shared" si="6"/>
        <v/>
      </c>
      <c r="E34" t="str">
        <f t="shared" si="7"/>
        <v/>
      </c>
      <c r="F34" t="str">
        <f t="shared" si="8"/>
        <v/>
      </c>
      <c r="H34" t="str">
        <f t="shared" si="9"/>
        <v/>
      </c>
      <c r="J34" t="str">
        <f>IF(ISERROR(VLOOKUP(C34,'WTC Database'!C:G,4,0))," ",VLOOKUP(C34,'WTC Database'!C:G,4,0))</f>
        <v xml:space="preserve"> </v>
      </c>
      <c r="K34" s="48" t="str">
        <f>IF(ISERROR(VLOOKUP(C34,'WTC Database'!C:G,5,0))," ",VLOOKUP(C34,'WTC Database'!C:G,5,0))</f>
        <v xml:space="preserve"> </v>
      </c>
      <c r="L34" s="55"/>
      <c r="M34" s="55"/>
      <c r="N34" s="48">
        <f t="shared" si="10"/>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2"/>
        <v>0</v>
      </c>
      <c r="U34" s="48">
        <f t="shared" si="5"/>
        <v>0</v>
      </c>
    </row>
    <row r="35" spans="2:21" x14ac:dyDescent="0.3">
      <c r="B35" t="str">
        <f>IF(ISERROR(VLOOKUP(A35,'Registration Database'!A:N,13,0)),"",VLOOKUP(A35,'Registration Database'!A:N,13,0))</f>
        <v/>
      </c>
      <c r="C35" t="str">
        <f>IF(ISERROR(VLOOKUP(A35,'Registration Database'!A:E,3,0))," ",VLOOKUP(A35,'Registration Database'!A:E,3,0))</f>
        <v xml:space="preserve"> </v>
      </c>
      <c r="D35" t="str">
        <f t="shared" si="6"/>
        <v/>
      </c>
      <c r="E35" t="str">
        <f t="shared" si="7"/>
        <v/>
      </c>
      <c r="F35" t="str">
        <f t="shared" si="8"/>
        <v/>
      </c>
      <c r="H35" t="str">
        <f t="shared" si="9"/>
        <v/>
      </c>
      <c r="J35" t="str">
        <f>IF(ISERROR(VLOOKUP(C35,'WTC Database'!C:G,4,0))," ",VLOOKUP(C35,'WTC Database'!C:G,4,0))</f>
        <v xml:space="preserve"> </v>
      </c>
      <c r="K35" s="48" t="str">
        <f>IF(ISERROR(VLOOKUP(C35,'WTC Database'!C:G,5,0))," ",VLOOKUP(C35,'WTC Database'!C:G,5,0))</f>
        <v xml:space="preserve"> </v>
      </c>
      <c r="L35" s="55"/>
      <c r="M35" s="55"/>
      <c r="N35" s="48">
        <f t="shared" si="10"/>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2"/>
        <v>0</v>
      </c>
      <c r="U35" s="48">
        <f t="shared" si="5"/>
        <v>0</v>
      </c>
    </row>
    <row r="36" spans="2:21" x14ac:dyDescent="0.3">
      <c r="B36" t="str">
        <f>IF(ISERROR(VLOOKUP(A36,'Registration Database'!A:N,13,0)),"",VLOOKUP(A36,'Registration Database'!A:N,13,0))</f>
        <v/>
      </c>
      <c r="C36" t="str">
        <f>IF(ISERROR(VLOOKUP(A36,'Registration Database'!A:E,3,0))," ",VLOOKUP(A36,'Registration Database'!A:E,3,0))</f>
        <v xml:space="preserve"> </v>
      </c>
      <c r="D36" t="str">
        <f t="shared" si="6"/>
        <v/>
      </c>
      <c r="E36" t="str">
        <f t="shared" si="7"/>
        <v/>
      </c>
      <c r="F36" t="str">
        <f t="shared" si="8"/>
        <v/>
      </c>
      <c r="H36" t="str">
        <f t="shared" si="9"/>
        <v/>
      </c>
      <c r="J36" t="str">
        <f>IF(ISERROR(VLOOKUP(C36,'WTC Database'!C:G,4,0))," ",VLOOKUP(C36,'WTC Database'!C:G,4,0))</f>
        <v xml:space="preserve"> </v>
      </c>
      <c r="K36" s="48" t="str">
        <f>IF(ISERROR(VLOOKUP(C36,'WTC Database'!C:G,5,0))," ",VLOOKUP(C36,'WTC Database'!C:G,5,0))</f>
        <v xml:space="preserve"> </v>
      </c>
      <c r="L36" s="55"/>
      <c r="M36" s="55"/>
      <c r="N36" s="48">
        <f t="shared" si="10"/>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2"/>
        <v>0</v>
      </c>
      <c r="U36" s="48">
        <f t="shared" si="5"/>
        <v>0</v>
      </c>
    </row>
    <row r="37" spans="2:21" x14ac:dyDescent="0.3">
      <c r="B37" t="str">
        <f>IF(ISERROR(VLOOKUP(A37,'Registration Database'!A:N,13,0)),"",VLOOKUP(A37,'Registration Database'!A:N,13,0))</f>
        <v/>
      </c>
      <c r="C37" t="str">
        <f>IF(ISERROR(VLOOKUP(A37,'Registration Database'!A:E,3,0))," ",VLOOKUP(A37,'Registration Database'!A:E,3,0))</f>
        <v xml:space="preserve"> </v>
      </c>
      <c r="D37" t="str">
        <f t="shared" si="6"/>
        <v/>
      </c>
      <c r="E37" t="str">
        <f t="shared" si="7"/>
        <v/>
      </c>
      <c r="F37" t="str">
        <f t="shared" si="8"/>
        <v/>
      </c>
      <c r="H37" t="str">
        <f t="shared" si="9"/>
        <v/>
      </c>
      <c r="J37" t="str">
        <f>IF(ISERROR(VLOOKUP(C37,'WTC Database'!C:G,4,0))," ",VLOOKUP(C37,'WTC Database'!C:G,4,0))</f>
        <v xml:space="preserve"> </v>
      </c>
      <c r="K37" s="48" t="str">
        <f>IF(ISERROR(VLOOKUP(C37,'WTC Database'!C:G,5,0))," ",VLOOKUP(C37,'WTC Database'!C:G,5,0))</f>
        <v xml:space="preserve"> </v>
      </c>
      <c r="L37" s="55"/>
      <c r="M37" s="55"/>
      <c r="N37" s="48">
        <f t="shared" si="10"/>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2"/>
        <v>0</v>
      </c>
      <c r="U37" s="48">
        <f t="shared" si="5"/>
        <v>0</v>
      </c>
    </row>
    <row r="38" spans="2:21" x14ac:dyDescent="0.3">
      <c r="B38" t="str">
        <f>IF(ISERROR(VLOOKUP(A38,'Registration Database'!A:N,13,0)),"",VLOOKUP(A38,'Registration Database'!A:N,13,0))</f>
        <v/>
      </c>
      <c r="C38" t="str">
        <f>IF(ISERROR(VLOOKUP(A38,'Registration Database'!A:E,3,0))," ",VLOOKUP(A38,'Registration Database'!A:E,3,0))</f>
        <v xml:space="preserve"> </v>
      </c>
      <c r="D38" t="str">
        <f t="shared" si="6"/>
        <v/>
      </c>
      <c r="E38" t="str">
        <f t="shared" si="7"/>
        <v/>
      </c>
      <c r="F38" t="str">
        <f t="shared" si="8"/>
        <v/>
      </c>
      <c r="H38" t="str">
        <f t="shared" si="9"/>
        <v/>
      </c>
      <c r="J38" t="str">
        <f>IF(ISERROR(VLOOKUP(C38,'WTC Database'!C:G,4,0))," ",VLOOKUP(C38,'WTC Database'!C:G,4,0))</f>
        <v xml:space="preserve"> </v>
      </c>
      <c r="K38" s="48" t="str">
        <f>IF(ISERROR(VLOOKUP(C38,'WTC Database'!C:G,5,0))," ",VLOOKUP(C38,'WTC Database'!C:G,5,0))</f>
        <v xml:space="preserve"> </v>
      </c>
      <c r="L38" s="55"/>
      <c r="M38" s="55"/>
      <c r="N38" s="48">
        <f t="shared" si="10"/>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2"/>
        <v>0</v>
      </c>
      <c r="U38" s="48">
        <f t="shared" si="5"/>
        <v>0</v>
      </c>
    </row>
    <row r="39" spans="2:21" x14ac:dyDescent="0.3">
      <c r="B39" t="str">
        <f>IF(ISERROR(VLOOKUP(A39,'Registration Database'!A:N,13,0)),"",VLOOKUP(A39,'Registration Database'!A:N,13,0))</f>
        <v/>
      </c>
      <c r="C39" t="str">
        <f>IF(ISERROR(VLOOKUP(A39,'Registration Database'!A:E,3,0))," ",VLOOKUP(A39,'Registration Database'!A:E,3,0))</f>
        <v xml:space="preserve"> </v>
      </c>
      <c r="D39" t="str">
        <f t="shared" si="6"/>
        <v/>
      </c>
      <c r="E39" t="str">
        <f t="shared" si="7"/>
        <v/>
      </c>
      <c r="F39" t="str">
        <f t="shared" si="8"/>
        <v/>
      </c>
      <c r="H39" t="str">
        <f t="shared" si="9"/>
        <v/>
      </c>
      <c r="J39" t="str">
        <f>IF(ISERROR(VLOOKUP(C39,'WTC Database'!C:G,4,0))," ",VLOOKUP(C39,'WTC Database'!C:G,4,0))</f>
        <v xml:space="preserve"> </v>
      </c>
      <c r="K39" s="48" t="str">
        <f>IF(ISERROR(VLOOKUP(C39,'WTC Database'!C:G,5,0))," ",VLOOKUP(C39,'WTC Database'!C:G,5,0))</f>
        <v xml:space="preserve"> </v>
      </c>
      <c r="L39" s="55"/>
      <c r="M39" s="55"/>
      <c r="N39" s="48">
        <f t="shared" si="10"/>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2"/>
        <v>0</v>
      </c>
      <c r="U39" s="48">
        <f t="shared" si="5"/>
        <v>0</v>
      </c>
    </row>
    <row r="40" spans="2:21" x14ac:dyDescent="0.3">
      <c r="B40" t="str">
        <f>IF(ISERROR(VLOOKUP(A40,'Registration Database'!A:N,13,0)),"",VLOOKUP(A40,'Registration Database'!A:N,13,0))</f>
        <v/>
      </c>
      <c r="C40" t="str">
        <f>IF(ISERROR(VLOOKUP(A40,'Registration Database'!A:E,3,0))," ",VLOOKUP(A40,'Registration Database'!A:E,3,0))</f>
        <v xml:space="preserve"> </v>
      </c>
      <c r="D40" t="str">
        <f t="shared" si="6"/>
        <v/>
      </c>
      <c r="E40" t="str">
        <f t="shared" si="7"/>
        <v/>
      </c>
      <c r="F40" t="str">
        <f t="shared" si="8"/>
        <v/>
      </c>
      <c r="H40" t="str">
        <f t="shared" si="9"/>
        <v/>
      </c>
      <c r="J40" t="str">
        <f>IF(ISERROR(VLOOKUP(C40,'WTC Database'!C:G,4,0))," ",VLOOKUP(C40,'WTC Database'!C:G,4,0))</f>
        <v xml:space="preserve"> </v>
      </c>
      <c r="K40" s="48" t="str">
        <f>IF(ISERROR(VLOOKUP(C40,'WTC Database'!C:G,5,0))," ",VLOOKUP(C40,'WTC Database'!C:G,5,0))</f>
        <v xml:space="preserve"> </v>
      </c>
      <c r="L40" s="55"/>
      <c r="M40" s="55"/>
      <c r="N40" s="48">
        <f t="shared" si="10"/>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2"/>
        <v>0</v>
      </c>
      <c r="U40" s="48">
        <f t="shared" si="5"/>
        <v>0</v>
      </c>
    </row>
    <row r="41" spans="2:21" x14ac:dyDescent="0.3">
      <c r="B41" t="str">
        <f>IF(ISERROR(VLOOKUP(A41,'Registration Database'!A:N,13,0)),"",VLOOKUP(A41,'Registration Database'!A:N,13,0))</f>
        <v/>
      </c>
      <c r="C41" t="str">
        <f>IF(ISERROR(VLOOKUP(A41,'Registration Database'!A:E,3,0))," ",VLOOKUP(A41,'Registration Database'!A:E,3,0))</f>
        <v xml:space="preserve"> </v>
      </c>
      <c r="D41" t="str">
        <f t="shared" si="6"/>
        <v/>
      </c>
      <c r="E41" t="str">
        <f t="shared" si="7"/>
        <v/>
      </c>
      <c r="F41" t="str">
        <f t="shared" si="8"/>
        <v/>
      </c>
      <c r="H41" t="str">
        <f t="shared" si="9"/>
        <v/>
      </c>
      <c r="J41" t="str">
        <f>IF(ISERROR(VLOOKUP(C41,'WTC Database'!C:G,4,0))," ",VLOOKUP(C41,'WTC Database'!C:G,4,0))</f>
        <v xml:space="preserve"> </v>
      </c>
      <c r="K41" s="48" t="str">
        <f>IF(ISERROR(VLOOKUP(C41,'WTC Database'!C:G,5,0))," ",VLOOKUP(C41,'WTC Database'!C:G,5,0))</f>
        <v xml:space="preserve"> </v>
      </c>
      <c r="L41" s="55"/>
      <c r="M41" s="55"/>
      <c r="N41" s="48">
        <f t="shared" si="10"/>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2"/>
        <v>0</v>
      </c>
      <c r="U41" s="48">
        <f t="shared" si="5"/>
        <v>0</v>
      </c>
    </row>
    <row r="42" spans="2:21" x14ac:dyDescent="0.3">
      <c r="B42" t="str">
        <f>IF(ISERROR(VLOOKUP(A42,'Registration Database'!A:N,13,0)),"",VLOOKUP(A42,'Registration Database'!A:N,13,0))</f>
        <v/>
      </c>
      <c r="C42" t="str">
        <f>IF(ISERROR(VLOOKUP(A42,'Registration Database'!A:E,3,0))," ",VLOOKUP(A42,'Registration Database'!A:E,3,0))</f>
        <v xml:space="preserve"> </v>
      </c>
      <c r="D42" t="str">
        <f t="shared" si="6"/>
        <v/>
      </c>
      <c r="E42" t="str">
        <f t="shared" si="7"/>
        <v/>
      </c>
      <c r="F42" t="str">
        <f t="shared" si="8"/>
        <v/>
      </c>
      <c r="H42" t="str">
        <f t="shared" si="9"/>
        <v/>
      </c>
      <c r="J42" t="str">
        <f>IF(ISERROR(VLOOKUP(C42,'WTC Database'!C:G,4,0))," ",VLOOKUP(C42,'WTC Database'!C:G,4,0))</f>
        <v xml:space="preserve"> </v>
      </c>
      <c r="K42" s="48" t="str">
        <f>IF(ISERROR(VLOOKUP(C42,'WTC Database'!C:G,5,0))," ",VLOOKUP(C42,'WTC Database'!C:G,5,0))</f>
        <v xml:space="preserve"> </v>
      </c>
      <c r="L42" s="55"/>
      <c r="M42" s="55"/>
      <c r="N42" s="48">
        <f t="shared" si="10"/>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2"/>
        <v>0</v>
      </c>
      <c r="U42" s="48">
        <f t="shared" si="5"/>
        <v>0</v>
      </c>
    </row>
    <row r="43" spans="2:21" x14ac:dyDescent="0.3">
      <c r="B43" t="str">
        <f>IF(ISERROR(VLOOKUP(A43,'Registration Database'!A:N,13,0)),"",VLOOKUP(A43,'Registration Database'!A:N,13,0))</f>
        <v/>
      </c>
      <c r="C43" t="str">
        <f>IF(ISERROR(VLOOKUP(A43,'Registration Database'!A:E,3,0))," ",VLOOKUP(A43,'Registration Database'!A:E,3,0))</f>
        <v xml:space="preserve"> </v>
      </c>
      <c r="D43" t="str">
        <f t="shared" si="6"/>
        <v/>
      </c>
      <c r="E43" t="str">
        <f t="shared" si="7"/>
        <v/>
      </c>
      <c r="F43" t="str">
        <f t="shared" si="8"/>
        <v/>
      </c>
      <c r="H43" t="str">
        <f t="shared" si="9"/>
        <v/>
      </c>
      <c r="J43" t="str">
        <f>IF(ISERROR(VLOOKUP(C43,'WTC Database'!C:G,4,0))," ",VLOOKUP(C43,'WTC Database'!C:G,4,0))</f>
        <v xml:space="preserve"> </v>
      </c>
      <c r="K43" s="48" t="str">
        <f>IF(ISERROR(VLOOKUP(C43,'WTC Database'!C:G,5,0))," ",VLOOKUP(C43,'WTC Database'!C:G,5,0))</f>
        <v xml:space="preserve"> </v>
      </c>
      <c r="L43" s="55"/>
      <c r="M43" s="55"/>
      <c r="N43" s="48">
        <f t="shared" si="10"/>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2"/>
        <v>0</v>
      </c>
      <c r="U43" s="48">
        <f t="shared" si="5"/>
        <v>0</v>
      </c>
    </row>
    <row r="44" spans="2:21" x14ac:dyDescent="0.3">
      <c r="B44" t="str">
        <f>IF(ISERROR(VLOOKUP(A44,'Registration Database'!A:N,13,0)),"",VLOOKUP(A44,'Registration Database'!A:N,13,0))</f>
        <v/>
      </c>
      <c r="C44" t="str">
        <f>IF(ISERROR(VLOOKUP(A44,'Registration Database'!A:E,3,0))," ",VLOOKUP(A44,'Registration Database'!A:E,3,0))</f>
        <v xml:space="preserve"> </v>
      </c>
      <c r="D44" t="str">
        <f t="shared" si="6"/>
        <v/>
      </c>
      <c r="E44" t="str">
        <f t="shared" si="7"/>
        <v/>
      </c>
      <c r="F44" t="str">
        <f t="shared" si="8"/>
        <v/>
      </c>
      <c r="H44" t="str">
        <f t="shared" si="9"/>
        <v/>
      </c>
      <c r="J44" t="str">
        <f>IF(ISERROR(VLOOKUP(C44,'WTC Database'!C:G,4,0))," ",VLOOKUP(C44,'WTC Database'!C:G,4,0))</f>
        <v xml:space="preserve"> </v>
      </c>
      <c r="K44" s="48" t="str">
        <f>IF(ISERROR(VLOOKUP(C44,'WTC Database'!C:G,5,0))," ",VLOOKUP(C44,'WTC Database'!C:G,5,0))</f>
        <v xml:space="preserve"> </v>
      </c>
      <c r="L44" s="55"/>
      <c r="M44" s="55"/>
      <c r="N44" s="48">
        <f t="shared" si="10"/>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2"/>
        <v>0</v>
      </c>
      <c r="U44" s="48">
        <f t="shared" si="5"/>
        <v>0</v>
      </c>
    </row>
    <row r="45" spans="2:21" x14ac:dyDescent="0.3">
      <c r="B45" t="str">
        <f>IF(ISERROR(VLOOKUP(A45,'Registration Database'!A:N,13,0)),"",VLOOKUP(A45,'Registration Database'!A:N,13,0))</f>
        <v/>
      </c>
      <c r="C45" t="str">
        <f>IF(ISERROR(VLOOKUP(A45,'Registration Database'!A:E,3,0))," ",VLOOKUP(A45,'Registration Database'!A:E,3,0))</f>
        <v xml:space="preserve"> </v>
      </c>
      <c r="D45" t="str">
        <f t="shared" si="6"/>
        <v/>
      </c>
      <c r="E45" t="str">
        <f t="shared" si="7"/>
        <v/>
      </c>
      <c r="F45" t="str">
        <f t="shared" si="8"/>
        <v/>
      </c>
      <c r="H45" t="str">
        <f t="shared" si="9"/>
        <v/>
      </c>
      <c r="J45" t="str">
        <f>IF(ISERROR(VLOOKUP(C45,'WTC Database'!C:G,4,0))," ",VLOOKUP(C45,'WTC Database'!C:G,4,0))</f>
        <v xml:space="preserve"> </v>
      </c>
      <c r="K45" s="48" t="str">
        <f>IF(ISERROR(VLOOKUP(C45,'WTC Database'!C:G,5,0))," ",VLOOKUP(C45,'WTC Database'!C:G,5,0))</f>
        <v xml:space="preserve"> </v>
      </c>
      <c r="L45" s="55"/>
      <c r="M45" s="55"/>
      <c r="N45" s="48">
        <f t="shared" si="10"/>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2"/>
        <v>0</v>
      </c>
      <c r="U45" s="48">
        <f t="shared" si="5"/>
        <v>0</v>
      </c>
    </row>
    <row r="46" spans="2:21" x14ac:dyDescent="0.3">
      <c r="B46" t="str">
        <f>IF(ISERROR(VLOOKUP(A46,'Registration Database'!A:N,13,0)),"",VLOOKUP(A46,'Registration Database'!A:N,13,0))</f>
        <v/>
      </c>
      <c r="C46" t="str">
        <f>IF(ISERROR(VLOOKUP(A46,'Registration Database'!A:E,3,0))," ",VLOOKUP(A46,'Registration Database'!A:E,3,0))</f>
        <v xml:space="preserve"> </v>
      </c>
      <c r="D46" t="str">
        <f t="shared" si="6"/>
        <v/>
      </c>
      <c r="E46" t="str">
        <f t="shared" si="7"/>
        <v/>
      </c>
      <c r="F46" t="str">
        <f t="shared" si="8"/>
        <v/>
      </c>
      <c r="H46" t="str">
        <f t="shared" si="9"/>
        <v/>
      </c>
      <c r="J46" t="str">
        <f>IF(ISERROR(VLOOKUP(C46,'WTC Database'!C:G,4,0))," ",VLOOKUP(C46,'WTC Database'!C:G,4,0))</f>
        <v xml:space="preserve"> </v>
      </c>
      <c r="K46" s="48" t="str">
        <f>IF(ISERROR(VLOOKUP(C46,'WTC Database'!C:G,5,0))," ",VLOOKUP(C46,'WTC Database'!C:G,5,0))</f>
        <v xml:space="preserve"> </v>
      </c>
      <c r="L46" s="55"/>
      <c r="M46" s="55"/>
      <c r="N46" s="48">
        <f t="shared" si="10"/>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2"/>
        <v>0</v>
      </c>
      <c r="U46" s="48">
        <f t="shared" si="5"/>
        <v>0</v>
      </c>
    </row>
    <row r="47" spans="2:21" x14ac:dyDescent="0.3">
      <c r="B47" t="str">
        <f>IF(ISERROR(VLOOKUP(A47,'Registration Database'!A:N,13,0)),"",VLOOKUP(A47,'Registration Database'!A:N,13,0))</f>
        <v/>
      </c>
      <c r="C47" t="str">
        <f>IF(ISERROR(VLOOKUP(A47,'Registration Database'!A:E,3,0))," ",VLOOKUP(A47,'Registration Database'!A:E,3,0))</f>
        <v xml:space="preserve"> </v>
      </c>
      <c r="D47" t="str">
        <f t="shared" si="6"/>
        <v/>
      </c>
      <c r="E47" t="str">
        <f t="shared" si="7"/>
        <v/>
      </c>
      <c r="F47" t="str">
        <f t="shared" si="8"/>
        <v/>
      </c>
      <c r="H47" t="str">
        <f t="shared" si="9"/>
        <v/>
      </c>
      <c r="J47" t="str">
        <f>IF(ISERROR(VLOOKUP(C47,'WTC Database'!C:G,4,0))," ",VLOOKUP(C47,'WTC Database'!C:G,4,0))</f>
        <v xml:space="preserve"> </v>
      </c>
      <c r="K47" s="48" t="str">
        <f>IF(ISERROR(VLOOKUP(C47,'WTC Database'!C:G,5,0))," ",VLOOKUP(C47,'WTC Database'!C:G,5,0))</f>
        <v xml:space="preserve"> </v>
      </c>
      <c r="L47" s="55"/>
      <c r="M47" s="55"/>
      <c r="N47" s="48">
        <f t="shared" si="10"/>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2"/>
        <v>0</v>
      </c>
      <c r="U47" s="48">
        <f t="shared" si="5"/>
        <v>0</v>
      </c>
    </row>
    <row r="48" spans="2:21" x14ac:dyDescent="0.3">
      <c r="B48" t="str">
        <f>IF(ISERROR(VLOOKUP(A48,'Registration Database'!A:N,13,0)),"",VLOOKUP(A48,'Registration Database'!A:N,13,0))</f>
        <v/>
      </c>
      <c r="C48" t="str">
        <f>IF(ISERROR(VLOOKUP(A48,'Registration Database'!A:E,3,0))," ",VLOOKUP(A48,'Registration Database'!A:E,3,0))</f>
        <v xml:space="preserve"> </v>
      </c>
      <c r="D48" t="str">
        <f t="shared" si="6"/>
        <v/>
      </c>
      <c r="E48" t="str">
        <f t="shared" si="7"/>
        <v/>
      </c>
      <c r="F48" t="str">
        <f t="shared" si="8"/>
        <v/>
      </c>
      <c r="H48" t="str">
        <f t="shared" si="9"/>
        <v/>
      </c>
      <c r="J48" t="str">
        <f>IF(ISERROR(VLOOKUP(C48,'WTC Database'!C:G,4,0))," ",VLOOKUP(C48,'WTC Database'!C:G,4,0))</f>
        <v xml:space="preserve"> </v>
      </c>
      <c r="K48" s="48" t="str">
        <f>IF(ISERROR(VLOOKUP(C48,'WTC Database'!C:G,5,0))," ",VLOOKUP(C48,'WTC Database'!C:G,5,0))</f>
        <v xml:space="preserve"> </v>
      </c>
      <c r="L48" s="55"/>
      <c r="M48" s="55"/>
      <c r="N48" s="48">
        <f t="shared" si="10"/>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2"/>
        <v>0</v>
      </c>
      <c r="U48" s="48">
        <f t="shared" si="5"/>
        <v>0</v>
      </c>
    </row>
    <row r="49" spans="2:21" x14ac:dyDescent="0.3">
      <c r="B49" t="str">
        <f>IF(ISERROR(VLOOKUP(A49,'Registration Database'!A:N,13,0)),"",VLOOKUP(A49,'Registration Database'!A:N,13,0))</f>
        <v/>
      </c>
      <c r="C49" t="str">
        <f>IF(ISERROR(VLOOKUP(A49,'Registration Database'!A:E,3,0))," ",VLOOKUP(A49,'Registration Database'!A:E,3,0))</f>
        <v xml:space="preserve"> </v>
      </c>
      <c r="D49" t="str">
        <f t="shared" si="6"/>
        <v/>
      </c>
      <c r="E49" t="str">
        <f t="shared" si="7"/>
        <v/>
      </c>
      <c r="F49" t="str">
        <f t="shared" si="8"/>
        <v/>
      </c>
      <c r="H49" t="str">
        <f t="shared" si="9"/>
        <v/>
      </c>
      <c r="J49" t="str">
        <f>IF(ISERROR(VLOOKUP(C49,'WTC Database'!C:G,4,0))," ",VLOOKUP(C49,'WTC Database'!C:G,4,0))</f>
        <v xml:space="preserve"> </v>
      </c>
      <c r="K49" s="48" t="str">
        <f>IF(ISERROR(VLOOKUP(C49,'WTC Database'!C:G,5,0))," ",VLOOKUP(C49,'WTC Database'!C:G,5,0))</f>
        <v xml:space="preserve"> </v>
      </c>
      <c r="L49" s="55"/>
      <c r="M49" s="55"/>
      <c r="N49" s="48">
        <f t="shared" si="10"/>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2"/>
        <v>0</v>
      </c>
      <c r="U49" s="48">
        <f t="shared" si="5"/>
        <v>0</v>
      </c>
    </row>
    <row r="50" spans="2:21" x14ac:dyDescent="0.3">
      <c r="B50" t="str">
        <f>IF(ISERROR(VLOOKUP(A50,'Registration Database'!A:N,13,0)),"",VLOOKUP(A50,'Registration Database'!A:N,13,0))</f>
        <v/>
      </c>
      <c r="C50" t="str">
        <f>IF(ISERROR(VLOOKUP(A50,'Registration Database'!A:E,3,0))," ",VLOOKUP(A50,'Registration Database'!A:E,3,0))</f>
        <v xml:space="preserve"> </v>
      </c>
      <c r="D50" t="str">
        <f t="shared" si="6"/>
        <v/>
      </c>
      <c r="E50" t="str">
        <f t="shared" si="7"/>
        <v/>
      </c>
      <c r="F50" t="str">
        <f t="shared" si="8"/>
        <v/>
      </c>
      <c r="H50" t="str">
        <f t="shared" si="9"/>
        <v/>
      </c>
      <c r="J50" t="str">
        <f>IF(ISERROR(VLOOKUP(C50,'WTC Database'!C:G,4,0))," ",VLOOKUP(C50,'WTC Database'!C:G,4,0))</f>
        <v xml:space="preserve"> </v>
      </c>
      <c r="K50" s="48" t="str">
        <f>IF(ISERROR(VLOOKUP(C50,'WTC Database'!C:G,5,0))," ",VLOOKUP(C50,'WTC Database'!C:G,5,0))</f>
        <v xml:space="preserve"> </v>
      </c>
      <c r="L50" s="55"/>
      <c r="M50" s="55"/>
      <c r="N50" s="48">
        <f t="shared" si="10"/>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2"/>
        <v>0</v>
      </c>
      <c r="U50" s="48">
        <f t="shared" si="5"/>
        <v>0</v>
      </c>
    </row>
    <row r="51" spans="2:21" x14ac:dyDescent="0.3">
      <c r="B51" t="str">
        <f>IF(ISERROR(VLOOKUP(A51,'Registration Database'!A:N,13,0)),"",VLOOKUP(A51,'Registration Database'!A:N,13,0))</f>
        <v/>
      </c>
      <c r="C51" t="str">
        <f>IF(ISERROR(VLOOKUP(A51,'Registration Database'!A:E,3,0))," ",VLOOKUP(A51,'Registration Database'!A:E,3,0))</f>
        <v xml:space="preserve"> </v>
      </c>
      <c r="D51" t="str">
        <f t="shared" si="6"/>
        <v/>
      </c>
      <c r="E51" t="str">
        <f t="shared" si="7"/>
        <v/>
      </c>
      <c r="F51" t="str">
        <f t="shared" si="8"/>
        <v/>
      </c>
      <c r="H51" t="str">
        <f t="shared" si="9"/>
        <v/>
      </c>
      <c r="J51" t="str">
        <f>IF(ISERROR(VLOOKUP(C51,'WTC Database'!C:G,4,0))," ",VLOOKUP(C51,'WTC Database'!C:G,4,0))</f>
        <v xml:space="preserve"> </v>
      </c>
      <c r="K51" s="48" t="str">
        <f>IF(ISERROR(VLOOKUP(C51,'WTC Database'!C:G,5,0))," ",VLOOKUP(C51,'WTC Database'!C:G,5,0))</f>
        <v xml:space="preserve"> </v>
      </c>
      <c r="L51" s="55"/>
      <c r="M51" s="55"/>
      <c r="N51" s="48">
        <f t="shared" si="10"/>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2"/>
        <v>0</v>
      </c>
      <c r="U51" s="48">
        <f t="shared" si="5"/>
        <v>0</v>
      </c>
    </row>
    <row r="52" spans="2:21" x14ac:dyDescent="0.3">
      <c r="B52" t="str">
        <f>IF(ISERROR(VLOOKUP(A52,'Registration Database'!A:N,13,0)),"",VLOOKUP(A52,'Registration Database'!A:N,13,0))</f>
        <v/>
      </c>
      <c r="C52" t="str">
        <f>IF(ISERROR(VLOOKUP(A52,'Registration Database'!A:E,3,0))," ",VLOOKUP(A52,'Registration Database'!A:E,3,0))</f>
        <v xml:space="preserve"> </v>
      </c>
      <c r="D52" t="str">
        <f t="shared" si="6"/>
        <v/>
      </c>
      <c r="E52" t="str">
        <f t="shared" si="7"/>
        <v/>
      </c>
      <c r="F52" t="str">
        <f t="shared" si="8"/>
        <v/>
      </c>
      <c r="H52" t="str">
        <f t="shared" si="9"/>
        <v/>
      </c>
      <c r="J52" t="str">
        <f>IF(ISERROR(VLOOKUP(C52,'WTC Database'!C:G,4,0))," ",VLOOKUP(C52,'WTC Database'!C:G,4,0))</f>
        <v xml:space="preserve"> </v>
      </c>
      <c r="K52" s="48" t="str">
        <f>IF(ISERROR(VLOOKUP(C52,'WTC Database'!C:G,5,0))," ",VLOOKUP(C52,'WTC Database'!C:G,5,0))</f>
        <v xml:space="preserve"> </v>
      </c>
      <c r="L52" s="55"/>
      <c r="M52" s="55"/>
      <c r="N52" s="48">
        <f t="shared" si="10"/>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2"/>
        <v>0</v>
      </c>
      <c r="U52" s="48">
        <f t="shared" si="5"/>
        <v>0</v>
      </c>
    </row>
    <row r="53" spans="2:21" x14ac:dyDescent="0.3">
      <c r="B53" t="str">
        <f>IF(ISERROR(VLOOKUP(A53,'Registration Database'!A:N,13,0)),"",VLOOKUP(A53,'Registration Database'!A:N,13,0))</f>
        <v/>
      </c>
      <c r="C53" t="str">
        <f>IF(ISERROR(VLOOKUP(A53,'Registration Database'!A:E,3,0))," ",VLOOKUP(A53,'Registration Database'!A:E,3,0))</f>
        <v xml:space="preserve"> </v>
      </c>
      <c r="D53" t="str">
        <f t="shared" si="6"/>
        <v/>
      </c>
      <c r="E53" t="str">
        <f t="shared" si="7"/>
        <v/>
      </c>
      <c r="F53" t="str">
        <f t="shared" si="8"/>
        <v/>
      </c>
      <c r="H53" t="str">
        <f t="shared" si="9"/>
        <v/>
      </c>
      <c r="J53" t="str">
        <f>IF(ISERROR(VLOOKUP(C53,'WTC Database'!C:G,4,0))," ",VLOOKUP(C53,'WTC Database'!C:G,4,0))</f>
        <v xml:space="preserve"> </v>
      </c>
      <c r="K53" s="48" t="str">
        <f>IF(ISERROR(VLOOKUP(C53,'WTC Database'!C:G,5,0))," ",VLOOKUP(C53,'WTC Database'!C:G,5,0))</f>
        <v xml:space="preserve"> </v>
      </c>
      <c r="L53" s="55"/>
      <c r="M53" s="55"/>
      <c r="N53" s="48">
        <f t="shared" si="10"/>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2"/>
        <v>0</v>
      </c>
      <c r="U53" s="48">
        <f t="shared" si="5"/>
        <v>0</v>
      </c>
    </row>
    <row r="54" spans="2:21" x14ac:dyDescent="0.3">
      <c r="B54" t="str">
        <f>IF(ISERROR(VLOOKUP(A54,'Registration Database'!A:N,13,0)),"",VLOOKUP(A54,'Registration Database'!A:N,13,0))</f>
        <v/>
      </c>
      <c r="C54" t="str">
        <f>IF(ISERROR(VLOOKUP(A54,'Registration Database'!A:E,3,0))," ",VLOOKUP(A54,'Registration Database'!A:E,3,0))</f>
        <v xml:space="preserve"> </v>
      </c>
      <c r="D54" t="str">
        <f t="shared" si="6"/>
        <v/>
      </c>
      <c r="E54" t="str">
        <f t="shared" si="7"/>
        <v/>
      </c>
      <c r="F54" t="str">
        <f t="shared" si="8"/>
        <v/>
      </c>
      <c r="H54" t="str">
        <f t="shared" si="9"/>
        <v/>
      </c>
      <c r="J54" t="str">
        <f>IF(ISERROR(VLOOKUP(C54,'WTC Database'!C:G,4,0))," ",VLOOKUP(C54,'WTC Database'!C:G,4,0))</f>
        <v xml:space="preserve"> </v>
      </c>
      <c r="K54" s="48" t="str">
        <f>IF(ISERROR(VLOOKUP(C54,'WTC Database'!C:G,5,0))," ",VLOOKUP(C54,'WTC Database'!C:G,5,0))</f>
        <v xml:space="preserve"> </v>
      </c>
      <c r="L54" s="55"/>
      <c r="M54" s="55"/>
      <c r="N54" s="48">
        <f t="shared" si="10"/>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2"/>
        <v>0</v>
      </c>
      <c r="U54" s="48">
        <f t="shared" si="5"/>
        <v>0</v>
      </c>
    </row>
    <row r="55" spans="2:21" x14ac:dyDescent="0.3">
      <c r="B55" t="str">
        <f>IF(ISERROR(VLOOKUP(A55,'Registration Database'!A:N,13,0)),"",VLOOKUP(A55,'Registration Database'!A:N,13,0))</f>
        <v/>
      </c>
      <c r="C55" t="str">
        <f>IF(ISERROR(VLOOKUP(A55,'Registration Database'!A:E,3,0))," ",VLOOKUP(A55,'Registration Database'!A:E,3,0))</f>
        <v xml:space="preserve"> </v>
      </c>
      <c r="D55" t="str">
        <f t="shared" si="6"/>
        <v/>
      </c>
      <c r="E55" t="str">
        <f t="shared" si="7"/>
        <v/>
      </c>
      <c r="F55" t="str">
        <f t="shared" si="8"/>
        <v/>
      </c>
      <c r="H55" t="str">
        <f t="shared" si="9"/>
        <v/>
      </c>
      <c r="J55" t="str">
        <f>IF(ISERROR(VLOOKUP(C55,'WTC Database'!C:G,4,0))," ",VLOOKUP(C55,'WTC Database'!C:G,4,0))</f>
        <v xml:space="preserve"> </v>
      </c>
      <c r="K55" s="48" t="str">
        <f>IF(ISERROR(VLOOKUP(C55,'WTC Database'!C:G,5,0))," ",VLOOKUP(C55,'WTC Database'!C:G,5,0))</f>
        <v xml:space="preserve"> </v>
      </c>
      <c r="L55" s="55"/>
      <c r="M55" s="55"/>
      <c r="N55" s="48">
        <f t="shared" si="10"/>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2"/>
        <v>0</v>
      </c>
      <c r="U55" s="48">
        <f t="shared" si="5"/>
        <v>0</v>
      </c>
    </row>
    <row r="56" spans="2:21" x14ac:dyDescent="0.3">
      <c r="B56" t="str">
        <f>IF(ISERROR(VLOOKUP(A56,'Registration Database'!A:N,13,0)),"",VLOOKUP(A56,'Registration Database'!A:N,13,0))</f>
        <v/>
      </c>
      <c r="C56" t="str">
        <f>IF(ISERROR(VLOOKUP(A56,'Registration Database'!A:E,3,0))," ",VLOOKUP(A56,'Registration Database'!A:E,3,0))</f>
        <v xml:space="preserve"> </v>
      </c>
      <c r="D56" t="str">
        <f t="shared" si="6"/>
        <v/>
      </c>
      <c r="E56" t="str">
        <f t="shared" si="7"/>
        <v/>
      </c>
      <c r="F56" t="str">
        <f t="shared" si="8"/>
        <v/>
      </c>
      <c r="H56" t="str">
        <f t="shared" si="9"/>
        <v/>
      </c>
      <c r="J56" t="str">
        <f>IF(ISERROR(VLOOKUP(C56,'WTC Database'!C:G,4,0))," ",VLOOKUP(C56,'WTC Database'!C:G,4,0))</f>
        <v xml:space="preserve"> </v>
      </c>
      <c r="K56" s="48" t="str">
        <f>IF(ISERROR(VLOOKUP(C56,'WTC Database'!C:G,5,0))," ",VLOOKUP(C56,'WTC Database'!C:G,5,0))</f>
        <v xml:space="preserve"> </v>
      </c>
      <c r="L56" s="55"/>
      <c r="M56" s="55"/>
      <c r="N56" s="48">
        <f t="shared" si="10"/>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2"/>
        <v>0</v>
      </c>
      <c r="U56" s="48">
        <f t="shared" si="5"/>
        <v>0</v>
      </c>
    </row>
    <row r="57" spans="2:21" x14ac:dyDescent="0.3">
      <c r="B57" t="str">
        <f>IF(ISERROR(VLOOKUP(A57,'Registration Database'!A:N,13,0)),"",VLOOKUP(A57,'Registration Database'!A:N,13,0))</f>
        <v/>
      </c>
      <c r="C57" t="str">
        <f>IF(ISERROR(VLOOKUP(A57,'Registration Database'!A:E,3,0))," ",VLOOKUP(A57,'Registration Database'!A:E,3,0))</f>
        <v xml:space="preserve"> </v>
      </c>
      <c r="D57" t="str">
        <f t="shared" si="6"/>
        <v/>
      </c>
      <c r="E57" t="str">
        <f t="shared" si="7"/>
        <v/>
      </c>
      <c r="F57" t="str">
        <f t="shared" si="8"/>
        <v/>
      </c>
      <c r="H57" t="str">
        <f t="shared" si="9"/>
        <v/>
      </c>
      <c r="J57" t="str">
        <f>IF(ISERROR(VLOOKUP(C57,'WTC Database'!C:G,4,0))," ",VLOOKUP(C57,'WTC Database'!C:G,4,0))</f>
        <v xml:space="preserve"> </v>
      </c>
      <c r="K57" s="48" t="str">
        <f>IF(ISERROR(VLOOKUP(C57,'WTC Database'!C:G,5,0))," ",VLOOKUP(C57,'WTC Database'!C:G,5,0))</f>
        <v xml:space="preserve"> </v>
      </c>
      <c r="L57" s="55"/>
      <c r="M57" s="55"/>
      <c r="N57" s="48">
        <f t="shared" si="10"/>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2"/>
        <v>0</v>
      </c>
      <c r="U57" s="48">
        <f t="shared" si="5"/>
        <v>0</v>
      </c>
    </row>
    <row r="58" spans="2:21" x14ac:dyDescent="0.3">
      <c r="B58" t="str">
        <f>IF(ISERROR(VLOOKUP(A58,'Registration Database'!A:N,13,0)),"",VLOOKUP(A58,'Registration Database'!A:N,13,0))</f>
        <v/>
      </c>
      <c r="C58" t="str">
        <f>IF(ISERROR(VLOOKUP(A58,'Registration Database'!A:E,3,0))," ",VLOOKUP(A58,'Registration Database'!A:E,3,0))</f>
        <v xml:space="preserve"> </v>
      </c>
      <c r="D58" t="str">
        <f t="shared" si="6"/>
        <v/>
      </c>
      <c r="E58" t="str">
        <f t="shared" si="7"/>
        <v/>
      </c>
      <c r="F58" t="str">
        <f t="shared" si="8"/>
        <v/>
      </c>
      <c r="H58" t="str">
        <f t="shared" si="9"/>
        <v/>
      </c>
      <c r="J58" t="str">
        <f>IF(ISERROR(VLOOKUP(C58,'WTC Database'!C:G,4,0))," ",VLOOKUP(C58,'WTC Database'!C:G,4,0))</f>
        <v xml:space="preserve"> </v>
      </c>
      <c r="K58" s="48" t="str">
        <f>IF(ISERROR(VLOOKUP(C58,'WTC Database'!C:G,5,0))," ",VLOOKUP(C58,'WTC Database'!C:G,5,0))</f>
        <v xml:space="preserve"> </v>
      </c>
      <c r="L58" s="55"/>
      <c r="M58" s="55"/>
      <c r="N58" s="48">
        <f t="shared" si="10"/>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2"/>
        <v>0</v>
      </c>
      <c r="U58" s="48">
        <f t="shared" si="5"/>
        <v>0</v>
      </c>
    </row>
    <row r="59" spans="2:21" x14ac:dyDescent="0.3">
      <c r="B59" t="str">
        <f>IF(ISERROR(VLOOKUP(A59,'Registration Database'!A:N,13,0)),"",VLOOKUP(A59,'Registration Database'!A:N,13,0))</f>
        <v/>
      </c>
      <c r="C59" t="str">
        <f>IF(ISERROR(VLOOKUP(A59,'Registration Database'!A:E,3,0))," ",VLOOKUP(A59,'Registration Database'!A:E,3,0))</f>
        <v xml:space="preserve"> </v>
      </c>
      <c r="D59" t="str">
        <f t="shared" si="6"/>
        <v/>
      </c>
      <c r="E59" t="str">
        <f t="shared" si="7"/>
        <v/>
      </c>
      <c r="F59" t="str">
        <f t="shared" si="8"/>
        <v/>
      </c>
      <c r="H59" t="str">
        <f t="shared" si="9"/>
        <v/>
      </c>
      <c r="J59" t="str">
        <f>IF(ISERROR(VLOOKUP(C59,'WTC Database'!C:G,4,0))," ",VLOOKUP(C59,'WTC Database'!C:G,4,0))</f>
        <v xml:space="preserve"> </v>
      </c>
      <c r="K59" s="48" t="str">
        <f>IF(ISERROR(VLOOKUP(C59,'WTC Database'!C:G,5,0))," ",VLOOKUP(C59,'WTC Database'!C:G,5,0))</f>
        <v xml:space="preserve"> </v>
      </c>
      <c r="L59" s="55"/>
      <c r="M59" s="55"/>
      <c r="N59" s="48">
        <f t="shared" si="10"/>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2"/>
        <v>0</v>
      </c>
      <c r="U59" s="48">
        <f t="shared" si="5"/>
        <v>0</v>
      </c>
    </row>
    <row r="60" spans="2:21" x14ac:dyDescent="0.3">
      <c r="B60" t="str">
        <f>IF(ISERROR(VLOOKUP(A60,'Registration Database'!A:N,13,0)),"",VLOOKUP(A60,'Registration Database'!A:N,13,0))</f>
        <v/>
      </c>
      <c r="C60" t="str">
        <f>IF(ISERROR(VLOOKUP(A60,'Registration Database'!A:E,3,0))," ",VLOOKUP(A60,'Registration Database'!A:E,3,0))</f>
        <v xml:space="preserve"> </v>
      </c>
      <c r="D60" t="str">
        <f t="shared" si="6"/>
        <v/>
      </c>
      <c r="E60" t="str">
        <f t="shared" si="7"/>
        <v/>
      </c>
      <c r="F60" t="str">
        <f t="shared" si="8"/>
        <v/>
      </c>
      <c r="H60" t="str">
        <f t="shared" si="9"/>
        <v/>
      </c>
      <c r="J60" t="str">
        <f>IF(ISERROR(VLOOKUP(C60,'WTC Database'!C:G,4,0))," ",VLOOKUP(C60,'WTC Database'!C:G,4,0))</f>
        <v xml:space="preserve"> </v>
      </c>
      <c r="K60" s="48" t="str">
        <f>IF(ISERROR(VLOOKUP(C60,'WTC Database'!C:G,5,0))," ",VLOOKUP(C60,'WTC Database'!C:G,5,0))</f>
        <v xml:space="preserve"> </v>
      </c>
      <c r="L60" s="55"/>
      <c r="M60" s="55"/>
      <c r="N60" s="48">
        <f t="shared" si="10"/>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2"/>
        <v>0</v>
      </c>
      <c r="U60" s="48">
        <f t="shared" si="5"/>
        <v>0</v>
      </c>
    </row>
    <row r="61" spans="2:21" x14ac:dyDescent="0.3">
      <c r="B61" t="str">
        <f>IF(ISERROR(VLOOKUP(A61,'Registration Database'!A:N,13,0)),"",VLOOKUP(A61,'Registration Database'!A:N,13,0))</f>
        <v/>
      </c>
      <c r="C61" t="str">
        <f>IF(ISERROR(VLOOKUP(A61,'Registration Database'!A:E,3,0))," ",VLOOKUP(A61,'Registration Database'!A:E,3,0))</f>
        <v xml:space="preserve"> </v>
      </c>
      <c r="D61" t="str">
        <f t="shared" si="6"/>
        <v/>
      </c>
      <c r="E61" t="str">
        <f t="shared" si="7"/>
        <v/>
      </c>
      <c r="F61" t="str">
        <f t="shared" si="8"/>
        <v/>
      </c>
      <c r="H61" t="str">
        <f t="shared" si="9"/>
        <v/>
      </c>
      <c r="J61" t="str">
        <f>IF(ISERROR(VLOOKUP(C61,'WTC Database'!C:G,4,0))," ",VLOOKUP(C61,'WTC Database'!C:G,4,0))</f>
        <v xml:space="preserve"> </v>
      </c>
      <c r="K61" s="48" t="str">
        <f>IF(ISERROR(VLOOKUP(C61,'WTC Database'!C:G,5,0))," ",VLOOKUP(C61,'WTC Database'!C:G,5,0))</f>
        <v xml:space="preserve"> </v>
      </c>
      <c r="L61" s="55"/>
      <c r="M61" s="55"/>
      <c r="N61" s="48">
        <f t="shared" si="10"/>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2"/>
        <v>0</v>
      </c>
      <c r="U61" s="48">
        <f t="shared" si="5"/>
        <v>0</v>
      </c>
    </row>
    <row r="62" spans="2:21" x14ac:dyDescent="0.3">
      <c r="B62" t="str">
        <f>IF(ISERROR(VLOOKUP(A62,'Registration Database'!A:N,13,0)),"",VLOOKUP(A62,'Registration Database'!A:N,13,0))</f>
        <v/>
      </c>
      <c r="C62" t="str">
        <f>IF(ISERROR(VLOOKUP(A62,'Registration Database'!A:E,3,0))," ",VLOOKUP(A62,'Registration Database'!A:E,3,0))</f>
        <v xml:space="preserve"> </v>
      </c>
      <c r="D62" t="str">
        <f t="shared" si="6"/>
        <v/>
      </c>
      <c r="E62" t="str">
        <f t="shared" si="7"/>
        <v/>
      </c>
      <c r="F62" t="str">
        <f t="shared" si="8"/>
        <v/>
      </c>
      <c r="H62" t="str">
        <f t="shared" si="9"/>
        <v/>
      </c>
      <c r="J62" t="str">
        <f>IF(ISERROR(VLOOKUP(C62,'WTC Database'!C:G,4,0))," ",VLOOKUP(C62,'WTC Database'!C:G,4,0))</f>
        <v xml:space="preserve"> </v>
      </c>
      <c r="K62" s="48" t="str">
        <f>IF(ISERROR(VLOOKUP(C62,'WTC Database'!C:G,5,0))," ",VLOOKUP(C62,'WTC Database'!C:G,5,0))</f>
        <v xml:space="preserve"> </v>
      </c>
      <c r="L62" s="55"/>
      <c r="M62" s="55"/>
      <c r="N62" s="48">
        <f t="shared" si="10"/>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2"/>
        <v>0</v>
      </c>
      <c r="U62" s="48">
        <f t="shared" si="5"/>
        <v>0</v>
      </c>
    </row>
    <row r="63" spans="2:21" x14ac:dyDescent="0.3">
      <c r="B63" t="str">
        <f>IF(ISERROR(VLOOKUP(A63,'Registration Database'!A:N,13,0)),"",VLOOKUP(A63,'Registration Database'!A:N,13,0))</f>
        <v/>
      </c>
      <c r="C63" t="str">
        <f>IF(ISERROR(VLOOKUP(A63,'Registration Database'!A:E,3,0))," ",VLOOKUP(A63,'Registration Database'!A:E,3,0))</f>
        <v xml:space="preserve"> </v>
      </c>
      <c r="D63" t="str">
        <f t="shared" si="6"/>
        <v/>
      </c>
      <c r="E63" t="str">
        <f t="shared" si="7"/>
        <v/>
      </c>
      <c r="F63" t="str">
        <f t="shared" si="8"/>
        <v/>
      </c>
      <c r="H63" t="str">
        <f t="shared" si="9"/>
        <v/>
      </c>
      <c r="J63" t="str">
        <f>IF(ISERROR(VLOOKUP(C63,'WTC Database'!C:G,4,0))," ",VLOOKUP(C63,'WTC Database'!C:G,4,0))</f>
        <v xml:space="preserve"> </v>
      </c>
      <c r="K63" s="48" t="str">
        <f>IF(ISERROR(VLOOKUP(C63,'WTC Database'!C:G,5,0))," ",VLOOKUP(C63,'WTC Database'!C:G,5,0))</f>
        <v xml:space="preserve"> </v>
      </c>
      <c r="L63" s="55"/>
      <c r="M63" s="55"/>
      <c r="N63" s="48">
        <f t="shared" si="10"/>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2"/>
        <v>0</v>
      </c>
      <c r="U63" s="48">
        <f t="shared" si="5"/>
        <v>0</v>
      </c>
    </row>
    <row r="64" spans="2:21" x14ac:dyDescent="0.3">
      <c r="B64" t="str">
        <f>IF(ISERROR(VLOOKUP(A64,'Registration Database'!A:N,13,0)),"",VLOOKUP(A64,'Registration Database'!A:N,13,0))</f>
        <v/>
      </c>
      <c r="C64" t="str">
        <f>IF(ISERROR(VLOOKUP(A64,'Registration Database'!A:E,3,0))," ",VLOOKUP(A64,'Registration Database'!A:E,3,0))</f>
        <v xml:space="preserve"> </v>
      </c>
      <c r="D64" t="str">
        <f t="shared" si="6"/>
        <v/>
      </c>
      <c r="E64" t="str">
        <f t="shared" si="7"/>
        <v/>
      </c>
      <c r="F64" t="str">
        <f t="shared" si="8"/>
        <v/>
      </c>
      <c r="H64" t="str">
        <f t="shared" si="9"/>
        <v/>
      </c>
      <c r="J64" t="str">
        <f>IF(ISERROR(VLOOKUP(C64,'WTC Database'!C:G,4,0))," ",VLOOKUP(C64,'WTC Database'!C:G,4,0))</f>
        <v xml:space="preserve"> </v>
      </c>
      <c r="K64" s="48" t="str">
        <f>IF(ISERROR(VLOOKUP(C64,'WTC Database'!C:G,5,0))," ",VLOOKUP(C64,'WTC Database'!C:G,5,0))</f>
        <v xml:space="preserve"> </v>
      </c>
      <c r="L64" s="55"/>
      <c r="M64" s="55"/>
      <c r="N64" s="48">
        <f t="shared" si="10"/>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2"/>
        <v>0</v>
      </c>
      <c r="U64" s="48">
        <f t="shared" si="5"/>
        <v>0</v>
      </c>
    </row>
    <row r="65" spans="2:21" x14ac:dyDescent="0.3">
      <c r="B65" t="str">
        <f>IF(ISERROR(VLOOKUP(A65,'Registration Database'!A:N,13,0)),"",VLOOKUP(A65,'Registration Database'!A:N,13,0))</f>
        <v/>
      </c>
      <c r="C65" t="str">
        <f>IF(ISERROR(VLOOKUP(A65,'Registration Database'!A:E,3,0))," ",VLOOKUP(A65,'Registration Database'!A:E,3,0))</f>
        <v xml:space="preserve"> </v>
      </c>
      <c r="D65" t="str">
        <f t="shared" si="6"/>
        <v/>
      </c>
      <c r="E65" t="str">
        <f t="shared" si="7"/>
        <v/>
      </c>
      <c r="F65" t="str">
        <f t="shared" si="8"/>
        <v/>
      </c>
      <c r="H65" t="str">
        <f t="shared" si="9"/>
        <v/>
      </c>
      <c r="J65" t="str">
        <f>IF(ISERROR(VLOOKUP(C65,'WTC Database'!C:G,4,0))," ",VLOOKUP(C65,'WTC Database'!C:G,4,0))</f>
        <v xml:space="preserve"> </v>
      </c>
      <c r="K65" s="48" t="str">
        <f>IF(ISERROR(VLOOKUP(C65,'WTC Database'!C:G,5,0))," ",VLOOKUP(C65,'WTC Database'!C:G,5,0))</f>
        <v xml:space="preserve"> </v>
      </c>
      <c r="L65" s="55"/>
      <c r="M65" s="55"/>
      <c r="N65" s="48">
        <f t="shared" si="10"/>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2"/>
        <v>0</v>
      </c>
      <c r="U65" s="48">
        <f t="shared" si="5"/>
        <v>0</v>
      </c>
    </row>
    <row r="66" spans="2:21" x14ac:dyDescent="0.3">
      <c r="B66" t="str">
        <f>IF(ISERROR(VLOOKUP(A66,'Registration Database'!A:N,13,0)),"",VLOOKUP(A66,'Registration Database'!A:N,13,0))</f>
        <v/>
      </c>
      <c r="C66" t="str">
        <f>IF(ISERROR(VLOOKUP(A66,'Registration Database'!A:E,3,0))," ",VLOOKUP(A66,'Registration Database'!A:E,3,0))</f>
        <v xml:space="preserve"> </v>
      </c>
      <c r="D66" t="str">
        <f t="shared" si="6"/>
        <v/>
      </c>
      <c r="E66" t="str">
        <f t="shared" ref="E66:E100" si="11">IF(OR(D66="LOC", D66="OVR"), "V", "")</f>
        <v/>
      </c>
      <c r="F66" t="str">
        <f t="shared" si="8"/>
        <v/>
      </c>
      <c r="H66" t="str">
        <f t="shared" ref="H66:H100" si="12">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3">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4">IF(D66="loc",2)+IF(OR(D66="DEP",D66="ARR"),"1")+IF(D66="ovr","0")</f>
        <v>0</v>
      </c>
      <c r="U66" s="48">
        <f t="shared" si="5"/>
        <v>0</v>
      </c>
    </row>
    <row r="67" spans="2:21" x14ac:dyDescent="0.3">
      <c r="B67" t="str">
        <f>IF(ISERROR(VLOOKUP(A67,'Registration Database'!A:N,13,0)),"",VLOOKUP(A67,'Registration Database'!A:N,13,0))</f>
        <v/>
      </c>
      <c r="C67" t="str">
        <f>IF(ISERROR(VLOOKUP(A67,'Registration Database'!A:E,3,0))," ",VLOOKUP(A67,'Registration Database'!A:E,3,0))</f>
        <v xml:space="preserve"> </v>
      </c>
      <c r="D67" t="str">
        <f t="shared" ref="D67:D100" si="15">IF(ISNUMBER(SEARCH("UAM", B67)), "LOC", "")</f>
        <v/>
      </c>
      <c r="E67" t="str">
        <f t="shared" si="11"/>
        <v/>
      </c>
      <c r="F67" t="str">
        <f t="shared" si="8"/>
        <v/>
      </c>
      <c r="H67" t="str">
        <f t="shared" si="12"/>
        <v/>
      </c>
      <c r="J67" t="str">
        <f>IF(ISERROR(VLOOKUP(C67,'WTC Database'!C:G,4,0))," ",VLOOKUP(C67,'WTC Database'!C:G,4,0))</f>
        <v xml:space="preserve"> </v>
      </c>
      <c r="K67" s="48" t="str">
        <f>IF(ISERROR(VLOOKUP(C67,'WTC Database'!C:G,5,0))," ",VLOOKUP(C67,'WTC Database'!C:G,5,0))</f>
        <v xml:space="preserve"> </v>
      </c>
      <c r="L67" s="55"/>
      <c r="M67" s="55"/>
      <c r="N67" s="48">
        <f t="shared" si="13"/>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4"/>
        <v>0</v>
      </c>
      <c r="U67" s="48">
        <f t="shared" ref="U67:U100" si="16">L67*2</f>
        <v>0</v>
      </c>
    </row>
    <row r="68" spans="2:21" x14ac:dyDescent="0.3">
      <c r="B68" t="str">
        <f>IF(ISERROR(VLOOKUP(A68,'Registration Database'!A:N,13,0)),"",VLOOKUP(A68,'Registration Database'!A:N,13,0))</f>
        <v/>
      </c>
      <c r="C68" t="str">
        <f>IF(ISERROR(VLOOKUP(A68,'Registration Database'!A:E,3,0))," ",VLOOKUP(A68,'Registration Database'!A:E,3,0))</f>
        <v xml:space="preserve"> </v>
      </c>
      <c r="D68" t="str">
        <f t="shared" si="15"/>
        <v/>
      </c>
      <c r="E68" t="str">
        <f t="shared" si="11"/>
        <v/>
      </c>
      <c r="F68" t="str">
        <f t="shared" ref="F68:F100" si="17">IF(OR(D68="DEP",D68="LOC"),"EGOW","")</f>
        <v/>
      </c>
      <c r="H68" t="str">
        <f t="shared" si="12"/>
        <v/>
      </c>
      <c r="J68" t="str">
        <f>IF(ISERROR(VLOOKUP(C68,'WTC Database'!C:G,4,0))," ",VLOOKUP(C68,'WTC Database'!C:G,4,0))</f>
        <v xml:space="preserve"> </v>
      </c>
      <c r="K68" s="48" t="str">
        <f>IF(ISERROR(VLOOKUP(C68,'WTC Database'!C:G,5,0))," ",VLOOKUP(C68,'WTC Database'!C:G,5,0))</f>
        <v xml:space="preserve"> </v>
      </c>
      <c r="L68" s="55"/>
      <c r="M68" s="55"/>
      <c r="N68" s="48">
        <f t="shared" si="13"/>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4"/>
        <v>0</v>
      </c>
      <c r="U68" s="48">
        <f t="shared" si="16"/>
        <v>0</v>
      </c>
    </row>
    <row r="69" spans="2:21" x14ac:dyDescent="0.3">
      <c r="B69" t="str">
        <f>IF(ISERROR(VLOOKUP(A69,'Registration Database'!A:N,13,0)),"",VLOOKUP(A69,'Registration Database'!A:N,13,0))</f>
        <v/>
      </c>
      <c r="C69" t="str">
        <f>IF(ISERROR(VLOOKUP(A69,'Registration Database'!A:E,3,0))," ",VLOOKUP(A69,'Registration Database'!A:E,3,0))</f>
        <v xml:space="preserve"> </v>
      </c>
      <c r="D69" t="str">
        <f t="shared" si="15"/>
        <v/>
      </c>
      <c r="E69" t="str">
        <f t="shared" si="11"/>
        <v/>
      </c>
      <c r="F69" t="str">
        <f t="shared" si="17"/>
        <v/>
      </c>
      <c r="H69" t="str">
        <f t="shared" si="12"/>
        <v/>
      </c>
      <c r="J69" t="str">
        <f>IF(ISERROR(VLOOKUP(C69,'WTC Database'!C:G,4,0))," ",VLOOKUP(C69,'WTC Database'!C:G,4,0))</f>
        <v xml:space="preserve"> </v>
      </c>
      <c r="K69" s="48" t="str">
        <f>IF(ISERROR(VLOOKUP(C69,'WTC Database'!C:G,5,0))," ",VLOOKUP(C69,'WTC Database'!C:G,5,0))</f>
        <v xml:space="preserve"> </v>
      </c>
      <c r="L69" s="55"/>
      <c r="M69" s="55"/>
      <c r="N69" s="48">
        <f t="shared" si="13"/>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4"/>
        <v>0</v>
      </c>
      <c r="U69" s="48">
        <f t="shared" si="16"/>
        <v>0</v>
      </c>
    </row>
    <row r="70" spans="2:21" x14ac:dyDescent="0.3">
      <c r="B70" t="str">
        <f>IF(ISERROR(VLOOKUP(A70,'Registration Database'!A:N,13,0)),"",VLOOKUP(A70,'Registration Database'!A:N,13,0))</f>
        <v/>
      </c>
      <c r="C70" t="str">
        <f>IF(ISERROR(VLOOKUP(A70,'Registration Database'!A:E,3,0))," ",VLOOKUP(A70,'Registration Database'!A:E,3,0))</f>
        <v xml:space="preserve"> </v>
      </c>
      <c r="D70" t="str">
        <f t="shared" si="15"/>
        <v/>
      </c>
      <c r="E70" t="str">
        <f t="shared" si="11"/>
        <v/>
      </c>
      <c r="F70" t="str">
        <f t="shared" si="17"/>
        <v/>
      </c>
      <c r="H70" t="str">
        <f t="shared" si="12"/>
        <v/>
      </c>
      <c r="J70" t="str">
        <f>IF(ISERROR(VLOOKUP(C70,'WTC Database'!C:G,4,0))," ",VLOOKUP(C70,'WTC Database'!C:G,4,0))</f>
        <v xml:space="preserve"> </v>
      </c>
      <c r="K70" s="48" t="str">
        <f>IF(ISERROR(VLOOKUP(C70,'WTC Database'!C:G,5,0))," ",VLOOKUP(C70,'WTC Database'!C:G,5,0))</f>
        <v xml:space="preserve"> </v>
      </c>
      <c r="L70" s="55"/>
      <c r="M70" s="55"/>
      <c r="N70" s="48">
        <f t="shared" si="13"/>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4"/>
        <v>0</v>
      </c>
      <c r="U70" s="48">
        <f t="shared" si="16"/>
        <v>0</v>
      </c>
    </row>
    <row r="71" spans="2:21" x14ac:dyDescent="0.3">
      <c r="B71" t="str">
        <f>IF(ISERROR(VLOOKUP(A71,'Registration Database'!A:N,13,0)),"",VLOOKUP(A71,'Registration Database'!A:N,13,0))</f>
        <v/>
      </c>
      <c r="C71" t="str">
        <f>IF(ISERROR(VLOOKUP(A71,'Registration Database'!A:E,3,0))," ",VLOOKUP(A71,'Registration Database'!A:E,3,0))</f>
        <v xml:space="preserve"> </v>
      </c>
      <c r="D71" t="str">
        <f t="shared" si="15"/>
        <v/>
      </c>
      <c r="E71" t="str">
        <f t="shared" si="11"/>
        <v/>
      </c>
      <c r="F71" t="str">
        <f t="shared" si="17"/>
        <v/>
      </c>
      <c r="H71" t="str">
        <f t="shared" si="12"/>
        <v/>
      </c>
      <c r="J71" t="str">
        <f>IF(ISERROR(VLOOKUP(C71,'WTC Database'!C:G,4,0))," ",VLOOKUP(C71,'WTC Database'!C:G,4,0))</f>
        <v xml:space="preserve"> </v>
      </c>
      <c r="K71" s="48" t="str">
        <f>IF(ISERROR(VLOOKUP(C71,'WTC Database'!C:G,5,0))," ",VLOOKUP(C71,'WTC Database'!C:G,5,0))</f>
        <v xml:space="preserve"> </v>
      </c>
      <c r="L71" s="55"/>
      <c r="M71" s="55"/>
      <c r="N71" s="48">
        <f t="shared" si="13"/>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4"/>
        <v>0</v>
      </c>
      <c r="U71" s="48">
        <f t="shared" si="16"/>
        <v>0</v>
      </c>
    </row>
    <row r="72" spans="2:21" x14ac:dyDescent="0.3">
      <c r="B72" t="str">
        <f>IF(ISERROR(VLOOKUP(A72,'Registration Database'!A:N,13,0)),"",VLOOKUP(A72,'Registration Database'!A:N,13,0))</f>
        <v/>
      </c>
      <c r="C72" t="str">
        <f>IF(ISERROR(VLOOKUP(A72,'Registration Database'!A:E,3,0))," ",VLOOKUP(A72,'Registration Database'!A:E,3,0))</f>
        <v xml:space="preserve"> </v>
      </c>
      <c r="D72" t="str">
        <f t="shared" si="15"/>
        <v/>
      </c>
      <c r="E72" t="str">
        <f t="shared" si="11"/>
        <v/>
      </c>
      <c r="F72" t="str">
        <f t="shared" si="17"/>
        <v/>
      </c>
      <c r="H72" t="str">
        <f t="shared" si="12"/>
        <v/>
      </c>
      <c r="J72" t="str">
        <f>IF(ISERROR(VLOOKUP(C72,'WTC Database'!C:G,4,0))," ",VLOOKUP(C72,'WTC Database'!C:G,4,0))</f>
        <v xml:space="preserve"> </v>
      </c>
      <c r="K72" s="48" t="str">
        <f>IF(ISERROR(VLOOKUP(C72,'WTC Database'!C:G,5,0))," ",VLOOKUP(C72,'WTC Database'!C:G,5,0))</f>
        <v xml:space="preserve"> </v>
      </c>
      <c r="L72" s="55"/>
      <c r="M72" s="55"/>
      <c r="N72" s="48">
        <f t="shared" si="13"/>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4"/>
        <v>0</v>
      </c>
      <c r="U72" s="48">
        <f t="shared" si="16"/>
        <v>0</v>
      </c>
    </row>
    <row r="73" spans="2:21" x14ac:dyDescent="0.3">
      <c r="B73" t="str">
        <f>IF(ISERROR(VLOOKUP(A73,'Registration Database'!A:N,13,0)),"",VLOOKUP(A73,'Registration Database'!A:N,13,0))</f>
        <v/>
      </c>
      <c r="C73" t="str">
        <f>IF(ISERROR(VLOOKUP(A73,'Registration Database'!A:E,3,0))," ",VLOOKUP(A73,'Registration Database'!A:E,3,0))</f>
        <v xml:space="preserve"> </v>
      </c>
      <c r="D73" t="str">
        <f t="shared" si="15"/>
        <v/>
      </c>
      <c r="E73" t="str">
        <f t="shared" si="11"/>
        <v/>
      </c>
      <c r="F73" t="str">
        <f t="shared" si="17"/>
        <v/>
      </c>
      <c r="H73" t="str">
        <f t="shared" si="12"/>
        <v/>
      </c>
      <c r="J73" t="str">
        <f>IF(ISERROR(VLOOKUP(C73,'WTC Database'!C:G,4,0))," ",VLOOKUP(C73,'WTC Database'!C:G,4,0))</f>
        <v xml:space="preserve"> </v>
      </c>
      <c r="K73" s="48" t="str">
        <f>IF(ISERROR(VLOOKUP(C73,'WTC Database'!C:G,5,0))," ",VLOOKUP(C73,'WTC Database'!C:G,5,0))</f>
        <v xml:space="preserve"> </v>
      </c>
      <c r="L73" s="55"/>
      <c r="M73" s="55"/>
      <c r="N73" s="48">
        <f t="shared" si="13"/>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4"/>
        <v>0</v>
      </c>
      <c r="U73" s="48">
        <f t="shared" si="16"/>
        <v>0</v>
      </c>
    </row>
    <row r="74" spans="2:21" x14ac:dyDescent="0.3">
      <c r="B74" t="str">
        <f>IF(ISERROR(VLOOKUP(A74,'Registration Database'!A:N,13,0)),"",VLOOKUP(A74,'Registration Database'!A:N,13,0))</f>
        <v/>
      </c>
      <c r="C74" t="str">
        <f>IF(ISERROR(VLOOKUP(A74,'Registration Database'!A:E,3,0))," ",VLOOKUP(A74,'Registration Database'!A:E,3,0))</f>
        <v xml:space="preserve"> </v>
      </c>
      <c r="D74" t="str">
        <f t="shared" si="15"/>
        <v/>
      </c>
      <c r="E74" t="str">
        <f t="shared" si="11"/>
        <v/>
      </c>
      <c r="F74" t="str">
        <f t="shared" si="17"/>
        <v/>
      </c>
      <c r="H74" t="str">
        <f t="shared" si="12"/>
        <v/>
      </c>
      <c r="J74" t="str">
        <f>IF(ISERROR(VLOOKUP(C74,'WTC Database'!C:G,4,0))," ",VLOOKUP(C74,'WTC Database'!C:G,4,0))</f>
        <v xml:space="preserve"> </v>
      </c>
      <c r="K74" s="48" t="str">
        <f>IF(ISERROR(VLOOKUP(C74,'WTC Database'!C:G,5,0))," ",VLOOKUP(C74,'WTC Database'!C:G,5,0))</f>
        <v xml:space="preserve"> </v>
      </c>
      <c r="L74" s="55"/>
      <c r="M74" s="55"/>
      <c r="N74" s="48">
        <f t="shared" si="13"/>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4"/>
        <v>0</v>
      </c>
      <c r="U74" s="48">
        <f t="shared" si="16"/>
        <v>0</v>
      </c>
    </row>
    <row r="75" spans="2:21" x14ac:dyDescent="0.3">
      <c r="B75" t="str">
        <f>IF(ISERROR(VLOOKUP(A75,'Registration Database'!A:N,13,0)),"",VLOOKUP(A75,'Registration Database'!A:N,13,0))</f>
        <v/>
      </c>
      <c r="C75" t="str">
        <f>IF(ISERROR(VLOOKUP(A75,'Registration Database'!A:E,3,0))," ",VLOOKUP(A75,'Registration Database'!A:E,3,0))</f>
        <v xml:space="preserve"> </v>
      </c>
      <c r="D75" t="str">
        <f t="shared" si="15"/>
        <v/>
      </c>
      <c r="E75" t="str">
        <f t="shared" si="11"/>
        <v/>
      </c>
      <c r="F75" t="str">
        <f t="shared" si="17"/>
        <v/>
      </c>
      <c r="H75" t="str">
        <f t="shared" si="12"/>
        <v/>
      </c>
      <c r="J75" t="str">
        <f>IF(ISERROR(VLOOKUP(C75,'WTC Database'!C:G,4,0))," ",VLOOKUP(C75,'WTC Database'!C:G,4,0))</f>
        <v xml:space="preserve"> </v>
      </c>
      <c r="K75" s="48" t="str">
        <f>IF(ISERROR(VLOOKUP(C75,'WTC Database'!C:G,5,0))," ",VLOOKUP(C75,'WTC Database'!C:G,5,0))</f>
        <v xml:space="preserve"> </v>
      </c>
      <c r="L75" s="55"/>
      <c r="M75" s="55"/>
      <c r="N75" s="48">
        <f t="shared" si="13"/>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4"/>
        <v>0</v>
      </c>
      <c r="U75" s="48">
        <f t="shared" si="16"/>
        <v>0</v>
      </c>
    </row>
    <row r="76" spans="2:21" x14ac:dyDescent="0.3">
      <c r="B76" t="str">
        <f>IF(ISERROR(VLOOKUP(A76,'Registration Database'!A:N,13,0)),"",VLOOKUP(A76,'Registration Database'!A:N,13,0))</f>
        <v/>
      </c>
      <c r="C76" t="str">
        <f>IF(ISERROR(VLOOKUP(A76,'Registration Database'!A:E,3,0))," ",VLOOKUP(A76,'Registration Database'!A:E,3,0))</f>
        <v xml:space="preserve"> </v>
      </c>
      <c r="D76" t="str">
        <f t="shared" si="15"/>
        <v/>
      </c>
      <c r="E76" t="str">
        <f t="shared" si="11"/>
        <v/>
      </c>
      <c r="F76" t="str">
        <f t="shared" si="17"/>
        <v/>
      </c>
      <c r="H76" t="str">
        <f t="shared" si="12"/>
        <v/>
      </c>
      <c r="J76" t="str">
        <f>IF(ISERROR(VLOOKUP(C76,'WTC Database'!C:G,4,0))," ",VLOOKUP(C76,'WTC Database'!C:G,4,0))</f>
        <v xml:space="preserve"> </v>
      </c>
      <c r="K76" s="48" t="str">
        <f>IF(ISERROR(VLOOKUP(C76,'WTC Database'!C:G,5,0))," ",VLOOKUP(C76,'WTC Database'!C:G,5,0))</f>
        <v xml:space="preserve"> </v>
      </c>
      <c r="L76" s="55"/>
      <c r="M76" s="55"/>
      <c r="N76" s="48">
        <f t="shared" si="13"/>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4"/>
        <v>0</v>
      </c>
      <c r="U76" s="48">
        <f t="shared" si="16"/>
        <v>0</v>
      </c>
    </row>
    <row r="77" spans="2:21" x14ac:dyDescent="0.3">
      <c r="B77" t="str">
        <f>IF(ISERROR(VLOOKUP(A77,'Registration Database'!A:N,13,0)),"",VLOOKUP(A77,'Registration Database'!A:N,13,0))</f>
        <v/>
      </c>
      <c r="C77" t="str">
        <f>IF(ISERROR(VLOOKUP(A77,'Registration Database'!A:E,3,0))," ",VLOOKUP(A77,'Registration Database'!A:E,3,0))</f>
        <v xml:space="preserve"> </v>
      </c>
      <c r="D77" t="str">
        <f t="shared" si="15"/>
        <v/>
      </c>
      <c r="E77" t="str">
        <f t="shared" si="11"/>
        <v/>
      </c>
      <c r="F77" t="str">
        <f t="shared" si="17"/>
        <v/>
      </c>
      <c r="H77" t="str">
        <f t="shared" si="12"/>
        <v/>
      </c>
      <c r="J77" t="str">
        <f>IF(ISERROR(VLOOKUP(C77,'WTC Database'!C:G,4,0))," ",VLOOKUP(C77,'WTC Database'!C:G,4,0))</f>
        <v xml:space="preserve"> </v>
      </c>
      <c r="K77" s="48" t="str">
        <f>IF(ISERROR(VLOOKUP(C77,'WTC Database'!C:G,5,0))," ",VLOOKUP(C77,'WTC Database'!C:G,5,0))</f>
        <v xml:space="preserve"> </v>
      </c>
      <c r="L77" s="55"/>
      <c r="M77" s="55"/>
      <c r="N77" s="48">
        <f t="shared" si="13"/>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4"/>
        <v>0</v>
      </c>
      <c r="U77" s="48">
        <f t="shared" si="16"/>
        <v>0</v>
      </c>
    </row>
    <row r="78" spans="2:21" x14ac:dyDescent="0.3">
      <c r="B78" t="str">
        <f>IF(ISERROR(VLOOKUP(A78,'Registration Database'!A:N,13,0)),"",VLOOKUP(A78,'Registration Database'!A:N,13,0))</f>
        <v/>
      </c>
      <c r="C78" t="str">
        <f>IF(ISERROR(VLOOKUP(A78,'Registration Database'!A:E,3,0))," ",VLOOKUP(A78,'Registration Database'!A:E,3,0))</f>
        <v xml:space="preserve"> </v>
      </c>
      <c r="D78" t="str">
        <f t="shared" si="15"/>
        <v/>
      </c>
      <c r="E78" t="str">
        <f t="shared" si="11"/>
        <v/>
      </c>
      <c r="F78" t="str">
        <f t="shared" si="17"/>
        <v/>
      </c>
      <c r="H78" t="str">
        <f t="shared" si="12"/>
        <v/>
      </c>
      <c r="J78" t="str">
        <f>IF(ISERROR(VLOOKUP(C78,'WTC Database'!C:G,4,0))," ",VLOOKUP(C78,'WTC Database'!C:G,4,0))</f>
        <v xml:space="preserve"> </v>
      </c>
      <c r="K78" s="48" t="str">
        <f>IF(ISERROR(VLOOKUP(C78,'WTC Database'!C:G,5,0))," ",VLOOKUP(C78,'WTC Database'!C:G,5,0))</f>
        <v xml:space="preserve"> </v>
      </c>
      <c r="L78" s="55"/>
      <c r="M78" s="55"/>
      <c r="N78" s="48">
        <f t="shared" si="13"/>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4"/>
        <v>0</v>
      </c>
      <c r="U78" s="48">
        <f t="shared" si="16"/>
        <v>0</v>
      </c>
    </row>
    <row r="79" spans="2:21" x14ac:dyDescent="0.3">
      <c r="B79" t="str">
        <f>IF(ISERROR(VLOOKUP(A79,'Registration Database'!A:N,13,0)),"",VLOOKUP(A79,'Registration Database'!A:N,13,0))</f>
        <v/>
      </c>
      <c r="C79" t="str">
        <f>IF(ISERROR(VLOOKUP(A79,'Registration Database'!A:E,3,0))," ",VLOOKUP(A79,'Registration Database'!A:E,3,0))</f>
        <v xml:space="preserve"> </v>
      </c>
      <c r="D79" t="str">
        <f t="shared" si="15"/>
        <v/>
      </c>
      <c r="E79" t="str">
        <f t="shared" si="11"/>
        <v/>
      </c>
      <c r="F79" t="str">
        <f t="shared" si="17"/>
        <v/>
      </c>
      <c r="H79" t="str">
        <f t="shared" si="12"/>
        <v/>
      </c>
      <c r="J79" t="str">
        <f>IF(ISERROR(VLOOKUP(C79,'WTC Database'!C:G,4,0))," ",VLOOKUP(C79,'WTC Database'!C:G,4,0))</f>
        <v xml:space="preserve"> </v>
      </c>
      <c r="K79" s="48" t="str">
        <f>IF(ISERROR(VLOOKUP(C79,'WTC Database'!C:G,5,0))," ",VLOOKUP(C79,'WTC Database'!C:G,5,0))</f>
        <v xml:space="preserve"> </v>
      </c>
      <c r="L79" s="55"/>
      <c r="M79" s="55"/>
      <c r="N79" s="48">
        <f t="shared" si="13"/>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4"/>
        <v>0</v>
      </c>
      <c r="U79" s="48">
        <f t="shared" si="16"/>
        <v>0</v>
      </c>
    </row>
    <row r="80" spans="2:21" x14ac:dyDescent="0.3">
      <c r="B80" t="str">
        <f>IF(ISERROR(VLOOKUP(A80,'Registration Database'!A:N,13,0)),"",VLOOKUP(A80,'Registration Database'!A:N,13,0))</f>
        <v/>
      </c>
      <c r="C80" t="str">
        <f>IF(ISERROR(VLOOKUP(A80,'Registration Database'!A:E,3,0))," ",VLOOKUP(A80,'Registration Database'!A:E,3,0))</f>
        <v xml:space="preserve"> </v>
      </c>
      <c r="D80" t="str">
        <f t="shared" si="15"/>
        <v/>
      </c>
      <c r="E80" t="str">
        <f t="shared" si="11"/>
        <v/>
      </c>
      <c r="F80" t="str">
        <f t="shared" si="17"/>
        <v/>
      </c>
      <c r="H80" t="str">
        <f t="shared" si="12"/>
        <v/>
      </c>
      <c r="J80" t="str">
        <f>IF(ISERROR(VLOOKUP(C80,'WTC Database'!C:G,4,0))," ",VLOOKUP(C80,'WTC Database'!C:G,4,0))</f>
        <v xml:space="preserve"> </v>
      </c>
      <c r="K80" s="48" t="str">
        <f>IF(ISERROR(VLOOKUP(C80,'WTC Database'!C:G,5,0))," ",VLOOKUP(C80,'WTC Database'!C:G,5,0))</f>
        <v xml:space="preserve"> </v>
      </c>
      <c r="L80" s="55"/>
      <c r="M80" s="55"/>
      <c r="N80" s="48">
        <f t="shared" si="13"/>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4"/>
        <v>0</v>
      </c>
      <c r="U80" s="48">
        <f t="shared" si="16"/>
        <v>0</v>
      </c>
    </row>
    <row r="81" spans="2:21" x14ac:dyDescent="0.3">
      <c r="B81" t="str">
        <f>IF(ISERROR(VLOOKUP(A81,'Registration Database'!A:N,13,0)),"",VLOOKUP(A81,'Registration Database'!A:N,13,0))</f>
        <v/>
      </c>
      <c r="C81" t="str">
        <f>IF(ISERROR(VLOOKUP(A81,'Registration Database'!A:E,3,0))," ",VLOOKUP(A81,'Registration Database'!A:E,3,0))</f>
        <v xml:space="preserve"> </v>
      </c>
      <c r="D81" t="str">
        <f t="shared" si="15"/>
        <v/>
      </c>
      <c r="E81" t="str">
        <f t="shared" si="11"/>
        <v/>
      </c>
      <c r="F81" t="str">
        <f t="shared" si="17"/>
        <v/>
      </c>
      <c r="H81" t="str">
        <f t="shared" si="12"/>
        <v/>
      </c>
      <c r="J81" t="str">
        <f>IF(ISERROR(VLOOKUP(C81,'WTC Database'!C:G,4,0))," ",VLOOKUP(C81,'WTC Database'!C:G,4,0))</f>
        <v xml:space="preserve"> </v>
      </c>
      <c r="K81" s="48" t="str">
        <f>IF(ISERROR(VLOOKUP(C81,'WTC Database'!C:G,5,0))," ",VLOOKUP(C81,'WTC Database'!C:G,5,0))</f>
        <v xml:space="preserve"> </v>
      </c>
      <c r="L81" s="55"/>
      <c r="M81" s="55"/>
      <c r="N81" s="48">
        <f t="shared" si="13"/>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4"/>
        <v>0</v>
      </c>
      <c r="U81" s="48">
        <f t="shared" si="16"/>
        <v>0</v>
      </c>
    </row>
    <row r="82" spans="2:21" x14ac:dyDescent="0.3">
      <c r="B82" t="str">
        <f>IF(ISERROR(VLOOKUP(A82,'Registration Database'!A:N,13,0)),"",VLOOKUP(A82,'Registration Database'!A:N,13,0))</f>
        <v/>
      </c>
      <c r="C82" t="str">
        <f>IF(ISERROR(VLOOKUP(A82,'Registration Database'!A:E,3,0))," ",VLOOKUP(A82,'Registration Database'!A:E,3,0))</f>
        <v xml:space="preserve"> </v>
      </c>
      <c r="D82" t="str">
        <f t="shared" si="15"/>
        <v/>
      </c>
      <c r="E82" t="str">
        <f t="shared" si="11"/>
        <v/>
      </c>
      <c r="F82" t="str">
        <f t="shared" si="17"/>
        <v/>
      </c>
      <c r="H82" t="str">
        <f t="shared" si="12"/>
        <v/>
      </c>
      <c r="J82" t="str">
        <f>IF(ISERROR(VLOOKUP(C82,'WTC Database'!C:G,4,0))," ",VLOOKUP(C82,'WTC Database'!C:G,4,0))</f>
        <v xml:space="preserve"> </v>
      </c>
      <c r="K82" s="48" t="str">
        <f>IF(ISERROR(VLOOKUP(C82,'WTC Database'!C:G,5,0))," ",VLOOKUP(C82,'WTC Database'!C:G,5,0))</f>
        <v xml:space="preserve"> </v>
      </c>
      <c r="L82" s="55"/>
      <c r="M82" s="55"/>
      <c r="N82" s="48">
        <f t="shared" si="13"/>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4"/>
        <v>0</v>
      </c>
      <c r="U82" s="48">
        <f t="shared" si="16"/>
        <v>0</v>
      </c>
    </row>
    <row r="83" spans="2:21" x14ac:dyDescent="0.3">
      <c r="B83" t="str">
        <f>IF(ISERROR(VLOOKUP(A83,'Registration Database'!A:N,13,0)),"",VLOOKUP(A83,'Registration Database'!A:N,13,0))</f>
        <v/>
      </c>
      <c r="C83" t="str">
        <f>IF(ISERROR(VLOOKUP(A83,'Registration Database'!A:E,3,0))," ",VLOOKUP(A83,'Registration Database'!A:E,3,0))</f>
        <v xml:space="preserve"> </v>
      </c>
      <c r="D83" t="str">
        <f t="shared" si="15"/>
        <v/>
      </c>
      <c r="E83" t="str">
        <f t="shared" si="11"/>
        <v/>
      </c>
      <c r="F83" t="str">
        <f t="shared" si="17"/>
        <v/>
      </c>
      <c r="H83" t="str">
        <f t="shared" si="12"/>
        <v/>
      </c>
      <c r="J83" t="str">
        <f>IF(ISERROR(VLOOKUP(C83,'WTC Database'!C:G,4,0))," ",VLOOKUP(C83,'WTC Database'!C:G,4,0))</f>
        <v xml:space="preserve"> </v>
      </c>
      <c r="K83" s="48" t="str">
        <f>IF(ISERROR(VLOOKUP(C83,'WTC Database'!C:G,5,0))," ",VLOOKUP(C83,'WTC Database'!C:G,5,0))</f>
        <v xml:space="preserve"> </v>
      </c>
      <c r="L83" s="55"/>
      <c r="M83" s="55"/>
      <c r="N83" s="48">
        <f t="shared" si="13"/>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4"/>
        <v>0</v>
      </c>
      <c r="U83" s="48">
        <f t="shared" si="16"/>
        <v>0</v>
      </c>
    </row>
    <row r="84" spans="2:21" x14ac:dyDescent="0.3">
      <c r="B84" t="str">
        <f>IF(ISERROR(VLOOKUP(A84,'Registration Database'!A:N,13,0)),"",VLOOKUP(A84,'Registration Database'!A:N,13,0))</f>
        <v/>
      </c>
      <c r="C84" t="str">
        <f>IF(ISERROR(VLOOKUP(A84,'Registration Database'!A:E,3,0))," ",VLOOKUP(A84,'Registration Database'!A:E,3,0))</f>
        <v xml:space="preserve"> </v>
      </c>
      <c r="D84" t="str">
        <f t="shared" si="15"/>
        <v/>
      </c>
      <c r="E84" t="str">
        <f t="shared" si="11"/>
        <v/>
      </c>
      <c r="F84" t="str">
        <f t="shared" si="17"/>
        <v/>
      </c>
      <c r="H84" t="str">
        <f t="shared" si="12"/>
        <v/>
      </c>
      <c r="J84" t="str">
        <f>IF(ISERROR(VLOOKUP(C84,'WTC Database'!C:G,4,0))," ",VLOOKUP(C84,'WTC Database'!C:G,4,0))</f>
        <v xml:space="preserve"> </v>
      </c>
      <c r="K84" s="48" t="str">
        <f>IF(ISERROR(VLOOKUP(C84,'WTC Database'!C:G,5,0))," ",VLOOKUP(C84,'WTC Database'!C:G,5,0))</f>
        <v xml:space="preserve"> </v>
      </c>
      <c r="L84" s="55"/>
      <c r="M84" s="55"/>
      <c r="N84" s="48">
        <f t="shared" si="13"/>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4"/>
        <v>0</v>
      </c>
      <c r="U84" s="48">
        <f t="shared" si="16"/>
        <v>0</v>
      </c>
    </row>
    <row r="85" spans="2:21" x14ac:dyDescent="0.3">
      <c r="B85" t="str">
        <f>IF(ISERROR(VLOOKUP(A85,'Registration Database'!A:N,13,0)),"",VLOOKUP(A85,'Registration Database'!A:N,13,0))</f>
        <v/>
      </c>
      <c r="C85" t="str">
        <f>IF(ISERROR(VLOOKUP(A85,'Registration Database'!A:E,3,0))," ",VLOOKUP(A85,'Registration Database'!A:E,3,0))</f>
        <v xml:space="preserve"> </v>
      </c>
      <c r="D85" t="str">
        <f t="shared" si="15"/>
        <v/>
      </c>
      <c r="E85" t="str">
        <f t="shared" si="11"/>
        <v/>
      </c>
      <c r="F85" t="str">
        <f t="shared" si="17"/>
        <v/>
      </c>
      <c r="H85" t="str">
        <f t="shared" si="12"/>
        <v/>
      </c>
      <c r="J85" t="str">
        <f>IF(ISERROR(VLOOKUP(C85,'WTC Database'!C:G,4,0))," ",VLOOKUP(C85,'WTC Database'!C:G,4,0))</f>
        <v xml:space="preserve"> </v>
      </c>
      <c r="K85" s="48" t="str">
        <f>IF(ISERROR(VLOOKUP(C85,'WTC Database'!C:G,5,0))," ",VLOOKUP(C85,'WTC Database'!C:G,5,0))</f>
        <v xml:space="preserve"> </v>
      </c>
      <c r="L85" s="55"/>
      <c r="M85" s="55"/>
      <c r="N85" s="48">
        <f t="shared" si="13"/>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4"/>
        <v>0</v>
      </c>
      <c r="U85" s="48">
        <f t="shared" si="16"/>
        <v>0</v>
      </c>
    </row>
    <row r="86" spans="2:21" x14ac:dyDescent="0.3">
      <c r="B86" t="str">
        <f>IF(ISERROR(VLOOKUP(A86,'Registration Database'!A:N,13,0)),"",VLOOKUP(A86,'Registration Database'!A:N,13,0))</f>
        <v/>
      </c>
      <c r="C86" t="str">
        <f>IF(ISERROR(VLOOKUP(A86,'Registration Database'!A:E,3,0))," ",VLOOKUP(A86,'Registration Database'!A:E,3,0))</f>
        <v xml:space="preserve"> </v>
      </c>
      <c r="D86" t="str">
        <f t="shared" si="15"/>
        <v/>
      </c>
      <c r="E86" t="str">
        <f t="shared" si="11"/>
        <v/>
      </c>
      <c r="F86" t="str">
        <f t="shared" si="17"/>
        <v/>
      </c>
      <c r="H86" t="str">
        <f t="shared" si="12"/>
        <v/>
      </c>
      <c r="J86" t="str">
        <f>IF(ISERROR(VLOOKUP(C86,'WTC Database'!C:G,4,0))," ",VLOOKUP(C86,'WTC Database'!C:G,4,0))</f>
        <v xml:space="preserve"> </v>
      </c>
      <c r="K86" s="48" t="str">
        <f>IF(ISERROR(VLOOKUP(C86,'WTC Database'!C:G,5,0))," ",VLOOKUP(C86,'WTC Database'!C:G,5,0))</f>
        <v xml:space="preserve"> </v>
      </c>
      <c r="L86" s="55"/>
      <c r="M86" s="55"/>
      <c r="N86" s="48">
        <f t="shared" si="13"/>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4"/>
        <v>0</v>
      </c>
      <c r="U86" s="48">
        <f t="shared" si="16"/>
        <v>0</v>
      </c>
    </row>
    <row r="87" spans="2:21" x14ac:dyDescent="0.3">
      <c r="B87" t="str">
        <f>IF(ISERROR(VLOOKUP(A87,'Registration Database'!A:N,13,0)),"",VLOOKUP(A87,'Registration Database'!A:N,13,0))</f>
        <v/>
      </c>
      <c r="C87" t="str">
        <f>IF(ISERROR(VLOOKUP(A87,'Registration Database'!A:E,3,0))," ",VLOOKUP(A87,'Registration Database'!A:E,3,0))</f>
        <v xml:space="preserve"> </v>
      </c>
      <c r="D87" t="str">
        <f t="shared" si="15"/>
        <v/>
      </c>
      <c r="E87" t="str">
        <f t="shared" si="11"/>
        <v/>
      </c>
      <c r="F87" t="str">
        <f t="shared" si="17"/>
        <v/>
      </c>
      <c r="H87" t="str">
        <f t="shared" si="12"/>
        <v/>
      </c>
      <c r="J87" t="str">
        <f>IF(ISERROR(VLOOKUP(C87,'WTC Database'!C:G,4,0))," ",VLOOKUP(C87,'WTC Database'!C:G,4,0))</f>
        <v xml:space="preserve"> </v>
      </c>
      <c r="K87" s="48" t="str">
        <f>IF(ISERROR(VLOOKUP(C87,'WTC Database'!C:G,5,0))," ",VLOOKUP(C87,'WTC Database'!C:G,5,0))</f>
        <v xml:space="preserve"> </v>
      </c>
      <c r="L87" s="55"/>
      <c r="M87" s="55"/>
      <c r="N87" s="48">
        <f t="shared" si="13"/>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4"/>
        <v>0</v>
      </c>
      <c r="U87" s="48">
        <f t="shared" si="16"/>
        <v>0</v>
      </c>
    </row>
    <row r="88" spans="2:21" x14ac:dyDescent="0.3">
      <c r="B88" t="str">
        <f>IF(ISERROR(VLOOKUP(A88,'Registration Database'!A:N,13,0)),"",VLOOKUP(A88,'Registration Database'!A:N,13,0))</f>
        <v/>
      </c>
      <c r="C88" t="str">
        <f>IF(ISERROR(VLOOKUP(A88,'Registration Database'!A:E,3,0))," ",VLOOKUP(A88,'Registration Database'!A:E,3,0))</f>
        <v xml:space="preserve"> </v>
      </c>
      <c r="D88" t="str">
        <f t="shared" si="15"/>
        <v/>
      </c>
      <c r="E88" t="str">
        <f t="shared" si="11"/>
        <v/>
      </c>
      <c r="F88" t="str">
        <f t="shared" si="17"/>
        <v/>
      </c>
      <c r="H88" t="str">
        <f t="shared" si="12"/>
        <v/>
      </c>
      <c r="J88" t="str">
        <f>IF(ISERROR(VLOOKUP(C88,'WTC Database'!C:G,4,0))," ",VLOOKUP(C88,'WTC Database'!C:G,4,0))</f>
        <v xml:space="preserve"> </v>
      </c>
      <c r="K88" s="48" t="str">
        <f>IF(ISERROR(VLOOKUP(C88,'WTC Database'!C:G,5,0))," ",VLOOKUP(C88,'WTC Database'!C:G,5,0))</f>
        <v xml:space="preserve"> </v>
      </c>
      <c r="L88" s="55"/>
      <c r="M88" s="55"/>
      <c r="N88" s="48">
        <f t="shared" si="13"/>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4"/>
        <v>0</v>
      </c>
      <c r="U88" s="48">
        <f t="shared" si="16"/>
        <v>0</v>
      </c>
    </row>
    <row r="89" spans="2:21" x14ac:dyDescent="0.3">
      <c r="B89" t="str">
        <f>IF(ISERROR(VLOOKUP(A89,'Registration Database'!A:N,13,0)),"",VLOOKUP(A89,'Registration Database'!A:N,13,0))</f>
        <v/>
      </c>
      <c r="C89" t="str">
        <f>IF(ISERROR(VLOOKUP(A89,'Registration Database'!A:E,3,0))," ",VLOOKUP(A89,'Registration Database'!A:E,3,0))</f>
        <v xml:space="preserve"> </v>
      </c>
      <c r="D89" t="str">
        <f t="shared" si="15"/>
        <v/>
      </c>
      <c r="E89" t="str">
        <f t="shared" si="11"/>
        <v/>
      </c>
      <c r="F89" t="str">
        <f t="shared" si="17"/>
        <v/>
      </c>
      <c r="H89" t="str">
        <f t="shared" si="12"/>
        <v/>
      </c>
      <c r="J89" t="str">
        <f>IF(ISERROR(VLOOKUP(C89,'WTC Database'!C:G,4,0))," ",VLOOKUP(C89,'WTC Database'!C:G,4,0))</f>
        <v xml:space="preserve"> </v>
      </c>
      <c r="K89" s="48" t="str">
        <f>IF(ISERROR(VLOOKUP(C89,'WTC Database'!C:G,5,0))," ",VLOOKUP(C89,'WTC Database'!C:G,5,0))</f>
        <v xml:space="preserve"> </v>
      </c>
      <c r="L89" s="55"/>
      <c r="M89" s="55"/>
      <c r="N89" s="48">
        <f t="shared" si="13"/>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4"/>
        <v>0</v>
      </c>
      <c r="U89" s="48">
        <f t="shared" si="16"/>
        <v>0</v>
      </c>
    </row>
    <row r="90" spans="2:21" x14ac:dyDescent="0.3">
      <c r="B90" t="str">
        <f>IF(ISERROR(VLOOKUP(A90,'Registration Database'!A:N,13,0)),"",VLOOKUP(A90,'Registration Database'!A:N,13,0))</f>
        <v/>
      </c>
      <c r="C90" t="str">
        <f>IF(ISERROR(VLOOKUP(A90,'Registration Database'!A:E,3,0))," ",VLOOKUP(A90,'Registration Database'!A:E,3,0))</f>
        <v xml:space="preserve"> </v>
      </c>
      <c r="D90" t="str">
        <f t="shared" si="15"/>
        <v/>
      </c>
      <c r="E90" t="str">
        <f t="shared" si="11"/>
        <v/>
      </c>
      <c r="F90" t="str">
        <f t="shared" si="17"/>
        <v/>
      </c>
      <c r="H90" t="str">
        <f t="shared" si="12"/>
        <v/>
      </c>
      <c r="J90" t="str">
        <f>IF(ISERROR(VLOOKUP(C90,'WTC Database'!C:G,4,0))," ",VLOOKUP(C90,'WTC Database'!C:G,4,0))</f>
        <v xml:space="preserve"> </v>
      </c>
      <c r="K90" s="48" t="str">
        <f>IF(ISERROR(VLOOKUP(C90,'WTC Database'!C:G,5,0))," ",VLOOKUP(C90,'WTC Database'!C:G,5,0))</f>
        <v xml:space="preserve"> </v>
      </c>
      <c r="L90" s="55"/>
      <c r="M90" s="55"/>
      <c r="N90" s="48">
        <f t="shared" si="13"/>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4"/>
        <v>0</v>
      </c>
      <c r="U90" s="48">
        <f t="shared" si="16"/>
        <v>0</v>
      </c>
    </row>
    <row r="91" spans="2:21" x14ac:dyDescent="0.3">
      <c r="B91" t="str">
        <f>IF(ISERROR(VLOOKUP(A91,'Registration Database'!A:N,13,0)),"",VLOOKUP(A91,'Registration Database'!A:N,13,0))</f>
        <v/>
      </c>
      <c r="C91" t="str">
        <f>IF(ISERROR(VLOOKUP(A91,'Registration Database'!A:E,3,0))," ",VLOOKUP(A91,'Registration Database'!A:E,3,0))</f>
        <v xml:space="preserve"> </v>
      </c>
      <c r="D91" t="str">
        <f t="shared" si="15"/>
        <v/>
      </c>
      <c r="E91" t="str">
        <f t="shared" si="11"/>
        <v/>
      </c>
      <c r="F91" t="str">
        <f t="shared" si="17"/>
        <v/>
      </c>
      <c r="H91" t="str">
        <f t="shared" si="12"/>
        <v/>
      </c>
      <c r="J91" t="str">
        <f>IF(ISERROR(VLOOKUP(C91,'WTC Database'!C:G,4,0))," ",VLOOKUP(C91,'WTC Database'!C:G,4,0))</f>
        <v xml:space="preserve"> </v>
      </c>
      <c r="K91" s="48" t="str">
        <f>IF(ISERROR(VLOOKUP(C91,'WTC Database'!C:G,5,0))," ",VLOOKUP(C91,'WTC Database'!C:G,5,0))</f>
        <v xml:space="preserve"> </v>
      </c>
      <c r="L91" s="55"/>
      <c r="M91" s="55"/>
      <c r="N91" s="48">
        <f t="shared" si="13"/>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4"/>
        <v>0</v>
      </c>
      <c r="U91" s="48">
        <f t="shared" si="16"/>
        <v>0</v>
      </c>
    </row>
    <row r="92" spans="2:21" x14ac:dyDescent="0.3">
      <c r="B92" t="str">
        <f>IF(ISERROR(VLOOKUP(A92,'Registration Database'!A:N,13,0)),"",VLOOKUP(A92,'Registration Database'!A:N,13,0))</f>
        <v/>
      </c>
      <c r="C92" t="str">
        <f>IF(ISERROR(VLOOKUP(A92,'Registration Database'!A:E,3,0))," ",VLOOKUP(A92,'Registration Database'!A:E,3,0))</f>
        <v xml:space="preserve"> </v>
      </c>
      <c r="D92" t="str">
        <f t="shared" si="15"/>
        <v/>
      </c>
      <c r="E92" t="str">
        <f t="shared" si="11"/>
        <v/>
      </c>
      <c r="F92" t="str">
        <f t="shared" si="17"/>
        <v/>
      </c>
      <c r="H92" t="str">
        <f t="shared" si="12"/>
        <v/>
      </c>
      <c r="J92" t="str">
        <f>IF(ISERROR(VLOOKUP(C92,'WTC Database'!C:G,4,0))," ",VLOOKUP(C92,'WTC Database'!C:G,4,0))</f>
        <v xml:space="preserve"> </v>
      </c>
      <c r="K92" s="48" t="str">
        <f>IF(ISERROR(VLOOKUP(C92,'WTC Database'!C:G,5,0))," ",VLOOKUP(C92,'WTC Database'!C:G,5,0))</f>
        <v xml:space="preserve"> </v>
      </c>
      <c r="L92" s="55"/>
      <c r="M92" s="55"/>
      <c r="N92" s="48">
        <f t="shared" si="13"/>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4"/>
        <v>0</v>
      </c>
      <c r="U92" s="48">
        <f t="shared" si="16"/>
        <v>0</v>
      </c>
    </row>
    <row r="93" spans="2:21" x14ac:dyDescent="0.3">
      <c r="B93" t="str">
        <f>IF(ISERROR(VLOOKUP(A93,'Registration Database'!A:N,13,0)),"",VLOOKUP(A93,'Registration Database'!A:N,13,0))</f>
        <v/>
      </c>
      <c r="C93" t="str">
        <f>IF(ISERROR(VLOOKUP(A93,'Registration Database'!A:E,3,0))," ",VLOOKUP(A93,'Registration Database'!A:E,3,0))</f>
        <v xml:space="preserve"> </v>
      </c>
      <c r="D93" t="str">
        <f t="shared" si="15"/>
        <v/>
      </c>
      <c r="E93" t="str">
        <f t="shared" si="11"/>
        <v/>
      </c>
      <c r="F93" t="str">
        <f t="shared" si="17"/>
        <v/>
      </c>
      <c r="H93" t="str">
        <f t="shared" si="12"/>
        <v/>
      </c>
      <c r="J93" t="str">
        <f>IF(ISERROR(VLOOKUP(C93,'WTC Database'!C:G,4,0))," ",VLOOKUP(C93,'WTC Database'!C:G,4,0))</f>
        <v xml:space="preserve"> </v>
      </c>
      <c r="K93" s="48" t="str">
        <f>IF(ISERROR(VLOOKUP(C93,'WTC Database'!C:G,5,0))," ",VLOOKUP(C93,'WTC Database'!C:G,5,0))</f>
        <v xml:space="preserve"> </v>
      </c>
      <c r="L93" s="55"/>
      <c r="M93" s="55"/>
      <c r="N93" s="48">
        <f t="shared" si="13"/>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4"/>
        <v>0</v>
      </c>
      <c r="U93" s="48">
        <f t="shared" si="16"/>
        <v>0</v>
      </c>
    </row>
    <row r="94" spans="2:21" x14ac:dyDescent="0.3">
      <c r="B94" t="str">
        <f>IF(ISERROR(VLOOKUP(A94,'Registration Database'!A:N,13,0)),"",VLOOKUP(A94,'Registration Database'!A:N,13,0))</f>
        <v/>
      </c>
      <c r="C94" t="str">
        <f>IF(ISERROR(VLOOKUP(A94,'Registration Database'!A:E,3,0))," ",VLOOKUP(A94,'Registration Database'!A:E,3,0))</f>
        <v xml:space="preserve"> </v>
      </c>
      <c r="D94" t="str">
        <f t="shared" si="15"/>
        <v/>
      </c>
      <c r="E94" t="str">
        <f t="shared" si="11"/>
        <v/>
      </c>
      <c r="F94" t="str">
        <f t="shared" si="17"/>
        <v/>
      </c>
      <c r="H94" t="str">
        <f t="shared" si="12"/>
        <v/>
      </c>
      <c r="J94" t="str">
        <f>IF(ISERROR(VLOOKUP(C94,'WTC Database'!C:G,4,0))," ",VLOOKUP(C94,'WTC Database'!C:G,4,0))</f>
        <v xml:space="preserve"> </v>
      </c>
      <c r="K94" s="48" t="str">
        <f>IF(ISERROR(VLOOKUP(C94,'WTC Database'!C:G,5,0))," ",VLOOKUP(C94,'WTC Database'!C:G,5,0))</f>
        <v xml:space="preserve"> </v>
      </c>
      <c r="L94" s="55"/>
      <c r="M94" s="55"/>
      <c r="N94" s="48">
        <f t="shared" si="13"/>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4"/>
        <v>0</v>
      </c>
      <c r="U94" s="48">
        <f t="shared" si="16"/>
        <v>0</v>
      </c>
    </row>
    <row r="95" spans="2:21" x14ac:dyDescent="0.3">
      <c r="B95" t="str">
        <f>IF(ISERROR(VLOOKUP(A95,'Registration Database'!A:N,13,0)),"",VLOOKUP(A95,'Registration Database'!A:N,13,0))</f>
        <v/>
      </c>
      <c r="C95" t="str">
        <f>IF(ISERROR(VLOOKUP(A95,'Registration Database'!A:E,3,0))," ",VLOOKUP(A95,'Registration Database'!A:E,3,0))</f>
        <v xml:space="preserve"> </v>
      </c>
      <c r="D95" t="str">
        <f t="shared" si="15"/>
        <v/>
      </c>
      <c r="E95" t="str">
        <f t="shared" si="11"/>
        <v/>
      </c>
      <c r="F95" t="str">
        <f t="shared" si="17"/>
        <v/>
      </c>
      <c r="H95" t="str">
        <f t="shared" si="12"/>
        <v/>
      </c>
      <c r="J95" t="str">
        <f>IF(ISERROR(VLOOKUP(C95,'WTC Database'!C:G,4,0))," ",VLOOKUP(C95,'WTC Database'!C:G,4,0))</f>
        <v xml:space="preserve"> </v>
      </c>
      <c r="K95" s="48" t="str">
        <f>IF(ISERROR(VLOOKUP(C95,'WTC Database'!C:G,5,0))," ",VLOOKUP(C95,'WTC Database'!C:G,5,0))</f>
        <v xml:space="preserve"> </v>
      </c>
      <c r="L95" s="55"/>
      <c r="M95" s="55"/>
      <c r="N95" s="48">
        <f t="shared" si="13"/>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4"/>
        <v>0</v>
      </c>
      <c r="U95" s="48">
        <f t="shared" si="16"/>
        <v>0</v>
      </c>
    </row>
    <row r="96" spans="2:21" x14ac:dyDescent="0.3">
      <c r="B96" t="str">
        <f>IF(ISERROR(VLOOKUP(A96,'Registration Database'!A:N,13,0)),"",VLOOKUP(A96,'Registration Database'!A:N,13,0))</f>
        <v/>
      </c>
      <c r="C96" t="str">
        <f>IF(ISERROR(VLOOKUP(A96,'Registration Database'!A:E,3,0))," ",VLOOKUP(A96,'Registration Database'!A:E,3,0))</f>
        <v xml:space="preserve"> </v>
      </c>
      <c r="D96" t="str">
        <f t="shared" si="15"/>
        <v/>
      </c>
      <c r="E96" t="str">
        <f t="shared" si="11"/>
        <v/>
      </c>
      <c r="F96" t="str">
        <f t="shared" si="17"/>
        <v/>
      </c>
      <c r="H96" t="str">
        <f t="shared" si="12"/>
        <v/>
      </c>
      <c r="J96" t="str">
        <f>IF(ISERROR(VLOOKUP(C96,'WTC Database'!C:G,4,0))," ",VLOOKUP(C96,'WTC Database'!C:G,4,0))</f>
        <v xml:space="preserve"> </v>
      </c>
      <c r="K96" s="48" t="str">
        <f>IF(ISERROR(VLOOKUP(C96,'WTC Database'!C:G,5,0))," ",VLOOKUP(C96,'WTC Database'!C:G,5,0))</f>
        <v xml:space="preserve"> </v>
      </c>
      <c r="L96" s="55"/>
      <c r="M96" s="55"/>
      <c r="N96" s="48">
        <f t="shared" si="13"/>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4"/>
        <v>0</v>
      </c>
      <c r="U96" s="48">
        <f t="shared" si="16"/>
        <v>0</v>
      </c>
    </row>
    <row r="97" spans="2:21" x14ac:dyDescent="0.3">
      <c r="B97" t="str">
        <f>IF(ISERROR(VLOOKUP(A97,'Registration Database'!A:N,13,0)),"",VLOOKUP(A97,'Registration Database'!A:N,13,0))</f>
        <v/>
      </c>
      <c r="C97" t="str">
        <f>IF(ISERROR(VLOOKUP(A97,'Registration Database'!A:E,3,0))," ",VLOOKUP(A97,'Registration Database'!A:E,3,0))</f>
        <v xml:space="preserve"> </v>
      </c>
      <c r="D97" t="str">
        <f t="shared" si="15"/>
        <v/>
      </c>
      <c r="E97" t="str">
        <f t="shared" si="11"/>
        <v/>
      </c>
      <c r="F97" t="str">
        <f t="shared" si="17"/>
        <v/>
      </c>
      <c r="H97" t="str">
        <f t="shared" si="12"/>
        <v/>
      </c>
      <c r="J97" t="str">
        <f>IF(ISERROR(VLOOKUP(C97,'WTC Database'!C:G,4,0))," ",VLOOKUP(C97,'WTC Database'!C:G,4,0))</f>
        <v xml:space="preserve"> </v>
      </c>
      <c r="K97" s="48" t="str">
        <f>IF(ISERROR(VLOOKUP(C97,'WTC Database'!C:G,5,0))," ",VLOOKUP(C97,'WTC Database'!C:G,5,0))</f>
        <v xml:space="preserve"> </v>
      </c>
      <c r="L97" s="55"/>
      <c r="M97" s="55"/>
      <c r="N97" s="48">
        <f t="shared" si="13"/>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4"/>
        <v>0</v>
      </c>
      <c r="U97" s="48">
        <f t="shared" si="16"/>
        <v>0</v>
      </c>
    </row>
    <row r="98" spans="2:21" x14ac:dyDescent="0.3">
      <c r="B98" t="str">
        <f>IF(ISERROR(VLOOKUP(A98,'Registration Database'!A:N,13,0)),"",VLOOKUP(A98,'Registration Database'!A:N,13,0))</f>
        <v/>
      </c>
      <c r="C98" t="str">
        <f>IF(ISERROR(VLOOKUP(A98,'Registration Database'!A:E,3,0))," ",VLOOKUP(A98,'Registration Database'!A:E,3,0))</f>
        <v xml:space="preserve"> </v>
      </c>
      <c r="D98" t="str">
        <f t="shared" si="15"/>
        <v/>
      </c>
      <c r="E98" t="str">
        <f t="shared" si="11"/>
        <v/>
      </c>
      <c r="F98" t="str">
        <f t="shared" si="17"/>
        <v/>
      </c>
      <c r="H98" t="str">
        <f t="shared" si="12"/>
        <v/>
      </c>
      <c r="J98" t="str">
        <f>IF(ISERROR(VLOOKUP(C98,'WTC Database'!C:G,4,0))," ",VLOOKUP(C98,'WTC Database'!C:G,4,0))</f>
        <v xml:space="preserve"> </v>
      </c>
      <c r="K98" s="48" t="str">
        <f>IF(ISERROR(VLOOKUP(C98,'WTC Database'!C:G,5,0))," ",VLOOKUP(C98,'WTC Database'!C:G,5,0))</f>
        <v xml:space="preserve"> </v>
      </c>
      <c r="L98" s="55"/>
      <c r="M98" s="55"/>
      <c r="N98" s="48">
        <f t="shared" si="13"/>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4"/>
        <v>0</v>
      </c>
      <c r="U98" s="48">
        <f t="shared" si="16"/>
        <v>0</v>
      </c>
    </row>
    <row r="99" spans="2:21" x14ac:dyDescent="0.3">
      <c r="B99" t="str">
        <f>IF(ISERROR(VLOOKUP(A99,'Registration Database'!A:N,13,0)),"",VLOOKUP(A99,'Registration Database'!A:N,13,0))</f>
        <v/>
      </c>
      <c r="C99" t="str">
        <f>IF(ISERROR(VLOOKUP(A99,'Registration Database'!A:E,3,0))," ",VLOOKUP(A99,'Registration Database'!A:E,3,0))</f>
        <v xml:space="preserve"> </v>
      </c>
      <c r="D99" t="str">
        <f t="shared" si="15"/>
        <v/>
      </c>
      <c r="E99" t="str">
        <f t="shared" si="11"/>
        <v/>
      </c>
      <c r="F99" t="str">
        <f t="shared" si="17"/>
        <v/>
      </c>
      <c r="H99" t="str">
        <f t="shared" si="12"/>
        <v/>
      </c>
      <c r="J99" t="str">
        <f>IF(ISERROR(VLOOKUP(C99,'WTC Database'!C:G,4,0))," ",VLOOKUP(C99,'WTC Database'!C:G,4,0))</f>
        <v xml:space="preserve"> </v>
      </c>
      <c r="K99" s="48" t="str">
        <f>IF(ISERROR(VLOOKUP(C99,'WTC Database'!C:G,5,0))," ",VLOOKUP(C99,'WTC Database'!C:G,5,0))</f>
        <v xml:space="preserve"> </v>
      </c>
      <c r="L99" s="55"/>
      <c r="M99" s="55"/>
      <c r="N99" s="48">
        <f t="shared" si="13"/>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4"/>
        <v>0</v>
      </c>
      <c r="U99" s="48">
        <f t="shared" si="16"/>
        <v>0</v>
      </c>
    </row>
    <row r="100" spans="2:21" x14ac:dyDescent="0.3">
      <c r="B100" t="str">
        <f>IF(ISERROR(VLOOKUP(A100,'Registration Database'!A:N,13,0)),"",VLOOKUP(A100,'Registration Database'!A:N,13,0))</f>
        <v/>
      </c>
      <c r="C100" t="str">
        <f>IF(ISERROR(VLOOKUP(A100,'Registration Database'!A:E,3,0))," ",VLOOKUP(A100,'Registration Database'!A:E,3,0))</f>
        <v xml:space="preserve"> </v>
      </c>
      <c r="D100" t="str">
        <f t="shared" si="15"/>
        <v/>
      </c>
      <c r="E100" t="str">
        <f t="shared" si="11"/>
        <v/>
      </c>
      <c r="F100" t="str">
        <f t="shared" si="17"/>
        <v/>
      </c>
      <c r="H100" t="str">
        <f t="shared" si="12"/>
        <v/>
      </c>
      <c r="J100" t="str">
        <f>IF(ISERROR(VLOOKUP(C100,'WTC Database'!C:G,4,0))," ",VLOOKUP(C100,'WTC Database'!C:G,4,0))</f>
        <v xml:space="preserve"> </v>
      </c>
      <c r="K100" s="48" t="str">
        <f>IF(ISERROR(VLOOKUP(C100,'WTC Database'!C:G,5,0))," ",VLOOKUP(C100,'WTC Database'!C:G,5,0))</f>
        <v xml:space="preserve"> </v>
      </c>
      <c r="L100" s="55"/>
      <c r="M100" s="55"/>
      <c r="N100" s="48">
        <f t="shared" si="13"/>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4"/>
        <v>0</v>
      </c>
      <c r="U100" s="48">
        <f t="shared" si="16"/>
        <v>0</v>
      </c>
    </row>
  </sheetData>
  <conditionalFormatting sqref="A27:Q100 B22:Q26 A2:Q21">
    <cfRule type="expression" dxfId="101" priority="23">
      <formula>$D2="OVR"</formula>
    </cfRule>
    <cfRule type="expression" dxfId="100" priority="24">
      <formula>$D2="ARR"</formula>
    </cfRule>
    <cfRule type="expression" dxfId="99" priority="25">
      <formula>$D2="DEP"</formula>
    </cfRule>
    <cfRule type="expression" dxfId="98" priority="26">
      <formula>$D2="LOC"</formula>
    </cfRule>
  </conditionalFormatting>
  <conditionalFormatting sqref="G2:G100">
    <cfRule type="expression" priority="7">
      <formula>AND($D2="OVR", NOT(ISBLANK($G2)))</formula>
    </cfRule>
    <cfRule type="expression" dxfId="97" priority="8">
      <formula>AND($D2="OVR", ISBLANK($G2))</formula>
    </cfRule>
    <cfRule type="expression" dxfId="96" priority="11">
      <formula>AND($D2="ARR", NOT(ISBLANK($G2)))</formula>
    </cfRule>
    <cfRule type="expression" dxfId="95" priority="12">
      <formula>AND($D2="ARR", ISBLANK($G2))</formula>
    </cfRule>
  </conditionalFormatting>
  <conditionalFormatting sqref="I2:I100">
    <cfRule type="expression" priority="5">
      <formula>AND($D2="OVR", NOT(ISBLANK($I2)))</formula>
    </cfRule>
    <cfRule type="expression" dxfId="94" priority="6">
      <formula>AND($D2="OVR", ISBLANK($I2))</formula>
    </cfRule>
    <cfRule type="expression" priority="9">
      <formula>AND($D2="DEP", NOT(ISBLANK($I2)))</formula>
    </cfRule>
    <cfRule type="expression" dxfId="93" priority="10">
      <formula>AND($D2="DEP", ISBLANK($I2))</formula>
    </cfRule>
  </conditionalFormatting>
  <conditionalFormatting sqref="J2:J100">
    <cfRule type="expression" dxfId="92" priority="19">
      <formula>$J2="J"</formula>
    </cfRule>
    <cfRule type="expression" dxfId="91" priority="20">
      <formula>$J2="H"</formula>
    </cfRule>
    <cfRule type="expression" dxfId="90" priority="21">
      <formula>$J2="S"</formula>
    </cfRule>
    <cfRule type="expression" dxfId="89" priority="22">
      <formula>$J2="M"</formula>
    </cfRule>
  </conditionalFormatting>
  <conditionalFormatting sqref="K2:K100">
    <cfRule type="expression" dxfId="88" priority="14">
      <formula>$K2="S"</formula>
    </cfRule>
    <cfRule type="expression" dxfId="87" priority="15">
      <formula>$K2="LM"</formula>
    </cfRule>
    <cfRule type="expression" dxfId="86" priority="16">
      <formula>$K2="UM"</formula>
    </cfRule>
    <cfRule type="expression" dxfId="85" priority="17">
      <formula>$K2="H"</formula>
    </cfRule>
    <cfRule type="expression" dxfId="84" priority="18">
      <formula>$K2="J"</formula>
    </cfRule>
  </conditionalFormatting>
  <conditionalFormatting sqref="S1:S1048576">
    <cfRule type="expression" dxfId="83" priority="13" stopIfTrue="1">
      <formula>IF($R1&lt;&gt;"BM",FALSE,IF(OR($S1="A",$S1="L",$S1="M"),FALSE,TRUE))</formula>
    </cfRule>
  </conditionalFormatting>
  <conditionalFormatting sqref="A22:A26">
    <cfRule type="expression" dxfId="82" priority="1">
      <formula>$D22="OVR"</formula>
    </cfRule>
    <cfRule type="expression" dxfId="81" priority="2">
      <formula>$D22="ARR"</formula>
    </cfRule>
    <cfRule type="expression" dxfId="80" priority="3">
      <formula>$D22="DEP"</formula>
    </cfRule>
    <cfRule type="expression" dxfId="79" priority="4">
      <formula>$D22="LOC"</formula>
    </cfRule>
  </conditionalFormatting>
  <dataValidations count="10">
    <dataValidation type="list" allowBlank="1" showInputMessage="1" showErrorMessage="1" sqref="D1" xr:uid="{C120F529-E378-4665-81C8-8E2324BE0F3B}">
      <formula1>"BM, BC, VM, VC"</formula1>
    </dataValidation>
    <dataValidation type="list" allowBlank="1" showInputMessage="1" showErrorMessage="1" sqref="D101:D1048576" xr:uid="{9A73569F-733C-44FB-B1D0-7C85290B74DF}">
      <formula1>"LOC, DEP, ARR, OVR"</formula1>
    </dataValidation>
    <dataValidation type="list" allowBlank="1" showInputMessage="1" showErrorMessage="1" sqref="O101:O1048576 P1:P100" xr:uid="{F2AD03AA-DAA9-46CD-9F8A-711A21021799}">
      <formula1>"DUAL, SOLO, 1, 2, 3, 4, 5, 6, 7, 8, 9, 10, 11, 12, 13, 14, 15, 16, 17, 18, 19, 20, 21, 22, 23, 24, 25, 26, 27, 28, 29, 30, 31, 32, 33, 34, 35, 36, 37, 38, 39, 40, 41, 42, 43, 44, 45, 46, 47, 48, 49, 50, 51, 52, 53, 54, 55"</formula1>
    </dataValidation>
    <dataValidation type="custom" allowBlank="1" showInputMessage="1" showErrorMessage="1" errorTitle="Invalid Time Format" error="Invalid Time Format" sqref="G1 G101:G1048576" xr:uid="{DDDB69ED-A199-4E52-9509-4CC3AD4227A6}">
      <formula1>AND(LEN(G2)=4,ISNUMBER(G2))</formula1>
    </dataValidation>
    <dataValidation type="list" allowBlank="1" showInputMessage="1" showErrorMessage="1" error="Please enter the correct rules of flight._x000a_VFR (V), IFR (I), IFR to VFR (Y), VFR to IFR (Z)" sqref="E1:E1048576" xr:uid="{41A65CFF-60CE-4864-8319-22F7A2EFBD0A}">
      <formula1>"V,I,Y,Z"</formula1>
    </dataValidation>
    <dataValidation type="whole" allowBlank="1" showInputMessage="1" showErrorMessage="1" error="Please enter the number of times this sortie received a Flight Information Service." sqref="N1 N101:N1048576" xr:uid="{9B96B467-1945-435D-BD84-F05FF11ABECD}">
      <formula1>1</formula1>
      <formula2>10</formula2>
    </dataValidation>
    <dataValidation type="whole" allowBlank="1" showInputMessage="1" showErrorMessage="1" errorTitle="Touch And Go" error="Please enter the number of times the aircraft performed a touch and go." sqref="L1:L1048576" xr:uid="{2A5A1499-626E-4352-BD91-4B231A9F2BEC}">
      <formula1>1</formula1>
      <formula2>100</formula2>
    </dataValidation>
    <dataValidation type="whole" allowBlank="1" showInputMessage="1" showErrorMessage="1" errorTitle="Overshoot" error="Please enter the total number of Go Arounds, Missed Approaches or Overshoots the aircraft performed." sqref="M1:M1048576" xr:uid="{F3D35246-620E-42B0-8FDD-ED0BC52830FB}">
      <formula1>1</formula1>
      <formula2>100</formula2>
    </dataValidation>
    <dataValidation type="list" allowBlank="1" showErrorMessage="1" errorTitle="Type of Flight" error="DEP - Departure_x000a_ARR - Arrival_x000a_LOC - Local_x000a_OVR - Overflight" sqref="D2:D100" xr:uid="{2C8924E2-B36D-4A10-9849-4FA4EAE6DA38}">
      <formula1>"LOC, DEP, ARR, OVR"</formula1>
    </dataValidation>
    <dataValidation type="whole" allowBlank="1" showInputMessage="1" showErrorMessage="1" errorTitle="Flight Information Service" error="Please enter the number of times this sortie received a Flight Information Service (Basic Service)." sqref="N2:N100" xr:uid="{A257C287-8A39-4F9A-86BB-730BC8EA706F}">
      <formula1>1</formula1>
      <formula2>10</formula2>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1C7893-9C67-40B4-9290-ADE65B0807D0}">
  <sheetPr codeName="Sheet38"/>
  <dimension ref="A1:U100"/>
  <sheetViews>
    <sheetView showZeros="0" tabSelected="1" topLeftCell="A6" workbookViewId="0">
      <selection activeCell="A29" sqref="A29"/>
    </sheetView>
  </sheetViews>
  <sheetFormatPr defaultRowHeight="15" customHeight="1" x14ac:dyDescent="0.3"/>
  <cols>
    <col min="1" max="1" width="15.33203125" customWidth="1"/>
    <col min="2" max="2" width="13.33203125" bestFit="1" customWidth="1"/>
    <col min="3" max="3" width="11.44140625" customWidth="1"/>
    <col min="4" max="4" width="13.6640625" customWidth="1"/>
    <col min="5" max="5" width="14.33203125" customWidth="1"/>
    <col min="6" max="6" width="11.6640625" customWidth="1"/>
    <col min="7" max="7" width="10.6640625" style="53" customWidth="1"/>
    <col min="8" max="8" width="11.6640625" customWidth="1"/>
    <col min="9" max="9" width="10.6640625" style="53" customWidth="1"/>
    <col min="10" max="10" width="9.33203125" bestFit="1" customWidth="1"/>
    <col min="11" max="11" width="6.6640625" bestFit="1" customWidth="1"/>
    <col min="12" max="12" width="7.6640625" style="54" bestFit="1" customWidth="1"/>
    <col min="13" max="13" width="6.88671875" style="54" bestFit="1" customWidth="1"/>
    <col min="14" max="14" width="6.88671875" customWidth="1"/>
    <col min="15" max="15" width="11.33203125" bestFit="1" customWidth="1"/>
    <col min="16" max="16" width="7.33203125" bestFit="1" customWidth="1"/>
    <col min="17" max="17" width="12.33203125" bestFit="1" customWidth="1"/>
    <col min="21" max="21" width="12.6640625" bestFit="1" customWidth="1"/>
  </cols>
  <sheetData>
    <row r="1" spans="1:21" x14ac:dyDescent="0.3">
      <c r="A1" t="s">
        <v>19</v>
      </c>
      <c r="B1" t="s">
        <v>20</v>
      </c>
      <c r="C1" t="s">
        <v>21</v>
      </c>
      <c r="D1" t="s">
        <v>22</v>
      </c>
      <c r="E1" t="s">
        <v>23</v>
      </c>
      <c r="F1" t="s">
        <v>24</v>
      </c>
      <c r="G1" s="49" t="s">
        <v>25</v>
      </c>
      <c r="H1" t="s">
        <v>26</v>
      </c>
      <c r="I1" s="49" t="s">
        <v>27</v>
      </c>
      <c r="J1" t="s">
        <v>28</v>
      </c>
      <c r="K1" t="s">
        <v>29</v>
      </c>
      <c r="L1" s="54" t="s">
        <v>30</v>
      </c>
      <c r="M1" s="54" t="s">
        <v>31</v>
      </c>
      <c r="N1" t="s">
        <v>8025</v>
      </c>
      <c r="O1" t="s">
        <v>32</v>
      </c>
      <c r="P1" t="s">
        <v>33</v>
      </c>
      <c r="Q1" t="s">
        <v>34</v>
      </c>
      <c r="R1" s="57" t="s">
        <v>35</v>
      </c>
      <c r="S1" s="56" t="s">
        <v>8112</v>
      </c>
      <c r="T1" s="56" t="s">
        <v>36</v>
      </c>
      <c r="U1" s="56" t="s">
        <v>37</v>
      </c>
    </row>
    <row r="2" spans="1:21" x14ac:dyDescent="0.3">
      <c r="A2" t="s">
        <v>9082</v>
      </c>
      <c r="B2" t="str">
        <f>IF(ISERROR(VLOOKUP(A2,'Registration Database'!A:N,13,0)),"",VLOOKUP(A2,'Registration Database'!A:N,13,0))</f>
        <v>INVADER</v>
      </c>
      <c r="C2" t="str">
        <f>IF(ISERROR(VLOOKUP(A2,'Registration Database'!A:E,3,0))," ",VLOOKUP(A2,'Registration Database'!A:E,3,0))</f>
        <v>B26</v>
      </c>
      <c r="D2" t="s">
        <v>9051</v>
      </c>
      <c r="E2" t="s">
        <v>52</v>
      </c>
      <c r="F2" t="s">
        <v>9085</v>
      </c>
      <c r="H2" t="str">
        <f t="shared" ref="H2:H24" si="0">IF(OR(D2="ARR",D2="LOC"),"EGOW","")</f>
        <v>EGOW</v>
      </c>
      <c r="I2" s="53">
        <v>946</v>
      </c>
      <c r="J2" t="str">
        <f>IF(ISERROR(VLOOKUP(C2,'WTC Database'!C:G,4,0))," ",VLOOKUP(C2,'WTC Database'!C:G,4,0))</f>
        <v>S</v>
      </c>
      <c r="K2" s="48" t="str">
        <f>IF(ISERROR(VLOOKUP(C2,'WTC Database'!C:G,5,0))," ",VLOOKUP(C2,'WTC Database'!C:G,5,0))</f>
        <v>S</v>
      </c>
      <c r="L2" s="55"/>
      <c r="M2" s="55"/>
      <c r="N2" s="48">
        <v>1</v>
      </c>
      <c r="O2" s="48" t="s">
        <v>9086</v>
      </c>
      <c r="P2" s="48">
        <v>2</v>
      </c>
      <c r="Q2">
        <f>IF(ISERROR(VLOOKUP(A2,'Registration Database'!A:O,15,0))," ",VLOOKUP(A2,'Registration Database'!A:O,15,0))</f>
        <v>0</v>
      </c>
      <c r="R2" s="48" t="str">
        <f>IF(ISERROR(VLOOKUP(A2,'Registration Database'!A:F,6,0))," ",VLOOKUP(A2,'Registration Database'!A:F,6,0))</f>
        <v>VC</v>
      </c>
      <c r="S2" s="48" t="str">
        <f>IF(ISERROR(VLOOKUP(B2,'Callsign Database'!A:F,3,0)),"",VLOOKUP(B2,'Callsign Database'!A:F,3,0))</f>
        <v/>
      </c>
      <c r="T2" s="48">
        <f t="shared" ref="T2:T65" si="1">IF(D2="loc",2)+IF(OR(D2="DEP",D2="ARR"),"1")+IF(D2="ovr","0")</f>
        <v>1</v>
      </c>
      <c r="U2" s="48">
        <f>L2*2</f>
        <v>0</v>
      </c>
    </row>
    <row r="3" spans="1:21" x14ac:dyDescent="0.3">
      <c r="A3" t="s">
        <v>8178</v>
      </c>
      <c r="B3" t="s">
        <v>9075</v>
      </c>
      <c r="C3" t="str">
        <f>IF(ISERROR(VLOOKUP(A3,'Registration Database'!A:E,3,0))," ",VLOOKUP(A3,'Registration Database'!A:E,3,0))</f>
        <v>EXNG</v>
      </c>
      <c r="D3" t="s">
        <v>9047</v>
      </c>
      <c r="E3" t="str">
        <f t="shared" ref="E2:E24" si="2">IF(OR(D3="LOC", D3="OVR"), "V", "")</f>
        <v>V</v>
      </c>
      <c r="F3" t="str">
        <f t="shared" ref="F2:F24" si="3">IF(OR(D3="DEP",D3="LOC"),"EGOW","")</f>
        <v>EGOW</v>
      </c>
      <c r="G3" s="53">
        <v>1153</v>
      </c>
      <c r="H3" t="str">
        <f t="shared" si="0"/>
        <v>EGOW</v>
      </c>
      <c r="I3" s="53">
        <v>1210</v>
      </c>
      <c r="J3" t="str">
        <f>IF(ISERROR(VLOOKUP(C3,'WTC Database'!C:G,4,0))," ",VLOOKUP(C3,'WTC Database'!C:G,4,0))</f>
        <v>L</v>
      </c>
      <c r="K3" s="48" t="str">
        <f>IF(ISERROR(VLOOKUP(C3,'WTC Database'!C:G,5,0))," ",VLOOKUP(C3,'WTC Database'!C:G,5,0))</f>
        <v>L</v>
      </c>
      <c r="L3" s="55"/>
      <c r="M3" s="55"/>
      <c r="N3" s="48">
        <v>1</v>
      </c>
      <c r="O3" s="48" t="str">
        <f>IF(ISERROR(VLOOKUP(B3,'Callsign Database'!A:F,4,0))," ",VLOOKUP(B3,'Callsign Database'!A:F,4,0))</f>
        <v xml:space="preserve"> </v>
      </c>
      <c r="P3" s="48">
        <v>1</v>
      </c>
      <c r="Q3">
        <f>IF(ISERROR(VLOOKUP(A3,'Registration Database'!A:O,15,0))," ",VLOOKUP(A3,'Registration Database'!A:O,15,0))</f>
        <v>0</v>
      </c>
      <c r="R3" s="48" t="str">
        <f>IF(ISERROR(VLOOKUP(A3,'Registration Database'!A:F,6,0))," ",VLOOKUP(A3,'Registration Database'!A:F,6,0))</f>
        <v>VC</v>
      </c>
      <c r="S3" s="48" t="str">
        <f>IF(ISERROR(VLOOKUP(B3,'Callsign Database'!A:F,3,0)),"",VLOOKUP(B3,'Callsign Database'!A:F,3,0))</f>
        <v/>
      </c>
      <c r="T3" s="48">
        <f t="shared" si="1"/>
        <v>2</v>
      </c>
      <c r="U3" s="48">
        <f t="shared" ref="U3:U66" si="4">L3*2</f>
        <v>0</v>
      </c>
    </row>
    <row r="4" spans="1:21" x14ac:dyDescent="0.3">
      <c r="A4" t="s">
        <v>8642</v>
      </c>
      <c r="B4" t="s">
        <v>9075</v>
      </c>
      <c r="C4" t="str">
        <f>IF(ISERROR(VLOOKUP(A4,'Registration Database'!A:E,3,0))," ",VLOOKUP(A4,'Registration Database'!A:E,3,0))</f>
        <v>EXNG</v>
      </c>
      <c r="D4" t="s">
        <v>9047</v>
      </c>
      <c r="E4" t="str">
        <f t="shared" si="2"/>
        <v>V</v>
      </c>
      <c r="F4" t="str">
        <f t="shared" si="3"/>
        <v>EGOW</v>
      </c>
      <c r="G4" s="53">
        <v>1153</v>
      </c>
      <c r="H4" t="str">
        <f t="shared" si="0"/>
        <v>EGOW</v>
      </c>
      <c r="I4" s="53">
        <v>1210</v>
      </c>
      <c r="J4" t="str">
        <f>IF(ISERROR(VLOOKUP(C4,'WTC Database'!C:G,4,0))," ",VLOOKUP(C4,'WTC Database'!C:G,4,0))</f>
        <v>L</v>
      </c>
      <c r="K4" s="48" t="str">
        <f>IF(ISERROR(VLOOKUP(C4,'WTC Database'!C:G,5,0))," ",VLOOKUP(C4,'WTC Database'!C:G,5,0))</f>
        <v>L</v>
      </c>
      <c r="L4" s="55"/>
      <c r="M4" s="55"/>
      <c r="N4" s="48">
        <v>1</v>
      </c>
      <c r="O4" s="48" t="str">
        <f>IF(ISERROR(VLOOKUP(B4,'Callsign Database'!A:F,4,0))," ",VLOOKUP(B4,'Callsign Database'!A:F,4,0))</f>
        <v xml:space="preserve"> </v>
      </c>
      <c r="P4" s="48">
        <v>1</v>
      </c>
      <c r="Q4">
        <f>IF(ISERROR(VLOOKUP(A4,'Registration Database'!A:O,15,0))," ",VLOOKUP(A4,'Registration Database'!A:O,15,0))</f>
        <v>0</v>
      </c>
      <c r="R4" s="48" t="str">
        <f>IF(ISERROR(VLOOKUP(A4,'Registration Database'!A:F,6,0))," ",VLOOKUP(A4,'Registration Database'!A:F,6,0))</f>
        <v>VC</v>
      </c>
      <c r="S4" s="48" t="str">
        <f>IF(ISERROR(VLOOKUP(B4,'Callsign Database'!A:F,3,0)),"",VLOOKUP(B4,'Callsign Database'!A:F,3,0))</f>
        <v/>
      </c>
      <c r="T4" s="48">
        <f t="shared" si="1"/>
        <v>2</v>
      </c>
      <c r="U4" s="48">
        <f t="shared" si="4"/>
        <v>0</v>
      </c>
    </row>
    <row r="5" spans="1:21" x14ac:dyDescent="0.3">
      <c r="A5" t="s">
        <v>732</v>
      </c>
      <c r="B5" t="str">
        <f>IF(ISERROR(VLOOKUP(A5,'Registration Database'!A:N,13,0)),"",VLOOKUP(A5,'Registration Database'!A:N,13,0))</f>
        <v>GJPIT</v>
      </c>
      <c r="C5" t="str">
        <f>IF(ISERROR(VLOOKUP(A5,'Registration Database'!A:E,3,0))," ",VLOOKUP(A5,'Registration Database'!A:E,3,0))</f>
        <v>PTS2</v>
      </c>
      <c r="D5" t="s">
        <v>9047</v>
      </c>
      <c r="E5" t="str">
        <f t="shared" si="2"/>
        <v>V</v>
      </c>
      <c r="F5" t="str">
        <f t="shared" si="3"/>
        <v>EGOW</v>
      </c>
      <c r="G5" s="53">
        <v>1238</v>
      </c>
      <c r="H5" t="str">
        <f t="shared" si="0"/>
        <v>EGOW</v>
      </c>
      <c r="I5" s="53">
        <v>1253</v>
      </c>
      <c r="J5" t="str">
        <f>IF(ISERROR(VLOOKUP(C5,'WTC Database'!C:G,4,0))," ",VLOOKUP(C5,'WTC Database'!C:G,4,0))</f>
        <v>L</v>
      </c>
      <c r="K5" s="48" t="str">
        <f>IF(ISERROR(VLOOKUP(C5,'WTC Database'!C:G,5,0))," ",VLOOKUP(C5,'WTC Database'!C:G,5,0))</f>
        <v>L</v>
      </c>
      <c r="L5" s="55"/>
      <c r="M5" s="55"/>
      <c r="N5" s="48">
        <v>1</v>
      </c>
      <c r="O5" s="48" t="str">
        <f>IF(ISERROR(VLOOKUP(B5,'Callsign Database'!A:F,4,0))," ",VLOOKUP(B5,'Callsign Database'!A:F,4,0))</f>
        <v xml:space="preserve"> </v>
      </c>
      <c r="P5" s="48">
        <v>1</v>
      </c>
      <c r="Q5">
        <f>IF(ISERROR(VLOOKUP(A5,'Registration Database'!A:O,15,0))," ",VLOOKUP(A5,'Registration Database'!A:O,15,0))</f>
        <v>0</v>
      </c>
      <c r="R5" s="48" t="str">
        <f>IF(ISERROR(VLOOKUP(A5,'Registration Database'!A:F,6,0))," ",VLOOKUP(A5,'Registration Database'!A:F,6,0))</f>
        <v>VC</v>
      </c>
      <c r="S5" s="48" t="str">
        <f>IF(ISERROR(VLOOKUP(B5,'Callsign Database'!A:F,3,0)),"",VLOOKUP(B5,'Callsign Database'!A:F,3,0))</f>
        <v/>
      </c>
      <c r="T5" s="48">
        <f t="shared" si="1"/>
        <v>2</v>
      </c>
      <c r="U5" s="48">
        <f t="shared" si="4"/>
        <v>0</v>
      </c>
    </row>
    <row r="6" spans="1:21" x14ac:dyDescent="0.3">
      <c r="A6" t="s">
        <v>8233</v>
      </c>
      <c r="B6" t="str">
        <f>IF(ISERROR(VLOOKUP(A6,'Registration Database'!A:N,13,0)),"",VLOOKUP(A6,'Registration Database'!A:N,13,0))</f>
        <v>RAVEN1</v>
      </c>
      <c r="C6" t="str">
        <f>IF(ISERROR(VLOOKUP(A6,'Registration Database'!A:E,3,0))," ",VLOOKUP(A6,'Registration Database'!A:E,3,0))</f>
        <v>RV8</v>
      </c>
      <c r="D6" t="s">
        <v>9047</v>
      </c>
      <c r="E6" t="str">
        <f t="shared" si="2"/>
        <v>V</v>
      </c>
      <c r="F6" t="str">
        <f t="shared" si="3"/>
        <v>EGOW</v>
      </c>
      <c r="G6" s="53">
        <v>1246</v>
      </c>
      <c r="H6" t="str">
        <f t="shared" si="0"/>
        <v>EGOW</v>
      </c>
      <c r="I6" s="53">
        <v>1310</v>
      </c>
      <c r="J6" t="str">
        <f>IF(ISERROR(VLOOKUP(C6,'WTC Database'!C:G,4,0))," ",VLOOKUP(C6,'WTC Database'!C:G,4,0))</f>
        <v>L</v>
      </c>
      <c r="K6" s="48" t="str">
        <f>IF(ISERROR(VLOOKUP(C6,'WTC Database'!C:G,5,0))," ",VLOOKUP(C6,'WTC Database'!C:G,5,0))</f>
        <v>L</v>
      </c>
      <c r="L6" s="55"/>
      <c r="M6" s="55"/>
      <c r="N6" s="48">
        <v>1</v>
      </c>
      <c r="O6" s="48" t="str">
        <f>IF(ISERROR(VLOOKUP(B6,'Callsign Database'!A:F,4,0))," ",VLOOKUP(B6,'Callsign Database'!A:F,4,0))</f>
        <v xml:space="preserve"> </v>
      </c>
      <c r="P6" s="48">
        <v>1</v>
      </c>
      <c r="Q6">
        <f>IF(ISERROR(VLOOKUP(A6,'Registration Database'!A:O,15,0))," ",VLOOKUP(A6,'Registration Database'!A:O,15,0))</f>
        <v>0</v>
      </c>
      <c r="R6" s="48" t="str">
        <f>IF(ISERROR(VLOOKUP(A6,'Registration Database'!A:F,6,0))," ",VLOOKUP(A6,'Registration Database'!A:F,6,0))</f>
        <v>VC</v>
      </c>
      <c r="S6" s="48" t="str">
        <f>IF(ISERROR(VLOOKUP(B6,'Callsign Database'!A:F,3,0)),"",VLOOKUP(B6,'Callsign Database'!A:F,3,0))</f>
        <v/>
      </c>
      <c r="T6" s="48">
        <f t="shared" si="1"/>
        <v>2</v>
      </c>
      <c r="U6" s="48">
        <f t="shared" si="4"/>
        <v>0</v>
      </c>
    </row>
    <row r="7" spans="1:21" x14ac:dyDescent="0.3">
      <c r="A7" t="s">
        <v>9062</v>
      </c>
      <c r="B7" t="str">
        <f>IF(ISERROR(VLOOKUP(A7,'Registration Database'!A:N,13,0)),"",VLOOKUP(A7,'Registration Database'!A:N,13,0))</f>
        <v>RAVEN2</v>
      </c>
      <c r="C7" t="str">
        <f>IF(ISERROR(VLOOKUP(A7,'Registration Database'!A:E,3,0))," ",VLOOKUP(A7,'Registration Database'!A:E,3,0))</f>
        <v>RV8</v>
      </c>
      <c r="D7" t="s">
        <v>9047</v>
      </c>
      <c r="E7" t="str">
        <f t="shared" si="2"/>
        <v>V</v>
      </c>
      <c r="F7" t="str">
        <f t="shared" si="3"/>
        <v>EGOW</v>
      </c>
      <c r="G7" s="53">
        <v>1246</v>
      </c>
      <c r="H7" t="str">
        <f t="shared" si="0"/>
        <v>EGOW</v>
      </c>
      <c r="I7" s="53">
        <v>1310</v>
      </c>
      <c r="J7" t="str">
        <f>IF(ISERROR(VLOOKUP(C7,'WTC Database'!C:G,4,0))," ",VLOOKUP(C7,'WTC Database'!C:G,4,0))</f>
        <v>L</v>
      </c>
      <c r="K7" s="48" t="str">
        <f>IF(ISERROR(VLOOKUP(C7,'WTC Database'!C:G,5,0))," ",VLOOKUP(C7,'WTC Database'!C:G,5,0))</f>
        <v>L</v>
      </c>
      <c r="L7" s="55"/>
      <c r="M7" s="55"/>
      <c r="N7" s="48">
        <v>1</v>
      </c>
      <c r="O7" s="48" t="str">
        <f>IF(ISERROR(VLOOKUP(B7,'Callsign Database'!A:F,4,0))," ",VLOOKUP(B7,'Callsign Database'!A:F,4,0))</f>
        <v xml:space="preserve"> </v>
      </c>
      <c r="P7" s="48">
        <v>1</v>
      </c>
      <c r="Q7">
        <f>IF(ISERROR(VLOOKUP(A7,'Registration Database'!A:O,15,0))," ",VLOOKUP(A7,'Registration Database'!A:O,15,0))</f>
        <v>0</v>
      </c>
      <c r="R7" s="48" t="str">
        <f>IF(ISERROR(VLOOKUP(A7,'Registration Database'!A:F,6,0))," ",VLOOKUP(A7,'Registration Database'!A:F,6,0))</f>
        <v>VC</v>
      </c>
      <c r="S7" s="48" t="str">
        <f>IF(ISERROR(VLOOKUP(B7,'Callsign Database'!A:F,3,0)),"",VLOOKUP(B7,'Callsign Database'!A:F,3,0))</f>
        <v/>
      </c>
      <c r="T7" s="48">
        <f t="shared" si="1"/>
        <v>2</v>
      </c>
      <c r="U7" s="48">
        <f t="shared" si="4"/>
        <v>0</v>
      </c>
    </row>
    <row r="8" spans="1:21" x14ac:dyDescent="0.3">
      <c r="A8" t="s">
        <v>8239</v>
      </c>
      <c r="B8" t="str">
        <f>IF(ISERROR(VLOOKUP(A8,'Registration Database'!A:N,13,0)),"",VLOOKUP(A8,'Registration Database'!A:N,13,0))</f>
        <v>RAVEN3</v>
      </c>
      <c r="C8" t="str">
        <f>IF(ISERROR(VLOOKUP(A8,'Registration Database'!A:E,3,0))," ",VLOOKUP(A8,'Registration Database'!A:E,3,0))</f>
        <v>RV8</v>
      </c>
      <c r="D8" t="s">
        <v>9047</v>
      </c>
      <c r="E8" t="str">
        <f t="shared" si="2"/>
        <v>V</v>
      </c>
      <c r="F8" t="str">
        <f t="shared" si="3"/>
        <v>EGOW</v>
      </c>
      <c r="G8" s="53">
        <v>1246</v>
      </c>
      <c r="H8" t="str">
        <f t="shared" si="0"/>
        <v>EGOW</v>
      </c>
      <c r="I8" s="53">
        <v>1310</v>
      </c>
      <c r="J8" t="str">
        <f>IF(ISERROR(VLOOKUP(C8,'WTC Database'!C:G,4,0))," ",VLOOKUP(C8,'WTC Database'!C:G,4,0))</f>
        <v>L</v>
      </c>
      <c r="K8" s="48" t="str">
        <f>IF(ISERROR(VLOOKUP(C8,'WTC Database'!C:G,5,0))," ",VLOOKUP(C8,'WTC Database'!C:G,5,0))</f>
        <v>L</v>
      </c>
      <c r="L8" s="55"/>
      <c r="M8" s="55"/>
      <c r="N8" s="48">
        <v>1</v>
      </c>
      <c r="O8" s="48" t="str">
        <f>IF(ISERROR(VLOOKUP(B8,'Callsign Database'!A:F,4,0))," ",VLOOKUP(B8,'Callsign Database'!A:F,4,0))</f>
        <v xml:space="preserve"> </v>
      </c>
      <c r="P8" s="48">
        <v>1</v>
      </c>
      <c r="Q8">
        <f>IF(ISERROR(VLOOKUP(A8,'Registration Database'!A:O,15,0))," ",VLOOKUP(A8,'Registration Database'!A:O,15,0))</f>
        <v>0</v>
      </c>
      <c r="R8" s="48" t="str">
        <f>IF(ISERROR(VLOOKUP(A8,'Registration Database'!A:F,6,0))," ",VLOOKUP(A8,'Registration Database'!A:F,6,0))</f>
        <v>VC</v>
      </c>
      <c r="S8" s="48" t="str">
        <f>IF(ISERROR(VLOOKUP(B8,'Callsign Database'!A:F,3,0)),"",VLOOKUP(B8,'Callsign Database'!A:F,3,0))</f>
        <v/>
      </c>
      <c r="T8" s="48">
        <f t="shared" si="1"/>
        <v>2</v>
      </c>
      <c r="U8" s="48">
        <f t="shared" si="4"/>
        <v>0</v>
      </c>
    </row>
    <row r="9" spans="1:21" x14ac:dyDescent="0.3">
      <c r="A9" t="s">
        <v>8248</v>
      </c>
      <c r="B9" t="str">
        <f>IF(ISERROR(VLOOKUP(A9,'Registration Database'!A:N,13,0)),"",VLOOKUP(A9,'Registration Database'!A:N,13,0))</f>
        <v>RAVEN4</v>
      </c>
      <c r="C9" t="str">
        <f>IF(ISERROR(VLOOKUP(A9,'Registration Database'!A:E,3,0))," ",VLOOKUP(A9,'Registration Database'!A:E,3,0))</f>
        <v>RV8</v>
      </c>
      <c r="D9" t="s">
        <v>9047</v>
      </c>
      <c r="E9" t="str">
        <f t="shared" si="2"/>
        <v>V</v>
      </c>
      <c r="F9" t="str">
        <f t="shared" si="3"/>
        <v>EGOW</v>
      </c>
      <c r="G9" s="53">
        <v>1246</v>
      </c>
      <c r="H9" t="str">
        <f t="shared" si="0"/>
        <v>EGOW</v>
      </c>
      <c r="I9" s="53">
        <v>1310</v>
      </c>
      <c r="J9" t="str">
        <f>IF(ISERROR(VLOOKUP(C9,'WTC Database'!C:G,4,0))," ",VLOOKUP(C9,'WTC Database'!C:G,4,0))</f>
        <v>L</v>
      </c>
      <c r="K9" s="48" t="str">
        <f>IF(ISERROR(VLOOKUP(C9,'WTC Database'!C:G,5,0))," ",VLOOKUP(C9,'WTC Database'!C:G,5,0))</f>
        <v>L</v>
      </c>
      <c r="L9" s="55"/>
      <c r="M9" s="55"/>
      <c r="N9" s="48">
        <v>1</v>
      </c>
      <c r="O9" s="48" t="str">
        <f>IF(ISERROR(VLOOKUP(B9,'Callsign Database'!A:F,4,0))," ",VLOOKUP(B9,'Callsign Database'!A:F,4,0))</f>
        <v xml:space="preserve"> </v>
      </c>
      <c r="P9" s="48">
        <v>1</v>
      </c>
      <c r="Q9">
        <f>IF(ISERROR(VLOOKUP(A9,'Registration Database'!A:O,15,0))," ",VLOOKUP(A9,'Registration Database'!A:O,15,0))</f>
        <v>0</v>
      </c>
      <c r="R9" s="48" t="str">
        <f>IF(ISERROR(VLOOKUP(A9,'Registration Database'!A:F,6,0))," ",VLOOKUP(A9,'Registration Database'!A:F,6,0))</f>
        <v>VC</v>
      </c>
      <c r="S9" s="48" t="str">
        <f>IF(ISERROR(VLOOKUP(B9,'Callsign Database'!A:F,3,0)),"",VLOOKUP(B9,'Callsign Database'!A:F,3,0))</f>
        <v/>
      </c>
      <c r="T9" s="48">
        <f t="shared" si="1"/>
        <v>2</v>
      </c>
      <c r="U9" s="48">
        <f t="shared" si="4"/>
        <v>0</v>
      </c>
    </row>
    <row r="10" spans="1:21" x14ac:dyDescent="0.3">
      <c r="A10" t="s">
        <v>8236</v>
      </c>
      <c r="B10" t="str">
        <f>IF(ISERROR(VLOOKUP(A10,'Registration Database'!A:N,13,0)),"",VLOOKUP(A10,'Registration Database'!A:N,13,0))</f>
        <v>RAVEN5</v>
      </c>
      <c r="C10" t="str">
        <f>IF(ISERROR(VLOOKUP(A10,'Registration Database'!A:E,3,0))," ",VLOOKUP(A10,'Registration Database'!A:E,3,0))</f>
        <v>RV8</v>
      </c>
      <c r="D10" t="s">
        <v>9047</v>
      </c>
      <c r="E10" t="str">
        <f t="shared" si="2"/>
        <v>V</v>
      </c>
      <c r="F10" t="str">
        <f t="shared" si="3"/>
        <v>EGOW</v>
      </c>
      <c r="G10" s="53">
        <v>1246</v>
      </c>
      <c r="H10" t="str">
        <f t="shared" si="0"/>
        <v>EGOW</v>
      </c>
      <c r="I10" s="53">
        <v>1310</v>
      </c>
      <c r="J10" t="str">
        <f>IF(ISERROR(VLOOKUP(C10,'WTC Database'!C:G,4,0))," ",VLOOKUP(C10,'WTC Database'!C:G,4,0))</f>
        <v>L</v>
      </c>
      <c r="K10" s="48" t="str">
        <f>IF(ISERROR(VLOOKUP(C10,'WTC Database'!C:G,5,0))," ",VLOOKUP(C10,'WTC Database'!C:G,5,0))</f>
        <v>L</v>
      </c>
      <c r="L10" s="55"/>
      <c r="M10" s="55"/>
      <c r="N10" s="48">
        <v>1</v>
      </c>
      <c r="O10" s="48" t="str">
        <f>IF(ISERROR(VLOOKUP(B10,'Callsign Database'!A:F,4,0))," ",VLOOKUP(B10,'Callsign Database'!A:F,4,0))</f>
        <v xml:space="preserve"> </v>
      </c>
      <c r="P10" s="48">
        <v>1</v>
      </c>
      <c r="Q10">
        <f>IF(ISERROR(VLOOKUP(A10,'Registration Database'!A:O,15,0))," ",VLOOKUP(A10,'Registration Database'!A:O,15,0))</f>
        <v>0</v>
      </c>
      <c r="R10" s="48" t="str">
        <f>IF(ISERROR(VLOOKUP(A10,'Registration Database'!A:F,6,0))," ",VLOOKUP(A10,'Registration Database'!A:F,6,0))</f>
        <v>VC</v>
      </c>
      <c r="S10" s="48" t="str">
        <f>IF(ISERROR(VLOOKUP(B10,'Callsign Database'!A:F,3,0)),"",VLOOKUP(B10,'Callsign Database'!A:F,3,0))</f>
        <v/>
      </c>
      <c r="T10" s="48">
        <f t="shared" si="1"/>
        <v>2</v>
      </c>
      <c r="U10" s="48">
        <f t="shared" si="4"/>
        <v>0</v>
      </c>
    </row>
    <row r="11" spans="1:21" x14ac:dyDescent="0.3">
      <c r="A11" t="s">
        <v>8242</v>
      </c>
      <c r="B11" t="str">
        <f>IF(ISERROR(VLOOKUP(A11,'Registration Database'!A:N,13,0)),"",VLOOKUP(A11,'Registration Database'!A:N,13,0))</f>
        <v>RAVEN6</v>
      </c>
      <c r="C11" t="str">
        <f>IF(ISERROR(VLOOKUP(A11,'Registration Database'!A:E,3,0))," ",VLOOKUP(A11,'Registration Database'!A:E,3,0))</f>
        <v>RV8</v>
      </c>
      <c r="D11" t="s">
        <v>9047</v>
      </c>
      <c r="E11" t="str">
        <f>IF(OR(D11="LOC", D11="OVR"), "V", "")</f>
        <v>V</v>
      </c>
      <c r="F11" t="str">
        <f>IF(OR(D11="DEP",D11="LOC"),"EGOW","")</f>
        <v>EGOW</v>
      </c>
      <c r="G11" s="53">
        <v>1246</v>
      </c>
      <c r="H11" t="str">
        <f>IF(OR(D11="ARR",D11="LOC"),"EGOW","")</f>
        <v>EGOW</v>
      </c>
      <c r="I11" s="53">
        <v>1310</v>
      </c>
      <c r="J11" t="str">
        <f>IF(ISERROR(VLOOKUP(C11,'WTC Database'!C:G,4,0))," ",VLOOKUP(C11,'WTC Database'!C:G,4,0))</f>
        <v>L</v>
      </c>
      <c r="K11" s="48" t="str">
        <f>IF(ISERROR(VLOOKUP(C11,'WTC Database'!C:G,5,0))," ",VLOOKUP(C11,'WTC Database'!C:G,5,0))</f>
        <v>L</v>
      </c>
      <c r="L11" s="55"/>
      <c r="M11" s="55"/>
      <c r="N11" s="48">
        <v>1</v>
      </c>
      <c r="O11" s="48" t="str">
        <f>IF(ISERROR(VLOOKUP(B11,'Callsign Database'!A:F,4,0))," ",VLOOKUP(B11,'Callsign Database'!A:F,4,0))</f>
        <v xml:space="preserve"> </v>
      </c>
      <c r="P11" s="48">
        <v>1</v>
      </c>
      <c r="Q11">
        <f>IF(ISERROR(VLOOKUP(A11,'Registration Database'!A:O,15,0))," ",VLOOKUP(A11,'Registration Database'!A:O,15,0))</f>
        <v>0</v>
      </c>
      <c r="R11" s="48" t="str">
        <f>IF(ISERROR(VLOOKUP(A11,'Registration Database'!A:F,6,0))," ",VLOOKUP(A11,'Registration Database'!A:F,6,0))</f>
        <v>VC</v>
      </c>
      <c r="S11" s="48" t="str">
        <f>IF(ISERROR(VLOOKUP(B11,'Callsign Database'!A:F,3,0)),"",VLOOKUP(B11,'Callsign Database'!A:F,3,0))</f>
        <v/>
      </c>
      <c r="T11" s="48">
        <f>IF(D11="loc",2)+IF(OR(D11="DEP",D11="ARR"),"1")+IF(D11="ovr","0")</f>
        <v>2</v>
      </c>
      <c r="U11" s="48">
        <f t="shared" si="4"/>
        <v>0</v>
      </c>
    </row>
    <row r="12" spans="1:21" x14ac:dyDescent="0.3">
      <c r="A12" t="s">
        <v>9082</v>
      </c>
      <c r="B12" t="str">
        <f>IF(ISERROR(VLOOKUP(A12,'Registration Database'!A:N,13,0)),"",VLOOKUP(A12,'Registration Database'!A:N,13,0))</f>
        <v>INVADER</v>
      </c>
      <c r="C12" t="str">
        <f>IF(ISERROR(VLOOKUP(A12,'Registration Database'!A:E,3,0))," ",VLOOKUP(A12,'Registration Database'!A:E,3,0))</f>
        <v>B26</v>
      </c>
      <c r="D12" t="s">
        <v>9047</v>
      </c>
      <c r="E12" t="str">
        <f t="shared" si="2"/>
        <v>V</v>
      </c>
      <c r="F12" t="str">
        <f t="shared" si="3"/>
        <v>EGOW</v>
      </c>
      <c r="G12" s="53">
        <v>1228</v>
      </c>
      <c r="H12" t="str">
        <f t="shared" si="0"/>
        <v>EGOW</v>
      </c>
      <c r="I12" s="53">
        <v>1244</v>
      </c>
      <c r="J12" t="str">
        <f>IF(ISERROR(VLOOKUP(C12,'WTC Database'!C:G,4,0))," ",VLOOKUP(C12,'WTC Database'!C:G,4,0))</f>
        <v>S</v>
      </c>
      <c r="K12" s="48" t="str">
        <f>IF(ISERROR(VLOOKUP(C12,'WTC Database'!C:G,5,0))," ",VLOOKUP(C12,'WTC Database'!C:G,5,0))</f>
        <v>S</v>
      </c>
      <c r="L12" s="55"/>
      <c r="M12" s="55"/>
      <c r="N12" s="48">
        <v>1</v>
      </c>
      <c r="O12" s="48" t="str">
        <f>IF(ISERROR(VLOOKUP(B12,'Callsign Database'!A:F,4,0))," ",VLOOKUP(B12,'Callsign Database'!A:F,4,0))</f>
        <v xml:space="preserve"> </v>
      </c>
      <c r="P12" s="48">
        <v>2</v>
      </c>
      <c r="Q12">
        <f>IF(ISERROR(VLOOKUP(A12,'Registration Database'!A:O,15,0))," ",VLOOKUP(A12,'Registration Database'!A:O,15,0))</f>
        <v>0</v>
      </c>
      <c r="R12" s="48" t="str">
        <f>IF(ISERROR(VLOOKUP(A12,'Registration Database'!A:F,6,0))," ",VLOOKUP(A12,'Registration Database'!A:F,6,0))</f>
        <v>VC</v>
      </c>
      <c r="S12" s="48" t="str">
        <f>IF(ISERROR(VLOOKUP(B12,'Callsign Database'!A:F,3,0)),"",VLOOKUP(B12,'Callsign Database'!A:F,3,0))</f>
        <v/>
      </c>
      <c r="T12" s="48">
        <f t="shared" si="1"/>
        <v>2</v>
      </c>
      <c r="U12" s="48">
        <f t="shared" si="4"/>
        <v>0</v>
      </c>
    </row>
    <row r="13" spans="1:21" x14ac:dyDescent="0.3">
      <c r="A13" t="s">
        <v>8178</v>
      </c>
      <c r="B13" t="str">
        <f>IF(ISERROR(VLOOKUP(A13,'Registration Database'!A:N,13,0)),"",VLOOKUP(A13,'Registration Database'!A:N,13,0))</f>
        <v>GNGTC</v>
      </c>
      <c r="C13" t="str">
        <f>IF(ISERROR(VLOOKUP(A13,'Registration Database'!A:E,3,0))," ",VLOOKUP(A13,'Registration Database'!A:E,3,0))</f>
        <v>EXNG</v>
      </c>
      <c r="D13" t="s">
        <v>9087</v>
      </c>
      <c r="E13" t="s">
        <v>52</v>
      </c>
      <c r="F13" t="str">
        <f t="shared" si="3"/>
        <v>EGOW</v>
      </c>
      <c r="G13" s="53">
        <v>1248</v>
      </c>
      <c r="H13" t="s">
        <v>58</v>
      </c>
      <c r="J13" t="str">
        <f>IF(ISERROR(VLOOKUP(C13,'WTC Database'!C:G,4,0))," ",VLOOKUP(C13,'WTC Database'!C:G,4,0))</f>
        <v>L</v>
      </c>
      <c r="K13" s="48" t="str">
        <f>IF(ISERROR(VLOOKUP(C13,'WTC Database'!C:G,5,0))," ",VLOOKUP(C13,'WTC Database'!C:G,5,0))</f>
        <v>L</v>
      </c>
      <c r="L13" s="55"/>
      <c r="M13" s="55"/>
      <c r="N13" s="48">
        <f t="shared" ref="N2:N24" si="5">IF(D13="OVR",1,0)</f>
        <v>0</v>
      </c>
      <c r="O13" s="48" t="str">
        <f>IF(ISERROR(VLOOKUP(B13,'Callsign Database'!A:F,4,0))," ",VLOOKUP(B13,'Callsign Database'!A:F,4,0))</f>
        <v xml:space="preserve"> </v>
      </c>
      <c r="P13" s="48">
        <v>1</v>
      </c>
      <c r="Q13" t="s">
        <v>9089</v>
      </c>
      <c r="R13" s="48" t="str">
        <f>IF(ISERROR(VLOOKUP(A13,'Registration Database'!A:F,6,0))," ",VLOOKUP(A13,'Registration Database'!A:F,6,0))</f>
        <v>VC</v>
      </c>
      <c r="S13" s="48" t="str">
        <f>IF(ISERROR(VLOOKUP(B13,'Callsign Database'!A:F,3,0)),"",VLOOKUP(B13,'Callsign Database'!A:F,3,0))</f>
        <v/>
      </c>
      <c r="T13" s="48">
        <f t="shared" si="1"/>
        <v>1</v>
      </c>
      <c r="U13" s="48">
        <f t="shared" si="4"/>
        <v>0</v>
      </c>
    </row>
    <row r="14" spans="1:21" x14ac:dyDescent="0.3">
      <c r="A14" t="s">
        <v>9082</v>
      </c>
      <c r="B14" t="str">
        <f>IF(ISERROR(VLOOKUP(A14,'Registration Database'!A:N,13,0)),"",VLOOKUP(A14,'Registration Database'!A:N,13,0))</f>
        <v>INVADER</v>
      </c>
      <c r="C14" t="str">
        <f>IF(ISERROR(VLOOKUP(A14,'Registration Database'!A:E,3,0))," ",VLOOKUP(A14,'Registration Database'!A:E,3,0))</f>
        <v>B26</v>
      </c>
      <c r="D14" t="s">
        <v>9087</v>
      </c>
      <c r="E14" t="s">
        <v>52</v>
      </c>
      <c r="F14" t="str">
        <f>IF(OR(D14="DEP",D14="LOC"),"EGOW","")</f>
        <v>EGOW</v>
      </c>
      <c r="G14" s="53">
        <v>1432</v>
      </c>
      <c r="H14" t="s">
        <v>9088</v>
      </c>
      <c r="J14" t="str">
        <f>IF(ISERROR(VLOOKUP(C14,'WTC Database'!C:G,4,0))," ",VLOOKUP(C14,'WTC Database'!C:G,4,0))</f>
        <v>S</v>
      </c>
      <c r="K14" s="48" t="str">
        <f>IF(ISERROR(VLOOKUP(C14,'WTC Database'!C:G,5,0))," ",VLOOKUP(C14,'WTC Database'!C:G,5,0))</f>
        <v>S</v>
      </c>
      <c r="L14" s="55"/>
      <c r="M14" s="55"/>
      <c r="N14" s="48">
        <f>IF(D14="OVR",1,0)</f>
        <v>0</v>
      </c>
      <c r="O14" s="48" t="str">
        <f>IF(ISERROR(VLOOKUP(B14,'Callsign Database'!A:F,4,0))," ",VLOOKUP(B14,'Callsign Database'!A:F,4,0))</f>
        <v xml:space="preserve"> </v>
      </c>
      <c r="P14" s="48">
        <v>2</v>
      </c>
      <c r="Q14">
        <f>IF(ISERROR(VLOOKUP(A14,'Registration Database'!A:O,15,0))," ",VLOOKUP(A14,'Registration Database'!A:O,15,0))</f>
        <v>0</v>
      </c>
      <c r="R14" s="48" t="str">
        <f>IF(ISERROR(VLOOKUP(A14,'Registration Database'!A:F,6,0))," ",VLOOKUP(A14,'Registration Database'!A:F,6,0))</f>
        <v>VC</v>
      </c>
      <c r="S14" s="48" t="str">
        <f>IF(ISERROR(VLOOKUP(B14,'Callsign Database'!A:F,3,0)),"",VLOOKUP(B14,'Callsign Database'!A:F,3,0))</f>
        <v/>
      </c>
      <c r="T14" s="48">
        <f>IF(D14="loc",2)+IF(OR(D14="DEP",D14="ARR"),"1")+IF(D14="ovr","0")</f>
        <v>1</v>
      </c>
      <c r="U14" s="48">
        <f t="shared" si="4"/>
        <v>0</v>
      </c>
    </row>
    <row r="15" spans="1:21" x14ac:dyDescent="0.3">
      <c r="A15" t="s">
        <v>8642</v>
      </c>
      <c r="B15" t="str">
        <f>IF(ISERROR(VLOOKUP(A15,'Registration Database'!A:N,13,0)),"",VLOOKUP(A15,'Registration Database'!A:N,13,0))</f>
        <v>G-IIJM</v>
      </c>
      <c r="C15" t="str">
        <f>IF(ISERROR(VLOOKUP(A15,'Registration Database'!A:E,3,0))," ",VLOOKUP(A15,'Registration Database'!A:E,3,0))</f>
        <v>EXNG</v>
      </c>
      <c r="D15" t="s">
        <v>9087</v>
      </c>
      <c r="E15" t="s">
        <v>52</v>
      </c>
      <c r="F15" t="str">
        <f t="shared" si="3"/>
        <v>EGOW</v>
      </c>
      <c r="G15" s="53">
        <v>1253</v>
      </c>
      <c r="H15" t="s">
        <v>58</v>
      </c>
      <c r="J15" t="str">
        <f>IF(ISERROR(VLOOKUP(C15,'WTC Database'!C:G,4,0))," ",VLOOKUP(C15,'WTC Database'!C:G,4,0))</f>
        <v>L</v>
      </c>
      <c r="K15" s="48" t="str">
        <f>IF(ISERROR(VLOOKUP(C15,'WTC Database'!C:G,5,0))," ",VLOOKUP(C15,'WTC Database'!C:G,5,0))</f>
        <v>L</v>
      </c>
      <c r="L15" s="55"/>
      <c r="M15" s="55"/>
      <c r="N15" s="48">
        <f t="shared" si="5"/>
        <v>0</v>
      </c>
      <c r="O15" s="48" t="str">
        <f>IF(ISERROR(VLOOKUP(B15,'Callsign Database'!A:F,4,0))," ",VLOOKUP(B15,'Callsign Database'!A:F,4,0))</f>
        <v xml:space="preserve"> </v>
      </c>
      <c r="P15" s="48">
        <v>1</v>
      </c>
      <c r="Q15" t="s">
        <v>9089</v>
      </c>
      <c r="R15" s="48" t="str">
        <f>IF(ISERROR(VLOOKUP(A15,'Registration Database'!A:F,6,0))," ",VLOOKUP(A15,'Registration Database'!A:F,6,0))</f>
        <v>VC</v>
      </c>
      <c r="S15" s="48" t="str">
        <f>IF(ISERROR(VLOOKUP(B15,'Callsign Database'!A:F,3,0)),"",VLOOKUP(B15,'Callsign Database'!A:F,3,0))</f>
        <v/>
      </c>
      <c r="T15" s="48">
        <f t="shared" si="1"/>
        <v>1</v>
      </c>
      <c r="U15" s="48">
        <f t="shared" si="4"/>
        <v>0</v>
      </c>
    </row>
    <row r="16" spans="1:21" x14ac:dyDescent="0.3">
      <c r="A16" t="s">
        <v>9068</v>
      </c>
      <c r="B16" t="str">
        <f>IF(ISERROR(VLOOKUP(A16,'Registration Database'!A:N,13,0)),"",VLOOKUP(A16,'Registration Database'!A:N,13,0))</f>
        <v>WINGWALK</v>
      </c>
      <c r="C16" t="str">
        <f>IF(ISERROR(VLOOKUP(A16,'Registration Database'!A:E,3,0))," ",VLOOKUP(A16,'Registration Database'!A:E,3,0))</f>
        <v>ST75</v>
      </c>
      <c r="D16" t="s">
        <v>9047</v>
      </c>
      <c r="E16" t="str">
        <f t="shared" si="2"/>
        <v>V</v>
      </c>
      <c r="F16" t="str">
        <f t="shared" si="3"/>
        <v>EGOW</v>
      </c>
      <c r="G16" s="53">
        <v>1335</v>
      </c>
      <c r="H16" t="str">
        <f t="shared" si="0"/>
        <v>EGOW</v>
      </c>
      <c r="I16" s="53">
        <v>1353</v>
      </c>
      <c r="J16" t="str">
        <f>IF(ISERROR(VLOOKUP(C16,'WTC Database'!C:G,4,0))," ",VLOOKUP(C16,'WTC Database'!C:G,4,0))</f>
        <v>L</v>
      </c>
      <c r="K16" s="48" t="str">
        <f>IF(ISERROR(VLOOKUP(C16,'WTC Database'!C:G,5,0))," ",VLOOKUP(C16,'WTC Database'!C:G,5,0))</f>
        <v>L</v>
      </c>
      <c r="L16" s="55"/>
      <c r="M16" s="55"/>
      <c r="N16" s="48">
        <f t="shared" si="5"/>
        <v>0</v>
      </c>
      <c r="O16" s="48" t="str">
        <f>IF(ISERROR(VLOOKUP(B16,'Callsign Database'!A:F,4,0))," ",VLOOKUP(B16,'Callsign Database'!A:F,4,0))</f>
        <v xml:space="preserve"> </v>
      </c>
      <c r="P16" s="48">
        <v>2</v>
      </c>
      <c r="Q16">
        <f>IF(ISERROR(VLOOKUP(A16,'Registration Database'!A:O,15,0))," ",VLOOKUP(A16,'Registration Database'!A:O,15,0))</f>
        <v>0</v>
      </c>
      <c r="R16" s="48" t="str">
        <f>IF(ISERROR(VLOOKUP(A16,'Registration Database'!A:F,6,0))," ",VLOOKUP(A16,'Registration Database'!A:F,6,0))</f>
        <v>VC</v>
      </c>
      <c r="S16" s="48" t="str">
        <f>IF(ISERROR(VLOOKUP(B16,'Callsign Database'!A:F,3,0)),"",VLOOKUP(B16,'Callsign Database'!A:F,3,0))</f>
        <v/>
      </c>
      <c r="T16" s="48">
        <f t="shared" si="1"/>
        <v>2</v>
      </c>
      <c r="U16" s="48">
        <f t="shared" si="4"/>
        <v>0</v>
      </c>
    </row>
    <row r="17" spans="1:21" x14ac:dyDescent="0.3">
      <c r="A17" t="s">
        <v>9071</v>
      </c>
      <c r="B17" t="str">
        <f>IF(ISERROR(VLOOKUP(A17,'Registration Database'!A:N,13,0)),"",VLOOKUP(A17,'Registration Database'!A:N,13,0))</f>
        <v>WINGWALK</v>
      </c>
      <c r="C17" t="str">
        <f>IF(ISERROR(VLOOKUP(A17,'Registration Database'!A:E,3,0))," ",VLOOKUP(A17,'Registration Database'!A:E,3,0))</f>
        <v>ST75</v>
      </c>
      <c r="D17" t="s">
        <v>9047</v>
      </c>
      <c r="E17" t="str">
        <f t="shared" si="2"/>
        <v>V</v>
      </c>
      <c r="F17" t="str">
        <f t="shared" si="3"/>
        <v>EGOW</v>
      </c>
      <c r="G17" s="53">
        <v>1335</v>
      </c>
      <c r="H17" t="str">
        <f t="shared" si="0"/>
        <v>EGOW</v>
      </c>
      <c r="I17" s="53">
        <v>1353</v>
      </c>
      <c r="J17" t="str">
        <f>IF(ISERROR(VLOOKUP(C17,'WTC Database'!C:G,4,0))," ",VLOOKUP(C17,'WTC Database'!C:G,4,0))</f>
        <v>L</v>
      </c>
      <c r="K17" s="48" t="str">
        <f>IF(ISERROR(VLOOKUP(C17,'WTC Database'!C:G,5,0))," ",VLOOKUP(C17,'WTC Database'!C:G,5,0))</f>
        <v>L</v>
      </c>
      <c r="L17" s="55"/>
      <c r="M17" s="55"/>
      <c r="N17" s="48">
        <f t="shared" si="5"/>
        <v>0</v>
      </c>
      <c r="O17" s="48" t="str">
        <f>IF(ISERROR(VLOOKUP(B17,'Callsign Database'!A:F,4,0))," ",VLOOKUP(B17,'Callsign Database'!A:F,4,0))</f>
        <v xml:space="preserve"> </v>
      </c>
      <c r="P17" s="48">
        <v>2</v>
      </c>
      <c r="Q17">
        <f>IF(ISERROR(VLOOKUP(A17,'Registration Database'!A:O,15,0))," ",VLOOKUP(A17,'Registration Database'!A:O,15,0))</f>
        <v>0</v>
      </c>
      <c r="R17" s="48" t="str">
        <f>IF(ISERROR(VLOOKUP(A17,'Registration Database'!A:F,6,0))," ",VLOOKUP(A17,'Registration Database'!A:F,6,0))</f>
        <v>VC</v>
      </c>
      <c r="S17" s="48" t="str">
        <f>IF(ISERROR(VLOOKUP(B17,'Callsign Database'!A:F,3,0)),"",VLOOKUP(B17,'Callsign Database'!A:F,3,0))</f>
        <v/>
      </c>
      <c r="T17" s="48">
        <f t="shared" si="1"/>
        <v>2</v>
      </c>
      <c r="U17" s="48">
        <f t="shared" si="4"/>
        <v>0</v>
      </c>
    </row>
    <row r="18" spans="1:21" x14ac:dyDescent="0.3">
      <c r="A18" t="s">
        <v>732</v>
      </c>
      <c r="B18" t="str">
        <f>IF(ISERROR(VLOOKUP(A18,'Registration Database'!A:N,13,0)),"",VLOOKUP(A18,'Registration Database'!A:N,13,0))</f>
        <v>GJPIT</v>
      </c>
      <c r="C18" t="str">
        <f>IF(ISERROR(VLOOKUP(A18,'Registration Database'!A:E,3,0))," ",VLOOKUP(A18,'Registration Database'!A:E,3,0))</f>
        <v>PTS2</v>
      </c>
      <c r="D18" t="s">
        <v>9087</v>
      </c>
      <c r="E18" t="s">
        <v>52</v>
      </c>
      <c r="F18" t="str">
        <f t="shared" si="3"/>
        <v>EGOW</v>
      </c>
      <c r="G18" s="53">
        <v>1344</v>
      </c>
      <c r="H18" t="s">
        <v>9058</v>
      </c>
      <c r="J18" t="str">
        <f>IF(ISERROR(VLOOKUP(C18,'WTC Database'!C:G,4,0))," ",VLOOKUP(C18,'WTC Database'!C:G,4,0))</f>
        <v>L</v>
      </c>
      <c r="K18" s="48" t="str">
        <f>IF(ISERROR(VLOOKUP(C18,'WTC Database'!C:G,5,0))," ",VLOOKUP(C18,'WTC Database'!C:G,5,0))</f>
        <v>L</v>
      </c>
      <c r="L18" s="55"/>
      <c r="M18" s="55"/>
      <c r="N18" s="48">
        <f t="shared" si="5"/>
        <v>0</v>
      </c>
      <c r="O18" s="48" t="str">
        <f>IF(ISERROR(VLOOKUP(B18,'Callsign Database'!A:F,4,0))," ",VLOOKUP(B18,'Callsign Database'!A:F,4,0))</f>
        <v xml:space="preserve"> </v>
      </c>
      <c r="P18" s="48">
        <v>1</v>
      </c>
      <c r="Q18">
        <f>IF(ISERROR(VLOOKUP(A18,'Registration Database'!A:O,15,0))," ",VLOOKUP(A18,'Registration Database'!A:O,15,0))</f>
        <v>0</v>
      </c>
      <c r="R18" s="48" t="str">
        <f>IF(ISERROR(VLOOKUP(A18,'Registration Database'!A:F,6,0))," ",VLOOKUP(A18,'Registration Database'!A:F,6,0))</f>
        <v>VC</v>
      </c>
      <c r="S18" s="48" t="str">
        <f>IF(ISERROR(VLOOKUP(B18,'Callsign Database'!A:F,3,0)),"",VLOOKUP(B18,'Callsign Database'!A:F,3,0))</f>
        <v/>
      </c>
      <c r="T18" s="48">
        <f t="shared" si="1"/>
        <v>1</v>
      </c>
      <c r="U18" s="48">
        <f t="shared" si="4"/>
        <v>0</v>
      </c>
    </row>
    <row r="19" spans="1:21" x14ac:dyDescent="0.3">
      <c r="A19" t="s">
        <v>8233</v>
      </c>
      <c r="B19" t="str">
        <f>IF(ISERROR(VLOOKUP(A19,'Registration Database'!A:N,13,0)),"",VLOOKUP(A19,'Registration Database'!A:N,13,0))</f>
        <v>RAVEN1</v>
      </c>
      <c r="C19" t="str">
        <f>IF(ISERROR(VLOOKUP(A19,'Registration Database'!A:E,3,0))," ",VLOOKUP(A19,'Registration Database'!A:E,3,0))</f>
        <v>RV8</v>
      </c>
      <c r="D19" t="s">
        <v>9087</v>
      </c>
      <c r="E19" t="s">
        <v>52</v>
      </c>
      <c r="F19" t="str">
        <f t="shared" si="3"/>
        <v>EGOW</v>
      </c>
      <c r="G19" s="53">
        <v>1350</v>
      </c>
      <c r="H19" t="s">
        <v>9056</v>
      </c>
      <c r="J19" t="str">
        <f>IF(ISERROR(VLOOKUP(C19,'WTC Database'!C:G,4,0))," ",VLOOKUP(C19,'WTC Database'!C:G,4,0))</f>
        <v>L</v>
      </c>
      <c r="K19" s="48" t="str">
        <f>IF(ISERROR(VLOOKUP(C19,'WTC Database'!C:G,5,0))," ",VLOOKUP(C19,'WTC Database'!C:G,5,0))</f>
        <v>L</v>
      </c>
      <c r="L19" s="55"/>
      <c r="M19" s="55"/>
      <c r="N19" s="48">
        <f t="shared" si="5"/>
        <v>0</v>
      </c>
      <c r="O19" s="48" t="str">
        <f>IF(ISERROR(VLOOKUP(B19,'Callsign Database'!A:F,4,0))," ",VLOOKUP(B19,'Callsign Database'!A:F,4,0))</f>
        <v xml:space="preserve"> </v>
      </c>
      <c r="P19" s="48">
        <v>1</v>
      </c>
      <c r="Q19">
        <f>IF(ISERROR(VLOOKUP(A19,'Registration Database'!A:O,15,0))," ",VLOOKUP(A19,'Registration Database'!A:O,15,0))</f>
        <v>0</v>
      </c>
      <c r="R19" s="48" t="str">
        <f>IF(ISERROR(VLOOKUP(A19,'Registration Database'!A:F,6,0))," ",VLOOKUP(A19,'Registration Database'!A:F,6,0))</f>
        <v>VC</v>
      </c>
      <c r="S19" s="48" t="str">
        <f>IF(ISERROR(VLOOKUP(B19,'Callsign Database'!A:F,3,0)),"",VLOOKUP(B19,'Callsign Database'!A:F,3,0))</f>
        <v/>
      </c>
      <c r="T19" s="48">
        <f t="shared" si="1"/>
        <v>1</v>
      </c>
      <c r="U19" s="48">
        <f t="shared" si="4"/>
        <v>0</v>
      </c>
    </row>
    <row r="20" spans="1:21" x14ac:dyDescent="0.3">
      <c r="A20" t="s">
        <v>9062</v>
      </c>
      <c r="B20" t="str">
        <f>IF(ISERROR(VLOOKUP(A20,'Registration Database'!A:N,13,0)),"",VLOOKUP(A20,'Registration Database'!A:N,13,0))</f>
        <v>RAVEN2</v>
      </c>
      <c r="C20" t="str">
        <f>IF(ISERROR(VLOOKUP(A20,'Registration Database'!A:E,3,0))," ",VLOOKUP(A20,'Registration Database'!A:E,3,0))</f>
        <v>RV8</v>
      </c>
      <c r="D20" t="s">
        <v>9087</v>
      </c>
      <c r="E20" t="s">
        <v>52</v>
      </c>
      <c r="F20" t="str">
        <f t="shared" si="3"/>
        <v>EGOW</v>
      </c>
      <c r="G20" s="53">
        <v>1408</v>
      </c>
      <c r="H20" t="s">
        <v>9090</v>
      </c>
      <c r="J20" t="str">
        <f>IF(ISERROR(VLOOKUP(C20,'WTC Database'!C:G,4,0))," ",VLOOKUP(C20,'WTC Database'!C:G,4,0))</f>
        <v>L</v>
      </c>
      <c r="K20" s="48" t="str">
        <f>IF(ISERROR(VLOOKUP(C20,'WTC Database'!C:G,5,0))," ",VLOOKUP(C20,'WTC Database'!C:G,5,0))</f>
        <v>L</v>
      </c>
      <c r="L20" s="55"/>
      <c r="M20" s="55"/>
      <c r="N20" s="48">
        <f t="shared" si="5"/>
        <v>0</v>
      </c>
      <c r="O20" s="48" t="str">
        <f>IF(ISERROR(VLOOKUP(B20,'Callsign Database'!A:F,4,0))," ",VLOOKUP(B20,'Callsign Database'!A:F,4,0))</f>
        <v xml:space="preserve"> </v>
      </c>
      <c r="P20" s="48">
        <v>1</v>
      </c>
      <c r="Q20">
        <f>IF(ISERROR(VLOOKUP(A20,'Registration Database'!A:O,15,0))," ",VLOOKUP(A20,'Registration Database'!A:O,15,0))</f>
        <v>0</v>
      </c>
      <c r="R20" s="48" t="str">
        <f>IF(ISERROR(VLOOKUP(A20,'Registration Database'!A:F,6,0))," ",VLOOKUP(A20,'Registration Database'!A:F,6,0))</f>
        <v>VC</v>
      </c>
      <c r="S20" s="48" t="str">
        <f>IF(ISERROR(VLOOKUP(B20,'Callsign Database'!A:F,3,0)),"",VLOOKUP(B20,'Callsign Database'!A:F,3,0))</f>
        <v/>
      </c>
      <c r="T20" s="48">
        <f t="shared" si="1"/>
        <v>1</v>
      </c>
      <c r="U20" s="48">
        <f t="shared" si="4"/>
        <v>0</v>
      </c>
    </row>
    <row r="21" spans="1:21" x14ac:dyDescent="0.3">
      <c r="A21" t="s">
        <v>8239</v>
      </c>
      <c r="B21" t="str">
        <f>IF(ISERROR(VLOOKUP(A21,'Registration Database'!A:N,13,0)),"",VLOOKUP(A21,'Registration Database'!A:N,13,0))</f>
        <v>RAVEN3</v>
      </c>
      <c r="C21" t="str">
        <f>IF(ISERROR(VLOOKUP(A21,'Registration Database'!A:E,3,0))," ",VLOOKUP(A21,'Registration Database'!A:E,3,0))</f>
        <v>RV8</v>
      </c>
      <c r="D21" t="s">
        <v>9087</v>
      </c>
      <c r="E21" t="s">
        <v>52</v>
      </c>
      <c r="F21" t="str">
        <f t="shared" si="3"/>
        <v>EGOW</v>
      </c>
      <c r="G21" s="53">
        <v>1350</v>
      </c>
      <c r="H21" t="s">
        <v>58</v>
      </c>
      <c r="J21" t="str">
        <f>IF(ISERROR(VLOOKUP(C21,'WTC Database'!C:G,4,0))," ",VLOOKUP(C21,'WTC Database'!C:G,4,0))</f>
        <v>L</v>
      </c>
      <c r="K21" s="48" t="str">
        <f>IF(ISERROR(VLOOKUP(C21,'WTC Database'!C:G,5,0))," ",VLOOKUP(C21,'WTC Database'!C:G,5,0))</f>
        <v>L</v>
      </c>
      <c r="L21" s="55"/>
      <c r="M21" s="55"/>
      <c r="N21" s="48">
        <f t="shared" si="5"/>
        <v>0</v>
      </c>
      <c r="O21" s="48" t="str">
        <f>IF(ISERROR(VLOOKUP(B21,'Callsign Database'!A:F,4,0))," ",VLOOKUP(B21,'Callsign Database'!A:F,4,0))</f>
        <v xml:space="preserve"> </v>
      </c>
      <c r="P21" s="48">
        <v>1</v>
      </c>
      <c r="Q21">
        <f>IF(ISERROR(VLOOKUP(A21,'Registration Database'!A:O,15,0))," ",VLOOKUP(A21,'Registration Database'!A:O,15,0))</f>
        <v>0</v>
      </c>
      <c r="R21" s="48" t="str">
        <f>IF(ISERROR(VLOOKUP(A21,'Registration Database'!A:F,6,0))," ",VLOOKUP(A21,'Registration Database'!A:F,6,0))</f>
        <v>VC</v>
      </c>
      <c r="S21" s="48" t="str">
        <f>IF(ISERROR(VLOOKUP(B21,'Callsign Database'!A:F,3,0)),"",VLOOKUP(B21,'Callsign Database'!A:F,3,0))</f>
        <v/>
      </c>
      <c r="T21" s="48">
        <f t="shared" si="1"/>
        <v>1</v>
      </c>
      <c r="U21" s="48">
        <f t="shared" si="4"/>
        <v>0</v>
      </c>
    </row>
    <row r="22" spans="1:21" x14ac:dyDescent="0.3">
      <c r="A22" t="s">
        <v>8248</v>
      </c>
      <c r="B22" t="str">
        <f>IF(ISERROR(VLOOKUP(A22,'Registration Database'!A:N,13,0)),"",VLOOKUP(A22,'Registration Database'!A:N,13,0))</f>
        <v>RAVEN4</v>
      </c>
      <c r="C22" t="str">
        <f>IF(ISERROR(VLOOKUP(A22,'Registration Database'!A:E,3,0))," ",VLOOKUP(A22,'Registration Database'!A:E,3,0))</f>
        <v>RV8</v>
      </c>
      <c r="D22" t="s">
        <v>9087</v>
      </c>
      <c r="E22" t="s">
        <v>52</v>
      </c>
      <c r="F22" t="str">
        <f t="shared" si="3"/>
        <v>EGOW</v>
      </c>
      <c r="G22" s="53">
        <v>1350</v>
      </c>
      <c r="H22" t="s">
        <v>9057</v>
      </c>
      <c r="J22" t="str">
        <f>IF(ISERROR(VLOOKUP(C22,'WTC Database'!C:G,4,0))," ",VLOOKUP(C22,'WTC Database'!C:G,4,0))</f>
        <v>L</v>
      </c>
      <c r="K22" s="48" t="str">
        <f>IF(ISERROR(VLOOKUP(C22,'WTC Database'!C:G,5,0))," ",VLOOKUP(C22,'WTC Database'!C:G,5,0))</f>
        <v>L</v>
      </c>
      <c r="L22" s="55"/>
      <c r="M22" s="55"/>
      <c r="N22" s="48">
        <f t="shared" si="5"/>
        <v>0</v>
      </c>
      <c r="O22" s="48" t="str">
        <f>IF(ISERROR(VLOOKUP(B22,'Callsign Database'!A:F,4,0))," ",VLOOKUP(B22,'Callsign Database'!A:F,4,0))</f>
        <v xml:space="preserve"> </v>
      </c>
      <c r="P22" s="48">
        <v>1</v>
      </c>
      <c r="Q22">
        <f>IF(ISERROR(VLOOKUP(A22,'Registration Database'!A:O,15,0))," ",VLOOKUP(A22,'Registration Database'!A:O,15,0))</f>
        <v>0</v>
      </c>
      <c r="R22" s="48" t="str">
        <f>IF(ISERROR(VLOOKUP(A22,'Registration Database'!A:F,6,0))," ",VLOOKUP(A22,'Registration Database'!A:F,6,0))</f>
        <v>VC</v>
      </c>
      <c r="S22" s="48" t="str">
        <f>IF(ISERROR(VLOOKUP(B22,'Callsign Database'!A:F,3,0)),"",VLOOKUP(B22,'Callsign Database'!A:F,3,0))</f>
        <v/>
      </c>
      <c r="T22" s="48">
        <f t="shared" si="1"/>
        <v>1</v>
      </c>
      <c r="U22" s="48">
        <f t="shared" si="4"/>
        <v>0</v>
      </c>
    </row>
    <row r="23" spans="1:21" x14ac:dyDescent="0.3">
      <c r="A23" t="s">
        <v>8236</v>
      </c>
      <c r="B23" t="str">
        <f>IF(ISERROR(VLOOKUP(A23,'Registration Database'!A:N,13,0)),"",VLOOKUP(A23,'Registration Database'!A:N,13,0))</f>
        <v>RAVEN5</v>
      </c>
      <c r="C23" t="str">
        <f>IF(ISERROR(VLOOKUP(A23,'Registration Database'!A:E,3,0))," ",VLOOKUP(A23,'Registration Database'!A:E,3,0))</f>
        <v>RV8</v>
      </c>
      <c r="D23" t="s">
        <v>9087</v>
      </c>
      <c r="E23" t="s">
        <v>52</v>
      </c>
      <c r="F23" t="str">
        <f t="shared" si="3"/>
        <v>EGOW</v>
      </c>
      <c r="G23" s="53">
        <v>1408</v>
      </c>
      <c r="H23" t="s">
        <v>9060</v>
      </c>
      <c r="J23" t="str">
        <f>IF(ISERROR(VLOOKUP(C23,'WTC Database'!C:G,4,0))," ",VLOOKUP(C23,'WTC Database'!C:G,4,0))</f>
        <v>L</v>
      </c>
      <c r="K23" s="48" t="str">
        <f>IF(ISERROR(VLOOKUP(C23,'WTC Database'!C:G,5,0))," ",VLOOKUP(C23,'WTC Database'!C:G,5,0))</f>
        <v>L</v>
      </c>
      <c r="L23" s="55"/>
      <c r="M23" s="55"/>
      <c r="N23" s="48">
        <f t="shared" si="5"/>
        <v>0</v>
      </c>
      <c r="O23" s="48" t="str">
        <f>IF(ISERROR(VLOOKUP(B23,'Callsign Database'!A:F,4,0))," ",VLOOKUP(B23,'Callsign Database'!A:F,4,0))</f>
        <v xml:space="preserve"> </v>
      </c>
      <c r="P23" s="48">
        <v>2</v>
      </c>
      <c r="Q23">
        <f>IF(ISERROR(VLOOKUP(A23,'Registration Database'!A:O,15,0))," ",VLOOKUP(A23,'Registration Database'!A:O,15,0))</f>
        <v>0</v>
      </c>
      <c r="R23" s="48" t="str">
        <f>IF(ISERROR(VLOOKUP(A23,'Registration Database'!A:F,6,0))," ",VLOOKUP(A23,'Registration Database'!A:F,6,0))</f>
        <v>VC</v>
      </c>
      <c r="S23" s="48" t="str">
        <f>IF(ISERROR(VLOOKUP(B23,'Callsign Database'!A:F,3,0)),"",VLOOKUP(B23,'Callsign Database'!A:F,3,0))</f>
        <v/>
      </c>
      <c r="T23" s="48">
        <f t="shared" si="1"/>
        <v>1</v>
      </c>
      <c r="U23" s="48">
        <f t="shared" si="4"/>
        <v>0</v>
      </c>
    </row>
    <row r="24" spans="1:21" x14ac:dyDescent="0.3">
      <c r="A24" t="s">
        <v>8242</v>
      </c>
      <c r="B24" t="str">
        <f>IF(ISERROR(VLOOKUP(A24,'Registration Database'!A:N,13,0)),"",VLOOKUP(A24,'Registration Database'!A:N,13,0))</f>
        <v>RAVEN6</v>
      </c>
      <c r="C24" t="str">
        <f>IF(ISERROR(VLOOKUP(A24,'Registration Database'!A:E,3,0))," ",VLOOKUP(A24,'Registration Database'!A:E,3,0))</f>
        <v>RV8</v>
      </c>
      <c r="D24" t="s">
        <v>9087</v>
      </c>
      <c r="E24" t="s">
        <v>52</v>
      </c>
      <c r="F24" t="str">
        <f t="shared" si="3"/>
        <v>EGOW</v>
      </c>
      <c r="G24" s="53">
        <v>1408</v>
      </c>
      <c r="H24" t="s">
        <v>9060</v>
      </c>
      <c r="J24" t="str">
        <f>IF(ISERROR(VLOOKUP(C24,'WTC Database'!C:G,4,0))," ",VLOOKUP(C24,'WTC Database'!C:G,4,0))</f>
        <v>L</v>
      </c>
      <c r="K24" s="48" t="str">
        <f>IF(ISERROR(VLOOKUP(C24,'WTC Database'!C:G,5,0))," ",VLOOKUP(C24,'WTC Database'!C:G,5,0))</f>
        <v>L</v>
      </c>
      <c r="L24" s="55"/>
      <c r="M24" s="55"/>
      <c r="N24" s="48">
        <f t="shared" si="5"/>
        <v>0</v>
      </c>
      <c r="O24" s="48" t="str">
        <f>IF(ISERROR(VLOOKUP(B24,'Callsign Database'!A:F,4,0))," ",VLOOKUP(B24,'Callsign Database'!A:F,4,0))</f>
        <v xml:space="preserve"> </v>
      </c>
      <c r="P24" s="48">
        <v>1</v>
      </c>
      <c r="Q24">
        <f>IF(ISERROR(VLOOKUP(A24,'Registration Database'!A:O,15,0))," ",VLOOKUP(A24,'Registration Database'!A:O,15,0))</f>
        <v>0</v>
      </c>
      <c r="R24" s="48" t="str">
        <f>IF(ISERROR(VLOOKUP(A24,'Registration Database'!A:F,6,0))," ",VLOOKUP(A24,'Registration Database'!A:F,6,0))</f>
        <v>VC</v>
      </c>
      <c r="S24" s="48" t="str">
        <f>IF(ISERROR(VLOOKUP(B24,'Callsign Database'!A:F,3,0)),"",VLOOKUP(B24,'Callsign Database'!A:F,3,0))</f>
        <v/>
      </c>
      <c r="T24" s="48">
        <f t="shared" si="1"/>
        <v>1</v>
      </c>
      <c r="U24" s="48">
        <f t="shared" si="4"/>
        <v>0</v>
      </c>
    </row>
    <row r="25" spans="1:21" x14ac:dyDescent="0.3">
      <c r="A25" t="s">
        <v>378</v>
      </c>
      <c r="B25" t="s">
        <v>9050</v>
      </c>
      <c r="C25" t="str">
        <f>IF(ISERROR(VLOOKUP(A25,'Registration Database'!A:E,3,0))," ",VLOOKUP(A25,'Registration Database'!A:E,3,0))</f>
        <v>G115</v>
      </c>
      <c r="D25" t="s">
        <v>9047</v>
      </c>
      <c r="E25" t="str">
        <f t="shared" ref="E25:E65" si="6">IF(OR(D25="LOC", D25="OVR"), "V", "")</f>
        <v>V</v>
      </c>
      <c r="F25" t="str">
        <f t="shared" ref="F25:F67" si="7">IF(OR(D25="DEP",D25="LOC"),"EGOW","")</f>
        <v>EGOW</v>
      </c>
      <c r="G25" s="53">
        <v>1356</v>
      </c>
      <c r="H25" t="str">
        <f t="shared" ref="H25:H65" si="8">IF(OR(D25="ARR",D25="LOC"),"EGOW","")</f>
        <v>EGOW</v>
      </c>
      <c r="I25" s="53">
        <v>1417</v>
      </c>
      <c r="J25" t="str">
        <f>IF(ISERROR(VLOOKUP(C25,'WTC Database'!C:G,4,0))," ",VLOOKUP(C25,'WTC Database'!C:G,4,0))</f>
        <v>L</v>
      </c>
      <c r="K25" s="48" t="str">
        <f>IF(ISERROR(VLOOKUP(C25,'WTC Database'!C:G,5,0))," ",VLOOKUP(C25,'WTC Database'!C:G,5,0))</f>
        <v>L</v>
      </c>
      <c r="L25" s="55"/>
      <c r="M25" s="55"/>
      <c r="N25" s="48">
        <f t="shared" ref="N25:N65" si="9">IF(D25="OVR",1,0)</f>
        <v>0</v>
      </c>
      <c r="O25" s="48" t="str">
        <f>IF(ISERROR(VLOOKUP(B25,'Callsign Database'!A:F,4,0))," ",VLOOKUP(B25,'Callsign Database'!A:F,4,0))</f>
        <v xml:space="preserve"> </v>
      </c>
      <c r="P25" s="48">
        <v>1</v>
      </c>
      <c r="Q25">
        <f>IF(ISERROR(VLOOKUP(A25,'Registration Database'!A:O,15,0))," ",VLOOKUP(A25,'Registration Database'!A:O,15,0))</f>
        <v>0</v>
      </c>
      <c r="R25" s="48" t="s">
        <v>217</v>
      </c>
      <c r="S25" s="48" t="str">
        <f>IF(ISERROR(VLOOKUP(B25,'Callsign Database'!A:F,3,0)),"",VLOOKUP(B25,'Callsign Database'!A:F,3,0))</f>
        <v/>
      </c>
      <c r="T25" s="48">
        <f t="shared" si="1"/>
        <v>2</v>
      </c>
      <c r="U25" s="48">
        <f t="shared" si="4"/>
        <v>0</v>
      </c>
    </row>
    <row r="26" spans="1:21" x14ac:dyDescent="0.3">
      <c r="A26" t="s">
        <v>9068</v>
      </c>
      <c r="B26" t="str">
        <f>IF(ISERROR(VLOOKUP(A26,'Registration Database'!A:N,13,0)),"",VLOOKUP(A26,'Registration Database'!A:N,13,0))</f>
        <v>WINGWALK</v>
      </c>
      <c r="C26" t="str">
        <f>IF(ISERROR(VLOOKUP(A26,'Registration Database'!A:E,3,0))," ",VLOOKUP(A26,'Registration Database'!A:E,3,0))</f>
        <v>ST75</v>
      </c>
      <c r="D26" t="s">
        <v>9087</v>
      </c>
      <c r="E26" t="s">
        <v>52</v>
      </c>
      <c r="F26" t="str">
        <f t="shared" si="7"/>
        <v>EGOW</v>
      </c>
      <c r="G26" s="53">
        <v>1423</v>
      </c>
      <c r="H26" t="s">
        <v>9058</v>
      </c>
      <c r="J26" t="str">
        <f>IF(ISERROR(VLOOKUP(C26,'WTC Database'!C:G,4,0))," ",VLOOKUP(C26,'WTC Database'!C:G,4,0))</f>
        <v>L</v>
      </c>
      <c r="K26" s="48" t="str">
        <f>IF(ISERROR(VLOOKUP(C26,'WTC Database'!C:G,5,0))," ",VLOOKUP(C26,'WTC Database'!C:G,5,0))</f>
        <v>L</v>
      </c>
      <c r="L26" s="55"/>
      <c r="M26" s="55"/>
      <c r="N26" s="48">
        <f t="shared" si="9"/>
        <v>0</v>
      </c>
      <c r="O26" s="48" t="str">
        <f>IF(ISERROR(VLOOKUP(B26,'Callsign Database'!A:F,4,0))," ",VLOOKUP(B26,'Callsign Database'!A:F,4,0))</f>
        <v xml:space="preserve"> </v>
      </c>
      <c r="P26" s="48">
        <v>2</v>
      </c>
      <c r="Q26">
        <f>IF(ISERROR(VLOOKUP(A26,'Registration Database'!A:O,15,0))," ",VLOOKUP(A26,'Registration Database'!A:O,15,0))</f>
        <v>0</v>
      </c>
      <c r="R26" s="48" t="str">
        <f>IF(ISERROR(VLOOKUP(A26,'Registration Database'!A:F,6,0))," ",VLOOKUP(A26,'Registration Database'!A:F,6,0))</f>
        <v>VC</v>
      </c>
      <c r="S26" s="48" t="str">
        <f>IF(ISERROR(VLOOKUP(B26,'Callsign Database'!A:F,3,0)),"",VLOOKUP(B26,'Callsign Database'!A:F,3,0))</f>
        <v/>
      </c>
      <c r="T26" s="48">
        <f t="shared" si="1"/>
        <v>1</v>
      </c>
      <c r="U26" s="48">
        <f t="shared" si="4"/>
        <v>0</v>
      </c>
    </row>
    <row r="27" spans="1:21" x14ac:dyDescent="0.3">
      <c r="A27" t="s">
        <v>9071</v>
      </c>
      <c r="B27" t="str">
        <f>IF(ISERROR(VLOOKUP(A27,'Registration Database'!A:N,13,0)),"",VLOOKUP(A27,'Registration Database'!A:N,13,0))</f>
        <v>WINGWALK</v>
      </c>
      <c r="C27" t="str">
        <f>IF(ISERROR(VLOOKUP(A27,'Registration Database'!A:E,3,0))," ",VLOOKUP(A27,'Registration Database'!A:E,3,0))</f>
        <v>ST75</v>
      </c>
      <c r="D27" t="s">
        <v>9087</v>
      </c>
      <c r="E27" t="s">
        <v>52</v>
      </c>
      <c r="F27" t="str">
        <f t="shared" si="7"/>
        <v>EGOW</v>
      </c>
      <c r="G27" s="53">
        <v>1423</v>
      </c>
      <c r="H27" t="s">
        <v>9058</v>
      </c>
      <c r="J27" t="str">
        <f>IF(ISERROR(VLOOKUP(C27,'WTC Database'!C:G,4,0))," ",VLOOKUP(C27,'WTC Database'!C:G,4,0))</f>
        <v>L</v>
      </c>
      <c r="K27" s="48" t="str">
        <f>IF(ISERROR(VLOOKUP(C27,'WTC Database'!C:G,5,0))," ",VLOOKUP(C27,'WTC Database'!C:G,5,0))</f>
        <v>L</v>
      </c>
      <c r="L27" s="55"/>
      <c r="M27" s="55"/>
      <c r="N27" s="48">
        <f t="shared" si="9"/>
        <v>0</v>
      </c>
      <c r="O27" s="48" t="str">
        <f>IF(ISERROR(VLOOKUP(B27,'Callsign Database'!A:F,4,0))," ",VLOOKUP(B27,'Callsign Database'!A:F,4,0))</f>
        <v xml:space="preserve"> </v>
      </c>
      <c r="P27" s="48">
        <v>2</v>
      </c>
      <c r="Q27">
        <f>IF(ISERROR(VLOOKUP(A27,'Registration Database'!A:O,15,0))," ",VLOOKUP(A27,'Registration Database'!A:O,15,0))</f>
        <v>0</v>
      </c>
      <c r="R27" s="48" t="str">
        <f>IF(ISERROR(VLOOKUP(A27,'Registration Database'!A:F,6,0))," ",VLOOKUP(A27,'Registration Database'!A:F,6,0))</f>
        <v>VC</v>
      </c>
      <c r="S27" s="48" t="str">
        <f>IF(ISERROR(VLOOKUP(B27,'Callsign Database'!A:F,3,0)),"",VLOOKUP(B27,'Callsign Database'!A:F,3,0))</f>
        <v/>
      </c>
      <c r="T27" s="48">
        <f t="shared" si="1"/>
        <v>1</v>
      </c>
      <c r="U27" s="48">
        <f t="shared" si="4"/>
        <v>0</v>
      </c>
    </row>
    <row r="28" spans="1:21" x14ac:dyDescent="0.3">
      <c r="A28" t="s">
        <v>8788</v>
      </c>
      <c r="B28" t="s">
        <v>9044</v>
      </c>
      <c r="C28" t="str">
        <f>IF(ISERROR(VLOOKUP(A28,'Registration Database'!A:E,3,0))," ",VLOOKUP(A28,'Registration Database'!A:E,3,0))</f>
        <v>EUFI</v>
      </c>
      <c r="D28" t="s">
        <v>9045</v>
      </c>
      <c r="E28" t="str">
        <f t="shared" si="6"/>
        <v>V</v>
      </c>
      <c r="F28" t="s">
        <v>9046</v>
      </c>
      <c r="H28" t="s">
        <v>9046</v>
      </c>
      <c r="J28" t="str">
        <f>IF(ISERROR(VLOOKUP(C28,'WTC Database'!C:G,4,0))," ",VLOOKUP(C28,'WTC Database'!C:G,4,0))</f>
        <v>S</v>
      </c>
      <c r="K28" s="48" t="str">
        <f>IF(ISERROR(VLOOKUP(C28,'WTC Database'!C:G,5,0))," ",VLOOKUP(C28,'WTC Database'!C:G,5,0))</f>
        <v>S</v>
      </c>
      <c r="L28" s="55"/>
      <c r="M28" s="55"/>
      <c r="N28" s="48">
        <f t="shared" si="9"/>
        <v>1</v>
      </c>
      <c r="O28" s="48" t="str">
        <f>IF(ISERROR(VLOOKUP(B28,'Callsign Database'!A:F,4,0))," ",VLOOKUP(B28,'Callsign Database'!A:F,4,0))</f>
        <v xml:space="preserve"> </v>
      </c>
      <c r="P28" s="48">
        <v>1</v>
      </c>
      <c r="Q28">
        <f>IF(ISERROR(VLOOKUP(A28,'Registration Database'!A:O,15,0))," ",VLOOKUP(A28,'Registration Database'!A:O,15,0))</f>
        <v>0</v>
      </c>
      <c r="R28" s="48" t="str">
        <f>IF(ISERROR(VLOOKUP(A28,'Registration Database'!A:F,6,0))," ",VLOOKUP(A28,'Registration Database'!A:F,6,0))</f>
        <v>VM</v>
      </c>
      <c r="S28" s="48" t="str">
        <f>IF(ISERROR(VLOOKUP(B28,'Callsign Database'!A:F,3,0)),"",VLOOKUP(B28,'Callsign Database'!A:F,3,0))</f>
        <v/>
      </c>
      <c r="T28" s="48">
        <f t="shared" si="1"/>
        <v>0</v>
      </c>
      <c r="U28" s="48">
        <f t="shared" si="4"/>
        <v>0</v>
      </c>
    </row>
    <row r="29" spans="1:21" x14ac:dyDescent="0.3">
      <c r="B29" t="str">
        <f>IF(ISERROR(VLOOKUP(A29,'Registration Database'!A:N,13,0)),"",VLOOKUP(A29,'Registration Database'!A:N,13,0))</f>
        <v/>
      </c>
      <c r="C29" t="str">
        <f>IF(ISERROR(VLOOKUP(A29,'Registration Database'!A:E,3,0))," ",VLOOKUP(A29,'Registration Database'!A:E,3,0))</f>
        <v xml:space="preserve"> </v>
      </c>
      <c r="E29" t="str">
        <f t="shared" si="6"/>
        <v/>
      </c>
      <c r="F29" t="str">
        <f t="shared" si="7"/>
        <v/>
      </c>
      <c r="H29" t="str">
        <f t="shared" si="8"/>
        <v/>
      </c>
      <c r="J29" t="str">
        <f>IF(ISERROR(VLOOKUP(C29,'WTC Database'!C:G,4,0))," ",VLOOKUP(C29,'WTC Database'!C:G,4,0))</f>
        <v xml:space="preserve"> </v>
      </c>
      <c r="K29" s="48" t="str">
        <f>IF(ISERROR(VLOOKUP(C29,'WTC Database'!C:G,5,0))," ",VLOOKUP(C29,'WTC Database'!C:G,5,0))</f>
        <v xml:space="preserve"> </v>
      </c>
      <c r="L29" s="55"/>
      <c r="M29" s="55"/>
      <c r="N29" s="48">
        <f t="shared" si="9"/>
        <v>0</v>
      </c>
      <c r="O29" s="48" t="str">
        <f>IF(ISERROR(VLOOKUP(B29,'Callsign Database'!A:F,4,0))," ",VLOOKUP(B29,'Callsign Database'!A:F,4,0))</f>
        <v xml:space="preserve"> </v>
      </c>
      <c r="P29" s="48"/>
      <c r="Q29" t="str">
        <f>IF(ISERROR(VLOOKUP(A29,'Registration Database'!A:O,15,0))," ",VLOOKUP(A29,'Registration Database'!A:O,15,0))</f>
        <v xml:space="preserve"> </v>
      </c>
      <c r="R29" s="48" t="str">
        <f>IF(ISERROR(VLOOKUP(A29,'Registration Database'!A:F,6,0))," ",VLOOKUP(A29,'Registration Database'!A:F,6,0))</f>
        <v xml:space="preserve"> </v>
      </c>
      <c r="S29" s="48" t="str">
        <f>IF(ISERROR(VLOOKUP(B29,'Callsign Database'!A:F,3,0)),"",VLOOKUP(B29,'Callsign Database'!A:F,3,0))</f>
        <v/>
      </c>
      <c r="T29" s="48">
        <f t="shared" si="1"/>
        <v>0</v>
      </c>
      <c r="U29" s="48">
        <f t="shared" si="4"/>
        <v>0</v>
      </c>
    </row>
    <row r="30" spans="1:21" x14ac:dyDescent="0.3">
      <c r="B30" t="str">
        <f>IF(ISERROR(VLOOKUP(A30,'Registration Database'!A:N,13,0)),"",VLOOKUP(A30,'Registration Database'!A:N,13,0))</f>
        <v/>
      </c>
      <c r="C30" t="str">
        <f>IF(ISERROR(VLOOKUP(A30,'Registration Database'!A:E,3,0))," ",VLOOKUP(A30,'Registration Database'!A:E,3,0))</f>
        <v xml:space="preserve"> </v>
      </c>
      <c r="E30" t="str">
        <f t="shared" si="6"/>
        <v/>
      </c>
      <c r="F30" t="str">
        <f t="shared" si="7"/>
        <v/>
      </c>
      <c r="H30" t="str">
        <f t="shared" si="8"/>
        <v/>
      </c>
      <c r="J30" t="str">
        <f>IF(ISERROR(VLOOKUP(C30,'WTC Database'!C:G,4,0))," ",VLOOKUP(C30,'WTC Database'!C:G,4,0))</f>
        <v xml:space="preserve"> </v>
      </c>
      <c r="K30" s="48" t="str">
        <f>IF(ISERROR(VLOOKUP(C30,'WTC Database'!C:G,5,0))," ",VLOOKUP(C30,'WTC Database'!C:G,5,0))</f>
        <v xml:space="preserve"> </v>
      </c>
      <c r="L30" s="55"/>
      <c r="M30" s="55"/>
      <c r="N30" s="48">
        <f t="shared" si="9"/>
        <v>0</v>
      </c>
      <c r="O30" s="48" t="str">
        <f>IF(ISERROR(VLOOKUP(B30,'Callsign Database'!A:F,4,0))," ",VLOOKUP(B30,'Callsign Database'!A:F,4,0))</f>
        <v xml:space="preserve"> </v>
      </c>
      <c r="P30" s="48"/>
      <c r="Q30" t="str">
        <f>IF(ISERROR(VLOOKUP(A30,'Registration Database'!A:O,15,0))," ",VLOOKUP(A30,'Registration Database'!A:O,15,0))</f>
        <v xml:space="preserve"> </v>
      </c>
      <c r="R30" s="48" t="str">
        <f>IF(ISERROR(VLOOKUP(A30,'Registration Database'!A:F,6,0))," ",VLOOKUP(A30,'Registration Database'!A:F,6,0))</f>
        <v xml:space="preserve"> </v>
      </c>
      <c r="S30" s="48" t="str">
        <f>IF(ISERROR(VLOOKUP(B30,'Callsign Database'!A:F,3,0)),"",VLOOKUP(B30,'Callsign Database'!A:F,3,0))</f>
        <v/>
      </c>
      <c r="T30" s="48">
        <f t="shared" si="1"/>
        <v>0</v>
      </c>
      <c r="U30" s="48">
        <f t="shared" si="4"/>
        <v>0</v>
      </c>
    </row>
    <row r="31" spans="1:21" x14ac:dyDescent="0.3">
      <c r="B31" t="str">
        <f>IF(ISERROR(VLOOKUP(A31,'Registration Database'!A:N,13,0)),"",VLOOKUP(A31,'Registration Database'!A:N,13,0))</f>
        <v/>
      </c>
      <c r="C31" t="str">
        <f>IF(ISERROR(VLOOKUP(A31,'Registration Database'!A:E,3,0))," ",VLOOKUP(A31,'Registration Database'!A:E,3,0))</f>
        <v xml:space="preserve"> </v>
      </c>
      <c r="E31" t="str">
        <f t="shared" si="6"/>
        <v/>
      </c>
      <c r="F31" t="str">
        <f t="shared" si="7"/>
        <v/>
      </c>
      <c r="H31" t="str">
        <f t="shared" si="8"/>
        <v/>
      </c>
      <c r="J31" t="str">
        <f>IF(ISERROR(VLOOKUP(C31,'WTC Database'!C:G,4,0))," ",VLOOKUP(C31,'WTC Database'!C:G,4,0))</f>
        <v xml:space="preserve"> </v>
      </c>
      <c r="K31" s="48" t="str">
        <f>IF(ISERROR(VLOOKUP(C31,'WTC Database'!C:G,5,0))," ",VLOOKUP(C31,'WTC Database'!C:G,5,0))</f>
        <v xml:space="preserve"> </v>
      </c>
      <c r="L31" s="55"/>
      <c r="M31" s="55"/>
      <c r="N31" s="48">
        <f t="shared" si="9"/>
        <v>0</v>
      </c>
      <c r="O31" s="48" t="str">
        <f>IF(ISERROR(VLOOKUP(B31,'Callsign Database'!A:F,4,0))," ",VLOOKUP(B31,'Callsign Database'!A:F,4,0))</f>
        <v xml:space="preserve"> </v>
      </c>
      <c r="P31" s="48"/>
      <c r="Q31" t="str">
        <f>IF(ISERROR(VLOOKUP(A31,'Registration Database'!A:O,15,0))," ",VLOOKUP(A31,'Registration Database'!A:O,15,0))</f>
        <v xml:space="preserve"> </v>
      </c>
      <c r="R31" s="48" t="str">
        <f>IF(ISERROR(VLOOKUP(A31,'Registration Database'!A:F,6,0))," ",VLOOKUP(A31,'Registration Database'!A:F,6,0))</f>
        <v xml:space="preserve"> </v>
      </c>
      <c r="S31" s="48" t="str">
        <f>IF(ISERROR(VLOOKUP(B31,'Callsign Database'!A:F,3,0)),"",VLOOKUP(B31,'Callsign Database'!A:F,3,0))</f>
        <v/>
      </c>
      <c r="T31" s="48">
        <f t="shared" si="1"/>
        <v>0</v>
      </c>
      <c r="U31" s="48">
        <f t="shared" si="4"/>
        <v>0</v>
      </c>
    </row>
    <row r="32" spans="1:21" x14ac:dyDescent="0.3">
      <c r="B32" t="str">
        <f>IF(ISERROR(VLOOKUP(A32,'Registration Database'!A:N,13,0)),"",VLOOKUP(A32,'Registration Database'!A:N,13,0))</f>
        <v/>
      </c>
      <c r="C32" t="str">
        <f>IF(ISERROR(VLOOKUP(A32,'Registration Database'!A:E,3,0))," ",VLOOKUP(A32,'Registration Database'!A:E,3,0))</f>
        <v xml:space="preserve"> </v>
      </c>
      <c r="E32" t="str">
        <f t="shared" si="6"/>
        <v/>
      </c>
      <c r="F32" t="str">
        <f t="shared" si="7"/>
        <v/>
      </c>
      <c r="H32" t="str">
        <f t="shared" si="8"/>
        <v/>
      </c>
      <c r="J32" t="str">
        <f>IF(ISERROR(VLOOKUP(C32,'WTC Database'!C:G,4,0))," ",VLOOKUP(C32,'WTC Database'!C:G,4,0))</f>
        <v xml:space="preserve"> </v>
      </c>
      <c r="K32" s="48" t="str">
        <f>IF(ISERROR(VLOOKUP(C32,'WTC Database'!C:G,5,0))," ",VLOOKUP(C32,'WTC Database'!C:G,5,0))</f>
        <v xml:space="preserve"> </v>
      </c>
      <c r="L32" s="55"/>
      <c r="M32" s="55"/>
      <c r="N32" s="48">
        <f t="shared" si="9"/>
        <v>0</v>
      </c>
      <c r="O32" s="48" t="str">
        <f>IF(ISERROR(VLOOKUP(B32,'Callsign Database'!A:F,4,0))," ",VLOOKUP(B32,'Callsign Database'!A:F,4,0))</f>
        <v xml:space="preserve"> </v>
      </c>
      <c r="P32" s="48"/>
      <c r="Q32" t="str">
        <f>IF(ISERROR(VLOOKUP(A32,'Registration Database'!A:O,15,0))," ",VLOOKUP(A32,'Registration Database'!A:O,15,0))</f>
        <v xml:space="preserve"> </v>
      </c>
      <c r="R32" s="48" t="str">
        <f>IF(ISERROR(VLOOKUP(A32,'Registration Database'!A:F,6,0))," ",VLOOKUP(A32,'Registration Database'!A:F,6,0))</f>
        <v xml:space="preserve"> </v>
      </c>
      <c r="S32" s="48" t="str">
        <f>IF(ISERROR(VLOOKUP(B32,'Callsign Database'!A:F,3,0)),"",VLOOKUP(B32,'Callsign Database'!A:F,3,0))</f>
        <v/>
      </c>
      <c r="T32" s="48">
        <f t="shared" si="1"/>
        <v>0</v>
      </c>
      <c r="U32" s="48">
        <f t="shared" si="4"/>
        <v>0</v>
      </c>
    </row>
    <row r="33" spans="2:21" x14ac:dyDescent="0.3">
      <c r="B33" t="str">
        <f>IF(ISERROR(VLOOKUP(A33,'Registration Database'!A:N,13,0)),"",VLOOKUP(A33,'Registration Database'!A:N,13,0))</f>
        <v/>
      </c>
      <c r="C33" t="str">
        <f>IF(ISERROR(VLOOKUP(A33,'Registration Database'!A:E,3,0))," ",VLOOKUP(A33,'Registration Database'!A:E,3,0))</f>
        <v xml:space="preserve"> </v>
      </c>
      <c r="E33" t="str">
        <f t="shared" si="6"/>
        <v/>
      </c>
      <c r="F33" t="str">
        <f t="shared" si="7"/>
        <v/>
      </c>
      <c r="H33" t="str">
        <f t="shared" si="8"/>
        <v/>
      </c>
      <c r="J33" t="str">
        <f>IF(ISERROR(VLOOKUP(C33,'WTC Database'!C:G,4,0))," ",VLOOKUP(C33,'WTC Database'!C:G,4,0))</f>
        <v xml:space="preserve"> </v>
      </c>
      <c r="K33" s="48" t="str">
        <f>IF(ISERROR(VLOOKUP(C33,'WTC Database'!C:G,5,0))," ",VLOOKUP(C33,'WTC Database'!C:G,5,0))</f>
        <v xml:space="preserve"> </v>
      </c>
      <c r="L33" s="55"/>
      <c r="M33" s="55"/>
      <c r="N33" s="48">
        <f t="shared" si="9"/>
        <v>0</v>
      </c>
      <c r="O33" s="48" t="str">
        <f>IF(ISERROR(VLOOKUP(B33,'Callsign Database'!A:F,4,0))," ",VLOOKUP(B33,'Callsign Database'!A:F,4,0))</f>
        <v xml:space="preserve"> </v>
      </c>
      <c r="P33" s="48"/>
      <c r="Q33" t="str">
        <f>IF(ISERROR(VLOOKUP(A33,'Registration Database'!A:O,15,0))," ",VLOOKUP(A33,'Registration Database'!A:O,15,0))</f>
        <v xml:space="preserve"> </v>
      </c>
      <c r="R33" s="48" t="str">
        <f>IF(ISERROR(VLOOKUP(A33,'Registration Database'!A:F,6,0))," ",VLOOKUP(A33,'Registration Database'!A:F,6,0))</f>
        <v xml:space="preserve"> </v>
      </c>
      <c r="S33" s="48" t="str">
        <f>IF(ISERROR(VLOOKUP(B33,'Callsign Database'!A:F,3,0)),"",VLOOKUP(B33,'Callsign Database'!A:F,3,0))</f>
        <v/>
      </c>
      <c r="T33" s="48">
        <f t="shared" si="1"/>
        <v>0</v>
      </c>
      <c r="U33" s="48">
        <f t="shared" si="4"/>
        <v>0</v>
      </c>
    </row>
    <row r="34" spans="2:21" x14ac:dyDescent="0.3">
      <c r="B34" t="str">
        <f>IF(ISERROR(VLOOKUP(A34,'Registration Database'!A:N,13,0)),"",VLOOKUP(A34,'Registration Database'!A:N,13,0))</f>
        <v/>
      </c>
      <c r="C34" t="str">
        <f>IF(ISERROR(VLOOKUP(A34,'Registration Database'!A:E,3,0))," ",VLOOKUP(A34,'Registration Database'!A:E,3,0))</f>
        <v xml:space="preserve"> </v>
      </c>
      <c r="E34" t="str">
        <f t="shared" si="6"/>
        <v/>
      </c>
      <c r="F34" t="str">
        <f t="shared" si="7"/>
        <v/>
      </c>
      <c r="H34" t="str">
        <f t="shared" si="8"/>
        <v/>
      </c>
      <c r="J34" t="str">
        <f>IF(ISERROR(VLOOKUP(C34,'WTC Database'!C:G,4,0))," ",VLOOKUP(C34,'WTC Database'!C:G,4,0))</f>
        <v xml:space="preserve"> </v>
      </c>
      <c r="K34" s="48" t="str">
        <f>IF(ISERROR(VLOOKUP(C34,'WTC Database'!C:G,5,0))," ",VLOOKUP(C34,'WTC Database'!C:G,5,0))</f>
        <v xml:space="preserve"> </v>
      </c>
      <c r="L34" s="55"/>
      <c r="M34" s="55"/>
      <c r="N34" s="48">
        <f t="shared" si="9"/>
        <v>0</v>
      </c>
      <c r="O34" s="48" t="str">
        <f>IF(ISERROR(VLOOKUP(B34,'Callsign Database'!A:F,4,0))," ",VLOOKUP(B34,'Callsign Database'!A:F,4,0))</f>
        <v xml:space="preserve"> </v>
      </c>
      <c r="P34" s="48"/>
      <c r="Q34" t="str">
        <f>IF(ISERROR(VLOOKUP(A34,'Registration Database'!A:O,15,0))," ",VLOOKUP(A34,'Registration Database'!A:O,15,0))</f>
        <v xml:space="preserve"> </v>
      </c>
      <c r="R34" s="48" t="str">
        <f>IF(ISERROR(VLOOKUP(A34,'Registration Database'!A:F,6,0))," ",VLOOKUP(A34,'Registration Database'!A:F,6,0))</f>
        <v xml:space="preserve"> </v>
      </c>
      <c r="S34" s="48" t="str">
        <f>IF(ISERROR(VLOOKUP(B34,'Callsign Database'!A:F,3,0)),"",VLOOKUP(B34,'Callsign Database'!A:F,3,0))</f>
        <v/>
      </c>
      <c r="T34" s="48">
        <f t="shared" si="1"/>
        <v>0</v>
      </c>
      <c r="U34" s="48">
        <f t="shared" si="4"/>
        <v>0</v>
      </c>
    </row>
    <row r="35" spans="2:21" x14ac:dyDescent="0.3">
      <c r="B35" t="str">
        <f>IF(ISERROR(VLOOKUP(A35,'Registration Database'!A:N,13,0)),"",VLOOKUP(A35,'Registration Database'!A:N,13,0))</f>
        <v/>
      </c>
      <c r="C35" t="str">
        <f>IF(ISERROR(VLOOKUP(A35,'Registration Database'!A:E,3,0))," ",VLOOKUP(A35,'Registration Database'!A:E,3,0))</f>
        <v xml:space="preserve"> </v>
      </c>
      <c r="E35" t="str">
        <f t="shared" si="6"/>
        <v/>
      </c>
      <c r="F35" t="str">
        <f t="shared" si="7"/>
        <v/>
      </c>
      <c r="H35" t="str">
        <f t="shared" si="8"/>
        <v/>
      </c>
      <c r="J35" t="str">
        <f>IF(ISERROR(VLOOKUP(C35,'WTC Database'!C:G,4,0))," ",VLOOKUP(C35,'WTC Database'!C:G,4,0))</f>
        <v xml:space="preserve"> </v>
      </c>
      <c r="K35" s="48" t="str">
        <f>IF(ISERROR(VLOOKUP(C35,'WTC Database'!C:G,5,0))," ",VLOOKUP(C35,'WTC Database'!C:G,5,0))</f>
        <v xml:space="preserve"> </v>
      </c>
      <c r="L35" s="55"/>
      <c r="M35" s="55"/>
      <c r="N35" s="48">
        <f t="shared" si="9"/>
        <v>0</v>
      </c>
      <c r="O35" s="48" t="str">
        <f>IF(ISERROR(VLOOKUP(B35,'Callsign Database'!A:F,4,0))," ",VLOOKUP(B35,'Callsign Database'!A:F,4,0))</f>
        <v xml:space="preserve"> </v>
      </c>
      <c r="P35" s="48"/>
      <c r="Q35" t="str">
        <f>IF(ISERROR(VLOOKUP(A35,'Registration Database'!A:O,15,0))," ",VLOOKUP(A35,'Registration Database'!A:O,15,0))</f>
        <v xml:space="preserve"> </v>
      </c>
      <c r="R35" s="48" t="str">
        <f>IF(ISERROR(VLOOKUP(A35,'Registration Database'!A:F,6,0))," ",VLOOKUP(A35,'Registration Database'!A:F,6,0))</f>
        <v xml:space="preserve"> </v>
      </c>
      <c r="S35" s="48" t="str">
        <f>IF(ISERROR(VLOOKUP(B35,'Callsign Database'!A:F,3,0)),"",VLOOKUP(B35,'Callsign Database'!A:F,3,0))</f>
        <v/>
      </c>
      <c r="T35" s="48">
        <f t="shared" si="1"/>
        <v>0</v>
      </c>
      <c r="U35" s="48">
        <f t="shared" si="4"/>
        <v>0</v>
      </c>
    </row>
    <row r="36" spans="2:21" x14ac:dyDescent="0.3">
      <c r="B36" t="str">
        <f>IF(ISERROR(VLOOKUP(A36,'Registration Database'!A:N,13,0)),"",VLOOKUP(A36,'Registration Database'!A:N,13,0))</f>
        <v/>
      </c>
      <c r="C36" t="str">
        <f>IF(ISERROR(VLOOKUP(A36,'Registration Database'!A:E,3,0))," ",VLOOKUP(A36,'Registration Database'!A:E,3,0))</f>
        <v xml:space="preserve"> </v>
      </c>
      <c r="E36" t="str">
        <f t="shared" si="6"/>
        <v/>
      </c>
      <c r="F36" t="str">
        <f t="shared" si="7"/>
        <v/>
      </c>
      <c r="H36" t="str">
        <f t="shared" si="8"/>
        <v/>
      </c>
      <c r="J36" t="str">
        <f>IF(ISERROR(VLOOKUP(C36,'WTC Database'!C:G,4,0))," ",VLOOKUP(C36,'WTC Database'!C:G,4,0))</f>
        <v xml:space="preserve"> </v>
      </c>
      <c r="K36" s="48" t="str">
        <f>IF(ISERROR(VLOOKUP(C36,'WTC Database'!C:G,5,0))," ",VLOOKUP(C36,'WTC Database'!C:G,5,0))</f>
        <v xml:space="preserve"> </v>
      </c>
      <c r="L36" s="55"/>
      <c r="M36" s="55"/>
      <c r="N36" s="48">
        <f t="shared" si="9"/>
        <v>0</v>
      </c>
      <c r="O36" s="48" t="str">
        <f>IF(ISERROR(VLOOKUP(B36,'Callsign Database'!A:F,4,0))," ",VLOOKUP(B36,'Callsign Database'!A:F,4,0))</f>
        <v xml:space="preserve"> </v>
      </c>
      <c r="P36" s="48"/>
      <c r="Q36" t="str">
        <f>IF(ISERROR(VLOOKUP(A36,'Registration Database'!A:O,15,0))," ",VLOOKUP(A36,'Registration Database'!A:O,15,0))</f>
        <v xml:space="preserve"> </v>
      </c>
      <c r="R36" s="48" t="str">
        <f>IF(ISERROR(VLOOKUP(A36,'Registration Database'!A:F,6,0))," ",VLOOKUP(A36,'Registration Database'!A:F,6,0))</f>
        <v xml:space="preserve"> </v>
      </c>
      <c r="S36" s="48" t="str">
        <f>IF(ISERROR(VLOOKUP(B36,'Callsign Database'!A:F,3,0)),"",VLOOKUP(B36,'Callsign Database'!A:F,3,0))</f>
        <v/>
      </c>
      <c r="T36" s="48">
        <f t="shared" si="1"/>
        <v>0</v>
      </c>
      <c r="U36" s="48">
        <f t="shared" si="4"/>
        <v>0</v>
      </c>
    </row>
    <row r="37" spans="2:21" x14ac:dyDescent="0.3">
      <c r="B37" t="str">
        <f>IF(ISERROR(VLOOKUP(A37,'Registration Database'!A:N,13,0)),"",VLOOKUP(A37,'Registration Database'!A:N,13,0))</f>
        <v/>
      </c>
      <c r="C37" t="str">
        <f>IF(ISERROR(VLOOKUP(A37,'Registration Database'!A:E,3,0))," ",VLOOKUP(A37,'Registration Database'!A:E,3,0))</f>
        <v xml:space="preserve"> </v>
      </c>
      <c r="E37" t="str">
        <f t="shared" si="6"/>
        <v/>
      </c>
      <c r="F37" t="str">
        <f t="shared" si="7"/>
        <v/>
      </c>
      <c r="H37" t="str">
        <f t="shared" si="8"/>
        <v/>
      </c>
      <c r="J37" t="str">
        <f>IF(ISERROR(VLOOKUP(C37,'WTC Database'!C:G,4,0))," ",VLOOKUP(C37,'WTC Database'!C:G,4,0))</f>
        <v xml:space="preserve"> </v>
      </c>
      <c r="K37" s="48" t="str">
        <f>IF(ISERROR(VLOOKUP(C37,'WTC Database'!C:G,5,0))," ",VLOOKUP(C37,'WTC Database'!C:G,5,0))</f>
        <v xml:space="preserve"> </v>
      </c>
      <c r="L37" s="55"/>
      <c r="M37" s="55"/>
      <c r="N37" s="48">
        <f t="shared" si="9"/>
        <v>0</v>
      </c>
      <c r="O37" s="48" t="str">
        <f>IF(ISERROR(VLOOKUP(B37,'Callsign Database'!A:F,4,0))," ",VLOOKUP(B37,'Callsign Database'!A:F,4,0))</f>
        <v xml:space="preserve"> </v>
      </c>
      <c r="P37" s="48"/>
      <c r="Q37" t="str">
        <f>IF(ISERROR(VLOOKUP(A37,'Registration Database'!A:O,15,0))," ",VLOOKUP(A37,'Registration Database'!A:O,15,0))</f>
        <v xml:space="preserve"> </v>
      </c>
      <c r="R37" s="48" t="str">
        <f>IF(ISERROR(VLOOKUP(A37,'Registration Database'!A:F,6,0))," ",VLOOKUP(A37,'Registration Database'!A:F,6,0))</f>
        <v xml:space="preserve"> </v>
      </c>
      <c r="S37" s="48" t="str">
        <f>IF(ISERROR(VLOOKUP(B37,'Callsign Database'!A:F,3,0)),"",VLOOKUP(B37,'Callsign Database'!A:F,3,0))</f>
        <v/>
      </c>
      <c r="T37" s="48">
        <f t="shared" si="1"/>
        <v>0</v>
      </c>
      <c r="U37" s="48">
        <f t="shared" si="4"/>
        <v>0</v>
      </c>
    </row>
    <row r="38" spans="2:21" x14ac:dyDescent="0.3">
      <c r="B38" t="str">
        <f>IF(ISERROR(VLOOKUP(A38,'Registration Database'!A:N,13,0)),"",VLOOKUP(A38,'Registration Database'!A:N,13,0))</f>
        <v/>
      </c>
      <c r="C38" t="str">
        <f>IF(ISERROR(VLOOKUP(A38,'Registration Database'!A:E,3,0))," ",VLOOKUP(A38,'Registration Database'!A:E,3,0))</f>
        <v xml:space="preserve"> </v>
      </c>
      <c r="E38" t="str">
        <f t="shared" si="6"/>
        <v/>
      </c>
      <c r="F38" t="str">
        <f t="shared" si="7"/>
        <v/>
      </c>
      <c r="H38" t="str">
        <f t="shared" si="8"/>
        <v/>
      </c>
      <c r="J38" t="str">
        <f>IF(ISERROR(VLOOKUP(C38,'WTC Database'!C:G,4,0))," ",VLOOKUP(C38,'WTC Database'!C:G,4,0))</f>
        <v xml:space="preserve"> </v>
      </c>
      <c r="K38" s="48" t="str">
        <f>IF(ISERROR(VLOOKUP(C38,'WTC Database'!C:G,5,0))," ",VLOOKUP(C38,'WTC Database'!C:G,5,0))</f>
        <v xml:space="preserve"> </v>
      </c>
      <c r="L38" s="55"/>
      <c r="M38" s="55"/>
      <c r="N38" s="48">
        <f t="shared" si="9"/>
        <v>0</v>
      </c>
      <c r="O38" s="48" t="str">
        <f>IF(ISERROR(VLOOKUP(B38,'Callsign Database'!A:F,4,0))," ",VLOOKUP(B38,'Callsign Database'!A:F,4,0))</f>
        <v xml:space="preserve"> </v>
      </c>
      <c r="P38" s="48"/>
      <c r="Q38" t="str">
        <f>IF(ISERROR(VLOOKUP(A38,'Registration Database'!A:O,15,0))," ",VLOOKUP(A38,'Registration Database'!A:O,15,0))</f>
        <v xml:space="preserve"> </v>
      </c>
      <c r="R38" s="48" t="str">
        <f>IF(ISERROR(VLOOKUP(A38,'Registration Database'!A:F,6,0))," ",VLOOKUP(A38,'Registration Database'!A:F,6,0))</f>
        <v xml:space="preserve"> </v>
      </c>
      <c r="S38" s="48" t="str">
        <f>IF(ISERROR(VLOOKUP(B38,'Callsign Database'!A:F,3,0)),"",VLOOKUP(B38,'Callsign Database'!A:F,3,0))</f>
        <v/>
      </c>
      <c r="T38" s="48">
        <f t="shared" si="1"/>
        <v>0</v>
      </c>
      <c r="U38" s="48">
        <f t="shared" si="4"/>
        <v>0</v>
      </c>
    </row>
    <row r="39" spans="2:21" x14ac:dyDescent="0.3">
      <c r="B39" t="str">
        <f>IF(ISERROR(VLOOKUP(A39,'Registration Database'!A:N,13,0)),"",VLOOKUP(A39,'Registration Database'!A:N,13,0))</f>
        <v/>
      </c>
      <c r="C39" t="str">
        <f>IF(ISERROR(VLOOKUP(A39,'Registration Database'!A:E,3,0))," ",VLOOKUP(A39,'Registration Database'!A:E,3,0))</f>
        <v xml:space="preserve"> </v>
      </c>
      <c r="E39" t="str">
        <f t="shared" si="6"/>
        <v/>
      </c>
      <c r="F39" t="str">
        <f t="shared" si="7"/>
        <v/>
      </c>
      <c r="H39" t="str">
        <f t="shared" si="8"/>
        <v/>
      </c>
      <c r="J39" t="str">
        <f>IF(ISERROR(VLOOKUP(C39,'WTC Database'!C:G,4,0))," ",VLOOKUP(C39,'WTC Database'!C:G,4,0))</f>
        <v xml:space="preserve"> </v>
      </c>
      <c r="K39" s="48" t="str">
        <f>IF(ISERROR(VLOOKUP(C39,'WTC Database'!C:G,5,0))," ",VLOOKUP(C39,'WTC Database'!C:G,5,0))</f>
        <v xml:space="preserve"> </v>
      </c>
      <c r="L39" s="55"/>
      <c r="M39" s="55"/>
      <c r="N39" s="48">
        <f t="shared" si="9"/>
        <v>0</v>
      </c>
      <c r="O39" s="48" t="str">
        <f>IF(ISERROR(VLOOKUP(B39,'Callsign Database'!A:F,4,0))," ",VLOOKUP(B39,'Callsign Database'!A:F,4,0))</f>
        <v xml:space="preserve"> </v>
      </c>
      <c r="P39" s="48"/>
      <c r="Q39" t="str">
        <f>IF(ISERROR(VLOOKUP(A39,'Registration Database'!A:O,15,0))," ",VLOOKUP(A39,'Registration Database'!A:O,15,0))</f>
        <v xml:space="preserve"> </v>
      </c>
      <c r="R39" s="48" t="str">
        <f>IF(ISERROR(VLOOKUP(A39,'Registration Database'!A:F,6,0))," ",VLOOKUP(A39,'Registration Database'!A:F,6,0))</f>
        <v xml:space="preserve"> </v>
      </c>
      <c r="S39" s="48" t="str">
        <f>IF(ISERROR(VLOOKUP(B39,'Callsign Database'!A:F,3,0)),"",VLOOKUP(B39,'Callsign Database'!A:F,3,0))</f>
        <v/>
      </c>
      <c r="T39" s="48">
        <f t="shared" si="1"/>
        <v>0</v>
      </c>
      <c r="U39" s="48">
        <f t="shared" si="4"/>
        <v>0</v>
      </c>
    </row>
    <row r="40" spans="2:21" x14ac:dyDescent="0.3">
      <c r="B40" t="str">
        <f>IF(ISERROR(VLOOKUP(A40,'Registration Database'!A:N,13,0)),"",VLOOKUP(A40,'Registration Database'!A:N,13,0))</f>
        <v/>
      </c>
      <c r="C40" t="str">
        <f>IF(ISERROR(VLOOKUP(A40,'Registration Database'!A:E,3,0))," ",VLOOKUP(A40,'Registration Database'!A:E,3,0))</f>
        <v xml:space="preserve"> </v>
      </c>
      <c r="E40" t="str">
        <f t="shared" si="6"/>
        <v/>
      </c>
      <c r="F40" t="str">
        <f t="shared" si="7"/>
        <v/>
      </c>
      <c r="H40" t="str">
        <f t="shared" si="8"/>
        <v/>
      </c>
      <c r="J40" t="str">
        <f>IF(ISERROR(VLOOKUP(C40,'WTC Database'!C:G,4,0))," ",VLOOKUP(C40,'WTC Database'!C:G,4,0))</f>
        <v xml:space="preserve"> </v>
      </c>
      <c r="K40" s="48" t="str">
        <f>IF(ISERROR(VLOOKUP(C40,'WTC Database'!C:G,5,0))," ",VLOOKUP(C40,'WTC Database'!C:G,5,0))</f>
        <v xml:space="preserve"> </v>
      </c>
      <c r="L40" s="55"/>
      <c r="M40" s="55"/>
      <c r="N40" s="48">
        <f t="shared" si="9"/>
        <v>0</v>
      </c>
      <c r="O40" s="48" t="str">
        <f>IF(ISERROR(VLOOKUP(B40,'Callsign Database'!A:F,4,0))," ",VLOOKUP(B40,'Callsign Database'!A:F,4,0))</f>
        <v xml:space="preserve"> </v>
      </c>
      <c r="P40" s="48"/>
      <c r="Q40" t="str">
        <f>IF(ISERROR(VLOOKUP(A40,'Registration Database'!A:O,15,0))," ",VLOOKUP(A40,'Registration Database'!A:O,15,0))</f>
        <v xml:space="preserve"> </v>
      </c>
      <c r="R40" s="48" t="str">
        <f>IF(ISERROR(VLOOKUP(A40,'Registration Database'!A:F,6,0))," ",VLOOKUP(A40,'Registration Database'!A:F,6,0))</f>
        <v xml:space="preserve"> </v>
      </c>
      <c r="S40" s="48" t="str">
        <f>IF(ISERROR(VLOOKUP(B40,'Callsign Database'!A:F,3,0)),"",VLOOKUP(B40,'Callsign Database'!A:F,3,0))</f>
        <v/>
      </c>
      <c r="T40" s="48">
        <f t="shared" si="1"/>
        <v>0</v>
      </c>
      <c r="U40" s="48">
        <f t="shared" si="4"/>
        <v>0</v>
      </c>
    </row>
    <row r="41" spans="2:21" x14ac:dyDescent="0.3">
      <c r="B41" t="str">
        <f>IF(ISERROR(VLOOKUP(A41,'Registration Database'!A:N,13,0)),"",VLOOKUP(A41,'Registration Database'!A:N,13,0))</f>
        <v/>
      </c>
      <c r="C41" t="str">
        <f>IF(ISERROR(VLOOKUP(A41,'Registration Database'!A:E,3,0))," ",VLOOKUP(A41,'Registration Database'!A:E,3,0))</f>
        <v xml:space="preserve"> </v>
      </c>
      <c r="E41" t="str">
        <f t="shared" si="6"/>
        <v/>
      </c>
      <c r="F41" t="str">
        <f t="shared" si="7"/>
        <v/>
      </c>
      <c r="H41" t="str">
        <f t="shared" si="8"/>
        <v/>
      </c>
      <c r="J41" t="str">
        <f>IF(ISERROR(VLOOKUP(C41,'WTC Database'!C:G,4,0))," ",VLOOKUP(C41,'WTC Database'!C:G,4,0))</f>
        <v xml:space="preserve"> </v>
      </c>
      <c r="K41" s="48" t="str">
        <f>IF(ISERROR(VLOOKUP(C41,'WTC Database'!C:G,5,0))," ",VLOOKUP(C41,'WTC Database'!C:G,5,0))</f>
        <v xml:space="preserve"> </v>
      </c>
      <c r="L41" s="55"/>
      <c r="M41" s="55"/>
      <c r="N41" s="48">
        <f t="shared" si="9"/>
        <v>0</v>
      </c>
      <c r="O41" s="48" t="str">
        <f>IF(ISERROR(VLOOKUP(B41,'Callsign Database'!A:F,4,0))," ",VLOOKUP(B41,'Callsign Database'!A:F,4,0))</f>
        <v xml:space="preserve"> </v>
      </c>
      <c r="P41" s="48"/>
      <c r="Q41" t="str">
        <f>IF(ISERROR(VLOOKUP(A41,'Registration Database'!A:O,15,0))," ",VLOOKUP(A41,'Registration Database'!A:O,15,0))</f>
        <v xml:space="preserve"> </v>
      </c>
      <c r="R41" s="48" t="str">
        <f>IF(ISERROR(VLOOKUP(A41,'Registration Database'!A:F,6,0))," ",VLOOKUP(A41,'Registration Database'!A:F,6,0))</f>
        <v xml:space="preserve"> </v>
      </c>
      <c r="S41" s="48" t="str">
        <f>IF(ISERROR(VLOOKUP(B41,'Callsign Database'!A:F,3,0)),"",VLOOKUP(B41,'Callsign Database'!A:F,3,0))</f>
        <v/>
      </c>
      <c r="T41" s="48">
        <f t="shared" si="1"/>
        <v>0</v>
      </c>
      <c r="U41" s="48">
        <f t="shared" si="4"/>
        <v>0</v>
      </c>
    </row>
    <row r="42" spans="2:21" x14ac:dyDescent="0.3">
      <c r="B42" t="str">
        <f>IF(ISERROR(VLOOKUP(A42,'Registration Database'!A:N,13,0)),"",VLOOKUP(A42,'Registration Database'!A:N,13,0))</f>
        <v/>
      </c>
      <c r="C42" t="str">
        <f>IF(ISERROR(VLOOKUP(A42,'Registration Database'!A:E,3,0))," ",VLOOKUP(A42,'Registration Database'!A:E,3,0))</f>
        <v xml:space="preserve"> </v>
      </c>
      <c r="E42" t="str">
        <f t="shared" si="6"/>
        <v/>
      </c>
      <c r="F42" t="str">
        <f t="shared" si="7"/>
        <v/>
      </c>
      <c r="H42" t="str">
        <f t="shared" si="8"/>
        <v/>
      </c>
      <c r="J42" t="str">
        <f>IF(ISERROR(VLOOKUP(C42,'WTC Database'!C:G,4,0))," ",VLOOKUP(C42,'WTC Database'!C:G,4,0))</f>
        <v xml:space="preserve"> </v>
      </c>
      <c r="K42" s="48" t="str">
        <f>IF(ISERROR(VLOOKUP(C42,'WTC Database'!C:G,5,0))," ",VLOOKUP(C42,'WTC Database'!C:G,5,0))</f>
        <v xml:space="preserve"> </v>
      </c>
      <c r="L42" s="55"/>
      <c r="M42" s="55"/>
      <c r="N42" s="48">
        <f t="shared" si="9"/>
        <v>0</v>
      </c>
      <c r="O42" s="48" t="str">
        <f>IF(ISERROR(VLOOKUP(B42,'Callsign Database'!A:F,4,0))," ",VLOOKUP(B42,'Callsign Database'!A:F,4,0))</f>
        <v xml:space="preserve"> </v>
      </c>
      <c r="P42" s="48"/>
      <c r="Q42" t="str">
        <f>IF(ISERROR(VLOOKUP(A42,'Registration Database'!A:O,15,0))," ",VLOOKUP(A42,'Registration Database'!A:O,15,0))</f>
        <v xml:space="preserve"> </v>
      </c>
      <c r="R42" s="48" t="str">
        <f>IF(ISERROR(VLOOKUP(A42,'Registration Database'!A:F,6,0))," ",VLOOKUP(A42,'Registration Database'!A:F,6,0))</f>
        <v xml:space="preserve"> </v>
      </c>
      <c r="S42" s="48" t="str">
        <f>IF(ISERROR(VLOOKUP(B42,'Callsign Database'!A:F,3,0)),"",VLOOKUP(B42,'Callsign Database'!A:F,3,0))</f>
        <v/>
      </c>
      <c r="T42" s="48">
        <f t="shared" si="1"/>
        <v>0</v>
      </c>
      <c r="U42" s="48">
        <f t="shared" si="4"/>
        <v>0</v>
      </c>
    </row>
    <row r="43" spans="2:21" x14ac:dyDescent="0.3">
      <c r="B43" t="str">
        <f>IF(ISERROR(VLOOKUP(A43,'Registration Database'!A:N,13,0)),"",VLOOKUP(A43,'Registration Database'!A:N,13,0))</f>
        <v/>
      </c>
      <c r="C43" t="str">
        <f>IF(ISERROR(VLOOKUP(A43,'Registration Database'!A:E,3,0))," ",VLOOKUP(A43,'Registration Database'!A:E,3,0))</f>
        <v xml:space="preserve"> </v>
      </c>
      <c r="E43" t="str">
        <f t="shared" si="6"/>
        <v/>
      </c>
      <c r="F43" t="str">
        <f t="shared" si="7"/>
        <v/>
      </c>
      <c r="H43" t="str">
        <f t="shared" si="8"/>
        <v/>
      </c>
      <c r="J43" t="str">
        <f>IF(ISERROR(VLOOKUP(C43,'WTC Database'!C:G,4,0))," ",VLOOKUP(C43,'WTC Database'!C:G,4,0))</f>
        <v xml:space="preserve"> </v>
      </c>
      <c r="K43" s="48" t="str">
        <f>IF(ISERROR(VLOOKUP(C43,'WTC Database'!C:G,5,0))," ",VLOOKUP(C43,'WTC Database'!C:G,5,0))</f>
        <v xml:space="preserve"> </v>
      </c>
      <c r="L43" s="55"/>
      <c r="M43" s="55"/>
      <c r="N43" s="48">
        <f t="shared" si="9"/>
        <v>0</v>
      </c>
      <c r="O43" s="48" t="str">
        <f>IF(ISERROR(VLOOKUP(B43,'Callsign Database'!A:F,4,0))," ",VLOOKUP(B43,'Callsign Database'!A:F,4,0))</f>
        <v xml:space="preserve"> </v>
      </c>
      <c r="P43" s="48"/>
      <c r="Q43" t="str">
        <f>IF(ISERROR(VLOOKUP(A43,'Registration Database'!A:O,15,0))," ",VLOOKUP(A43,'Registration Database'!A:O,15,0))</f>
        <v xml:space="preserve"> </v>
      </c>
      <c r="R43" s="48" t="str">
        <f>IF(ISERROR(VLOOKUP(A43,'Registration Database'!A:F,6,0))," ",VLOOKUP(A43,'Registration Database'!A:F,6,0))</f>
        <v xml:space="preserve"> </v>
      </c>
      <c r="S43" s="48" t="str">
        <f>IF(ISERROR(VLOOKUP(B43,'Callsign Database'!A:F,3,0)),"",VLOOKUP(B43,'Callsign Database'!A:F,3,0))</f>
        <v/>
      </c>
      <c r="T43" s="48">
        <f t="shared" si="1"/>
        <v>0</v>
      </c>
      <c r="U43" s="48">
        <f t="shared" si="4"/>
        <v>0</v>
      </c>
    </row>
    <row r="44" spans="2:21" x14ac:dyDescent="0.3">
      <c r="B44" t="str">
        <f>IF(ISERROR(VLOOKUP(A44,'Registration Database'!A:N,13,0)),"",VLOOKUP(A44,'Registration Database'!A:N,13,0))</f>
        <v/>
      </c>
      <c r="C44" t="str">
        <f>IF(ISERROR(VLOOKUP(A44,'Registration Database'!A:E,3,0))," ",VLOOKUP(A44,'Registration Database'!A:E,3,0))</f>
        <v xml:space="preserve"> </v>
      </c>
      <c r="E44" t="str">
        <f t="shared" si="6"/>
        <v/>
      </c>
      <c r="F44" t="str">
        <f t="shared" si="7"/>
        <v/>
      </c>
      <c r="H44" t="str">
        <f t="shared" si="8"/>
        <v/>
      </c>
      <c r="J44" t="str">
        <f>IF(ISERROR(VLOOKUP(C44,'WTC Database'!C:G,4,0))," ",VLOOKUP(C44,'WTC Database'!C:G,4,0))</f>
        <v xml:space="preserve"> </v>
      </c>
      <c r="K44" s="48" t="str">
        <f>IF(ISERROR(VLOOKUP(C44,'WTC Database'!C:G,5,0))," ",VLOOKUP(C44,'WTC Database'!C:G,5,0))</f>
        <v xml:space="preserve"> </v>
      </c>
      <c r="L44" s="55"/>
      <c r="M44" s="55"/>
      <c r="N44" s="48">
        <f t="shared" si="9"/>
        <v>0</v>
      </c>
      <c r="O44" s="48" t="str">
        <f>IF(ISERROR(VLOOKUP(B44,'Callsign Database'!A:F,4,0))," ",VLOOKUP(B44,'Callsign Database'!A:F,4,0))</f>
        <v xml:space="preserve"> </v>
      </c>
      <c r="P44" s="48"/>
      <c r="Q44" t="str">
        <f>IF(ISERROR(VLOOKUP(A44,'Registration Database'!A:O,15,0))," ",VLOOKUP(A44,'Registration Database'!A:O,15,0))</f>
        <v xml:space="preserve"> </v>
      </c>
      <c r="R44" s="48" t="str">
        <f>IF(ISERROR(VLOOKUP(A44,'Registration Database'!A:F,6,0))," ",VLOOKUP(A44,'Registration Database'!A:F,6,0))</f>
        <v xml:space="preserve"> </v>
      </c>
      <c r="S44" s="48" t="str">
        <f>IF(ISERROR(VLOOKUP(B44,'Callsign Database'!A:F,3,0)),"",VLOOKUP(B44,'Callsign Database'!A:F,3,0))</f>
        <v/>
      </c>
      <c r="T44" s="48">
        <f t="shared" si="1"/>
        <v>0</v>
      </c>
      <c r="U44" s="48">
        <f t="shared" si="4"/>
        <v>0</v>
      </c>
    </row>
    <row r="45" spans="2:21" x14ac:dyDescent="0.3">
      <c r="B45" t="str">
        <f>IF(ISERROR(VLOOKUP(A45,'Registration Database'!A:N,13,0)),"",VLOOKUP(A45,'Registration Database'!A:N,13,0))</f>
        <v/>
      </c>
      <c r="C45" t="str">
        <f>IF(ISERROR(VLOOKUP(A45,'Registration Database'!A:E,3,0))," ",VLOOKUP(A45,'Registration Database'!A:E,3,0))</f>
        <v xml:space="preserve"> </v>
      </c>
      <c r="E45" t="str">
        <f t="shared" si="6"/>
        <v/>
      </c>
      <c r="F45" t="str">
        <f t="shared" si="7"/>
        <v/>
      </c>
      <c r="H45" t="str">
        <f t="shared" si="8"/>
        <v/>
      </c>
      <c r="J45" t="str">
        <f>IF(ISERROR(VLOOKUP(C45,'WTC Database'!C:G,4,0))," ",VLOOKUP(C45,'WTC Database'!C:G,4,0))</f>
        <v xml:space="preserve"> </v>
      </c>
      <c r="K45" s="48" t="str">
        <f>IF(ISERROR(VLOOKUP(C45,'WTC Database'!C:G,5,0))," ",VLOOKUP(C45,'WTC Database'!C:G,5,0))</f>
        <v xml:space="preserve"> </v>
      </c>
      <c r="L45" s="55"/>
      <c r="M45" s="55"/>
      <c r="N45" s="48">
        <f t="shared" si="9"/>
        <v>0</v>
      </c>
      <c r="O45" s="48" t="str">
        <f>IF(ISERROR(VLOOKUP(B45,'Callsign Database'!A:F,4,0))," ",VLOOKUP(B45,'Callsign Database'!A:F,4,0))</f>
        <v xml:space="preserve"> </v>
      </c>
      <c r="P45" s="48"/>
      <c r="Q45" t="str">
        <f>IF(ISERROR(VLOOKUP(A45,'Registration Database'!A:O,15,0))," ",VLOOKUP(A45,'Registration Database'!A:O,15,0))</f>
        <v xml:space="preserve"> </v>
      </c>
      <c r="R45" s="48" t="str">
        <f>IF(ISERROR(VLOOKUP(A45,'Registration Database'!A:F,6,0))," ",VLOOKUP(A45,'Registration Database'!A:F,6,0))</f>
        <v xml:space="preserve"> </v>
      </c>
      <c r="S45" s="48" t="str">
        <f>IF(ISERROR(VLOOKUP(B45,'Callsign Database'!A:F,3,0)),"",VLOOKUP(B45,'Callsign Database'!A:F,3,0))</f>
        <v/>
      </c>
      <c r="T45" s="48">
        <f t="shared" si="1"/>
        <v>0</v>
      </c>
      <c r="U45" s="48">
        <f t="shared" si="4"/>
        <v>0</v>
      </c>
    </row>
    <row r="46" spans="2:21" x14ac:dyDescent="0.3">
      <c r="B46" t="str">
        <f>IF(ISERROR(VLOOKUP(A46,'Registration Database'!A:N,13,0)),"",VLOOKUP(A46,'Registration Database'!A:N,13,0))</f>
        <v/>
      </c>
      <c r="C46" t="str">
        <f>IF(ISERROR(VLOOKUP(A46,'Registration Database'!A:E,3,0))," ",VLOOKUP(A46,'Registration Database'!A:E,3,0))</f>
        <v xml:space="preserve"> </v>
      </c>
      <c r="E46" t="str">
        <f t="shared" si="6"/>
        <v/>
      </c>
      <c r="F46" t="str">
        <f t="shared" si="7"/>
        <v/>
      </c>
      <c r="H46" t="str">
        <f t="shared" si="8"/>
        <v/>
      </c>
      <c r="J46" t="str">
        <f>IF(ISERROR(VLOOKUP(C46,'WTC Database'!C:G,4,0))," ",VLOOKUP(C46,'WTC Database'!C:G,4,0))</f>
        <v xml:space="preserve"> </v>
      </c>
      <c r="K46" s="48" t="str">
        <f>IF(ISERROR(VLOOKUP(C46,'WTC Database'!C:G,5,0))," ",VLOOKUP(C46,'WTC Database'!C:G,5,0))</f>
        <v xml:space="preserve"> </v>
      </c>
      <c r="L46" s="55"/>
      <c r="M46" s="55"/>
      <c r="N46" s="48">
        <f t="shared" si="9"/>
        <v>0</v>
      </c>
      <c r="O46" s="48" t="str">
        <f>IF(ISERROR(VLOOKUP(B46,'Callsign Database'!A:F,4,0))," ",VLOOKUP(B46,'Callsign Database'!A:F,4,0))</f>
        <v xml:space="preserve"> </v>
      </c>
      <c r="P46" s="48"/>
      <c r="Q46" t="str">
        <f>IF(ISERROR(VLOOKUP(A46,'Registration Database'!A:O,15,0))," ",VLOOKUP(A46,'Registration Database'!A:O,15,0))</f>
        <v xml:space="preserve"> </v>
      </c>
      <c r="R46" s="48" t="str">
        <f>IF(ISERROR(VLOOKUP(A46,'Registration Database'!A:F,6,0))," ",VLOOKUP(A46,'Registration Database'!A:F,6,0))</f>
        <v xml:space="preserve"> </v>
      </c>
      <c r="S46" s="48" t="str">
        <f>IF(ISERROR(VLOOKUP(B46,'Callsign Database'!A:F,3,0)),"",VLOOKUP(B46,'Callsign Database'!A:F,3,0))</f>
        <v/>
      </c>
      <c r="T46" s="48">
        <f t="shared" si="1"/>
        <v>0</v>
      </c>
      <c r="U46" s="48">
        <f t="shared" si="4"/>
        <v>0</v>
      </c>
    </row>
    <row r="47" spans="2:21" x14ac:dyDescent="0.3">
      <c r="B47" t="str">
        <f>IF(ISERROR(VLOOKUP(A47,'Registration Database'!A:N,13,0)),"",VLOOKUP(A47,'Registration Database'!A:N,13,0))</f>
        <v/>
      </c>
      <c r="C47" t="str">
        <f>IF(ISERROR(VLOOKUP(A47,'Registration Database'!A:E,3,0))," ",VLOOKUP(A47,'Registration Database'!A:E,3,0))</f>
        <v xml:space="preserve"> </v>
      </c>
      <c r="E47" t="str">
        <f t="shared" si="6"/>
        <v/>
      </c>
      <c r="F47" t="str">
        <f t="shared" si="7"/>
        <v/>
      </c>
      <c r="H47" t="str">
        <f t="shared" si="8"/>
        <v/>
      </c>
      <c r="J47" t="str">
        <f>IF(ISERROR(VLOOKUP(C47,'WTC Database'!C:G,4,0))," ",VLOOKUP(C47,'WTC Database'!C:G,4,0))</f>
        <v xml:space="preserve"> </v>
      </c>
      <c r="K47" s="48" t="str">
        <f>IF(ISERROR(VLOOKUP(C47,'WTC Database'!C:G,5,0))," ",VLOOKUP(C47,'WTC Database'!C:G,5,0))</f>
        <v xml:space="preserve"> </v>
      </c>
      <c r="L47" s="55"/>
      <c r="M47" s="55"/>
      <c r="N47" s="48">
        <f t="shared" si="9"/>
        <v>0</v>
      </c>
      <c r="O47" s="48" t="str">
        <f>IF(ISERROR(VLOOKUP(B47,'Callsign Database'!A:F,4,0))," ",VLOOKUP(B47,'Callsign Database'!A:F,4,0))</f>
        <v xml:space="preserve"> </v>
      </c>
      <c r="P47" s="48"/>
      <c r="Q47" t="str">
        <f>IF(ISERROR(VLOOKUP(A47,'Registration Database'!A:O,15,0))," ",VLOOKUP(A47,'Registration Database'!A:O,15,0))</f>
        <v xml:space="preserve"> </v>
      </c>
      <c r="R47" s="48" t="str">
        <f>IF(ISERROR(VLOOKUP(A47,'Registration Database'!A:F,6,0))," ",VLOOKUP(A47,'Registration Database'!A:F,6,0))</f>
        <v xml:space="preserve"> </v>
      </c>
      <c r="S47" s="48" t="str">
        <f>IF(ISERROR(VLOOKUP(B47,'Callsign Database'!A:F,3,0)),"",VLOOKUP(B47,'Callsign Database'!A:F,3,0))</f>
        <v/>
      </c>
      <c r="T47" s="48">
        <f t="shared" si="1"/>
        <v>0</v>
      </c>
      <c r="U47" s="48">
        <f t="shared" si="4"/>
        <v>0</v>
      </c>
    </row>
    <row r="48" spans="2:21" x14ac:dyDescent="0.3">
      <c r="B48" t="str">
        <f>IF(ISERROR(VLOOKUP(A48,'Registration Database'!A:N,13,0)),"",VLOOKUP(A48,'Registration Database'!A:N,13,0))</f>
        <v/>
      </c>
      <c r="C48" t="str">
        <f>IF(ISERROR(VLOOKUP(A48,'Registration Database'!A:E,3,0))," ",VLOOKUP(A48,'Registration Database'!A:E,3,0))</f>
        <v xml:space="preserve"> </v>
      </c>
      <c r="E48" t="str">
        <f t="shared" si="6"/>
        <v/>
      </c>
      <c r="F48" t="str">
        <f t="shared" si="7"/>
        <v/>
      </c>
      <c r="H48" t="str">
        <f t="shared" si="8"/>
        <v/>
      </c>
      <c r="J48" t="str">
        <f>IF(ISERROR(VLOOKUP(C48,'WTC Database'!C:G,4,0))," ",VLOOKUP(C48,'WTC Database'!C:G,4,0))</f>
        <v xml:space="preserve"> </v>
      </c>
      <c r="K48" s="48" t="str">
        <f>IF(ISERROR(VLOOKUP(C48,'WTC Database'!C:G,5,0))," ",VLOOKUP(C48,'WTC Database'!C:G,5,0))</f>
        <v xml:space="preserve"> </v>
      </c>
      <c r="L48" s="55"/>
      <c r="M48" s="55"/>
      <c r="N48" s="48">
        <f t="shared" si="9"/>
        <v>0</v>
      </c>
      <c r="O48" s="48" t="str">
        <f>IF(ISERROR(VLOOKUP(B48,'Callsign Database'!A:F,4,0))," ",VLOOKUP(B48,'Callsign Database'!A:F,4,0))</f>
        <v xml:space="preserve"> </v>
      </c>
      <c r="P48" s="48"/>
      <c r="Q48" t="str">
        <f>IF(ISERROR(VLOOKUP(A48,'Registration Database'!A:O,15,0))," ",VLOOKUP(A48,'Registration Database'!A:O,15,0))</f>
        <v xml:space="preserve"> </v>
      </c>
      <c r="R48" s="48" t="str">
        <f>IF(ISERROR(VLOOKUP(A48,'Registration Database'!A:F,6,0))," ",VLOOKUP(A48,'Registration Database'!A:F,6,0))</f>
        <v xml:space="preserve"> </v>
      </c>
      <c r="S48" s="48" t="str">
        <f>IF(ISERROR(VLOOKUP(B48,'Callsign Database'!A:F,3,0)),"",VLOOKUP(B48,'Callsign Database'!A:F,3,0))</f>
        <v/>
      </c>
      <c r="T48" s="48">
        <f t="shared" si="1"/>
        <v>0</v>
      </c>
      <c r="U48" s="48">
        <f t="shared" si="4"/>
        <v>0</v>
      </c>
    </row>
    <row r="49" spans="2:21" x14ac:dyDescent="0.3">
      <c r="B49" t="str">
        <f>IF(ISERROR(VLOOKUP(A49,'Registration Database'!A:N,13,0)),"",VLOOKUP(A49,'Registration Database'!A:N,13,0))</f>
        <v/>
      </c>
      <c r="C49" t="str">
        <f>IF(ISERROR(VLOOKUP(A49,'Registration Database'!A:E,3,0))," ",VLOOKUP(A49,'Registration Database'!A:E,3,0))</f>
        <v xml:space="preserve"> </v>
      </c>
      <c r="E49" t="str">
        <f t="shared" si="6"/>
        <v/>
      </c>
      <c r="F49" t="str">
        <f t="shared" si="7"/>
        <v/>
      </c>
      <c r="H49" t="str">
        <f t="shared" si="8"/>
        <v/>
      </c>
      <c r="J49" t="str">
        <f>IF(ISERROR(VLOOKUP(C49,'WTC Database'!C:G,4,0))," ",VLOOKUP(C49,'WTC Database'!C:G,4,0))</f>
        <v xml:space="preserve"> </v>
      </c>
      <c r="K49" s="48" t="str">
        <f>IF(ISERROR(VLOOKUP(C49,'WTC Database'!C:G,5,0))," ",VLOOKUP(C49,'WTC Database'!C:G,5,0))</f>
        <v xml:space="preserve"> </v>
      </c>
      <c r="L49" s="55"/>
      <c r="M49" s="55"/>
      <c r="N49" s="48">
        <f t="shared" si="9"/>
        <v>0</v>
      </c>
      <c r="O49" s="48" t="str">
        <f>IF(ISERROR(VLOOKUP(B49,'Callsign Database'!A:F,4,0))," ",VLOOKUP(B49,'Callsign Database'!A:F,4,0))</f>
        <v xml:space="preserve"> </v>
      </c>
      <c r="P49" s="48"/>
      <c r="Q49" t="str">
        <f>IF(ISERROR(VLOOKUP(A49,'Registration Database'!A:O,15,0))," ",VLOOKUP(A49,'Registration Database'!A:O,15,0))</f>
        <v xml:space="preserve"> </v>
      </c>
      <c r="R49" s="48" t="str">
        <f>IF(ISERROR(VLOOKUP(A49,'Registration Database'!A:F,6,0))," ",VLOOKUP(A49,'Registration Database'!A:F,6,0))</f>
        <v xml:space="preserve"> </v>
      </c>
      <c r="S49" s="48" t="str">
        <f>IF(ISERROR(VLOOKUP(B49,'Callsign Database'!A:F,3,0)),"",VLOOKUP(B49,'Callsign Database'!A:F,3,0))</f>
        <v/>
      </c>
      <c r="T49" s="48">
        <f t="shared" si="1"/>
        <v>0</v>
      </c>
      <c r="U49" s="48">
        <f t="shared" si="4"/>
        <v>0</v>
      </c>
    </row>
    <row r="50" spans="2:21" x14ac:dyDescent="0.3">
      <c r="B50" t="str">
        <f>IF(ISERROR(VLOOKUP(A50,'Registration Database'!A:N,13,0)),"",VLOOKUP(A50,'Registration Database'!A:N,13,0))</f>
        <v/>
      </c>
      <c r="C50" t="str">
        <f>IF(ISERROR(VLOOKUP(A50,'Registration Database'!A:E,3,0))," ",VLOOKUP(A50,'Registration Database'!A:E,3,0))</f>
        <v xml:space="preserve"> </v>
      </c>
      <c r="E50" t="str">
        <f t="shared" si="6"/>
        <v/>
      </c>
      <c r="F50" t="str">
        <f t="shared" si="7"/>
        <v/>
      </c>
      <c r="H50" t="str">
        <f t="shared" si="8"/>
        <v/>
      </c>
      <c r="J50" t="str">
        <f>IF(ISERROR(VLOOKUP(C50,'WTC Database'!C:G,4,0))," ",VLOOKUP(C50,'WTC Database'!C:G,4,0))</f>
        <v xml:space="preserve"> </v>
      </c>
      <c r="K50" s="48" t="str">
        <f>IF(ISERROR(VLOOKUP(C50,'WTC Database'!C:G,5,0))," ",VLOOKUP(C50,'WTC Database'!C:G,5,0))</f>
        <v xml:space="preserve"> </v>
      </c>
      <c r="L50" s="55"/>
      <c r="M50" s="55"/>
      <c r="N50" s="48">
        <f t="shared" si="9"/>
        <v>0</v>
      </c>
      <c r="O50" s="48" t="str">
        <f>IF(ISERROR(VLOOKUP(B50,'Callsign Database'!A:F,4,0))," ",VLOOKUP(B50,'Callsign Database'!A:F,4,0))</f>
        <v xml:space="preserve"> </v>
      </c>
      <c r="P50" s="48"/>
      <c r="Q50" t="str">
        <f>IF(ISERROR(VLOOKUP(A50,'Registration Database'!A:O,15,0))," ",VLOOKUP(A50,'Registration Database'!A:O,15,0))</f>
        <v xml:space="preserve"> </v>
      </c>
      <c r="R50" s="48" t="str">
        <f>IF(ISERROR(VLOOKUP(A50,'Registration Database'!A:F,6,0))," ",VLOOKUP(A50,'Registration Database'!A:F,6,0))</f>
        <v xml:space="preserve"> </v>
      </c>
      <c r="S50" s="48" t="str">
        <f>IF(ISERROR(VLOOKUP(B50,'Callsign Database'!A:F,3,0)),"",VLOOKUP(B50,'Callsign Database'!A:F,3,0))</f>
        <v/>
      </c>
      <c r="T50" s="48">
        <f t="shared" si="1"/>
        <v>0</v>
      </c>
      <c r="U50" s="48">
        <f t="shared" si="4"/>
        <v>0</v>
      </c>
    </row>
    <row r="51" spans="2:21" x14ac:dyDescent="0.3">
      <c r="B51" t="str">
        <f>IF(ISERROR(VLOOKUP(A51,'Registration Database'!A:N,13,0)),"",VLOOKUP(A51,'Registration Database'!A:N,13,0))</f>
        <v/>
      </c>
      <c r="C51" t="str">
        <f>IF(ISERROR(VLOOKUP(A51,'Registration Database'!A:E,3,0))," ",VLOOKUP(A51,'Registration Database'!A:E,3,0))</f>
        <v xml:space="preserve"> </v>
      </c>
      <c r="E51" t="str">
        <f t="shared" si="6"/>
        <v/>
      </c>
      <c r="F51" t="str">
        <f t="shared" si="7"/>
        <v/>
      </c>
      <c r="H51" t="str">
        <f t="shared" si="8"/>
        <v/>
      </c>
      <c r="J51" t="str">
        <f>IF(ISERROR(VLOOKUP(C51,'WTC Database'!C:G,4,0))," ",VLOOKUP(C51,'WTC Database'!C:G,4,0))</f>
        <v xml:space="preserve"> </v>
      </c>
      <c r="K51" s="48" t="str">
        <f>IF(ISERROR(VLOOKUP(C51,'WTC Database'!C:G,5,0))," ",VLOOKUP(C51,'WTC Database'!C:G,5,0))</f>
        <v xml:space="preserve"> </v>
      </c>
      <c r="L51" s="55"/>
      <c r="M51" s="55"/>
      <c r="N51" s="48">
        <f t="shared" si="9"/>
        <v>0</v>
      </c>
      <c r="O51" s="48" t="str">
        <f>IF(ISERROR(VLOOKUP(B51,'Callsign Database'!A:F,4,0))," ",VLOOKUP(B51,'Callsign Database'!A:F,4,0))</f>
        <v xml:space="preserve"> </v>
      </c>
      <c r="P51" s="48"/>
      <c r="Q51" t="str">
        <f>IF(ISERROR(VLOOKUP(A51,'Registration Database'!A:O,15,0))," ",VLOOKUP(A51,'Registration Database'!A:O,15,0))</f>
        <v xml:space="preserve"> </v>
      </c>
      <c r="R51" s="48" t="str">
        <f>IF(ISERROR(VLOOKUP(A51,'Registration Database'!A:F,6,0))," ",VLOOKUP(A51,'Registration Database'!A:F,6,0))</f>
        <v xml:space="preserve"> </v>
      </c>
      <c r="S51" s="48" t="str">
        <f>IF(ISERROR(VLOOKUP(B51,'Callsign Database'!A:F,3,0)),"",VLOOKUP(B51,'Callsign Database'!A:F,3,0))</f>
        <v/>
      </c>
      <c r="T51" s="48">
        <f t="shared" si="1"/>
        <v>0</v>
      </c>
      <c r="U51" s="48">
        <f t="shared" si="4"/>
        <v>0</v>
      </c>
    </row>
    <row r="52" spans="2:21" x14ac:dyDescent="0.3">
      <c r="B52" t="str">
        <f>IF(ISERROR(VLOOKUP(A52,'Registration Database'!A:N,13,0)),"",VLOOKUP(A52,'Registration Database'!A:N,13,0))</f>
        <v/>
      </c>
      <c r="C52" t="str">
        <f>IF(ISERROR(VLOOKUP(A52,'Registration Database'!A:E,3,0))," ",VLOOKUP(A52,'Registration Database'!A:E,3,0))</f>
        <v xml:space="preserve"> </v>
      </c>
      <c r="E52" t="str">
        <f t="shared" si="6"/>
        <v/>
      </c>
      <c r="F52" t="str">
        <f t="shared" si="7"/>
        <v/>
      </c>
      <c r="H52" t="str">
        <f t="shared" si="8"/>
        <v/>
      </c>
      <c r="J52" t="str">
        <f>IF(ISERROR(VLOOKUP(C52,'WTC Database'!C:G,4,0))," ",VLOOKUP(C52,'WTC Database'!C:G,4,0))</f>
        <v xml:space="preserve"> </v>
      </c>
      <c r="K52" s="48" t="str">
        <f>IF(ISERROR(VLOOKUP(C52,'WTC Database'!C:G,5,0))," ",VLOOKUP(C52,'WTC Database'!C:G,5,0))</f>
        <v xml:space="preserve"> </v>
      </c>
      <c r="L52" s="55"/>
      <c r="M52" s="55"/>
      <c r="N52" s="48">
        <f t="shared" si="9"/>
        <v>0</v>
      </c>
      <c r="O52" s="48" t="str">
        <f>IF(ISERROR(VLOOKUP(B52,'Callsign Database'!A:F,4,0))," ",VLOOKUP(B52,'Callsign Database'!A:F,4,0))</f>
        <v xml:space="preserve"> </v>
      </c>
      <c r="P52" s="48"/>
      <c r="Q52" t="str">
        <f>IF(ISERROR(VLOOKUP(A52,'Registration Database'!A:O,15,0))," ",VLOOKUP(A52,'Registration Database'!A:O,15,0))</f>
        <v xml:space="preserve"> </v>
      </c>
      <c r="R52" s="48" t="str">
        <f>IF(ISERROR(VLOOKUP(A52,'Registration Database'!A:F,6,0))," ",VLOOKUP(A52,'Registration Database'!A:F,6,0))</f>
        <v xml:space="preserve"> </v>
      </c>
      <c r="S52" s="48" t="str">
        <f>IF(ISERROR(VLOOKUP(B52,'Callsign Database'!A:F,3,0)),"",VLOOKUP(B52,'Callsign Database'!A:F,3,0))</f>
        <v/>
      </c>
      <c r="T52" s="48">
        <f t="shared" si="1"/>
        <v>0</v>
      </c>
      <c r="U52" s="48">
        <f t="shared" si="4"/>
        <v>0</v>
      </c>
    </row>
    <row r="53" spans="2:21" x14ac:dyDescent="0.3">
      <c r="B53" t="str">
        <f>IF(ISERROR(VLOOKUP(A53,'Registration Database'!A:N,13,0)),"",VLOOKUP(A53,'Registration Database'!A:N,13,0))</f>
        <v/>
      </c>
      <c r="C53" t="str">
        <f>IF(ISERROR(VLOOKUP(A53,'Registration Database'!A:E,3,0))," ",VLOOKUP(A53,'Registration Database'!A:E,3,0))</f>
        <v xml:space="preserve"> </v>
      </c>
      <c r="E53" t="str">
        <f t="shared" si="6"/>
        <v/>
      </c>
      <c r="F53" t="str">
        <f t="shared" si="7"/>
        <v/>
      </c>
      <c r="H53" t="str">
        <f t="shared" si="8"/>
        <v/>
      </c>
      <c r="J53" t="str">
        <f>IF(ISERROR(VLOOKUP(C53,'WTC Database'!C:G,4,0))," ",VLOOKUP(C53,'WTC Database'!C:G,4,0))</f>
        <v xml:space="preserve"> </v>
      </c>
      <c r="K53" s="48" t="str">
        <f>IF(ISERROR(VLOOKUP(C53,'WTC Database'!C:G,5,0))," ",VLOOKUP(C53,'WTC Database'!C:G,5,0))</f>
        <v xml:space="preserve"> </v>
      </c>
      <c r="L53" s="55"/>
      <c r="M53" s="55"/>
      <c r="N53" s="48">
        <f t="shared" si="9"/>
        <v>0</v>
      </c>
      <c r="O53" s="48" t="str">
        <f>IF(ISERROR(VLOOKUP(B53,'Callsign Database'!A:F,4,0))," ",VLOOKUP(B53,'Callsign Database'!A:F,4,0))</f>
        <v xml:space="preserve"> </v>
      </c>
      <c r="P53" s="48"/>
      <c r="Q53" t="str">
        <f>IF(ISERROR(VLOOKUP(A53,'Registration Database'!A:O,15,0))," ",VLOOKUP(A53,'Registration Database'!A:O,15,0))</f>
        <v xml:space="preserve"> </v>
      </c>
      <c r="R53" s="48" t="str">
        <f>IF(ISERROR(VLOOKUP(A53,'Registration Database'!A:F,6,0))," ",VLOOKUP(A53,'Registration Database'!A:F,6,0))</f>
        <v xml:space="preserve"> </v>
      </c>
      <c r="S53" s="48" t="str">
        <f>IF(ISERROR(VLOOKUP(B53,'Callsign Database'!A:F,3,0)),"",VLOOKUP(B53,'Callsign Database'!A:F,3,0))</f>
        <v/>
      </c>
      <c r="T53" s="48">
        <f t="shared" si="1"/>
        <v>0</v>
      </c>
      <c r="U53" s="48">
        <f t="shared" si="4"/>
        <v>0</v>
      </c>
    </row>
    <row r="54" spans="2:21" x14ac:dyDescent="0.3">
      <c r="B54" t="str">
        <f>IF(ISERROR(VLOOKUP(A54,'Registration Database'!A:N,13,0)),"",VLOOKUP(A54,'Registration Database'!A:N,13,0))</f>
        <v/>
      </c>
      <c r="C54" t="str">
        <f>IF(ISERROR(VLOOKUP(A54,'Registration Database'!A:E,3,0))," ",VLOOKUP(A54,'Registration Database'!A:E,3,0))</f>
        <v xml:space="preserve"> </v>
      </c>
      <c r="E54" t="str">
        <f t="shared" si="6"/>
        <v/>
      </c>
      <c r="F54" t="str">
        <f t="shared" si="7"/>
        <v/>
      </c>
      <c r="H54" t="str">
        <f t="shared" si="8"/>
        <v/>
      </c>
      <c r="J54" t="str">
        <f>IF(ISERROR(VLOOKUP(C54,'WTC Database'!C:G,4,0))," ",VLOOKUP(C54,'WTC Database'!C:G,4,0))</f>
        <v xml:space="preserve"> </v>
      </c>
      <c r="K54" s="48" t="str">
        <f>IF(ISERROR(VLOOKUP(C54,'WTC Database'!C:G,5,0))," ",VLOOKUP(C54,'WTC Database'!C:G,5,0))</f>
        <v xml:space="preserve"> </v>
      </c>
      <c r="L54" s="55"/>
      <c r="M54" s="55"/>
      <c r="N54" s="48">
        <f t="shared" si="9"/>
        <v>0</v>
      </c>
      <c r="O54" s="48" t="str">
        <f>IF(ISERROR(VLOOKUP(B54,'Callsign Database'!A:F,4,0))," ",VLOOKUP(B54,'Callsign Database'!A:F,4,0))</f>
        <v xml:space="preserve"> </v>
      </c>
      <c r="P54" s="48"/>
      <c r="Q54" t="str">
        <f>IF(ISERROR(VLOOKUP(A54,'Registration Database'!A:O,15,0))," ",VLOOKUP(A54,'Registration Database'!A:O,15,0))</f>
        <v xml:space="preserve"> </v>
      </c>
      <c r="R54" s="48" t="str">
        <f>IF(ISERROR(VLOOKUP(A54,'Registration Database'!A:F,6,0))," ",VLOOKUP(A54,'Registration Database'!A:F,6,0))</f>
        <v xml:space="preserve"> </v>
      </c>
      <c r="S54" s="48" t="str">
        <f>IF(ISERROR(VLOOKUP(B54,'Callsign Database'!A:F,3,0)),"",VLOOKUP(B54,'Callsign Database'!A:F,3,0))</f>
        <v/>
      </c>
      <c r="T54" s="48">
        <f t="shared" si="1"/>
        <v>0</v>
      </c>
      <c r="U54" s="48">
        <f t="shared" si="4"/>
        <v>0</v>
      </c>
    </row>
    <row r="55" spans="2:21" x14ac:dyDescent="0.3">
      <c r="B55" t="str">
        <f>IF(ISERROR(VLOOKUP(A55,'Registration Database'!A:N,13,0)),"",VLOOKUP(A55,'Registration Database'!A:N,13,0))</f>
        <v/>
      </c>
      <c r="C55" t="str">
        <f>IF(ISERROR(VLOOKUP(A55,'Registration Database'!A:E,3,0))," ",VLOOKUP(A55,'Registration Database'!A:E,3,0))</f>
        <v xml:space="preserve"> </v>
      </c>
      <c r="E55" t="str">
        <f t="shared" si="6"/>
        <v/>
      </c>
      <c r="F55" t="str">
        <f t="shared" si="7"/>
        <v/>
      </c>
      <c r="H55" t="str">
        <f t="shared" si="8"/>
        <v/>
      </c>
      <c r="J55" t="str">
        <f>IF(ISERROR(VLOOKUP(C55,'WTC Database'!C:G,4,0))," ",VLOOKUP(C55,'WTC Database'!C:G,4,0))</f>
        <v xml:space="preserve"> </v>
      </c>
      <c r="K55" s="48" t="str">
        <f>IF(ISERROR(VLOOKUP(C55,'WTC Database'!C:G,5,0))," ",VLOOKUP(C55,'WTC Database'!C:G,5,0))</f>
        <v xml:space="preserve"> </v>
      </c>
      <c r="L55" s="55"/>
      <c r="M55" s="55"/>
      <c r="N55" s="48">
        <f t="shared" si="9"/>
        <v>0</v>
      </c>
      <c r="O55" s="48" t="str">
        <f>IF(ISERROR(VLOOKUP(B55,'Callsign Database'!A:F,4,0))," ",VLOOKUP(B55,'Callsign Database'!A:F,4,0))</f>
        <v xml:space="preserve"> </v>
      </c>
      <c r="P55" s="48"/>
      <c r="Q55" t="str">
        <f>IF(ISERROR(VLOOKUP(A55,'Registration Database'!A:O,15,0))," ",VLOOKUP(A55,'Registration Database'!A:O,15,0))</f>
        <v xml:space="preserve"> </v>
      </c>
      <c r="R55" s="48" t="str">
        <f>IF(ISERROR(VLOOKUP(A55,'Registration Database'!A:F,6,0))," ",VLOOKUP(A55,'Registration Database'!A:F,6,0))</f>
        <v xml:space="preserve"> </v>
      </c>
      <c r="S55" s="48" t="str">
        <f>IF(ISERROR(VLOOKUP(B55,'Callsign Database'!A:F,3,0)),"",VLOOKUP(B55,'Callsign Database'!A:F,3,0))</f>
        <v/>
      </c>
      <c r="T55" s="48">
        <f t="shared" si="1"/>
        <v>0</v>
      </c>
      <c r="U55" s="48">
        <f t="shared" si="4"/>
        <v>0</v>
      </c>
    </row>
    <row r="56" spans="2:21" x14ac:dyDescent="0.3">
      <c r="B56" t="str">
        <f>IF(ISERROR(VLOOKUP(A56,'Registration Database'!A:N,13,0)),"",VLOOKUP(A56,'Registration Database'!A:N,13,0))</f>
        <v/>
      </c>
      <c r="C56" t="str">
        <f>IF(ISERROR(VLOOKUP(A56,'Registration Database'!A:E,3,0))," ",VLOOKUP(A56,'Registration Database'!A:E,3,0))</f>
        <v xml:space="preserve"> </v>
      </c>
      <c r="E56" t="str">
        <f t="shared" si="6"/>
        <v/>
      </c>
      <c r="F56" t="str">
        <f t="shared" si="7"/>
        <v/>
      </c>
      <c r="H56" t="str">
        <f t="shared" si="8"/>
        <v/>
      </c>
      <c r="J56" t="str">
        <f>IF(ISERROR(VLOOKUP(C56,'WTC Database'!C:G,4,0))," ",VLOOKUP(C56,'WTC Database'!C:G,4,0))</f>
        <v xml:space="preserve"> </v>
      </c>
      <c r="K56" s="48" t="str">
        <f>IF(ISERROR(VLOOKUP(C56,'WTC Database'!C:G,5,0))," ",VLOOKUP(C56,'WTC Database'!C:G,5,0))</f>
        <v xml:space="preserve"> </v>
      </c>
      <c r="L56" s="55"/>
      <c r="M56" s="55"/>
      <c r="N56" s="48">
        <f t="shared" si="9"/>
        <v>0</v>
      </c>
      <c r="O56" s="48" t="str">
        <f>IF(ISERROR(VLOOKUP(B56,'Callsign Database'!A:F,4,0))," ",VLOOKUP(B56,'Callsign Database'!A:F,4,0))</f>
        <v xml:space="preserve"> </v>
      </c>
      <c r="P56" s="48"/>
      <c r="Q56" t="str">
        <f>IF(ISERROR(VLOOKUP(A56,'Registration Database'!A:O,15,0))," ",VLOOKUP(A56,'Registration Database'!A:O,15,0))</f>
        <v xml:space="preserve"> </v>
      </c>
      <c r="R56" s="48" t="str">
        <f>IF(ISERROR(VLOOKUP(A56,'Registration Database'!A:F,6,0))," ",VLOOKUP(A56,'Registration Database'!A:F,6,0))</f>
        <v xml:space="preserve"> </v>
      </c>
      <c r="S56" s="48" t="str">
        <f>IF(ISERROR(VLOOKUP(B56,'Callsign Database'!A:F,3,0)),"",VLOOKUP(B56,'Callsign Database'!A:F,3,0))</f>
        <v/>
      </c>
      <c r="T56" s="48">
        <f t="shared" si="1"/>
        <v>0</v>
      </c>
      <c r="U56" s="48">
        <f t="shared" si="4"/>
        <v>0</v>
      </c>
    </row>
    <row r="57" spans="2:21" x14ac:dyDescent="0.3">
      <c r="B57" t="str">
        <f>IF(ISERROR(VLOOKUP(A57,'Registration Database'!A:N,13,0)),"",VLOOKUP(A57,'Registration Database'!A:N,13,0))</f>
        <v/>
      </c>
      <c r="C57" t="str">
        <f>IF(ISERROR(VLOOKUP(A57,'Registration Database'!A:E,3,0))," ",VLOOKUP(A57,'Registration Database'!A:E,3,0))</f>
        <v xml:space="preserve"> </v>
      </c>
      <c r="E57" t="str">
        <f t="shared" si="6"/>
        <v/>
      </c>
      <c r="F57" t="str">
        <f t="shared" si="7"/>
        <v/>
      </c>
      <c r="H57" t="str">
        <f t="shared" si="8"/>
        <v/>
      </c>
      <c r="J57" t="str">
        <f>IF(ISERROR(VLOOKUP(C57,'WTC Database'!C:G,4,0))," ",VLOOKUP(C57,'WTC Database'!C:G,4,0))</f>
        <v xml:space="preserve"> </v>
      </c>
      <c r="K57" s="48" t="str">
        <f>IF(ISERROR(VLOOKUP(C57,'WTC Database'!C:G,5,0))," ",VLOOKUP(C57,'WTC Database'!C:G,5,0))</f>
        <v xml:space="preserve"> </v>
      </c>
      <c r="L57" s="55"/>
      <c r="M57" s="55"/>
      <c r="N57" s="48">
        <f t="shared" si="9"/>
        <v>0</v>
      </c>
      <c r="O57" s="48" t="str">
        <f>IF(ISERROR(VLOOKUP(B57,'Callsign Database'!A:F,4,0))," ",VLOOKUP(B57,'Callsign Database'!A:F,4,0))</f>
        <v xml:space="preserve"> </v>
      </c>
      <c r="P57" s="48"/>
      <c r="Q57" t="str">
        <f>IF(ISERROR(VLOOKUP(A57,'Registration Database'!A:O,15,0))," ",VLOOKUP(A57,'Registration Database'!A:O,15,0))</f>
        <v xml:space="preserve"> </v>
      </c>
      <c r="R57" s="48" t="str">
        <f>IF(ISERROR(VLOOKUP(A57,'Registration Database'!A:F,6,0))," ",VLOOKUP(A57,'Registration Database'!A:F,6,0))</f>
        <v xml:space="preserve"> </v>
      </c>
      <c r="S57" s="48" t="str">
        <f>IF(ISERROR(VLOOKUP(B57,'Callsign Database'!A:F,3,0)),"",VLOOKUP(B57,'Callsign Database'!A:F,3,0))</f>
        <v/>
      </c>
      <c r="T57" s="48">
        <f t="shared" si="1"/>
        <v>0</v>
      </c>
      <c r="U57" s="48">
        <f t="shared" si="4"/>
        <v>0</v>
      </c>
    </row>
    <row r="58" spans="2:21" x14ac:dyDescent="0.3">
      <c r="B58" t="str">
        <f>IF(ISERROR(VLOOKUP(A58,'Registration Database'!A:N,13,0)),"",VLOOKUP(A58,'Registration Database'!A:N,13,0))</f>
        <v/>
      </c>
      <c r="C58" t="str">
        <f>IF(ISERROR(VLOOKUP(A58,'Registration Database'!A:E,3,0))," ",VLOOKUP(A58,'Registration Database'!A:E,3,0))</f>
        <v xml:space="preserve"> </v>
      </c>
      <c r="E58" t="str">
        <f t="shared" si="6"/>
        <v/>
      </c>
      <c r="F58" t="str">
        <f t="shared" si="7"/>
        <v/>
      </c>
      <c r="H58" t="str">
        <f t="shared" si="8"/>
        <v/>
      </c>
      <c r="J58" t="str">
        <f>IF(ISERROR(VLOOKUP(C58,'WTC Database'!C:G,4,0))," ",VLOOKUP(C58,'WTC Database'!C:G,4,0))</f>
        <v xml:space="preserve"> </v>
      </c>
      <c r="K58" s="48" t="str">
        <f>IF(ISERROR(VLOOKUP(C58,'WTC Database'!C:G,5,0))," ",VLOOKUP(C58,'WTC Database'!C:G,5,0))</f>
        <v xml:space="preserve"> </v>
      </c>
      <c r="L58" s="55"/>
      <c r="M58" s="55"/>
      <c r="N58" s="48">
        <f t="shared" si="9"/>
        <v>0</v>
      </c>
      <c r="O58" s="48" t="str">
        <f>IF(ISERROR(VLOOKUP(B58,'Callsign Database'!A:F,4,0))," ",VLOOKUP(B58,'Callsign Database'!A:F,4,0))</f>
        <v xml:space="preserve"> </v>
      </c>
      <c r="P58" s="48"/>
      <c r="Q58" t="str">
        <f>IF(ISERROR(VLOOKUP(A58,'Registration Database'!A:O,15,0))," ",VLOOKUP(A58,'Registration Database'!A:O,15,0))</f>
        <v xml:space="preserve"> </v>
      </c>
      <c r="R58" s="48" t="str">
        <f>IF(ISERROR(VLOOKUP(A58,'Registration Database'!A:F,6,0))," ",VLOOKUP(A58,'Registration Database'!A:F,6,0))</f>
        <v xml:space="preserve"> </v>
      </c>
      <c r="S58" s="48" t="str">
        <f>IF(ISERROR(VLOOKUP(B58,'Callsign Database'!A:F,3,0)),"",VLOOKUP(B58,'Callsign Database'!A:F,3,0))</f>
        <v/>
      </c>
      <c r="T58" s="48">
        <f t="shared" si="1"/>
        <v>0</v>
      </c>
      <c r="U58" s="48">
        <f t="shared" si="4"/>
        <v>0</v>
      </c>
    </row>
    <row r="59" spans="2:21" x14ac:dyDescent="0.3">
      <c r="B59" t="str">
        <f>IF(ISERROR(VLOOKUP(A59,'Registration Database'!A:N,13,0)),"",VLOOKUP(A59,'Registration Database'!A:N,13,0))</f>
        <v/>
      </c>
      <c r="C59" t="str">
        <f>IF(ISERROR(VLOOKUP(A59,'Registration Database'!A:E,3,0))," ",VLOOKUP(A59,'Registration Database'!A:E,3,0))</f>
        <v xml:space="preserve"> </v>
      </c>
      <c r="E59" t="str">
        <f t="shared" si="6"/>
        <v/>
      </c>
      <c r="F59" t="str">
        <f t="shared" si="7"/>
        <v/>
      </c>
      <c r="H59" t="str">
        <f t="shared" si="8"/>
        <v/>
      </c>
      <c r="J59" t="str">
        <f>IF(ISERROR(VLOOKUP(C59,'WTC Database'!C:G,4,0))," ",VLOOKUP(C59,'WTC Database'!C:G,4,0))</f>
        <v xml:space="preserve"> </v>
      </c>
      <c r="K59" s="48" t="str">
        <f>IF(ISERROR(VLOOKUP(C59,'WTC Database'!C:G,5,0))," ",VLOOKUP(C59,'WTC Database'!C:G,5,0))</f>
        <v xml:space="preserve"> </v>
      </c>
      <c r="L59" s="55"/>
      <c r="M59" s="55"/>
      <c r="N59" s="48">
        <f t="shared" si="9"/>
        <v>0</v>
      </c>
      <c r="O59" s="48" t="str">
        <f>IF(ISERROR(VLOOKUP(B59,'Callsign Database'!A:F,4,0))," ",VLOOKUP(B59,'Callsign Database'!A:F,4,0))</f>
        <v xml:space="preserve"> </v>
      </c>
      <c r="P59" s="48"/>
      <c r="Q59" t="str">
        <f>IF(ISERROR(VLOOKUP(A59,'Registration Database'!A:O,15,0))," ",VLOOKUP(A59,'Registration Database'!A:O,15,0))</f>
        <v xml:space="preserve"> </v>
      </c>
      <c r="R59" s="48" t="str">
        <f>IF(ISERROR(VLOOKUP(A59,'Registration Database'!A:F,6,0))," ",VLOOKUP(A59,'Registration Database'!A:F,6,0))</f>
        <v xml:space="preserve"> </v>
      </c>
      <c r="S59" s="48" t="str">
        <f>IF(ISERROR(VLOOKUP(B59,'Callsign Database'!A:F,3,0)),"",VLOOKUP(B59,'Callsign Database'!A:F,3,0))</f>
        <v/>
      </c>
      <c r="T59" s="48">
        <f t="shared" si="1"/>
        <v>0</v>
      </c>
      <c r="U59" s="48">
        <f t="shared" si="4"/>
        <v>0</v>
      </c>
    </row>
    <row r="60" spans="2:21" x14ac:dyDescent="0.3">
      <c r="B60" t="str">
        <f>IF(ISERROR(VLOOKUP(A60,'Registration Database'!A:N,13,0)),"",VLOOKUP(A60,'Registration Database'!A:N,13,0))</f>
        <v/>
      </c>
      <c r="C60" t="str">
        <f>IF(ISERROR(VLOOKUP(A60,'Registration Database'!A:E,3,0))," ",VLOOKUP(A60,'Registration Database'!A:E,3,0))</f>
        <v xml:space="preserve"> </v>
      </c>
      <c r="E60" t="str">
        <f t="shared" si="6"/>
        <v/>
      </c>
      <c r="F60" t="str">
        <f t="shared" si="7"/>
        <v/>
      </c>
      <c r="H60" t="str">
        <f t="shared" si="8"/>
        <v/>
      </c>
      <c r="J60" t="str">
        <f>IF(ISERROR(VLOOKUP(C60,'WTC Database'!C:G,4,0))," ",VLOOKUP(C60,'WTC Database'!C:G,4,0))</f>
        <v xml:space="preserve"> </v>
      </c>
      <c r="K60" s="48" t="str">
        <f>IF(ISERROR(VLOOKUP(C60,'WTC Database'!C:G,5,0))," ",VLOOKUP(C60,'WTC Database'!C:G,5,0))</f>
        <v xml:space="preserve"> </v>
      </c>
      <c r="L60" s="55"/>
      <c r="M60" s="55"/>
      <c r="N60" s="48">
        <f t="shared" si="9"/>
        <v>0</v>
      </c>
      <c r="O60" s="48" t="str">
        <f>IF(ISERROR(VLOOKUP(B60,'Callsign Database'!A:F,4,0))," ",VLOOKUP(B60,'Callsign Database'!A:F,4,0))</f>
        <v xml:space="preserve"> </v>
      </c>
      <c r="P60" s="48"/>
      <c r="Q60" t="str">
        <f>IF(ISERROR(VLOOKUP(A60,'Registration Database'!A:O,15,0))," ",VLOOKUP(A60,'Registration Database'!A:O,15,0))</f>
        <v xml:space="preserve"> </v>
      </c>
      <c r="R60" s="48" t="str">
        <f>IF(ISERROR(VLOOKUP(A60,'Registration Database'!A:F,6,0))," ",VLOOKUP(A60,'Registration Database'!A:F,6,0))</f>
        <v xml:space="preserve"> </v>
      </c>
      <c r="S60" s="48" t="str">
        <f>IF(ISERROR(VLOOKUP(B60,'Callsign Database'!A:F,3,0)),"",VLOOKUP(B60,'Callsign Database'!A:F,3,0))</f>
        <v/>
      </c>
      <c r="T60" s="48">
        <f t="shared" si="1"/>
        <v>0</v>
      </c>
      <c r="U60" s="48">
        <f t="shared" si="4"/>
        <v>0</v>
      </c>
    </row>
    <row r="61" spans="2:21" x14ac:dyDescent="0.3">
      <c r="B61" t="str">
        <f>IF(ISERROR(VLOOKUP(A61,'Registration Database'!A:N,13,0)),"",VLOOKUP(A61,'Registration Database'!A:N,13,0))</f>
        <v/>
      </c>
      <c r="C61" t="str">
        <f>IF(ISERROR(VLOOKUP(A61,'Registration Database'!A:E,3,0))," ",VLOOKUP(A61,'Registration Database'!A:E,3,0))</f>
        <v xml:space="preserve"> </v>
      </c>
      <c r="E61" t="str">
        <f t="shared" si="6"/>
        <v/>
      </c>
      <c r="F61" t="str">
        <f t="shared" si="7"/>
        <v/>
      </c>
      <c r="H61" t="str">
        <f t="shared" si="8"/>
        <v/>
      </c>
      <c r="J61" t="str">
        <f>IF(ISERROR(VLOOKUP(C61,'WTC Database'!C:G,4,0))," ",VLOOKUP(C61,'WTC Database'!C:G,4,0))</f>
        <v xml:space="preserve"> </v>
      </c>
      <c r="K61" s="48" t="str">
        <f>IF(ISERROR(VLOOKUP(C61,'WTC Database'!C:G,5,0))," ",VLOOKUP(C61,'WTC Database'!C:G,5,0))</f>
        <v xml:space="preserve"> </v>
      </c>
      <c r="L61" s="55"/>
      <c r="M61" s="55"/>
      <c r="N61" s="48">
        <f t="shared" si="9"/>
        <v>0</v>
      </c>
      <c r="O61" s="48" t="str">
        <f>IF(ISERROR(VLOOKUP(B61,'Callsign Database'!A:F,4,0))," ",VLOOKUP(B61,'Callsign Database'!A:F,4,0))</f>
        <v xml:space="preserve"> </v>
      </c>
      <c r="P61" s="48"/>
      <c r="Q61" t="str">
        <f>IF(ISERROR(VLOOKUP(A61,'Registration Database'!A:O,15,0))," ",VLOOKUP(A61,'Registration Database'!A:O,15,0))</f>
        <v xml:space="preserve"> </v>
      </c>
      <c r="R61" s="48" t="str">
        <f>IF(ISERROR(VLOOKUP(A61,'Registration Database'!A:F,6,0))," ",VLOOKUP(A61,'Registration Database'!A:F,6,0))</f>
        <v xml:space="preserve"> </v>
      </c>
      <c r="S61" s="48" t="str">
        <f>IF(ISERROR(VLOOKUP(B61,'Callsign Database'!A:F,3,0)),"",VLOOKUP(B61,'Callsign Database'!A:F,3,0))</f>
        <v/>
      </c>
      <c r="T61" s="48">
        <f t="shared" si="1"/>
        <v>0</v>
      </c>
      <c r="U61" s="48">
        <f t="shared" si="4"/>
        <v>0</v>
      </c>
    </row>
    <row r="62" spans="2:21" x14ac:dyDescent="0.3">
      <c r="B62" t="str">
        <f>IF(ISERROR(VLOOKUP(A62,'Registration Database'!A:N,13,0)),"",VLOOKUP(A62,'Registration Database'!A:N,13,0))</f>
        <v/>
      </c>
      <c r="C62" t="str">
        <f>IF(ISERROR(VLOOKUP(A62,'Registration Database'!A:E,3,0))," ",VLOOKUP(A62,'Registration Database'!A:E,3,0))</f>
        <v xml:space="preserve"> </v>
      </c>
      <c r="E62" t="str">
        <f t="shared" si="6"/>
        <v/>
      </c>
      <c r="F62" t="str">
        <f t="shared" si="7"/>
        <v/>
      </c>
      <c r="H62" t="str">
        <f t="shared" si="8"/>
        <v/>
      </c>
      <c r="J62" t="str">
        <f>IF(ISERROR(VLOOKUP(C62,'WTC Database'!C:G,4,0))," ",VLOOKUP(C62,'WTC Database'!C:G,4,0))</f>
        <v xml:space="preserve"> </v>
      </c>
      <c r="K62" s="48" t="str">
        <f>IF(ISERROR(VLOOKUP(C62,'WTC Database'!C:G,5,0))," ",VLOOKUP(C62,'WTC Database'!C:G,5,0))</f>
        <v xml:space="preserve"> </v>
      </c>
      <c r="L62" s="55"/>
      <c r="M62" s="55"/>
      <c r="N62" s="48">
        <f t="shared" si="9"/>
        <v>0</v>
      </c>
      <c r="O62" s="48" t="str">
        <f>IF(ISERROR(VLOOKUP(B62,'Callsign Database'!A:F,4,0))," ",VLOOKUP(B62,'Callsign Database'!A:F,4,0))</f>
        <v xml:space="preserve"> </v>
      </c>
      <c r="P62" s="48"/>
      <c r="Q62" t="str">
        <f>IF(ISERROR(VLOOKUP(A62,'Registration Database'!A:O,15,0))," ",VLOOKUP(A62,'Registration Database'!A:O,15,0))</f>
        <v xml:space="preserve"> </v>
      </c>
      <c r="R62" s="48" t="str">
        <f>IF(ISERROR(VLOOKUP(A62,'Registration Database'!A:F,6,0))," ",VLOOKUP(A62,'Registration Database'!A:F,6,0))</f>
        <v xml:space="preserve"> </v>
      </c>
      <c r="S62" s="48" t="str">
        <f>IF(ISERROR(VLOOKUP(B62,'Callsign Database'!A:F,3,0)),"",VLOOKUP(B62,'Callsign Database'!A:F,3,0))</f>
        <v/>
      </c>
      <c r="T62" s="48">
        <f t="shared" si="1"/>
        <v>0</v>
      </c>
      <c r="U62" s="48">
        <f t="shared" si="4"/>
        <v>0</v>
      </c>
    </row>
    <row r="63" spans="2:21" x14ac:dyDescent="0.3">
      <c r="B63" t="str">
        <f>IF(ISERROR(VLOOKUP(A63,'Registration Database'!A:N,13,0)),"",VLOOKUP(A63,'Registration Database'!A:N,13,0))</f>
        <v/>
      </c>
      <c r="C63" t="str">
        <f>IF(ISERROR(VLOOKUP(A63,'Registration Database'!A:E,3,0))," ",VLOOKUP(A63,'Registration Database'!A:E,3,0))</f>
        <v xml:space="preserve"> </v>
      </c>
      <c r="E63" t="str">
        <f t="shared" si="6"/>
        <v/>
      </c>
      <c r="F63" t="str">
        <f t="shared" si="7"/>
        <v/>
      </c>
      <c r="H63" t="str">
        <f t="shared" si="8"/>
        <v/>
      </c>
      <c r="J63" t="str">
        <f>IF(ISERROR(VLOOKUP(C63,'WTC Database'!C:G,4,0))," ",VLOOKUP(C63,'WTC Database'!C:G,4,0))</f>
        <v xml:space="preserve"> </v>
      </c>
      <c r="K63" s="48" t="str">
        <f>IF(ISERROR(VLOOKUP(C63,'WTC Database'!C:G,5,0))," ",VLOOKUP(C63,'WTC Database'!C:G,5,0))</f>
        <v xml:space="preserve"> </v>
      </c>
      <c r="L63" s="55"/>
      <c r="M63" s="55"/>
      <c r="N63" s="48">
        <f t="shared" si="9"/>
        <v>0</v>
      </c>
      <c r="O63" s="48" t="str">
        <f>IF(ISERROR(VLOOKUP(B63,'Callsign Database'!A:F,4,0))," ",VLOOKUP(B63,'Callsign Database'!A:F,4,0))</f>
        <v xml:space="preserve"> </v>
      </c>
      <c r="P63" s="48"/>
      <c r="Q63" t="str">
        <f>IF(ISERROR(VLOOKUP(A63,'Registration Database'!A:O,15,0))," ",VLOOKUP(A63,'Registration Database'!A:O,15,0))</f>
        <v xml:space="preserve"> </v>
      </c>
      <c r="R63" s="48" t="str">
        <f>IF(ISERROR(VLOOKUP(A63,'Registration Database'!A:F,6,0))," ",VLOOKUP(A63,'Registration Database'!A:F,6,0))</f>
        <v xml:space="preserve"> </v>
      </c>
      <c r="S63" s="48" t="str">
        <f>IF(ISERROR(VLOOKUP(B63,'Callsign Database'!A:F,3,0)),"",VLOOKUP(B63,'Callsign Database'!A:F,3,0))</f>
        <v/>
      </c>
      <c r="T63" s="48">
        <f t="shared" si="1"/>
        <v>0</v>
      </c>
      <c r="U63" s="48">
        <f t="shared" si="4"/>
        <v>0</v>
      </c>
    </row>
    <row r="64" spans="2:21" x14ac:dyDescent="0.3">
      <c r="B64" t="str">
        <f>IF(ISERROR(VLOOKUP(A64,'Registration Database'!A:N,13,0)),"",VLOOKUP(A64,'Registration Database'!A:N,13,0))</f>
        <v/>
      </c>
      <c r="C64" t="str">
        <f>IF(ISERROR(VLOOKUP(A64,'Registration Database'!A:E,3,0))," ",VLOOKUP(A64,'Registration Database'!A:E,3,0))</f>
        <v xml:space="preserve"> </v>
      </c>
      <c r="E64" t="str">
        <f t="shared" si="6"/>
        <v/>
      </c>
      <c r="F64" t="str">
        <f t="shared" si="7"/>
        <v/>
      </c>
      <c r="H64" t="str">
        <f t="shared" si="8"/>
        <v/>
      </c>
      <c r="J64" t="str">
        <f>IF(ISERROR(VLOOKUP(C64,'WTC Database'!C:G,4,0))," ",VLOOKUP(C64,'WTC Database'!C:G,4,0))</f>
        <v xml:space="preserve"> </v>
      </c>
      <c r="K64" s="48" t="str">
        <f>IF(ISERROR(VLOOKUP(C64,'WTC Database'!C:G,5,0))," ",VLOOKUP(C64,'WTC Database'!C:G,5,0))</f>
        <v xml:space="preserve"> </v>
      </c>
      <c r="L64" s="55"/>
      <c r="M64" s="55"/>
      <c r="N64" s="48">
        <f t="shared" si="9"/>
        <v>0</v>
      </c>
      <c r="O64" s="48" t="str">
        <f>IF(ISERROR(VLOOKUP(B64,'Callsign Database'!A:F,4,0))," ",VLOOKUP(B64,'Callsign Database'!A:F,4,0))</f>
        <v xml:space="preserve"> </v>
      </c>
      <c r="P64" s="48"/>
      <c r="Q64" t="str">
        <f>IF(ISERROR(VLOOKUP(A64,'Registration Database'!A:O,15,0))," ",VLOOKUP(A64,'Registration Database'!A:O,15,0))</f>
        <v xml:space="preserve"> </v>
      </c>
      <c r="R64" s="48" t="str">
        <f>IF(ISERROR(VLOOKUP(A64,'Registration Database'!A:F,6,0))," ",VLOOKUP(A64,'Registration Database'!A:F,6,0))</f>
        <v xml:space="preserve"> </v>
      </c>
      <c r="S64" s="48" t="str">
        <f>IF(ISERROR(VLOOKUP(B64,'Callsign Database'!A:F,3,0)),"",VLOOKUP(B64,'Callsign Database'!A:F,3,0))</f>
        <v/>
      </c>
      <c r="T64" s="48">
        <f t="shared" si="1"/>
        <v>0</v>
      </c>
      <c r="U64" s="48">
        <f t="shared" si="4"/>
        <v>0</v>
      </c>
    </row>
    <row r="65" spans="2:21" x14ac:dyDescent="0.3">
      <c r="B65" t="str">
        <f>IF(ISERROR(VLOOKUP(A65,'Registration Database'!A:N,13,0)),"",VLOOKUP(A65,'Registration Database'!A:N,13,0))</f>
        <v/>
      </c>
      <c r="C65" t="str">
        <f>IF(ISERROR(VLOOKUP(A65,'Registration Database'!A:E,3,0))," ",VLOOKUP(A65,'Registration Database'!A:E,3,0))</f>
        <v xml:space="preserve"> </v>
      </c>
      <c r="E65" t="str">
        <f t="shared" si="6"/>
        <v/>
      </c>
      <c r="F65" t="str">
        <f t="shared" si="7"/>
        <v/>
      </c>
      <c r="H65" t="str">
        <f t="shared" si="8"/>
        <v/>
      </c>
      <c r="J65" t="str">
        <f>IF(ISERROR(VLOOKUP(C65,'WTC Database'!C:G,4,0))," ",VLOOKUP(C65,'WTC Database'!C:G,4,0))</f>
        <v xml:space="preserve"> </v>
      </c>
      <c r="K65" s="48" t="str">
        <f>IF(ISERROR(VLOOKUP(C65,'WTC Database'!C:G,5,0))," ",VLOOKUP(C65,'WTC Database'!C:G,5,0))</f>
        <v xml:space="preserve"> </v>
      </c>
      <c r="L65" s="55"/>
      <c r="M65" s="55"/>
      <c r="N65" s="48">
        <f t="shared" si="9"/>
        <v>0</v>
      </c>
      <c r="O65" s="48" t="str">
        <f>IF(ISERROR(VLOOKUP(B65,'Callsign Database'!A:F,4,0))," ",VLOOKUP(B65,'Callsign Database'!A:F,4,0))</f>
        <v xml:space="preserve"> </v>
      </c>
      <c r="P65" s="48"/>
      <c r="Q65" t="str">
        <f>IF(ISERROR(VLOOKUP(A65,'Registration Database'!A:O,15,0))," ",VLOOKUP(A65,'Registration Database'!A:O,15,0))</f>
        <v xml:space="preserve"> </v>
      </c>
      <c r="R65" s="48" t="str">
        <f>IF(ISERROR(VLOOKUP(A65,'Registration Database'!A:F,6,0))," ",VLOOKUP(A65,'Registration Database'!A:F,6,0))</f>
        <v xml:space="preserve"> </v>
      </c>
      <c r="S65" s="48" t="str">
        <f>IF(ISERROR(VLOOKUP(B65,'Callsign Database'!A:F,3,0)),"",VLOOKUP(B65,'Callsign Database'!A:F,3,0))</f>
        <v/>
      </c>
      <c r="T65" s="48">
        <f t="shared" si="1"/>
        <v>0</v>
      </c>
      <c r="U65" s="48">
        <f t="shared" si="4"/>
        <v>0</v>
      </c>
    </row>
    <row r="66" spans="2:21" x14ac:dyDescent="0.3">
      <c r="B66" t="str">
        <f>IF(ISERROR(VLOOKUP(A66,'Registration Database'!A:N,13,0)),"",VLOOKUP(A66,'Registration Database'!A:N,13,0))</f>
        <v/>
      </c>
      <c r="C66" t="str">
        <f>IF(ISERROR(VLOOKUP(A66,'Registration Database'!A:E,3,0))," ",VLOOKUP(A66,'Registration Database'!A:E,3,0))</f>
        <v xml:space="preserve"> </v>
      </c>
      <c r="E66" t="str">
        <f t="shared" ref="E66:E100" si="10">IF(OR(D66="LOC", D66="OVR"), "V", "")</f>
        <v/>
      </c>
      <c r="F66" t="str">
        <f t="shared" si="7"/>
        <v/>
      </c>
      <c r="H66" t="str">
        <f t="shared" ref="H66:H100" si="11">IF(OR(D66="ARR",D66="LOC"),"EGOW","")</f>
        <v/>
      </c>
      <c r="J66" t="str">
        <f>IF(ISERROR(VLOOKUP(C66,'WTC Database'!C:G,4,0))," ",VLOOKUP(C66,'WTC Database'!C:G,4,0))</f>
        <v xml:space="preserve"> </v>
      </c>
      <c r="K66" s="48" t="str">
        <f>IF(ISERROR(VLOOKUP(C66,'WTC Database'!C:G,5,0))," ",VLOOKUP(C66,'WTC Database'!C:G,5,0))</f>
        <v xml:space="preserve"> </v>
      </c>
      <c r="L66" s="55"/>
      <c r="M66" s="55"/>
      <c r="N66" s="48">
        <f t="shared" ref="N66:N100" si="12">IF(D66="OVR",1,0)</f>
        <v>0</v>
      </c>
      <c r="O66" s="48" t="str">
        <f>IF(ISERROR(VLOOKUP(B66,'Callsign Database'!A:F,4,0))," ",VLOOKUP(B66,'Callsign Database'!A:F,4,0))</f>
        <v xml:space="preserve"> </v>
      </c>
      <c r="P66" s="48"/>
      <c r="Q66" t="str">
        <f>IF(ISERROR(VLOOKUP(A66,'Registration Database'!A:O,15,0))," ",VLOOKUP(A66,'Registration Database'!A:O,15,0))</f>
        <v xml:space="preserve"> </v>
      </c>
      <c r="R66" s="48" t="str">
        <f>IF(ISERROR(VLOOKUP(A66,'Registration Database'!A:F,6,0))," ",VLOOKUP(A66,'Registration Database'!A:F,6,0))</f>
        <v xml:space="preserve"> </v>
      </c>
      <c r="S66" s="48" t="str">
        <f>IF(ISERROR(VLOOKUP(B66,'Callsign Database'!A:F,3,0)),"",VLOOKUP(B66,'Callsign Database'!A:F,3,0))</f>
        <v/>
      </c>
      <c r="T66" s="48">
        <f t="shared" ref="T66:T100" si="13">IF(D66="loc",2)+IF(OR(D66="DEP",D66="ARR"),"1")+IF(D66="ovr","0")</f>
        <v>0</v>
      </c>
      <c r="U66" s="48">
        <f t="shared" si="4"/>
        <v>0</v>
      </c>
    </row>
    <row r="67" spans="2:21" x14ac:dyDescent="0.3">
      <c r="B67" t="str">
        <f>IF(ISERROR(VLOOKUP(A67,'Registration Database'!A:N,13,0)),"",VLOOKUP(A67,'Registration Database'!A:N,13,0))</f>
        <v/>
      </c>
      <c r="C67" t="str">
        <f>IF(ISERROR(VLOOKUP(A67,'Registration Database'!A:E,3,0))," ",VLOOKUP(A67,'Registration Database'!A:E,3,0))</f>
        <v xml:space="preserve"> </v>
      </c>
      <c r="E67" t="str">
        <f t="shared" si="10"/>
        <v/>
      </c>
      <c r="F67" t="str">
        <f t="shared" si="7"/>
        <v/>
      </c>
      <c r="H67" t="str">
        <f t="shared" si="11"/>
        <v/>
      </c>
      <c r="J67" t="str">
        <f>IF(ISERROR(VLOOKUP(C67,'WTC Database'!C:G,4,0))," ",VLOOKUP(C67,'WTC Database'!C:G,4,0))</f>
        <v xml:space="preserve"> </v>
      </c>
      <c r="K67" s="48" t="str">
        <f>IF(ISERROR(VLOOKUP(C67,'WTC Database'!C:G,5,0))," ",VLOOKUP(C67,'WTC Database'!C:G,5,0))</f>
        <v xml:space="preserve"> </v>
      </c>
      <c r="L67" s="55"/>
      <c r="M67" s="55"/>
      <c r="N67" s="48">
        <f t="shared" si="12"/>
        <v>0</v>
      </c>
      <c r="O67" s="48" t="str">
        <f>IF(ISERROR(VLOOKUP(B67,'Callsign Database'!A:F,4,0))," ",VLOOKUP(B67,'Callsign Database'!A:F,4,0))</f>
        <v xml:space="preserve"> </v>
      </c>
      <c r="P67" s="48"/>
      <c r="Q67" t="str">
        <f>IF(ISERROR(VLOOKUP(A67,'Registration Database'!A:O,15,0))," ",VLOOKUP(A67,'Registration Database'!A:O,15,0))</f>
        <v xml:space="preserve"> </v>
      </c>
      <c r="R67" s="48" t="str">
        <f>IF(ISERROR(VLOOKUP(A67,'Registration Database'!A:F,6,0))," ",VLOOKUP(A67,'Registration Database'!A:F,6,0))</f>
        <v xml:space="preserve"> </v>
      </c>
      <c r="S67" s="48" t="str">
        <f>IF(ISERROR(VLOOKUP(B67,'Callsign Database'!A:F,3,0)),"",VLOOKUP(B67,'Callsign Database'!A:F,3,0))</f>
        <v/>
      </c>
      <c r="T67" s="48">
        <f t="shared" si="13"/>
        <v>0</v>
      </c>
      <c r="U67" s="48">
        <f t="shared" ref="U67:U100" si="14">L67*2</f>
        <v>0</v>
      </c>
    </row>
    <row r="68" spans="2:21" x14ac:dyDescent="0.3">
      <c r="B68" t="str">
        <f>IF(ISERROR(VLOOKUP(A68,'Registration Database'!A:N,13,0)),"",VLOOKUP(A68,'Registration Database'!A:N,13,0))</f>
        <v/>
      </c>
      <c r="C68" t="str">
        <f>IF(ISERROR(VLOOKUP(A68,'Registration Database'!A:E,3,0))," ",VLOOKUP(A68,'Registration Database'!A:E,3,0))</f>
        <v xml:space="preserve"> </v>
      </c>
      <c r="E68" t="str">
        <f t="shared" si="10"/>
        <v/>
      </c>
      <c r="F68" t="str">
        <f t="shared" ref="F68:F100" si="15">IF(OR(D68="DEP",D68="LOC"),"EGOW","")</f>
        <v/>
      </c>
      <c r="H68" t="str">
        <f t="shared" si="11"/>
        <v/>
      </c>
      <c r="J68" t="str">
        <f>IF(ISERROR(VLOOKUP(C68,'WTC Database'!C:G,4,0))," ",VLOOKUP(C68,'WTC Database'!C:G,4,0))</f>
        <v xml:space="preserve"> </v>
      </c>
      <c r="K68" s="48" t="str">
        <f>IF(ISERROR(VLOOKUP(C68,'WTC Database'!C:G,5,0))," ",VLOOKUP(C68,'WTC Database'!C:G,5,0))</f>
        <v xml:space="preserve"> </v>
      </c>
      <c r="L68" s="55"/>
      <c r="M68" s="55"/>
      <c r="N68" s="48">
        <f t="shared" si="12"/>
        <v>0</v>
      </c>
      <c r="O68" s="48" t="str">
        <f>IF(ISERROR(VLOOKUP(B68,'Callsign Database'!A:F,4,0))," ",VLOOKUP(B68,'Callsign Database'!A:F,4,0))</f>
        <v xml:space="preserve"> </v>
      </c>
      <c r="P68" s="48"/>
      <c r="Q68" t="str">
        <f>IF(ISERROR(VLOOKUP(A68,'Registration Database'!A:O,15,0))," ",VLOOKUP(A68,'Registration Database'!A:O,15,0))</f>
        <v xml:space="preserve"> </v>
      </c>
      <c r="R68" s="48" t="str">
        <f>IF(ISERROR(VLOOKUP(A68,'Registration Database'!A:F,6,0))," ",VLOOKUP(A68,'Registration Database'!A:F,6,0))</f>
        <v xml:space="preserve"> </v>
      </c>
      <c r="S68" s="48" t="str">
        <f>IF(ISERROR(VLOOKUP(B68,'Callsign Database'!A:F,3,0)),"",VLOOKUP(B68,'Callsign Database'!A:F,3,0))</f>
        <v/>
      </c>
      <c r="T68" s="48">
        <f t="shared" si="13"/>
        <v>0</v>
      </c>
      <c r="U68" s="48">
        <f t="shared" si="14"/>
        <v>0</v>
      </c>
    </row>
    <row r="69" spans="2:21" x14ac:dyDescent="0.3">
      <c r="B69" t="str">
        <f>IF(ISERROR(VLOOKUP(A69,'Registration Database'!A:N,13,0)),"",VLOOKUP(A69,'Registration Database'!A:N,13,0))</f>
        <v/>
      </c>
      <c r="C69" t="str">
        <f>IF(ISERROR(VLOOKUP(A69,'Registration Database'!A:E,3,0))," ",VLOOKUP(A69,'Registration Database'!A:E,3,0))</f>
        <v xml:space="preserve"> </v>
      </c>
      <c r="E69" t="str">
        <f t="shared" si="10"/>
        <v/>
      </c>
      <c r="F69" t="str">
        <f t="shared" si="15"/>
        <v/>
      </c>
      <c r="H69" t="str">
        <f t="shared" si="11"/>
        <v/>
      </c>
      <c r="J69" t="str">
        <f>IF(ISERROR(VLOOKUP(C69,'WTC Database'!C:G,4,0))," ",VLOOKUP(C69,'WTC Database'!C:G,4,0))</f>
        <v xml:space="preserve"> </v>
      </c>
      <c r="K69" s="48" t="str">
        <f>IF(ISERROR(VLOOKUP(C69,'WTC Database'!C:G,5,0))," ",VLOOKUP(C69,'WTC Database'!C:G,5,0))</f>
        <v xml:space="preserve"> </v>
      </c>
      <c r="L69" s="55"/>
      <c r="M69" s="55"/>
      <c r="N69" s="48">
        <f t="shared" si="12"/>
        <v>0</v>
      </c>
      <c r="O69" s="48" t="str">
        <f>IF(ISERROR(VLOOKUP(B69,'Callsign Database'!A:F,4,0))," ",VLOOKUP(B69,'Callsign Database'!A:F,4,0))</f>
        <v xml:space="preserve"> </v>
      </c>
      <c r="P69" s="48"/>
      <c r="Q69" t="str">
        <f>IF(ISERROR(VLOOKUP(A69,'Registration Database'!A:O,15,0))," ",VLOOKUP(A69,'Registration Database'!A:O,15,0))</f>
        <v xml:space="preserve"> </v>
      </c>
      <c r="R69" s="48" t="str">
        <f>IF(ISERROR(VLOOKUP(A69,'Registration Database'!A:F,6,0))," ",VLOOKUP(A69,'Registration Database'!A:F,6,0))</f>
        <v xml:space="preserve"> </v>
      </c>
      <c r="S69" s="48" t="str">
        <f>IF(ISERROR(VLOOKUP(B69,'Callsign Database'!A:F,3,0)),"",VLOOKUP(B69,'Callsign Database'!A:F,3,0))</f>
        <v/>
      </c>
      <c r="T69" s="48">
        <f t="shared" si="13"/>
        <v>0</v>
      </c>
      <c r="U69" s="48">
        <f t="shared" si="14"/>
        <v>0</v>
      </c>
    </row>
    <row r="70" spans="2:21" x14ac:dyDescent="0.3">
      <c r="B70" t="str">
        <f>IF(ISERROR(VLOOKUP(A70,'Registration Database'!A:N,13,0)),"",VLOOKUP(A70,'Registration Database'!A:N,13,0))</f>
        <v/>
      </c>
      <c r="C70" t="str">
        <f>IF(ISERROR(VLOOKUP(A70,'Registration Database'!A:E,3,0))," ",VLOOKUP(A70,'Registration Database'!A:E,3,0))</f>
        <v xml:space="preserve"> </v>
      </c>
      <c r="E70" t="str">
        <f t="shared" si="10"/>
        <v/>
      </c>
      <c r="F70" t="str">
        <f t="shared" si="15"/>
        <v/>
      </c>
      <c r="H70" t="str">
        <f t="shared" si="11"/>
        <v/>
      </c>
      <c r="J70" t="str">
        <f>IF(ISERROR(VLOOKUP(C70,'WTC Database'!C:G,4,0))," ",VLOOKUP(C70,'WTC Database'!C:G,4,0))</f>
        <v xml:space="preserve"> </v>
      </c>
      <c r="K70" s="48" t="str">
        <f>IF(ISERROR(VLOOKUP(C70,'WTC Database'!C:G,5,0))," ",VLOOKUP(C70,'WTC Database'!C:G,5,0))</f>
        <v xml:space="preserve"> </v>
      </c>
      <c r="L70" s="55"/>
      <c r="M70" s="55"/>
      <c r="N70" s="48">
        <f t="shared" si="12"/>
        <v>0</v>
      </c>
      <c r="O70" s="48" t="str">
        <f>IF(ISERROR(VLOOKUP(B70,'Callsign Database'!A:F,4,0))," ",VLOOKUP(B70,'Callsign Database'!A:F,4,0))</f>
        <v xml:space="preserve"> </v>
      </c>
      <c r="P70" s="48"/>
      <c r="Q70" t="str">
        <f>IF(ISERROR(VLOOKUP(A70,'Registration Database'!A:O,15,0))," ",VLOOKUP(A70,'Registration Database'!A:O,15,0))</f>
        <v xml:space="preserve"> </v>
      </c>
      <c r="R70" s="48" t="str">
        <f>IF(ISERROR(VLOOKUP(A70,'Registration Database'!A:F,6,0))," ",VLOOKUP(A70,'Registration Database'!A:F,6,0))</f>
        <v xml:space="preserve"> </v>
      </c>
      <c r="S70" s="48" t="str">
        <f>IF(ISERROR(VLOOKUP(B70,'Callsign Database'!A:F,3,0)),"",VLOOKUP(B70,'Callsign Database'!A:F,3,0))</f>
        <v/>
      </c>
      <c r="T70" s="48">
        <f t="shared" si="13"/>
        <v>0</v>
      </c>
      <c r="U70" s="48">
        <f t="shared" si="14"/>
        <v>0</v>
      </c>
    </row>
    <row r="71" spans="2:21" x14ac:dyDescent="0.3">
      <c r="B71" t="str">
        <f>IF(ISERROR(VLOOKUP(A71,'Registration Database'!A:N,13,0)),"",VLOOKUP(A71,'Registration Database'!A:N,13,0))</f>
        <v/>
      </c>
      <c r="C71" t="str">
        <f>IF(ISERROR(VLOOKUP(A71,'Registration Database'!A:E,3,0))," ",VLOOKUP(A71,'Registration Database'!A:E,3,0))</f>
        <v xml:space="preserve"> </v>
      </c>
      <c r="E71" t="str">
        <f t="shared" si="10"/>
        <v/>
      </c>
      <c r="F71" t="str">
        <f t="shared" si="15"/>
        <v/>
      </c>
      <c r="H71" t="str">
        <f t="shared" si="11"/>
        <v/>
      </c>
      <c r="J71" t="str">
        <f>IF(ISERROR(VLOOKUP(C71,'WTC Database'!C:G,4,0))," ",VLOOKUP(C71,'WTC Database'!C:G,4,0))</f>
        <v xml:space="preserve"> </v>
      </c>
      <c r="K71" s="48" t="str">
        <f>IF(ISERROR(VLOOKUP(C71,'WTC Database'!C:G,5,0))," ",VLOOKUP(C71,'WTC Database'!C:G,5,0))</f>
        <v xml:space="preserve"> </v>
      </c>
      <c r="L71" s="55"/>
      <c r="M71" s="55"/>
      <c r="N71" s="48">
        <f t="shared" si="12"/>
        <v>0</v>
      </c>
      <c r="O71" s="48" t="str">
        <f>IF(ISERROR(VLOOKUP(B71,'Callsign Database'!A:F,4,0))," ",VLOOKUP(B71,'Callsign Database'!A:F,4,0))</f>
        <v xml:space="preserve"> </v>
      </c>
      <c r="P71" s="48"/>
      <c r="Q71" t="str">
        <f>IF(ISERROR(VLOOKUP(A71,'Registration Database'!A:O,15,0))," ",VLOOKUP(A71,'Registration Database'!A:O,15,0))</f>
        <v xml:space="preserve"> </v>
      </c>
      <c r="R71" s="48" t="str">
        <f>IF(ISERROR(VLOOKUP(A71,'Registration Database'!A:F,6,0))," ",VLOOKUP(A71,'Registration Database'!A:F,6,0))</f>
        <v xml:space="preserve"> </v>
      </c>
      <c r="S71" s="48" t="str">
        <f>IF(ISERROR(VLOOKUP(B71,'Callsign Database'!A:F,3,0)),"",VLOOKUP(B71,'Callsign Database'!A:F,3,0))</f>
        <v/>
      </c>
      <c r="T71" s="48">
        <f t="shared" si="13"/>
        <v>0</v>
      </c>
      <c r="U71" s="48">
        <f t="shared" si="14"/>
        <v>0</v>
      </c>
    </row>
    <row r="72" spans="2:21" x14ac:dyDescent="0.3">
      <c r="B72" t="str">
        <f>IF(ISERROR(VLOOKUP(A72,'Registration Database'!A:N,13,0)),"",VLOOKUP(A72,'Registration Database'!A:N,13,0))</f>
        <v/>
      </c>
      <c r="C72" t="str">
        <f>IF(ISERROR(VLOOKUP(A72,'Registration Database'!A:E,3,0))," ",VLOOKUP(A72,'Registration Database'!A:E,3,0))</f>
        <v xml:space="preserve"> </v>
      </c>
      <c r="E72" t="str">
        <f t="shared" si="10"/>
        <v/>
      </c>
      <c r="F72" t="str">
        <f t="shared" si="15"/>
        <v/>
      </c>
      <c r="H72" t="str">
        <f t="shared" si="11"/>
        <v/>
      </c>
      <c r="J72" t="str">
        <f>IF(ISERROR(VLOOKUP(C72,'WTC Database'!C:G,4,0))," ",VLOOKUP(C72,'WTC Database'!C:G,4,0))</f>
        <v xml:space="preserve"> </v>
      </c>
      <c r="K72" s="48" t="str">
        <f>IF(ISERROR(VLOOKUP(C72,'WTC Database'!C:G,5,0))," ",VLOOKUP(C72,'WTC Database'!C:G,5,0))</f>
        <v xml:space="preserve"> </v>
      </c>
      <c r="L72" s="55"/>
      <c r="M72" s="55"/>
      <c r="N72" s="48">
        <f t="shared" si="12"/>
        <v>0</v>
      </c>
      <c r="O72" s="48" t="str">
        <f>IF(ISERROR(VLOOKUP(B72,'Callsign Database'!A:F,4,0))," ",VLOOKUP(B72,'Callsign Database'!A:F,4,0))</f>
        <v xml:space="preserve"> </v>
      </c>
      <c r="P72" s="48"/>
      <c r="Q72" t="str">
        <f>IF(ISERROR(VLOOKUP(A72,'Registration Database'!A:O,15,0))," ",VLOOKUP(A72,'Registration Database'!A:O,15,0))</f>
        <v xml:space="preserve"> </v>
      </c>
      <c r="R72" s="48" t="str">
        <f>IF(ISERROR(VLOOKUP(A72,'Registration Database'!A:F,6,0))," ",VLOOKUP(A72,'Registration Database'!A:F,6,0))</f>
        <v xml:space="preserve"> </v>
      </c>
      <c r="S72" s="48" t="str">
        <f>IF(ISERROR(VLOOKUP(B72,'Callsign Database'!A:F,3,0)),"",VLOOKUP(B72,'Callsign Database'!A:F,3,0))</f>
        <v/>
      </c>
      <c r="T72" s="48">
        <f t="shared" si="13"/>
        <v>0</v>
      </c>
      <c r="U72" s="48">
        <f t="shared" si="14"/>
        <v>0</v>
      </c>
    </row>
    <row r="73" spans="2:21" x14ac:dyDescent="0.3">
      <c r="B73" t="str">
        <f>IF(ISERROR(VLOOKUP(A73,'Registration Database'!A:N,13,0)),"",VLOOKUP(A73,'Registration Database'!A:N,13,0))</f>
        <v/>
      </c>
      <c r="C73" t="str">
        <f>IF(ISERROR(VLOOKUP(A73,'Registration Database'!A:E,3,0))," ",VLOOKUP(A73,'Registration Database'!A:E,3,0))</f>
        <v xml:space="preserve"> </v>
      </c>
      <c r="E73" t="str">
        <f t="shared" si="10"/>
        <v/>
      </c>
      <c r="F73" t="str">
        <f t="shared" si="15"/>
        <v/>
      </c>
      <c r="H73" t="str">
        <f t="shared" si="11"/>
        <v/>
      </c>
      <c r="J73" t="str">
        <f>IF(ISERROR(VLOOKUP(C73,'WTC Database'!C:G,4,0))," ",VLOOKUP(C73,'WTC Database'!C:G,4,0))</f>
        <v xml:space="preserve"> </v>
      </c>
      <c r="K73" s="48" t="str">
        <f>IF(ISERROR(VLOOKUP(C73,'WTC Database'!C:G,5,0))," ",VLOOKUP(C73,'WTC Database'!C:G,5,0))</f>
        <v xml:space="preserve"> </v>
      </c>
      <c r="L73" s="55"/>
      <c r="M73" s="55"/>
      <c r="N73" s="48">
        <f t="shared" si="12"/>
        <v>0</v>
      </c>
      <c r="O73" s="48" t="str">
        <f>IF(ISERROR(VLOOKUP(B73,'Callsign Database'!A:F,4,0))," ",VLOOKUP(B73,'Callsign Database'!A:F,4,0))</f>
        <v xml:space="preserve"> </v>
      </c>
      <c r="P73" s="48"/>
      <c r="Q73" t="str">
        <f>IF(ISERROR(VLOOKUP(A73,'Registration Database'!A:O,15,0))," ",VLOOKUP(A73,'Registration Database'!A:O,15,0))</f>
        <v xml:space="preserve"> </v>
      </c>
      <c r="R73" s="48" t="str">
        <f>IF(ISERROR(VLOOKUP(A73,'Registration Database'!A:F,6,0))," ",VLOOKUP(A73,'Registration Database'!A:F,6,0))</f>
        <v xml:space="preserve"> </v>
      </c>
      <c r="S73" s="48" t="str">
        <f>IF(ISERROR(VLOOKUP(B73,'Callsign Database'!A:F,3,0)),"",VLOOKUP(B73,'Callsign Database'!A:F,3,0))</f>
        <v/>
      </c>
      <c r="T73" s="48">
        <f t="shared" si="13"/>
        <v>0</v>
      </c>
      <c r="U73" s="48">
        <f t="shared" si="14"/>
        <v>0</v>
      </c>
    </row>
    <row r="74" spans="2:21" x14ac:dyDescent="0.3">
      <c r="B74" t="str">
        <f>IF(ISERROR(VLOOKUP(A74,'Registration Database'!A:N,13,0)),"",VLOOKUP(A74,'Registration Database'!A:N,13,0))</f>
        <v/>
      </c>
      <c r="C74" t="str">
        <f>IF(ISERROR(VLOOKUP(A74,'Registration Database'!A:E,3,0))," ",VLOOKUP(A74,'Registration Database'!A:E,3,0))</f>
        <v xml:space="preserve"> </v>
      </c>
      <c r="E74" t="str">
        <f t="shared" si="10"/>
        <v/>
      </c>
      <c r="F74" t="str">
        <f t="shared" si="15"/>
        <v/>
      </c>
      <c r="H74" t="str">
        <f t="shared" si="11"/>
        <v/>
      </c>
      <c r="J74" t="str">
        <f>IF(ISERROR(VLOOKUP(C74,'WTC Database'!C:G,4,0))," ",VLOOKUP(C74,'WTC Database'!C:G,4,0))</f>
        <v xml:space="preserve"> </v>
      </c>
      <c r="K74" s="48" t="str">
        <f>IF(ISERROR(VLOOKUP(C74,'WTC Database'!C:G,5,0))," ",VLOOKUP(C74,'WTC Database'!C:G,5,0))</f>
        <v xml:space="preserve"> </v>
      </c>
      <c r="L74" s="55"/>
      <c r="M74" s="55"/>
      <c r="N74" s="48">
        <f t="shared" si="12"/>
        <v>0</v>
      </c>
      <c r="O74" s="48" t="str">
        <f>IF(ISERROR(VLOOKUP(B74,'Callsign Database'!A:F,4,0))," ",VLOOKUP(B74,'Callsign Database'!A:F,4,0))</f>
        <v xml:space="preserve"> </v>
      </c>
      <c r="P74" s="48"/>
      <c r="Q74" t="str">
        <f>IF(ISERROR(VLOOKUP(A74,'Registration Database'!A:O,15,0))," ",VLOOKUP(A74,'Registration Database'!A:O,15,0))</f>
        <v xml:space="preserve"> </v>
      </c>
      <c r="R74" s="48" t="str">
        <f>IF(ISERROR(VLOOKUP(A74,'Registration Database'!A:F,6,0))," ",VLOOKUP(A74,'Registration Database'!A:F,6,0))</f>
        <v xml:space="preserve"> </v>
      </c>
      <c r="S74" s="48" t="str">
        <f>IF(ISERROR(VLOOKUP(B74,'Callsign Database'!A:F,3,0)),"",VLOOKUP(B74,'Callsign Database'!A:F,3,0))</f>
        <v/>
      </c>
      <c r="T74" s="48">
        <f t="shared" si="13"/>
        <v>0</v>
      </c>
      <c r="U74" s="48">
        <f t="shared" si="14"/>
        <v>0</v>
      </c>
    </row>
    <row r="75" spans="2:21" x14ac:dyDescent="0.3">
      <c r="B75" t="str">
        <f>IF(ISERROR(VLOOKUP(A75,'Registration Database'!A:N,13,0)),"",VLOOKUP(A75,'Registration Database'!A:N,13,0))</f>
        <v/>
      </c>
      <c r="C75" t="str">
        <f>IF(ISERROR(VLOOKUP(A75,'Registration Database'!A:E,3,0))," ",VLOOKUP(A75,'Registration Database'!A:E,3,0))</f>
        <v xml:space="preserve"> </v>
      </c>
      <c r="E75" t="str">
        <f t="shared" si="10"/>
        <v/>
      </c>
      <c r="F75" t="str">
        <f t="shared" si="15"/>
        <v/>
      </c>
      <c r="H75" t="str">
        <f t="shared" si="11"/>
        <v/>
      </c>
      <c r="J75" t="str">
        <f>IF(ISERROR(VLOOKUP(C75,'WTC Database'!C:G,4,0))," ",VLOOKUP(C75,'WTC Database'!C:G,4,0))</f>
        <v xml:space="preserve"> </v>
      </c>
      <c r="K75" s="48" t="str">
        <f>IF(ISERROR(VLOOKUP(C75,'WTC Database'!C:G,5,0))," ",VLOOKUP(C75,'WTC Database'!C:G,5,0))</f>
        <v xml:space="preserve"> </v>
      </c>
      <c r="L75" s="55"/>
      <c r="M75" s="55"/>
      <c r="N75" s="48">
        <f t="shared" si="12"/>
        <v>0</v>
      </c>
      <c r="O75" s="48" t="str">
        <f>IF(ISERROR(VLOOKUP(B75,'Callsign Database'!A:F,4,0))," ",VLOOKUP(B75,'Callsign Database'!A:F,4,0))</f>
        <v xml:space="preserve"> </v>
      </c>
      <c r="P75" s="48"/>
      <c r="Q75" t="str">
        <f>IF(ISERROR(VLOOKUP(A75,'Registration Database'!A:O,15,0))," ",VLOOKUP(A75,'Registration Database'!A:O,15,0))</f>
        <v xml:space="preserve"> </v>
      </c>
      <c r="R75" s="48" t="str">
        <f>IF(ISERROR(VLOOKUP(A75,'Registration Database'!A:F,6,0))," ",VLOOKUP(A75,'Registration Database'!A:F,6,0))</f>
        <v xml:space="preserve"> </v>
      </c>
      <c r="S75" s="48" t="str">
        <f>IF(ISERROR(VLOOKUP(B75,'Callsign Database'!A:F,3,0)),"",VLOOKUP(B75,'Callsign Database'!A:F,3,0))</f>
        <v/>
      </c>
      <c r="T75" s="48">
        <f t="shared" si="13"/>
        <v>0</v>
      </c>
      <c r="U75" s="48">
        <f t="shared" si="14"/>
        <v>0</v>
      </c>
    </row>
    <row r="76" spans="2:21" x14ac:dyDescent="0.3">
      <c r="B76" t="str">
        <f>IF(ISERROR(VLOOKUP(A76,'Registration Database'!A:N,13,0)),"",VLOOKUP(A76,'Registration Database'!A:N,13,0))</f>
        <v/>
      </c>
      <c r="C76" t="str">
        <f>IF(ISERROR(VLOOKUP(A76,'Registration Database'!A:E,3,0))," ",VLOOKUP(A76,'Registration Database'!A:E,3,0))</f>
        <v xml:space="preserve"> </v>
      </c>
      <c r="E76" t="str">
        <f t="shared" si="10"/>
        <v/>
      </c>
      <c r="F76" t="str">
        <f t="shared" si="15"/>
        <v/>
      </c>
      <c r="H76" t="str">
        <f t="shared" si="11"/>
        <v/>
      </c>
      <c r="J76" t="str">
        <f>IF(ISERROR(VLOOKUP(C76,'WTC Database'!C:G,4,0))," ",VLOOKUP(C76,'WTC Database'!C:G,4,0))</f>
        <v xml:space="preserve"> </v>
      </c>
      <c r="K76" s="48" t="str">
        <f>IF(ISERROR(VLOOKUP(C76,'WTC Database'!C:G,5,0))," ",VLOOKUP(C76,'WTC Database'!C:G,5,0))</f>
        <v xml:space="preserve"> </v>
      </c>
      <c r="L76" s="55"/>
      <c r="M76" s="55"/>
      <c r="N76" s="48">
        <f t="shared" si="12"/>
        <v>0</v>
      </c>
      <c r="O76" s="48" t="str">
        <f>IF(ISERROR(VLOOKUP(B76,'Callsign Database'!A:F,4,0))," ",VLOOKUP(B76,'Callsign Database'!A:F,4,0))</f>
        <v xml:space="preserve"> </v>
      </c>
      <c r="P76" s="48"/>
      <c r="Q76" t="str">
        <f>IF(ISERROR(VLOOKUP(A76,'Registration Database'!A:O,15,0))," ",VLOOKUP(A76,'Registration Database'!A:O,15,0))</f>
        <v xml:space="preserve"> </v>
      </c>
      <c r="R76" s="48" t="str">
        <f>IF(ISERROR(VLOOKUP(A76,'Registration Database'!A:F,6,0))," ",VLOOKUP(A76,'Registration Database'!A:F,6,0))</f>
        <v xml:space="preserve"> </v>
      </c>
      <c r="S76" s="48" t="str">
        <f>IF(ISERROR(VLOOKUP(B76,'Callsign Database'!A:F,3,0)),"",VLOOKUP(B76,'Callsign Database'!A:F,3,0))</f>
        <v/>
      </c>
      <c r="T76" s="48">
        <f t="shared" si="13"/>
        <v>0</v>
      </c>
      <c r="U76" s="48">
        <f t="shared" si="14"/>
        <v>0</v>
      </c>
    </row>
    <row r="77" spans="2:21" x14ac:dyDescent="0.3">
      <c r="B77" t="str">
        <f>IF(ISERROR(VLOOKUP(A77,'Registration Database'!A:N,13,0)),"",VLOOKUP(A77,'Registration Database'!A:N,13,0))</f>
        <v/>
      </c>
      <c r="C77" t="str">
        <f>IF(ISERROR(VLOOKUP(A77,'Registration Database'!A:E,3,0))," ",VLOOKUP(A77,'Registration Database'!A:E,3,0))</f>
        <v xml:space="preserve"> </v>
      </c>
      <c r="E77" t="str">
        <f t="shared" si="10"/>
        <v/>
      </c>
      <c r="F77" t="str">
        <f t="shared" si="15"/>
        <v/>
      </c>
      <c r="H77" t="str">
        <f t="shared" si="11"/>
        <v/>
      </c>
      <c r="J77" t="str">
        <f>IF(ISERROR(VLOOKUP(C77,'WTC Database'!C:G,4,0))," ",VLOOKUP(C77,'WTC Database'!C:G,4,0))</f>
        <v xml:space="preserve"> </v>
      </c>
      <c r="K77" s="48" t="str">
        <f>IF(ISERROR(VLOOKUP(C77,'WTC Database'!C:G,5,0))," ",VLOOKUP(C77,'WTC Database'!C:G,5,0))</f>
        <v xml:space="preserve"> </v>
      </c>
      <c r="L77" s="55"/>
      <c r="M77" s="55"/>
      <c r="N77" s="48">
        <f t="shared" si="12"/>
        <v>0</v>
      </c>
      <c r="O77" s="48" t="str">
        <f>IF(ISERROR(VLOOKUP(B77,'Callsign Database'!A:F,4,0))," ",VLOOKUP(B77,'Callsign Database'!A:F,4,0))</f>
        <v xml:space="preserve"> </v>
      </c>
      <c r="P77" s="48"/>
      <c r="Q77" t="str">
        <f>IF(ISERROR(VLOOKUP(A77,'Registration Database'!A:O,15,0))," ",VLOOKUP(A77,'Registration Database'!A:O,15,0))</f>
        <v xml:space="preserve"> </v>
      </c>
      <c r="R77" s="48" t="str">
        <f>IF(ISERROR(VLOOKUP(A77,'Registration Database'!A:F,6,0))," ",VLOOKUP(A77,'Registration Database'!A:F,6,0))</f>
        <v xml:space="preserve"> </v>
      </c>
      <c r="S77" s="48" t="str">
        <f>IF(ISERROR(VLOOKUP(B77,'Callsign Database'!A:F,3,0)),"",VLOOKUP(B77,'Callsign Database'!A:F,3,0))</f>
        <v/>
      </c>
      <c r="T77" s="48">
        <f t="shared" si="13"/>
        <v>0</v>
      </c>
      <c r="U77" s="48">
        <f t="shared" si="14"/>
        <v>0</v>
      </c>
    </row>
    <row r="78" spans="2:21" x14ac:dyDescent="0.3">
      <c r="B78" t="str">
        <f>IF(ISERROR(VLOOKUP(A78,'Registration Database'!A:N,13,0)),"",VLOOKUP(A78,'Registration Database'!A:N,13,0))</f>
        <v/>
      </c>
      <c r="C78" t="str">
        <f>IF(ISERROR(VLOOKUP(A78,'Registration Database'!A:E,3,0))," ",VLOOKUP(A78,'Registration Database'!A:E,3,0))</f>
        <v xml:space="preserve"> </v>
      </c>
      <c r="E78" t="str">
        <f t="shared" si="10"/>
        <v/>
      </c>
      <c r="F78" t="str">
        <f t="shared" si="15"/>
        <v/>
      </c>
      <c r="H78" t="str">
        <f t="shared" si="11"/>
        <v/>
      </c>
      <c r="J78" t="str">
        <f>IF(ISERROR(VLOOKUP(C78,'WTC Database'!C:G,4,0))," ",VLOOKUP(C78,'WTC Database'!C:G,4,0))</f>
        <v xml:space="preserve"> </v>
      </c>
      <c r="K78" s="48" t="str">
        <f>IF(ISERROR(VLOOKUP(C78,'WTC Database'!C:G,5,0))," ",VLOOKUP(C78,'WTC Database'!C:G,5,0))</f>
        <v xml:space="preserve"> </v>
      </c>
      <c r="L78" s="55"/>
      <c r="M78" s="55"/>
      <c r="N78" s="48">
        <f t="shared" si="12"/>
        <v>0</v>
      </c>
      <c r="O78" s="48" t="str">
        <f>IF(ISERROR(VLOOKUP(B78,'Callsign Database'!A:F,4,0))," ",VLOOKUP(B78,'Callsign Database'!A:F,4,0))</f>
        <v xml:space="preserve"> </v>
      </c>
      <c r="P78" s="48"/>
      <c r="Q78" t="str">
        <f>IF(ISERROR(VLOOKUP(A78,'Registration Database'!A:O,15,0))," ",VLOOKUP(A78,'Registration Database'!A:O,15,0))</f>
        <v xml:space="preserve"> </v>
      </c>
      <c r="R78" s="48" t="str">
        <f>IF(ISERROR(VLOOKUP(A78,'Registration Database'!A:F,6,0))," ",VLOOKUP(A78,'Registration Database'!A:F,6,0))</f>
        <v xml:space="preserve"> </v>
      </c>
      <c r="S78" s="48" t="str">
        <f>IF(ISERROR(VLOOKUP(B78,'Callsign Database'!A:F,3,0)),"",VLOOKUP(B78,'Callsign Database'!A:F,3,0))</f>
        <v/>
      </c>
      <c r="T78" s="48">
        <f t="shared" si="13"/>
        <v>0</v>
      </c>
      <c r="U78" s="48">
        <f t="shared" si="14"/>
        <v>0</v>
      </c>
    </row>
    <row r="79" spans="2:21" x14ac:dyDescent="0.3">
      <c r="B79" t="str">
        <f>IF(ISERROR(VLOOKUP(A79,'Registration Database'!A:N,13,0)),"",VLOOKUP(A79,'Registration Database'!A:N,13,0))</f>
        <v/>
      </c>
      <c r="C79" t="str">
        <f>IF(ISERROR(VLOOKUP(A79,'Registration Database'!A:E,3,0))," ",VLOOKUP(A79,'Registration Database'!A:E,3,0))</f>
        <v xml:space="preserve"> </v>
      </c>
      <c r="E79" t="str">
        <f t="shared" si="10"/>
        <v/>
      </c>
      <c r="F79" t="str">
        <f t="shared" si="15"/>
        <v/>
      </c>
      <c r="H79" t="str">
        <f t="shared" si="11"/>
        <v/>
      </c>
      <c r="J79" t="str">
        <f>IF(ISERROR(VLOOKUP(C79,'WTC Database'!C:G,4,0))," ",VLOOKUP(C79,'WTC Database'!C:G,4,0))</f>
        <v xml:space="preserve"> </v>
      </c>
      <c r="K79" s="48" t="str">
        <f>IF(ISERROR(VLOOKUP(C79,'WTC Database'!C:G,5,0))," ",VLOOKUP(C79,'WTC Database'!C:G,5,0))</f>
        <v xml:space="preserve"> </v>
      </c>
      <c r="L79" s="55"/>
      <c r="M79" s="55"/>
      <c r="N79" s="48">
        <f t="shared" si="12"/>
        <v>0</v>
      </c>
      <c r="O79" s="48" t="str">
        <f>IF(ISERROR(VLOOKUP(B79,'Callsign Database'!A:F,4,0))," ",VLOOKUP(B79,'Callsign Database'!A:F,4,0))</f>
        <v xml:space="preserve"> </v>
      </c>
      <c r="P79" s="48"/>
      <c r="Q79" t="str">
        <f>IF(ISERROR(VLOOKUP(A79,'Registration Database'!A:O,15,0))," ",VLOOKUP(A79,'Registration Database'!A:O,15,0))</f>
        <v xml:space="preserve"> </v>
      </c>
      <c r="R79" s="48" t="str">
        <f>IF(ISERROR(VLOOKUP(A79,'Registration Database'!A:F,6,0))," ",VLOOKUP(A79,'Registration Database'!A:F,6,0))</f>
        <v xml:space="preserve"> </v>
      </c>
      <c r="S79" s="48" t="str">
        <f>IF(ISERROR(VLOOKUP(B79,'Callsign Database'!A:F,3,0)),"",VLOOKUP(B79,'Callsign Database'!A:F,3,0))</f>
        <v/>
      </c>
      <c r="T79" s="48">
        <f t="shared" si="13"/>
        <v>0</v>
      </c>
      <c r="U79" s="48">
        <f t="shared" si="14"/>
        <v>0</v>
      </c>
    </row>
    <row r="80" spans="2:21" x14ac:dyDescent="0.3">
      <c r="B80" t="str">
        <f>IF(ISERROR(VLOOKUP(A80,'Registration Database'!A:N,13,0)),"",VLOOKUP(A80,'Registration Database'!A:N,13,0))</f>
        <v/>
      </c>
      <c r="C80" t="str">
        <f>IF(ISERROR(VLOOKUP(A80,'Registration Database'!A:E,3,0))," ",VLOOKUP(A80,'Registration Database'!A:E,3,0))</f>
        <v xml:space="preserve"> </v>
      </c>
      <c r="E80" t="str">
        <f t="shared" si="10"/>
        <v/>
      </c>
      <c r="F80" t="str">
        <f t="shared" si="15"/>
        <v/>
      </c>
      <c r="H80" t="str">
        <f t="shared" si="11"/>
        <v/>
      </c>
      <c r="J80" t="str">
        <f>IF(ISERROR(VLOOKUP(C80,'WTC Database'!C:G,4,0))," ",VLOOKUP(C80,'WTC Database'!C:G,4,0))</f>
        <v xml:space="preserve"> </v>
      </c>
      <c r="K80" s="48" t="str">
        <f>IF(ISERROR(VLOOKUP(C80,'WTC Database'!C:G,5,0))," ",VLOOKUP(C80,'WTC Database'!C:G,5,0))</f>
        <v xml:space="preserve"> </v>
      </c>
      <c r="L80" s="55"/>
      <c r="M80" s="55"/>
      <c r="N80" s="48">
        <f t="shared" si="12"/>
        <v>0</v>
      </c>
      <c r="O80" s="48" t="str">
        <f>IF(ISERROR(VLOOKUP(B80,'Callsign Database'!A:F,4,0))," ",VLOOKUP(B80,'Callsign Database'!A:F,4,0))</f>
        <v xml:space="preserve"> </v>
      </c>
      <c r="P80" s="48"/>
      <c r="Q80" t="str">
        <f>IF(ISERROR(VLOOKUP(A80,'Registration Database'!A:O,15,0))," ",VLOOKUP(A80,'Registration Database'!A:O,15,0))</f>
        <v xml:space="preserve"> </v>
      </c>
      <c r="R80" s="48" t="str">
        <f>IF(ISERROR(VLOOKUP(A80,'Registration Database'!A:F,6,0))," ",VLOOKUP(A80,'Registration Database'!A:F,6,0))</f>
        <v xml:space="preserve"> </v>
      </c>
      <c r="S80" s="48" t="str">
        <f>IF(ISERROR(VLOOKUP(B80,'Callsign Database'!A:F,3,0)),"",VLOOKUP(B80,'Callsign Database'!A:F,3,0))</f>
        <v/>
      </c>
      <c r="T80" s="48">
        <f t="shared" si="13"/>
        <v>0</v>
      </c>
      <c r="U80" s="48">
        <f t="shared" si="14"/>
        <v>0</v>
      </c>
    </row>
    <row r="81" spans="2:21" x14ac:dyDescent="0.3">
      <c r="B81" t="str">
        <f>IF(ISERROR(VLOOKUP(A81,'Registration Database'!A:N,13,0)),"",VLOOKUP(A81,'Registration Database'!A:N,13,0))</f>
        <v/>
      </c>
      <c r="C81" t="str">
        <f>IF(ISERROR(VLOOKUP(A81,'Registration Database'!A:E,3,0))," ",VLOOKUP(A81,'Registration Database'!A:E,3,0))</f>
        <v xml:space="preserve"> </v>
      </c>
      <c r="E81" t="str">
        <f t="shared" si="10"/>
        <v/>
      </c>
      <c r="F81" t="str">
        <f t="shared" si="15"/>
        <v/>
      </c>
      <c r="H81" t="str">
        <f t="shared" si="11"/>
        <v/>
      </c>
      <c r="J81" t="str">
        <f>IF(ISERROR(VLOOKUP(C81,'WTC Database'!C:G,4,0))," ",VLOOKUP(C81,'WTC Database'!C:G,4,0))</f>
        <v xml:space="preserve"> </v>
      </c>
      <c r="K81" s="48" t="str">
        <f>IF(ISERROR(VLOOKUP(C81,'WTC Database'!C:G,5,0))," ",VLOOKUP(C81,'WTC Database'!C:G,5,0))</f>
        <v xml:space="preserve"> </v>
      </c>
      <c r="L81" s="55"/>
      <c r="M81" s="55"/>
      <c r="N81" s="48">
        <f t="shared" si="12"/>
        <v>0</v>
      </c>
      <c r="O81" s="48" t="str">
        <f>IF(ISERROR(VLOOKUP(B81,'Callsign Database'!A:F,4,0))," ",VLOOKUP(B81,'Callsign Database'!A:F,4,0))</f>
        <v xml:space="preserve"> </v>
      </c>
      <c r="P81" s="48"/>
      <c r="Q81" t="str">
        <f>IF(ISERROR(VLOOKUP(A81,'Registration Database'!A:O,15,0))," ",VLOOKUP(A81,'Registration Database'!A:O,15,0))</f>
        <v xml:space="preserve"> </v>
      </c>
      <c r="R81" s="48" t="str">
        <f>IF(ISERROR(VLOOKUP(A81,'Registration Database'!A:F,6,0))," ",VLOOKUP(A81,'Registration Database'!A:F,6,0))</f>
        <v xml:space="preserve"> </v>
      </c>
      <c r="S81" s="48" t="str">
        <f>IF(ISERROR(VLOOKUP(B81,'Callsign Database'!A:F,3,0)),"",VLOOKUP(B81,'Callsign Database'!A:F,3,0))</f>
        <v/>
      </c>
      <c r="T81" s="48">
        <f t="shared" si="13"/>
        <v>0</v>
      </c>
      <c r="U81" s="48">
        <f t="shared" si="14"/>
        <v>0</v>
      </c>
    </row>
    <row r="82" spans="2:21" x14ac:dyDescent="0.3">
      <c r="B82" t="str">
        <f>IF(ISERROR(VLOOKUP(A82,'Registration Database'!A:N,13,0)),"",VLOOKUP(A82,'Registration Database'!A:N,13,0))</f>
        <v/>
      </c>
      <c r="C82" t="str">
        <f>IF(ISERROR(VLOOKUP(A82,'Registration Database'!A:E,3,0))," ",VLOOKUP(A82,'Registration Database'!A:E,3,0))</f>
        <v xml:space="preserve"> </v>
      </c>
      <c r="E82" t="str">
        <f t="shared" si="10"/>
        <v/>
      </c>
      <c r="F82" t="str">
        <f t="shared" si="15"/>
        <v/>
      </c>
      <c r="H82" t="str">
        <f t="shared" si="11"/>
        <v/>
      </c>
      <c r="J82" t="str">
        <f>IF(ISERROR(VLOOKUP(C82,'WTC Database'!C:G,4,0))," ",VLOOKUP(C82,'WTC Database'!C:G,4,0))</f>
        <v xml:space="preserve"> </v>
      </c>
      <c r="K82" s="48" t="str">
        <f>IF(ISERROR(VLOOKUP(C82,'WTC Database'!C:G,5,0))," ",VLOOKUP(C82,'WTC Database'!C:G,5,0))</f>
        <v xml:space="preserve"> </v>
      </c>
      <c r="L82" s="55"/>
      <c r="M82" s="55"/>
      <c r="N82" s="48">
        <f t="shared" si="12"/>
        <v>0</v>
      </c>
      <c r="O82" s="48" t="str">
        <f>IF(ISERROR(VLOOKUP(B82,'Callsign Database'!A:F,4,0))," ",VLOOKUP(B82,'Callsign Database'!A:F,4,0))</f>
        <v xml:space="preserve"> </v>
      </c>
      <c r="P82" s="48"/>
      <c r="Q82" t="str">
        <f>IF(ISERROR(VLOOKUP(A82,'Registration Database'!A:O,15,0))," ",VLOOKUP(A82,'Registration Database'!A:O,15,0))</f>
        <v xml:space="preserve"> </v>
      </c>
      <c r="R82" s="48" t="str">
        <f>IF(ISERROR(VLOOKUP(A82,'Registration Database'!A:F,6,0))," ",VLOOKUP(A82,'Registration Database'!A:F,6,0))</f>
        <v xml:space="preserve"> </v>
      </c>
      <c r="S82" s="48" t="str">
        <f>IF(ISERROR(VLOOKUP(B82,'Callsign Database'!A:F,3,0)),"",VLOOKUP(B82,'Callsign Database'!A:F,3,0))</f>
        <v/>
      </c>
      <c r="T82" s="48">
        <f t="shared" si="13"/>
        <v>0</v>
      </c>
      <c r="U82" s="48">
        <f t="shared" si="14"/>
        <v>0</v>
      </c>
    </row>
    <row r="83" spans="2:21" x14ac:dyDescent="0.3">
      <c r="B83" t="str">
        <f>IF(ISERROR(VLOOKUP(A83,'Registration Database'!A:N,13,0)),"",VLOOKUP(A83,'Registration Database'!A:N,13,0))</f>
        <v/>
      </c>
      <c r="C83" t="str">
        <f>IF(ISERROR(VLOOKUP(A83,'Registration Database'!A:E,3,0))," ",VLOOKUP(A83,'Registration Database'!A:E,3,0))</f>
        <v xml:space="preserve"> </v>
      </c>
      <c r="E83" t="str">
        <f t="shared" si="10"/>
        <v/>
      </c>
      <c r="F83" t="str">
        <f t="shared" si="15"/>
        <v/>
      </c>
      <c r="H83" t="str">
        <f t="shared" si="11"/>
        <v/>
      </c>
      <c r="J83" t="str">
        <f>IF(ISERROR(VLOOKUP(C83,'WTC Database'!C:G,4,0))," ",VLOOKUP(C83,'WTC Database'!C:G,4,0))</f>
        <v xml:space="preserve"> </v>
      </c>
      <c r="K83" s="48" t="str">
        <f>IF(ISERROR(VLOOKUP(C83,'WTC Database'!C:G,5,0))," ",VLOOKUP(C83,'WTC Database'!C:G,5,0))</f>
        <v xml:space="preserve"> </v>
      </c>
      <c r="L83" s="55"/>
      <c r="M83" s="55"/>
      <c r="N83" s="48">
        <f t="shared" si="12"/>
        <v>0</v>
      </c>
      <c r="O83" s="48" t="str">
        <f>IF(ISERROR(VLOOKUP(B83,'Callsign Database'!A:F,4,0))," ",VLOOKUP(B83,'Callsign Database'!A:F,4,0))</f>
        <v xml:space="preserve"> </v>
      </c>
      <c r="P83" s="48"/>
      <c r="Q83" t="str">
        <f>IF(ISERROR(VLOOKUP(A83,'Registration Database'!A:O,15,0))," ",VLOOKUP(A83,'Registration Database'!A:O,15,0))</f>
        <v xml:space="preserve"> </v>
      </c>
      <c r="R83" s="48" t="str">
        <f>IF(ISERROR(VLOOKUP(A83,'Registration Database'!A:F,6,0))," ",VLOOKUP(A83,'Registration Database'!A:F,6,0))</f>
        <v xml:space="preserve"> </v>
      </c>
      <c r="S83" s="48" t="str">
        <f>IF(ISERROR(VLOOKUP(B83,'Callsign Database'!A:F,3,0)),"",VLOOKUP(B83,'Callsign Database'!A:F,3,0))</f>
        <v/>
      </c>
      <c r="T83" s="48">
        <f t="shared" si="13"/>
        <v>0</v>
      </c>
      <c r="U83" s="48">
        <f t="shared" si="14"/>
        <v>0</v>
      </c>
    </row>
    <row r="84" spans="2:21" x14ac:dyDescent="0.3">
      <c r="B84" t="str">
        <f>IF(ISERROR(VLOOKUP(A84,'Registration Database'!A:N,13,0)),"",VLOOKUP(A84,'Registration Database'!A:N,13,0))</f>
        <v/>
      </c>
      <c r="C84" t="str">
        <f>IF(ISERROR(VLOOKUP(A84,'Registration Database'!A:E,3,0))," ",VLOOKUP(A84,'Registration Database'!A:E,3,0))</f>
        <v xml:space="preserve"> </v>
      </c>
      <c r="E84" t="str">
        <f t="shared" si="10"/>
        <v/>
      </c>
      <c r="F84" t="str">
        <f t="shared" si="15"/>
        <v/>
      </c>
      <c r="H84" t="str">
        <f t="shared" si="11"/>
        <v/>
      </c>
      <c r="J84" t="str">
        <f>IF(ISERROR(VLOOKUP(C84,'WTC Database'!C:G,4,0))," ",VLOOKUP(C84,'WTC Database'!C:G,4,0))</f>
        <v xml:space="preserve"> </v>
      </c>
      <c r="K84" s="48" t="str">
        <f>IF(ISERROR(VLOOKUP(C84,'WTC Database'!C:G,5,0))," ",VLOOKUP(C84,'WTC Database'!C:G,5,0))</f>
        <v xml:space="preserve"> </v>
      </c>
      <c r="L84" s="55"/>
      <c r="M84" s="55"/>
      <c r="N84" s="48">
        <f t="shared" si="12"/>
        <v>0</v>
      </c>
      <c r="O84" s="48" t="str">
        <f>IF(ISERROR(VLOOKUP(B84,'Callsign Database'!A:F,4,0))," ",VLOOKUP(B84,'Callsign Database'!A:F,4,0))</f>
        <v xml:space="preserve"> </v>
      </c>
      <c r="P84" s="48"/>
      <c r="Q84" t="str">
        <f>IF(ISERROR(VLOOKUP(A84,'Registration Database'!A:O,15,0))," ",VLOOKUP(A84,'Registration Database'!A:O,15,0))</f>
        <v xml:space="preserve"> </v>
      </c>
      <c r="R84" s="48" t="str">
        <f>IF(ISERROR(VLOOKUP(A84,'Registration Database'!A:F,6,0))," ",VLOOKUP(A84,'Registration Database'!A:F,6,0))</f>
        <v xml:space="preserve"> </v>
      </c>
      <c r="S84" s="48" t="str">
        <f>IF(ISERROR(VLOOKUP(B84,'Callsign Database'!A:F,3,0)),"",VLOOKUP(B84,'Callsign Database'!A:F,3,0))</f>
        <v/>
      </c>
      <c r="T84" s="48">
        <f t="shared" si="13"/>
        <v>0</v>
      </c>
      <c r="U84" s="48">
        <f t="shared" si="14"/>
        <v>0</v>
      </c>
    </row>
    <row r="85" spans="2:21" x14ac:dyDescent="0.3">
      <c r="B85" t="str">
        <f>IF(ISERROR(VLOOKUP(A85,'Registration Database'!A:N,13,0)),"",VLOOKUP(A85,'Registration Database'!A:N,13,0))</f>
        <v/>
      </c>
      <c r="C85" t="str">
        <f>IF(ISERROR(VLOOKUP(A85,'Registration Database'!A:E,3,0))," ",VLOOKUP(A85,'Registration Database'!A:E,3,0))</f>
        <v xml:space="preserve"> </v>
      </c>
      <c r="E85" t="str">
        <f t="shared" si="10"/>
        <v/>
      </c>
      <c r="F85" t="str">
        <f t="shared" si="15"/>
        <v/>
      </c>
      <c r="H85" t="str">
        <f t="shared" si="11"/>
        <v/>
      </c>
      <c r="J85" t="str">
        <f>IF(ISERROR(VLOOKUP(C85,'WTC Database'!C:G,4,0))," ",VLOOKUP(C85,'WTC Database'!C:G,4,0))</f>
        <v xml:space="preserve"> </v>
      </c>
      <c r="K85" s="48" t="str">
        <f>IF(ISERROR(VLOOKUP(C85,'WTC Database'!C:G,5,0))," ",VLOOKUP(C85,'WTC Database'!C:G,5,0))</f>
        <v xml:space="preserve"> </v>
      </c>
      <c r="L85" s="55"/>
      <c r="M85" s="55"/>
      <c r="N85" s="48">
        <f t="shared" si="12"/>
        <v>0</v>
      </c>
      <c r="O85" s="48" t="str">
        <f>IF(ISERROR(VLOOKUP(B85,'Callsign Database'!A:F,4,0))," ",VLOOKUP(B85,'Callsign Database'!A:F,4,0))</f>
        <v xml:space="preserve"> </v>
      </c>
      <c r="P85" s="48"/>
      <c r="Q85" t="str">
        <f>IF(ISERROR(VLOOKUP(A85,'Registration Database'!A:O,15,0))," ",VLOOKUP(A85,'Registration Database'!A:O,15,0))</f>
        <v xml:space="preserve"> </v>
      </c>
      <c r="R85" s="48" t="str">
        <f>IF(ISERROR(VLOOKUP(A85,'Registration Database'!A:F,6,0))," ",VLOOKUP(A85,'Registration Database'!A:F,6,0))</f>
        <v xml:space="preserve"> </v>
      </c>
      <c r="S85" s="48" t="str">
        <f>IF(ISERROR(VLOOKUP(B85,'Callsign Database'!A:F,3,0)),"",VLOOKUP(B85,'Callsign Database'!A:F,3,0))</f>
        <v/>
      </c>
      <c r="T85" s="48">
        <f t="shared" si="13"/>
        <v>0</v>
      </c>
      <c r="U85" s="48">
        <f t="shared" si="14"/>
        <v>0</v>
      </c>
    </row>
    <row r="86" spans="2:21" x14ac:dyDescent="0.3">
      <c r="B86" t="str">
        <f>IF(ISERROR(VLOOKUP(A86,'Registration Database'!A:N,13,0)),"",VLOOKUP(A86,'Registration Database'!A:N,13,0))</f>
        <v/>
      </c>
      <c r="C86" t="str">
        <f>IF(ISERROR(VLOOKUP(A86,'Registration Database'!A:E,3,0))," ",VLOOKUP(A86,'Registration Database'!A:E,3,0))</f>
        <v xml:space="preserve"> </v>
      </c>
      <c r="E86" t="str">
        <f t="shared" si="10"/>
        <v/>
      </c>
      <c r="F86" t="str">
        <f t="shared" si="15"/>
        <v/>
      </c>
      <c r="H86" t="str">
        <f t="shared" si="11"/>
        <v/>
      </c>
      <c r="J86" t="str">
        <f>IF(ISERROR(VLOOKUP(C86,'WTC Database'!C:G,4,0))," ",VLOOKUP(C86,'WTC Database'!C:G,4,0))</f>
        <v xml:space="preserve"> </v>
      </c>
      <c r="K86" s="48" t="str">
        <f>IF(ISERROR(VLOOKUP(C86,'WTC Database'!C:G,5,0))," ",VLOOKUP(C86,'WTC Database'!C:G,5,0))</f>
        <v xml:space="preserve"> </v>
      </c>
      <c r="L86" s="55"/>
      <c r="M86" s="55"/>
      <c r="N86" s="48">
        <f t="shared" si="12"/>
        <v>0</v>
      </c>
      <c r="O86" s="48" t="str">
        <f>IF(ISERROR(VLOOKUP(B86,'Callsign Database'!A:F,4,0))," ",VLOOKUP(B86,'Callsign Database'!A:F,4,0))</f>
        <v xml:space="preserve"> </v>
      </c>
      <c r="P86" s="48"/>
      <c r="Q86" t="str">
        <f>IF(ISERROR(VLOOKUP(A86,'Registration Database'!A:O,15,0))," ",VLOOKUP(A86,'Registration Database'!A:O,15,0))</f>
        <v xml:space="preserve"> </v>
      </c>
      <c r="R86" s="48" t="str">
        <f>IF(ISERROR(VLOOKUP(A86,'Registration Database'!A:F,6,0))," ",VLOOKUP(A86,'Registration Database'!A:F,6,0))</f>
        <v xml:space="preserve"> </v>
      </c>
      <c r="S86" s="48" t="str">
        <f>IF(ISERROR(VLOOKUP(B86,'Callsign Database'!A:F,3,0)),"",VLOOKUP(B86,'Callsign Database'!A:F,3,0))</f>
        <v/>
      </c>
      <c r="T86" s="48">
        <f t="shared" si="13"/>
        <v>0</v>
      </c>
      <c r="U86" s="48">
        <f t="shared" si="14"/>
        <v>0</v>
      </c>
    </row>
    <row r="87" spans="2:21" x14ac:dyDescent="0.3">
      <c r="B87" t="str">
        <f>IF(ISERROR(VLOOKUP(A87,'Registration Database'!A:N,13,0)),"",VLOOKUP(A87,'Registration Database'!A:N,13,0))</f>
        <v/>
      </c>
      <c r="C87" t="str">
        <f>IF(ISERROR(VLOOKUP(A87,'Registration Database'!A:E,3,0))," ",VLOOKUP(A87,'Registration Database'!A:E,3,0))</f>
        <v xml:space="preserve"> </v>
      </c>
      <c r="E87" t="str">
        <f t="shared" si="10"/>
        <v/>
      </c>
      <c r="F87" t="str">
        <f t="shared" si="15"/>
        <v/>
      </c>
      <c r="H87" t="str">
        <f t="shared" si="11"/>
        <v/>
      </c>
      <c r="J87" t="str">
        <f>IF(ISERROR(VLOOKUP(C87,'WTC Database'!C:G,4,0))," ",VLOOKUP(C87,'WTC Database'!C:G,4,0))</f>
        <v xml:space="preserve"> </v>
      </c>
      <c r="K87" s="48" t="str">
        <f>IF(ISERROR(VLOOKUP(C87,'WTC Database'!C:G,5,0))," ",VLOOKUP(C87,'WTC Database'!C:G,5,0))</f>
        <v xml:space="preserve"> </v>
      </c>
      <c r="L87" s="55"/>
      <c r="M87" s="55"/>
      <c r="N87" s="48">
        <f t="shared" si="12"/>
        <v>0</v>
      </c>
      <c r="O87" s="48" t="str">
        <f>IF(ISERROR(VLOOKUP(B87,'Callsign Database'!A:F,4,0))," ",VLOOKUP(B87,'Callsign Database'!A:F,4,0))</f>
        <v xml:space="preserve"> </v>
      </c>
      <c r="P87" s="48"/>
      <c r="Q87" t="str">
        <f>IF(ISERROR(VLOOKUP(A87,'Registration Database'!A:O,15,0))," ",VLOOKUP(A87,'Registration Database'!A:O,15,0))</f>
        <v xml:space="preserve"> </v>
      </c>
      <c r="R87" s="48" t="str">
        <f>IF(ISERROR(VLOOKUP(A87,'Registration Database'!A:F,6,0))," ",VLOOKUP(A87,'Registration Database'!A:F,6,0))</f>
        <v xml:space="preserve"> </v>
      </c>
      <c r="S87" s="48" t="str">
        <f>IF(ISERROR(VLOOKUP(B87,'Callsign Database'!A:F,3,0)),"",VLOOKUP(B87,'Callsign Database'!A:F,3,0))</f>
        <v/>
      </c>
      <c r="T87" s="48">
        <f t="shared" si="13"/>
        <v>0</v>
      </c>
      <c r="U87" s="48">
        <f t="shared" si="14"/>
        <v>0</v>
      </c>
    </row>
    <row r="88" spans="2:21" x14ac:dyDescent="0.3">
      <c r="B88" t="str">
        <f>IF(ISERROR(VLOOKUP(A88,'Registration Database'!A:N,13,0)),"",VLOOKUP(A88,'Registration Database'!A:N,13,0))</f>
        <v/>
      </c>
      <c r="C88" t="str">
        <f>IF(ISERROR(VLOOKUP(A88,'Registration Database'!A:E,3,0))," ",VLOOKUP(A88,'Registration Database'!A:E,3,0))</f>
        <v xml:space="preserve"> </v>
      </c>
      <c r="E88" t="str">
        <f t="shared" si="10"/>
        <v/>
      </c>
      <c r="F88" t="str">
        <f t="shared" si="15"/>
        <v/>
      </c>
      <c r="H88" t="str">
        <f t="shared" si="11"/>
        <v/>
      </c>
      <c r="J88" t="str">
        <f>IF(ISERROR(VLOOKUP(C88,'WTC Database'!C:G,4,0))," ",VLOOKUP(C88,'WTC Database'!C:G,4,0))</f>
        <v xml:space="preserve"> </v>
      </c>
      <c r="K88" s="48" t="str">
        <f>IF(ISERROR(VLOOKUP(C88,'WTC Database'!C:G,5,0))," ",VLOOKUP(C88,'WTC Database'!C:G,5,0))</f>
        <v xml:space="preserve"> </v>
      </c>
      <c r="L88" s="55"/>
      <c r="M88" s="55"/>
      <c r="N88" s="48">
        <f t="shared" si="12"/>
        <v>0</v>
      </c>
      <c r="O88" s="48" t="str">
        <f>IF(ISERROR(VLOOKUP(B88,'Callsign Database'!A:F,4,0))," ",VLOOKUP(B88,'Callsign Database'!A:F,4,0))</f>
        <v xml:space="preserve"> </v>
      </c>
      <c r="P88" s="48"/>
      <c r="Q88" t="str">
        <f>IF(ISERROR(VLOOKUP(A88,'Registration Database'!A:O,15,0))," ",VLOOKUP(A88,'Registration Database'!A:O,15,0))</f>
        <v xml:space="preserve"> </v>
      </c>
      <c r="R88" s="48" t="str">
        <f>IF(ISERROR(VLOOKUP(A88,'Registration Database'!A:F,6,0))," ",VLOOKUP(A88,'Registration Database'!A:F,6,0))</f>
        <v xml:space="preserve"> </v>
      </c>
      <c r="S88" s="48" t="str">
        <f>IF(ISERROR(VLOOKUP(B88,'Callsign Database'!A:F,3,0)),"",VLOOKUP(B88,'Callsign Database'!A:F,3,0))</f>
        <v/>
      </c>
      <c r="T88" s="48">
        <f t="shared" si="13"/>
        <v>0</v>
      </c>
      <c r="U88" s="48">
        <f t="shared" si="14"/>
        <v>0</v>
      </c>
    </row>
    <row r="89" spans="2:21" x14ac:dyDescent="0.3">
      <c r="B89" t="str">
        <f>IF(ISERROR(VLOOKUP(A89,'Registration Database'!A:N,13,0)),"",VLOOKUP(A89,'Registration Database'!A:N,13,0))</f>
        <v/>
      </c>
      <c r="C89" t="str">
        <f>IF(ISERROR(VLOOKUP(A89,'Registration Database'!A:E,3,0))," ",VLOOKUP(A89,'Registration Database'!A:E,3,0))</f>
        <v xml:space="preserve"> </v>
      </c>
      <c r="E89" t="str">
        <f t="shared" si="10"/>
        <v/>
      </c>
      <c r="F89" t="str">
        <f t="shared" si="15"/>
        <v/>
      </c>
      <c r="H89" t="str">
        <f t="shared" si="11"/>
        <v/>
      </c>
      <c r="J89" t="str">
        <f>IF(ISERROR(VLOOKUP(C89,'WTC Database'!C:G,4,0))," ",VLOOKUP(C89,'WTC Database'!C:G,4,0))</f>
        <v xml:space="preserve"> </v>
      </c>
      <c r="K89" s="48" t="str">
        <f>IF(ISERROR(VLOOKUP(C89,'WTC Database'!C:G,5,0))," ",VLOOKUP(C89,'WTC Database'!C:G,5,0))</f>
        <v xml:space="preserve"> </v>
      </c>
      <c r="L89" s="55"/>
      <c r="M89" s="55"/>
      <c r="N89" s="48">
        <f t="shared" si="12"/>
        <v>0</v>
      </c>
      <c r="O89" s="48" t="str">
        <f>IF(ISERROR(VLOOKUP(B89,'Callsign Database'!A:F,4,0))," ",VLOOKUP(B89,'Callsign Database'!A:F,4,0))</f>
        <v xml:space="preserve"> </v>
      </c>
      <c r="P89" s="48"/>
      <c r="Q89" t="str">
        <f>IF(ISERROR(VLOOKUP(A89,'Registration Database'!A:O,15,0))," ",VLOOKUP(A89,'Registration Database'!A:O,15,0))</f>
        <v xml:space="preserve"> </v>
      </c>
      <c r="R89" s="48" t="str">
        <f>IF(ISERROR(VLOOKUP(A89,'Registration Database'!A:F,6,0))," ",VLOOKUP(A89,'Registration Database'!A:F,6,0))</f>
        <v xml:space="preserve"> </v>
      </c>
      <c r="S89" s="48" t="str">
        <f>IF(ISERROR(VLOOKUP(B89,'Callsign Database'!A:F,3,0)),"",VLOOKUP(B89,'Callsign Database'!A:F,3,0))</f>
        <v/>
      </c>
      <c r="T89" s="48">
        <f t="shared" si="13"/>
        <v>0</v>
      </c>
      <c r="U89" s="48">
        <f t="shared" si="14"/>
        <v>0</v>
      </c>
    </row>
    <row r="90" spans="2:21" x14ac:dyDescent="0.3">
      <c r="B90" t="str">
        <f>IF(ISERROR(VLOOKUP(A90,'Registration Database'!A:N,13,0)),"",VLOOKUP(A90,'Registration Database'!A:N,13,0))</f>
        <v/>
      </c>
      <c r="C90" t="str">
        <f>IF(ISERROR(VLOOKUP(A90,'Registration Database'!A:E,3,0))," ",VLOOKUP(A90,'Registration Database'!A:E,3,0))</f>
        <v xml:space="preserve"> </v>
      </c>
      <c r="E90" t="str">
        <f t="shared" si="10"/>
        <v/>
      </c>
      <c r="F90" t="str">
        <f t="shared" si="15"/>
        <v/>
      </c>
      <c r="H90" t="str">
        <f t="shared" si="11"/>
        <v/>
      </c>
      <c r="J90" t="str">
        <f>IF(ISERROR(VLOOKUP(C90,'WTC Database'!C:G,4,0))," ",VLOOKUP(C90,'WTC Database'!C:G,4,0))</f>
        <v xml:space="preserve"> </v>
      </c>
      <c r="K90" s="48" t="str">
        <f>IF(ISERROR(VLOOKUP(C90,'WTC Database'!C:G,5,0))," ",VLOOKUP(C90,'WTC Database'!C:G,5,0))</f>
        <v xml:space="preserve"> </v>
      </c>
      <c r="L90" s="55"/>
      <c r="M90" s="55"/>
      <c r="N90" s="48">
        <f t="shared" si="12"/>
        <v>0</v>
      </c>
      <c r="O90" s="48" t="str">
        <f>IF(ISERROR(VLOOKUP(B90,'Callsign Database'!A:F,4,0))," ",VLOOKUP(B90,'Callsign Database'!A:F,4,0))</f>
        <v xml:space="preserve"> </v>
      </c>
      <c r="P90" s="48"/>
      <c r="Q90" t="str">
        <f>IF(ISERROR(VLOOKUP(A90,'Registration Database'!A:O,15,0))," ",VLOOKUP(A90,'Registration Database'!A:O,15,0))</f>
        <v xml:space="preserve"> </v>
      </c>
      <c r="R90" s="48" t="str">
        <f>IF(ISERROR(VLOOKUP(A90,'Registration Database'!A:F,6,0))," ",VLOOKUP(A90,'Registration Database'!A:F,6,0))</f>
        <v xml:space="preserve"> </v>
      </c>
      <c r="S90" s="48" t="str">
        <f>IF(ISERROR(VLOOKUP(B90,'Callsign Database'!A:F,3,0)),"",VLOOKUP(B90,'Callsign Database'!A:F,3,0))</f>
        <v/>
      </c>
      <c r="T90" s="48">
        <f t="shared" si="13"/>
        <v>0</v>
      </c>
      <c r="U90" s="48">
        <f t="shared" si="14"/>
        <v>0</v>
      </c>
    </row>
    <row r="91" spans="2:21" x14ac:dyDescent="0.3">
      <c r="B91" t="str">
        <f>IF(ISERROR(VLOOKUP(A91,'Registration Database'!A:N,13,0)),"",VLOOKUP(A91,'Registration Database'!A:N,13,0))</f>
        <v/>
      </c>
      <c r="C91" t="str">
        <f>IF(ISERROR(VLOOKUP(A91,'Registration Database'!A:E,3,0))," ",VLOOKUP(A91,'Registration Database'!A:E,3,0))</f>
        <v xml:space="preserve"> </v>
      </c>
      <c r="E91" t="str">
        <f t="shared" si="10"/>
        <v/>
      </c>
      <c r="F91" t="str">
        <f t="shared" si="15"/>
        <v/>
      </c>
      <c r="H91" t="str">
        <f t="shared" si="11"/>
        <v/>
      </c>
      <c r="J91" t="str">
        <f>IF(ISERROR(VLOOKUP(C91,'WTC Database'!C:G,4,0))," ",VLOOKUP(C91,'WTC Database'!C:G,4,0))</f>
        <v xml:space="preserve"> </v>
      </c>
      <c r="K91" s="48" t="str">
        <f>IF(ISERROR(VLOOKUP(C91,'WTC Database'!C:G,5,0))," ",VLOOKUP(C91,'WTC Database'!C:G,5,0))</f>
        <v xml:space="preserve"> </v>
      </c>
      <c r="L91" s="55"/>
      <c r="M91" s="55"/>
      <c r="N91" s="48">
        <f t="shared" si="12"/>
        <v>0</v>
      </c>
      <c r="O91" s="48" t="str">
        <f>IF(ISERROR(VLOOKUP(B91,'Callsign Database'!A:F,4,0))," ",VLOOKUP(B91,'Callsign Database'!A:F,4,0))</f>
        <v xml:space="preserve"> </v>
      </c>
      <c r="P91" s="48"/>
      <c r="Q91" t="str">
        <f>IF(ISERROR(VLOOKUP(A91,'Registration Database'!A:O,15,0))," ",VLOOKUP(A91,'Registration Database'!A:O,15,0))</f>
        <v xml:space="preserve"> </v>
      </c>
      <c r="R91" s="48" t="str">
        <f>IF(ISERROR(VLOOKUP(A91,'Registration Database'!A:F,6,0))," ",VLOOKUP(A91,'Registration Database'!A:F,6,0))</f>
        <v xml:space="preserve"> </v>
      </c>
      <c r="S91" s="48" t="str">
        <f>IF(ISERROR(VLOOKUP(B91,'Callsign Database'!A:F,3,0)),"",VLOOKUP(B91,'Callsign Database'!A:F,3,0))</f>
        <v/>
      </c>
      <c r="T91" s="48">
        <f t="shared" si="13"/>
        <v>0</v>
      </c>
      <c r="U91" s="48">
        <f t="shared" si="14"/>
        <v>0</v>
      </c>
    </row>
    <row r="92" spans="2:21" x14ac:dyDescent="0.3">
      <c r="B92" t="str">
        <f>IF(ISERROR(VLOOKUP(A92,'Registration Database'!A:N,13,0)),"",VLOOKUP(A92,'Registration Database'!A:N,13,0))</f>
        <v/>
      </c>
      <c r="C92" t="str">
        <f>IF(ISERROR(VLOOKUP(A92,'Registration Database'!A:E,3,0))," ",VLOOKUP(A92,'Registration Database'!A:E,3,0))</f>
        <v xml:space="preserve"> </v>
      </c>
      <c r="E92" t="str">
        <f t="shared" si="10"/>
        <v/>
      </c>
      <c r="F92" t="str">
        <f t="shared" si="15"/>
        <v/>
      </c>
      <c r="H92" t="str">
        <f t="shared" si="11"/>
        <v/>
      </c>
      <c r="J92" t="str">
        <f>IF(ISERROR(VLOOKUP(C92,'WTC Database'!C:G,4,0))," ",VLOOKUP(C92,'WTC Database'!C:G,4,0))</f>
        <v xml:space="preserve"> </v>
      </c>
      <c r="K92" s="48" t="str">
        <f>IF(ISERROR(VLOOKUP(C92,'WTC Database'!C:G,5,0))," ",VLOOKUP(C92,'WTC Database'!C:G,5,0))</f>
        <v xml:space="preserve"> </v>
      </c>
      <c r="L92" s="55"/>
      <c r="M92" s="55"/>
      <c r="N92" s="48">
        <f t="shared" si="12"/>
        <v>0</v>
      </c>
      <c r="O92" s="48" t="str">
        <f>IF(ISERROR(VLOOKUP(B92,'Callsign Database'!A:F,4,0))," ",VLOOKUP(B92,'Callsign Database'!A:F,4,0))</f>
        <v xml:space="preserve"> </v>
      </c>
      <c r="P92" s="48"/>
      <c r="Q92" t="str">
        <f>IF(ISERROR(VLOOKUP(A92,'Registration Database'!A:O,15,0))," ",VLOOKUP(A92,'Registration Database'!A:O,15,0))</f>
        <v xml:space="preserve"> </v>
      </c>
      <c r="R92" s="48" t="str">
        <f>IF(ISERROR(VLOOKUP(A92,'Registration Database'!A:F,6,0))," ",VLOOKUP(A92,'Registration Database'!A:F,6,0))</f>
        <v xml:space="preserve"> </v>
      </c>
      <c r="S92" s="48" t="str">
        <f>IF(ISERROR(VLOOKUP(B92,'Callsign Database'!A:F,3,0)),"",VLOOKUP(B92,'Callsign Database'!A:F,3,0))</f>
        <v/>
      </c>
      <c r="T92" s="48">
        <f t="shared" si="13"/>
        <v>0</v>
      </c>
      <c r="U92" s="48">
        <f t="shared" si="14"/>
        <v>0</v>
      </c>
    </row>
    <row r="93" spans="2:21" x14ac:dyDescent="0.3">
      <c r="B93" t="str">
        <f>IF(ISERROR(VLOOKUP(A93,'Registration Database'!A:N,13,0)),"",VLOOKUP(A93,'Registration Database'!A:N,13,0))</f>
        <v/>
      </c>
      <c r="C93" t="str">
        <f>IF(ISERROR(VLOOKUP(A93,'Registration Database'!A:E,3,0))," ",VLOOKUP(A93,'Registration Database'!A:E,3,0))</f>
        <v xml:space="preserve"> </v>
      </c>
      <c r="E93" t="str">
        <f t="shared" si="10"/>
        <v/>
      </c>
      <c r="F93" t="str">
        <f t="shared" si="15"/>
        <v/>
      </c>
      <c r="H93" t="str">
        <f t="shared" si="11"/>
        <v/>
      </c>
      <c r="J93" t="str">
        <f>IF(ISERROR(VLOOKUP(C93,'WTC Database'!C:G,4,0))," ",VLOOKUP(C93,'WTC Database'!C:G,4,0))</f>
        <v xml:space="preserve"> </v>
      </c>
      <c r="K93" s="48" t="str">
        <f>IF(ISERROR(VLOOKUP(C93,'WTC Database'!C:G,5,0))," ",VLOOKUP(C93,'WTC Database'!C:G,5,0))</f>
        <v xml:space="preserve"> </v>
      </c>
      <c r="L93" s="55"/>
      <c r="M93" s="55"/>
      <c r="N93" s="48">
        <f t="shared" si="12"/>
        <v>0</v>
      </c>
      <c r="O93" s="48" t="str">
        <f>IF(ISERROR(VLOOKUP(B93,'Callsign Database'!A:F,4,0))," ",VLOOKUP(B93,'Callsign Database'!A:F,4,0))</f>
        <v xml:space="preserve"> </v>
      </c>
      <c r="P93" s="48"/>
      <c r="Q93" t="str">
        <f>IF(ISERROR(VLOOKUP(A93,'Registration Database'!A:O,15,0))," ",VLOOKUP(A93,'Registration Database'!A:O,15,0))</f>
        <v xml:space="preserve"> </v>
      </c>
      <c r="R93" s="48" t="str">
        <f>IF(ISERROR(VLOOKUP(A93,'Registration Database'!A:F,6,0))," ",VLOOKUP(A93,'Registration Database'!A:F,6,0))</f>
        <v xml:space="preserve"> </v>
      </c>
      <c r="S93" s="48" t="str">
        <f>IF(ISERROR(VLOOKUP(B93,'Callsign Database'!A:F,3,0)),"",VLOOKUP(B93,'Callsign Database'!A:F,3,0))</f>
        <v/>
      </c>
      <c r="T93" s="48">
        <f t="shared" si="13"/>
        <v>0</v>
      </c>
      <c r="U93" s="48">
        <f t="shared" si="14"/>
        <v>0</v>
      </c>
    </row>
    <row r="94" spans="2:21" x14ac:dyDescent="0.3">
      <c r="B94" t="str">
        <f>IF(ISERROR(VLOOKUP(A94,'Registration Database'!A:N,13,0)),"",VLOOKUP(A94,'Registration Database'!A:N,13,0))</f>
        <v/>
      </c>
      <c r="C94" t="str">
        <f>IF(ISERROR(VLOOKUP(A94,'Registration Database'!A:E,3,0))," ",VLOOKUP(A94,'Registration Database'!A:E,3,0))</f>
        <v xml:space="preserve"> </v>
      </c>
      <c r="E94" t="str">
        <f t="shared" si="10"/>
        <v/>
      </c>
      <c r="F94" t="str">
        <f t="shared" si="15"/>
        <v/>
      </c>
      <c r="H94" t="str">
        <f t="shared" si="11"/>
        <v/>
      </c>
      <c r="J94" t="str">
        <f>IF(ISERROR(VLOOKUP(C94,'WTC Database'!C:G,4,0))," ",VLOOKUP(C94,'WTC Database'!C:G,4,0))</f>
        <v xml:space="preserve"> </v>
      </c>
      <c r="K94" s="48" t="str">
        <f>IF(ISERROR(VLOOKUP(C94,'WTC Database'!C:G,5,0))," ",VLOOKUP(C94,'WTC Database'!C:G,5,0))</f>
        <v xml:space="preserve"> </v>
      </c>
      <c r="L94" s="55"/>
      <c r="M94" s="55"/>
      <c r="N94" s="48">
        <f t="shared" si="12"/>
        <v>0</v>
      </c>
      <c r="O94" s="48" t="str">
        <f>IF(ISERROR(VLOOKUP(B94,'Callsign Database'!A:F,4,0))," ",VLOOKUP(B94,'Callsign Database'!A:F,4,0))</f>
        <v xml:space="preserve"> </v>
      </c>
      <c r="P94" s="48"/>
      <c r="Q94" t="str">
        <f>IF(ISERROR(VLOOKUP(A94,'Registration Database'!A:O,15,0))," ",VLOOKUP(A94,'Registration Database'!A:O,15,0))</f>
        <v xml:space="preserve"> </v>
      </c>
      <c r="R94" s="48" t="str">
        <f>IF(ISERROR(VLOOKUP(A94,'Registration Database'!A:F,6,0))," ",VLOOKUP(A94,'Registration Database'!A:F,6,0))</f>
        <v xml:space="preserve"> </v>
      </c>
      <c r="S94" s="48" t="str">
        <f>IF(ISERROR(VLOOKUP(B94,'Callsign Database'!A:F,3,0)),"",VLOOKUP(B94,'Callsign Database'!A:F,3,0))</f>
        <v/>
      </c>
      <c r="T94" s="48">
        <f t="shared" si="13"/>
        <v>0</v>
      </c>
      <c r="U94" s="48">
        <f t="shared" si="14"/>
        <v>0</v>
      </c>
    </row>
    <row r="95" spans="2:21" x14ac:dyDescent="0.3">
      <c r="B95" t="str">
        <f>IF(ISERROR(VLOOKUP(A95,'Registration Database'!A:N,13,0)),"",VLOOKUP(A95,'Registration Database'!A:N,13,0))</f>
        <v/>
      </c>
      <c r="C95" t="str">
        <f>IF(ISERROR(VLOOKUP(A95,'Registration Database'!A:E,3,0))," ",VLOOKUP(A95,'Registration Database'!A:E,3,0))</f>
        <v xml:space="preserve"> </v>
      </c>
      <c r="E95" t="str">
        <f t="shared" si="10"/>
        <v/>
      </c>
      <c r="F95" t="str">
        <f t="shared" si="15"/>
        <v/>
      </c>
      <c r="H95" t="str">
        <f t="shared" si="11"/>
        <v/>
      </c>
      <c r="J95" t="str">
        <f>IF(ISERROR(VLOOKUP(C95,'WTC Database'!C:G,4,0))," ",VLOOKUP(C95,'WTC Database'!C:G,4,0))</f>
        <v xml:space="preserve"> </v>
      </c>
      <c r="K95" s="48" t="str">
        <f>IF(ISERROR(VLOOKUP(C95,'WTC Database'!C:G,5,0))," ",VLOOKUP(C95,'WTC Database'!C:G,5,0))</f>
        <v xml:space="preserve"> </v>
      </c>
      <c r="L95" s="55"/>
      <c r="M95" s="55"/>
      <c r="N95" s="48">
        <f t="shared" si="12"/>
        <v>0</v>
      </c>
      <c r="O95" s="48" t="str">
        <f>IF(ISERROR(VLOOKUP(B95,'Callsign Database'!A:F,4,0))," ",VLOOKUP(B95,'Callsign Database'!A:F,4,0))</f>
        <v xml:space="preserve"> </v>
      </c>
      <c r="P95" s="48"/>
      <c r="Q95" t="str">
        <f>IF(ISERROR(VLOOKUP(A95,'Registration Database'!A:O,15,0))," ",VLOOKUP(A95,'Registration Database'!A:O,15,0))</f>
        <v xml:space="preserve"> </v>
      </c>
      <c r="R95" s="48" t="str">
        <f>IF(ISERROR(VLOOKUP(A95,'Registration Database'!A:F,6,0))," ",VLOOKUP(A95,'Registration Database'!A:F,6,0))</f>
        <v xml:space="preserve"> </v>
      </c>
      <c r="S95" s="48" t="str">
        <f>IF(ISERROR(VLOOKUP(B95,'Callsign Database'!A:F,3,0)),"",VLOOKUP(B95,'Callsign Database'!A:F,3,0))</f>
        <v/>
      </c>
      <c r="T95" s="48">
        <f t="shared" si="13"/>
        <v>0</v>
      </c>
      <c r="U95" s="48">
        <f t="shared" si="14"/>
        <v>0</v>
      </c>
    </row>
    <row r="96" spans="2:21" x14ac:dyDescent="0.3">
      <c r="B96" t="str">
        <f>IF(ISERROR(VLOOKUP(A96,'Registration Database'!A:N,13,0)),"",VLOOKUP(A96,'Registration Database'!A:N,13,0))</f>
        <v/>
      </c>
      <c r="C96" t="str">
        <f>IF(ISERROR(VLOOKUP(A96,'Registration Database'!A:E,3,0))," ",VLOOKUP(A96,'Registration Database'!A:E,3,0))</f>
        <v xml:space="preserve"> </v>
      </c>
      <c r="E96" t="str">
        <f t="shared" si="10"/>
        <v/>
      </c>
      <c r="F96" t="str">
        <f t="shared" si="15"/>
        <v/>
      </c>
      <c r="H96" t="str">
        <f t="shared" si="11"/>
        <v/>
      </c>
      <c r="J96" t="str">
        <f>IF(ISERROR(VLOOKUP(C96,'WTC Database'!C:G,4,0))," ",VLOOKUP(C96,'WTC Database'!C:G,4,0))</f>
        <v xml:space="preserve"> </v>
      </c>
      <c r="K96" s="48" t="str">
        <f>IF(ISERROR(VLOOKUP(C96,'WTC Database'!C:G,5,0))," ",VLOOKUP(C96,'WTC Database'!C:G,5,0))</f>
        <v xml:space="preserve"> </v>
      </c>
      <c r="L96" s="55"/>
      <c r="M96" s="55"/>
      <c r="N96" s="48">
        <f t="shared" si="12"/>
        <v>0</v>
      </c>
      <c r="O96" s="48" t="str">
        <f>IF(ISERROR(VLOOKUP(B96,'Callsign Database'!A:F,4,0))," ",VLOOKUP(B96,'Callsign Database'!A:F,4,0))</f>
        <v xml:space="preserve"> </v>
      </c>
      <c r="P96" s="48"/>
      <c r="Q96" t="str">
        <f>IF(ISERROR(VLOOKUP(A96,'Registration Database'!A:O,15,0))," ",VLOOKUP(A96,'Registration Database'!A:O,15,0))</f>
        <v xml:space="preserve"> </v>
      </c>
      <c r="R96" s="48" t="str">
        <f>IF(ISERROR(VLOOKUP(A96,'Registration Database'!A:F,6,0))," ",VLOOKUP(A96,'Registration Database'!A:F,6,0))</f>
        <v xml:space="preserve"> </v>
      </c>
      <c r="S96" s="48" t="str">
        <f>IF(ISERROR(VLOOKUP(B96,'Callsign Database'!A:F,3,0)),"",VLOOKUP(B96,'Callsign Database'!A:F,3,0))</f>
        <v/>
      </c>
      <c r="T96" s="48">
        <f t="shared" si="13"/>
        <v>0</v>
      </c>
      <c r="U96" s="48">
        <f t="shared" si="14"/>
        <v>0</v>
      </c>
    </row>
    <row r="97" spans="2:21" x14ac:dyDescent="0.3">
      <c r="B97" t="str">
        <f>IF(ISERROR(VLOOKUP(A97,'Registration Database'!A:N,13,0)),"",VLOOKUP(A97,'Registration Database'!A:N,13,0))</f>
        <v/>
      </c>
      <c r="C97" t="str">
        <f>IF(ISERROR(VLOOKUP(A97,'Registration Database'!A:E,3,0))," ",VLOOKUP(A97,'Registration Database'!A:E,3,0))</f>
        <v xml:space="preserve"> </v>
      </c>
      <c r="E97" t="str">
        <f t="shared" si="10"/>
        <v/>
      </c>
      <c r="F97" t="str">
        <f t="shared" si="15"/>
        <v/>
      </c>
      <c r="H97" t="str">
        <f t="shared" si="11"/>
        <v/>
      </c>
      <c r="J97" t="str">
        <f>IF(ISERROR(VLOOKUP(C97,'WTC Database'!C:G,4,0))," ",VLOOKUP(C97,'WTC Database'!C:G,4,0))</f>
        <v xml:space="preserve"> </v>
      </c>
      <c r="K97" s="48" t="str">
        <f>IF(ISERROR(VLOOKUP(C97,'WTC Database'!C:G,5,0))," ",VLOOKUP(C97,'WTC Database'!C:G,5,0))</f>
        <v xml:space="preserve"> </v>
      </c>
      <c r="L97" s="55"/>
      <c r="M97" s="55"/>
      <c r="N97" s="48">
        <f t="shared" si="12"/>
        <v>0</v>
      </c>
      <c r="O97" s="48" t="str">
        <f>IF(ISERROR(VLOOKUP(B97,'Callsign Database'!A:F,4,0))," ",VLOOKUP(B97,'Callsign Database'!A:F,4,0))</f>
        <v xml:space="preserve"> </v>
      </c>
      <c r="P97" s="48"/>
      <c r="Q97" t="str">
        <f>IF(ISERROR(VLOOKUP(A97,'Registration Database'!A:O,15,0))," ",VLOOKUP(A97,'Registration Database'!A:O,15,0))</f>
        <v xml:space="preserve"> </v>
      </c>
      <c r="R97" s="48" t="str">
        <f>IF(ISERROR(VLOOKUP(A97,'Registration Database'!A:F,6,0))," ",VLOOKUP(A97,'Registration Database'!A:F,6,0))</f>
        <v xml:space="preserve"> </v>
      </c>
      <c r="S97" s="48" t="str">
        <f>IF(ISERROR(VLOOKUP(B97,'Callsign Database'!A:F,3,0)),"",VLOOKUP(B97,'Callsign Database'!A:F,3,0))</f>
        <v/>
      </c>
      <c r="T97" s="48">
        <f t="shared" si="13"/>
        <v>0</v>
      </c>
      <c r="U97" s="48">
        <f t="shared" si="14"/>
        <v>0</v>
      </c>
    </row>
    <row r="98" spans="2:21" x14ac:dyDescent="0.3">
      <c r="B98" t="str">
        <f>IF(ISERROR(VLOOKUP(A98,'Registration Database'!A:N,13,0)),"",VLOOKUP(A98,'Registration Database'!A:N,13,0))</f>
        <v/>
      </c>
      <c r="C98" t="str">
        <f>IF(ISERROR(VLOOKUP(A98,'Registration Database'!A:E,3,0))," ",VLOOKUP(A98,'Registration Database'!A:E,3,0))</f>
        <v xml:space="preserve"> </v>
      </c>
      <c r="E98" t="str">
        <f t="shared" si="10"/>
        <v/>
      </c>
      <c r="F98" t="str">
        <f t="shared" si="15"/>
        <v/>
      </c>
      <c r="H98" t="str">
        <f t="shared" si="11"/>
        <v/>
      </c>
      <c r="J98" t="str">
        <f>IF(ISERROR(VLOOKUP(C98,'WTC Database'!C:G,4,0))," ",VLOOKUP(C98,'WTC Database'!C:G,4,0))</f>
        <v xml:space="preserve"> </v>
      </c>
      <c r="K98" s="48" t="str">
        <f>IF(ISERROR(VLOOKUP(C98,'WTC Database'!C:G,5,0))," ",VLOOKUP(C98,'WTC Database'!C:G,5,0))</f>
        <v xml:space="preserve"> </v>
      </c>
      <c r="L98" s="55"/>
      <c r="M98" s="55"/>
      <c r="N98" s="48">
        <f t="shared" si="12"/>
        <v>0</v>
      </c>
      <c r="O98" s="48" t="str">
        <f>IF(ISERROR(VLOOKUP(B98,'Callsign Database'!A:F,4,0))," ",VLOOKUP(B98,'Callsign Database'!A:F,4,0))</f>
        <v xml:space="preserve"> </v>
      </c>
      <c r="P98" s="48"/>
      <c r="Q98" t="str">
        <f>IF(ISERROR(VLOOKUP(A98,'Registration Database'!A:O,15,0))," ",VLOOKUP(A98,'Registration Database'!A:O,15,0))</f>
        <v xml:space="preserve"> </v>
      </c>
      <c r="R98" s="48" t="str">
        <f>IF(ISERROR(VLOOKUP(A98,'Registration Database'!A:F,6,0))," ",VLOOKUP(A98,'Registration Database'!A:F,6,0))</f>
        <v xml:space="preserve"> </v>
      </c>
      <c r="S98" s="48" t="str">
        <f>IF(ISERROR(VLOOKUP(B98,'Callsign Database'!A:F,3,0)),"",VLOOKUP(B98,'Callsign Database'!A:F,3,0))</f>
        <v/>
      </c>
      <c r="T98" s="48">
        <f t="shared" si="13"/>
        <v>0</v>
      </c>
      <c r="U98" s="48">
        <f t="shared" si="14"/>
        <v>0</v>
      </c>
    </row>
    <row r="99" spans="2:21" x14ac:dyDescent="0.3">
      <c r="B99" t="str">
        <f>IF(ISERROR(VLOOKUP(A99,'Registration Database'!A:N,13,0)),"",VLOOKUP(A99,'Registration Database'!A:N,13,0))</f>
        <v/>
      </c>
      <c r="C99" t="str">
        <f>IF(ISERROR(VLOOKUP(A99,'Registration Database'!A:E,3,0))," ",VLOOKUP(A99,'Registration Database'!A:E,3,0))</f>
        <v xml:space="preserve"> </v>
      </c>
      <c r="E99" t="str">
        <f t="shared" si="10"/>
        <v/>
      </c>
      <c r="F99" t="str">
        <f t="shared" si="15"/>
        <v/>
      </c>
      <c r="H99" t="str">
        <f t="shared" si="11"/>
        <v/>
      </c>
      <c r="J99" t="str">
        <f>IF(ISERROR(VLOOKUP(C99,'WTC Database'!C:G,4,0))," ",VLOOKUP(C99,'WTC Database'!C:G,4,0))</f>
        <v xml:space="preserve"> </v>
      </c>
      <c r="K99" s="48" t="str">
        <f>IF(ISERROR(VLOOKUP(C99,'WTC Database'!C:G,5,0))," ",VLOOKUP(C99,'WTC Database'!C:G,5,0))</f>
        <v xml:space="preserve"> </v>
      </c>
      <c r="L99" s="55"/>
      <c r="M99" s="55"/>
      <c r="N99" s="48">
        <f t="shared" si="12"/>
        <v>0</v>
      </c>
      <c r="O99" s="48" t="str">
        <f>IF(ISERROR(VLOOKUP(B99,'Callsign Database'!A:F,4,0))," ",VLOOKUP(B99,'Callsign Database'!A:F,4,0))</f>
        <v xml:space="preserve"> </v>
      </c>
      <c r="P99" s="48"/>
      <c r="Q99" t="str">
        <f>IF(ISERROR(VLOOKUP(A99,'Registration Database'!A:O,15,0))," ",VLOOKUP(A99,'Registration Database'!A:O,15,0))</f>
        <v xml:space="preserve"> </v>
      </c>
      <c r="R99" s="48" t="str">
        <f>IF(ISERROR(VLOOKUP(A99,'Registration Database'!A:F,6,0))," ",VLOOKUP(A99,'Registration Database'!A:F,6,0))</f>
        <v xml:space="preserve"> </v>
      </c>
      <c r="S99" s="48" t="str">
        <f>IF(ISERROR(VLOOKUP(B99,'Callsign Database'!A:F,3,0)),"",VLOOKUP(B99,'Callsign Database'!A:F,3,0))</f>
        <v/>
      </c>
      <c r="T99" s="48">
        <f t="shared" si="13"/>
        <v>0</v>
      </c>
      <c r="U99" s="48">
        <f t="shared" si="14"/>
        <v>0</v>
      </c>
    </row>
    <row r="100" spans="2:21" x14ac:dyDescent="0.3">
      <c r="B100" t="str">
        <f>IF(ISERROR(VLOOKUP(A100,'Registration Database'!A:N,13,0)),"",VLOOKUP(A100,'Registration Database'!A:N,13,0))</f>
        <v/>
      </c>
      <c r="C100" t="str">
        <f>IF(ISERROR(VLOOKUP(A100,'Registration Database'!A:E,3,0))," ",VLOOKUP(A100,'Registration Database'!A:E,3,0))</f>
        <v xml:space="preserve"> </v>
      </c>
      <c r="E100" t="str">
        <f t="shared" si="10"/>
        <v/>
      </c>
      <c r="F100" t="str">
        <f t="shared" si="15"/>
        <v/>
      </c>
      <c r="H100" t="str">
        <f t="shared" si="11"/>
        <v/>
      </c>
      <c r="J100" t="str">
        <f>IF(ISERROR(VLOOKUP(C100,'WTC Database'!C:G,4,0))," ",VLOOKUP(C100,'WTC Database'!C:G,4,0))</f>
        <v xml:space="preserve"> </v>
      </c>
      <c r="K100" s="48" t="str">
        <f>IF(ISERROR(VLOOKUP(C100,'WTC Database'!C:G,5,0))," ",VLOOKUP(C100,'WTC Database'!C:G,5,0))</f>
        <v xml:space="preserve"> </v>
      </c>
      <c r="L100" s="55"/>
      <c r="M100" s="55"/>
      <c r="N100" s="48">
        <f t="shared" si="12"/>
        <v>0</v>
      </c>
      <c r="O100" s="48" t="str">
        <f>IF(ISERROR(VLOOKUP(B100,'Callsign Database'!A:F,4,0))," ",VLOOKUP(B100,'Callsign Database'!A:F,4,0))</f>
        <v xml:space="preserve"> </v>
      </c>
      <c r="P100" s="48"/>
      <c r="Q100" t="str">
        <f>IF(ISERROR(VLOOKUP(A100,'Registration Database'!A:O,15,0))," ",VLOOKUP(A100,'Registration Database'!A:O,15,0))</f>
        <v xml:space="preserve"> </v>
      </c>
      <c r="R100" s="48" t="str">
        <f>IF(ISERROR(VLOOKUP(A100,'Registration Database'!A:F,6,0))," ",VLOOKUP(A100,'Registration Database'!A:F,6,0))</f>
        <v xml:space="preserve"> </v>
      </c>
      <c r="S100" s="48" t="str">
        <f>IF(ISERROR(VLOOKUP(B100,'Callsign Database'!A:F,3,0)),"",VLOOKUP(B100,'Callsign Database'!A:F,3,0))</f>
        <v/>
      </c>
      <c r="T100" s="48">
        <f t="shared" si="13"/>
        <v>0</v>
      </c>
      <c r="U100" s="48">
        <f t="shared" si="14"/>
        <v>0</v>
      </c>
    </row>
  </sheetData>
  <conditionalFormatting sqref="A2:Q100">
    <cfRule type="expression" dxfId="78" priority="19">
      <formula>$D2="OVR"</formula>
    </cfRule>
    <cfRule type="expression" dxfId="77" priority="20">
      <formula>$D2="ARR"</formula>
    </cfRule>
    <cfRule type="expression" dxfId="76" priority="21">
      <formula>$D2="DEP"</formula>
    </cfRule>
    <cfRule type="expression" dxfId="75" priority="22">
      <formula>$D2="LOC"</formula>
    </cfRule>
  </conditionalFormatting>
  <conditionalFormatting sqref="G2:G100">
    <cfRule type="expression" priority="3">
      <formula>AND($D2="OVR", NOT(ISBLANK($G2)))</formula>
    </cfRule>
    <cfRule type="expression" dxfId="74" priority="4">
      <formula>AND($D2="OVR", ISBLANK($G2))</formula>
    </cfRule>
    <cfRule type="expression" dxfId="73" priority="7">
      <formula>AND($D2="ARR", NOT(ISBLANK($G2)))</formula>
    </cfRule>
    <cfRule type="expression" dxfId="72" priority="8">
      <formula>AND($D2="ARR", ISBLANK($G2))</formula>
    </cfRule>
  </conditionalFormatting>
  <conditionalFormatting sqref="I2:I100">
    <cfRule type="expression" priority="1">
      <formula>AND($D2="OVR", NOT(ISBLANK($I2)))</formula>
    </cfRule>
    <cfRule type="expression" dxfId="71" priority="2">
      <formula>AND($D2="OVR", ISBLANK($I2))</formula>
    </cfRule>
    <cfRule type="expression" priority="5">
      <formula>AND($D2="DEP", NOT(ISBLANK($I2)))</formula>
    </cfRule>
    <cfRule type="expression" dxfId="70" priority="6">
      <formula>AND($D2="DEP", ISBLANK($I2))</formula>
    </cfRule>
  </conditionalFormatting>
  <conditionalFormatting sqref="J2:J100">
    <cfRule type="expression" dxfId="69" priority="15">
      <formula>$J2="J"</formula>
    </cfRule>
    <cfRule type="expression" dxfId="68" priority="16">
      <formula>$J2="H"</formula>
    </cfRule>
    <cfRule type="expression" dxfId="67" priority="17">
      <formula>$J2="S"</formula>
    </cfRule>
    <cfRule type="expression" dxfId="66" priority="18">
      <formula>$J2="M"</formula>
    </cfRule>
  </conditionalFormatting>
  <conditionalFormatting sqref="K2:K100">
    <cfRule type="expression" dxfId="65" priority="10">
      <formula>$K2="S"</formula>
    </cfRule>
    <cfRule type="expression" dxfId="64" priority="11">
      <formula>$K2="LM"</formula>
    </cfRule>
    <cfRule type="expression" dxfId="63" priority="12">
      <formula>$K2="UM"</formula>
    </cfRule>
    <cfRule type="expression" dxfId="62" priority="13">
      <formula>$K2="H"</formula>
    </cfRule>
    <cfRule type="expression" dxfId="61" priority="14">
      <formula>$K2="J"</formula>
    </cfRule>
  </conditionalFormatting>
  <conditionalFormatting sqref="S1:S1048576">
    <cfRule type="expression" dxfId="60" priority="9" stopIfTrue="1">
      <formula>IF($R1&lt;&gt;"BM",FALSE,IF(OR($S1="A",$S1="L",$S1="M"),FALSE,TRUE))</formula>
    </cfRule>
  </conditionalFormatting>
  <dataValidations count="10">
    <dataValidation type="whole" allowBlank="1" showInputMessage="1" showErrorMessage="1" errorTitle="Flight Information Service" error="Please enter the number of times this sortie received a Flight Information Service (Basic Service)." sqref="N2:N100" xr:uid="{2A69DF6D-BC66-4929-8F69-2CD93BFE1CBA}">
      <formula1>1</formula1>
      <formula2>10</formula2>
    </dataValidation>
    <dataValidation type="list" allowBlank="1" showErrorMessage="1" errorTitle="Type of Flight" error="DEP - Departure_x000a_ARR - Arrival_x000a_LOC - Local_x000a_OVR - Overflight" sqref="D2:D100" xr:uid="{C9131F02-A9A0-41AA-B4A7-A10A6B071D42}">
      <formula1>"LOC, DEP, ARR, OVR"</formula1>
    </dataValidation>
    <dataValidation type="whole" allowBlank="1" showInputMessage="1" showErrorMessage="1" errorTitle="Overshoot" error="Please enter the total number of Go Arounds, Missed Approaches or Overshoots the aircraft performed." sqref="M1:M1048576" xr:uid="{092C39F6-BDAE-4588-B021-4D4E2FFDE9A4}">
      <formula1>1</formula1>
      <formula2>100</formula2>
    </dataValidation>
    <dataValidation type="whole" allowBlank="1" showInputMessage="1" showErrorMessage="1" errorTitle="Touch And Go" error="Please enter the number of times the aircraft performed a touch and go." sqref="L1:L1048576" xr:uid="{5CF9B8E0-983D-458A-A409-F020BC1A2194}">
      <formula1>1</formula1>
      <formula2>100</formula2>
    </dataValidation>
    <dataValidation type="whole" allowBlank="1" showInputMessage="1" showErrorMessage="1" error="Please enter the number of times this sortie received a Flight Information Service." sqref="N1 N101:N1048576" xr:uid="{559E8317-CCFF-40CF-B2BA-4BDF08F46AE9}">
      <formula1>1</formula1>
      <formula2>10</formula2>
    </dataValidation>
    <dataValidation type="list" allowBlank="1" showInputMessage="1" showErrorMessage="1" error="Please enter the correct rules of flight._x000a_VFR (V), IFR (I), IFR to VFR (Y), VFR to IFR (Z)" sqref="E1:E1048576" xr:uid="{C198F92F-5FF4-4063-88B2-BD60D1C34CE0}">
      <formula1>"V,I,Y,Z"</formula1>
    </dataValidation>
    <dataValidation type="custom" allowBlank="1" showInputMessage="1" showErrorMessage="1" errorTitle="Invalid Time Format" error="Invalid Time Format" sqref="G1 G101:G1048576" xr:uid="{881BB70A-8AA6-4DF3-8E54-893EF3D9B361}">
      <formula1>AND(LEN(G2)=4,ISNUMBER(G2))</formula1>
    </dataValidation>
    <dataValidation type="list" allowBlank="1" showInputMessage="1" showErrorMessage="1" sqref="O101:O1048576 P1:P100" xr:uid="{2F4A92C7-FB7F-4966-B24E-9203AAC883A8}">
      <formula1>"DUAL, SOLO, 1, 2, 3, 4, 5, 6, 7, 8, 9, 10, 11, 12, 13, 14, 15, 16, 17, 18, 19, 20, 21, 22, 23, 24, 25, 26, 27, 28, 29, 30, 31, 32, 33, 34, 35, 36, 37, 38, 39, 40, 41, 42, 43, 44, 45, 46, 47, 48, 49, 50, 51, 52, 53, 54, 55"</formula1>
    </dataValidation>
    <dataValidation type="list" allowBlank="1" showInputMessage="1" showErrorMessage="1" sqref="D101:D1048576" xr:uid="{66A33551-4EC6-4927-9487-14CF1A318E7B}">
      <formula1>"LOC, DEP, ARR, OVR"</formula1>
    </dataValidation>
    <dataValidation type="list" allowBlank="1" showInputMessage="1" showErrorMessage="1" sqref="D1" xr:uid="{C358B524-CC0B-45AE-BAE7-41A5D2389131}">
      <formula1>"BM, BC, VM, VC"</formula1>
    </dataValidation>
  </dataValidations>
  <pageMargins left="0.7" right="0.7" top="0.75" bottom="0.75" header="0.3" footer="0.3"/>
  <pageSetup paperSize="9" orientation="portrait" horizontalDpi="360" verticalDpi="360" r:id="rId1"/>
  <headerFooter>
    <oddFooter>&amp;L_x000D_&amp;1#&amp;"Calibri"&amp;14&amp;K000000 NATS Internal</oddFooter>
  </headerFooter>
  <tableParts count="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17F5A-9A23-4AC2-B776-A08E0EC35184}">
  <sheetPr codeName="Sheet2"/>
  <dimension ref="A1:R33"/>
  <sheetViews>
    <sheetView showZeros="0" workbookViewId="0">
      <pane ySplit="1" topLeftCell="A2" activePane="bottomLeft" state="frozen"/>
      <selection pane="bottomLeft" activeCell="B2" sqref="B2"/>
    </sheetView>
  </sheetViews>
  <sheetFormatPr defaultRowHeight="14.4" x14ac:dyDescent="0.3"/>
  <cols>
    <col min="1" max="1" width="9.109375" bestFit="1" customWidth="1"/>
    <col min="5" max="5" width="12.5546875" bestFit="1" customWidth="1"/>
    <col min="9" max="9" width="10.5546875" bestFit="1" customWidth="1"/>
    <col min="10" max="10" width="11.44140625" bestFit="1" customWidth="1"/>
    <col min="12" max="12" width="14.5546875" bestFit="1" customWidth="1"/>
  </cols>
  <sheetData>
    <row r="1" spans="1:18" ht="15" thickBot="1" x14ac:dyDescent="0.35">
      <c r="A1" s="69" t="s">
        <v>0</v>
      </c>
      <c r="B1" s="58" t="s">
        <v>1</v>
      </c>
      <c r="C1" s="59" t="s">
        <v>2</v>
      </c>
      <c r="D1" s="59" t="s">
        <v>3</v>
      </c>
      <c r="E1" s="59" t="s">
        <v>4</v>
      </c>
      <c r="F1" s="59" t="s">
        <v>5</v>
      </c>
      <c r="G1" s="59" t="s">
        <v>6</v>
      </c>
      <c r="H1" s="59" t="s">
        <v>7</v>
      </c>
      <c r="I1" s="60" t="s">
        <v>8</v>
      </c>
      <c r="J1" s="50" t="s">
        <v>9</v>
      </c>
      <c r="K1" s="51" t="s">
        <v>10</v>
      </c>
      <c r="L1" s="51" t="s">
        <v>11</v>
      </c>
      <c r="M1" s="51" t="s">
        <v>12</v>
      </c>
      <c r="N1" s="51" t="s">
        <v>13</v>
      </c>
      <c r="O1" s="51" t="s">
        <v>14</v>
      </c>
      <c r="P1" s="51" t="s">
        <v>15</v>
      </c>
      <c r="Q1" s="52" t="s">
        <v>16</v>
      </c>
      <c r="R1" s="70" t="s">
        <v>17</v>
      </c>
    </row>
    <row r="2" spans="1:18" x14ac:dyDescent="0.3">
      <c r="A2" s="71">
        <v>1</v>
      </c>
      <c r="B2" s="76">
        <f>SUMIF('1ST'!S:S,"M",'1ST'!T:T)+SUMIF('1ST'!S:S,"M",'1ST'!U:U)</f>
        <v>0</v>
      </c>
      <c r="C2" s="77">
        <f>SUMIF('1ST'!S:S,"L",'1ST'!T:T)+SUMIF('1ST'!S:S,"L",'1ST'!U:U)</f>
        <v>0</v>
      </c>
      <c r="D2" s="61">
        <f>SUMIF('1ST'!S:S,"A",'1ST'!T:T)+SUMIF('1ST'!S:S,"A",'1ST'!U:U)</f>
        <v>0</v>
      </c>
      <c r="E2" s="61">
        <f>SUMIFS('1ST'!M:M,'1ST'!S:S,"M")</f>
        <v>0</v>
      </c>
      <c r="F2" s="61">
        <f>SUMIFS('1ST'!M:M,'1ST'!S:S,"L")</f>
        <v>0</v>
      </c>
      <c r="G2" s="61">
        <f>SUMIFS('1ST'!M:M,'1ST'!S:S,"A")</f>
        <v>0</v>
      </c>
      <c r="H2" s="61">
        <f>SUMIF('1ST'!R:R,"VM",'1ST'!T:T)+SUMIF('1ST'!R:R,"VM",'1ST'!U:U)+SUMIF('1ST'!R:R,"VMH",'1ST'!T:T)+SUMIF('1ST'!R:R,"VMH",'1ST'!U:U)+SUMIF('1ST'!R:R,"VNH",'1ST'!T:T)+SUMIF('1ST'!R:R,"VNH",'1ST'!U:U)</f>
        <v>0</v>
      </c>
      <c r="I2" s="62">
        <f>SUM(B2,C2,D2,E2,F2,G2,H2)</f>
        <v>0</v>
      </c>
      <c r="J2" s="78">
        <f>SUMIF('1ST'!R:R,"VC",'1ST'!T:T)+SUMIF('1ST'!R:R,"VC",'1ST'!U:U)+SUMIF('1ST'!R:R,"",'1ST'!T:T)+SUMIF('1ST'!R:R,"",'1ST'!U:U)</f>
        <v>0</v>
      </c>
      <c r="K2" s="78">
        <f>SUMIF('1ST'!R:R,"BC",'1ST'!T:T)+SUMIF('1ST'!R:R,"BC",'1ST'!U:U)</f>
        <v>0</v>
      </c>
      <c r="L2" s="78">
        <f>SUM(J2,K2)</f>
        <v>0</v>
      </c>
      <c r="M2" s="79">
        <f>SUMIF('1ST'!R:R,"VNH",'1ST'!T:T)+SUMIF('1ST'!R:R,"VNH",'1ST'!U:U)</f>
        <v>0</v>
      </c>
      <c r="N2" s="78">
        <f>SUMIF('1ST'!R:R,"VCH",'1ST'!T:T)+SUMIF('1ST'!R:R,"VCH",'1ST'!U:U)</f>
        <v>0</v>
      </c>
      <c r="O2" s="78">
        <f>SUMIF('1ST'!R:R,"VMH",'1ST'!T:T)+SUMIF('1ST'!R:R,"VMH",'1ST'!U:U)</f>
        <v>0</v>
      </c>
      <c r="P2" s="78">
        <f>SUMIF('1ST'!R:R, "BM", '1ST'!N:N) + SUMIF('1ST'!R:R, "VM", '1ST'!N:N) + SUMIF('1ST'!R:R, "VNH", '1ST'!N:N) + SUMIF('1ST'!R:R, "VMH", '1ST'!N:N)</f>
        <v>0</v>
      </c>
      <c r="Q2" s="80">
        <f>SUMIF('1ST'!R:R, "BC", '1ST'!N:N) + SUMIF('1ST'!R:R, "VC", '1ST'!N:N) + SUMIF('1ST'!R:R, "VCH", '1ST'!N:N) + SUMIF('1ST'!R:R, "", '1ST'!N:N)</f>
        <v>0</v>
      </c>
      <c r="R2" s="81"/>
    </row>
    <row r="3" spans="1:18" x14ac:dyDescent="0.3">
      <c r="A3" s="72">
        <v>2</v>
      </c>
      <c r="B3" s="76">
        <f>SUMIF('2ND'!S:S,"M",'2ND'!T:T)+SUMIF('2ND'!S:S,"M",'2ND'!U:U)</f>
        <v>0</v>
      </c>
      <c r="C3" s="77">
        <f>SUMIF('2ND'!S:S,"L",'2ND'!T:T)+SUMIF('2ND'!S:S,"L",'2ND'!U:U)</f>
        <v>0</v>
      </c>
      <c r="D3" s="61">
        <f>SUMIF('2ND'!S:S,"A",'2ND'!T:T)+SUMIF('2ND'!S:S,"A",'2ND'!U:U)</f>
        <v>0</v>
      </c>
      <c r="E3" s="61">
        <f>SUMIFS('2ND'!M:M,'2ND'!S:S,"M")</f>
        <v>0</v>
      </c>
      <c r="F3" s="61">
        <f>SUMIFS('2ND'!M:M,'2ND'!S:S,"L")</f>
        <v>0</v>
      </c>
      <c r="G3" s="61">
        <f>SUMIFS('2ND'!M:M,'2ND'!S:S,"A")</f>
        <v>0</v>
      </c>
      <c r="H3" s="61">
        <f>SUMIF('2ND'!R:R,"VM",'2ND'!T:T)+SUMIF('2ND'!R:R,"VM",'2ND'!U:U)+SUMIF('2ND'!R:R,"VMH",'2ND'!T:T)+SUMIF('2ND'!R:R,"VMH",'2ND'!U:U)+SUMIF('2ND'!R:R,"VNH",'2ND'!T:T)+SUMIF('2ND'!R:R,"VNH",'2ND'!U:U)</f>
        <v>0</v>
      </c>
      <c r="I3" s="62">
        <f>SUM(B3,C3,D3,E3,F3,G3,H3)</f>
        <v>0</v>
      </c>
      <c r="J3" s="78">
        <f>SUMIF('2ND'!R:R,"VC",'2ND'!T:T)+SUMIF('2ND'!R:R,"VC",'2ND'!U:U)+SUMIF('2ND'!R:R,"",'2ND'!T:T)+SUMIF('2ND'!R:R,"",'2ND'!U:U)</f>
        <v>0</v>
      </c>
      <c r="K3" s="78">
        <f>SUMIF('2ND'!R:R,"BC",'2ND'!T:T)+SUMIF('2ND'!R:R,"BC",'2ND'!U:U)</f>
        <v>0</v>
      </c>
      <c r="L3" s="78">
        <f t="shared" ref="L3:L32" si="0">SUM(J3,K3)</f>
        <v>0</v>
      </c>
      <c r="M3" s="79">
        <f>SUMIF('2ND'!R:R,"VNH",'2ND'!T:T)+SUMIF('2ND'!R:R,"VNH",'2ND'!U:U)</f>
        <v>0</v>
      </c>
      <c r="N3" s="78">
        <f>SUMIF('2ND'!R:R,"VCH",'2ND'!T:T)+SUMIF('2ND'!R:R,"VCH",'2ND'!U:U)</f>
        <v>0</v>
      </c>
      <c r="O3" s="78">
        <f>SUMIF('2ND'!R:R,"VMH",'2ND'!T:T)+SUMIF('2ND'!R:R,"VMH",'2ND'!U:U)</f>
        <v>0</v>
      </c>
      <c r="P3" s="78">
        <f>SUMIF('2ND'!R:R, "BM", '2ND'!N:N) + SUMIF('2ND'!R:R, "VM", '2ND'!N:N) + SUMIF('2ND'!R:R, "VNH", '2ND'!N:N) + SUMIF('2ND'!R:R, "VMH", '2ND'!N:N)</f>
        <v>0</v>
      </c>
      <c r="Q3" s="80">
        <f>SUMIF('2ND'!R:R, "BC", '2ND'!N:N) + SUMIF('2ND'!R:R, "VC", '2ND'!N:N) + SUMIF('2ND'!R:R, "VCH", '2ND'!N:N) + SUMIF('2ND'!R:R, "", '2ND'!N:N)</f>
        <v>0</v>
      </c>
      <c r="R3" s="82"/>
    </row>
    <row r="4" spans="1:18" x14ac:dyDescent="0.3">
      <c r="A4" s="72">
        <v>3</v>
      </c>
      <c r="B4" s="76">
        <f>SUMIF('3RD'!S:S,"M",'3RD'!T:T)+SUMIF('3RD'!S:S,"M",'3RD'!U:U)</f>
        <v>0</v>
      </c>
      <c r="C4" s="77">
        <f>SUMIF('3RD'!S:S,"L",'3RD'!T:T)+SUMIF('3RD'!S:S,"L",'3RD'!U:U)</f>
        <v>0</v>
      </c>
      <c r="D4" s="61">
        <f>SUMIF('3RD'!S:S,"A",'3RD'!T:T)+SUMIF('3RD'!S:S,"A",'3RD'!U:U)</f>
        <v>0</v>
      </c>
      <c r="E4" s="61">
        <f>SUMIFS('3RD'!M:M,'3RD'!S:S,"M")</f>
        <v>0</v>
      </c>
      <c r="F4" s="61">
        <f>SUMIFS('3RD'!M:M,'3RD'!S:S,"L")</f>
        <v>0</v>
      </c>
      <c r="G4" s="61">
        <f>SUMIFS('3RD'!M:M,'3RD'!S:S,"A")</f>
        <v>0</v>
      </c>
      <c r="H4" s="61">
        <f>SUMIF('3RD'!R:R,"VM",'3RD'!T:T)+SUMIF('3RD'!R:R,"VM",'3RD'!U:U)+SUMIF('3RD'!R:R,"VMH",'3RD'!T:T)+SUMIF('3RD'!R:R,"VMH",'3RD'!U:U)+SUMIF('3RD'!R:R,"VNH",'3RD'!T:T)+SUMIF('3RD'!R:R,"VNH",'3RD'!U:U)</f>
        <v>0</v>
      </c>
      <c r="I4" s="62">
        <f t="shared" ref="I4:I32" si="1">SUM(B4,C4,D4,E4,F4,G4,H4)</f>
        <v>0</v>
      </c>
      <c r="J4" s="78">
        <f>SUMIF('3RD'!R:R,"VC",'3RD'!T:T)+SUMIF('3RD'!R:R,"VC",'3RD'!U:U)+SUMIF('3RD'!R:R,"",'3RD'!T:T)+SUMIF('3RD'!R:R,"",'3RD'!U:U)</f>
        <v>0</v>
      </c>
      <c r="K4" s="78">
        <f>SUMIF('3RD'!R:R,"BC",'3RD'!T:T)+SUMIF('3RD'!R:R,"BC",'3RD'!U:U)</f>
        <v>0</v>
      </c>
      <c r="L4" s="78">
        <f t="shared" si="0"/>
        <v>0</v>
      </c>
      <c r="M4" s="79">
        <f>SUMIF('3RD'!R:R,"VNH",'3RD'!T:T)+SUMIF('3RD'!R:R,"VNH",'3RD'!U:U)</f>
        <v>0</v>
      </c>
      <c r="N4" s="78">
        <f>SUMIF('3RD'!R:R,"VCH",'3RD'!T:T)+SUMIF('3RD'!R:R,"VCH",'3RD'!U:U)</f>
        <v>0</v>
      </c>
      <c r="O4" s="78">
        <f>SUMIF('3RD'!R:R,"VMH",'3RD'!T:T)+SUMIF('3RD'!R:R,"VMH",'3RD'!U:U)</f>
        <v>0</v>
      </c>
      <c r="P4" s="78">
        <f>SUMIF('3RD'!R:R, "BM", '3RD'!N:N) + SUMIF('3RD'!R:R, "VM", '3RD'!N:N) + SUMIF('3RD'!R:R, "VNH", '3RD'!N:N) + SUMIF('3RD'!R:R, "VMH", '3RD'!N:N)</f>
        <v>0</v>
      </c>
      <c r="Q4" s="80">
        <f>SUMIF('3RD'!R:R, "BC", '3RD'!N:N) + SUMIF('3RD'!R:R, "VC", '3RD'!N:N) + SUMIF('3RD'!R:R, "VCH", '3RD'!N:N) + SUMIF('3RD'!R:R, "", '3RD'!N:N)</f>
        <v>0</v>
      </c>
      <c r="R4" s="82"/>
    </row>
    <row r="5" spans="1:18" x14ac:dyDescent="0.3">
      <c r="A5" s="72">
        <v>4</v>
      </c>
      <c r="B5" s="76">
        <f>SUMIF('4TH'!S:S,"M",'4TH'!T:T)+SUMIF('4TH'!S:S,"M",'4TH'!U:U)</f>
        <v>0</v>
      </c>
      <c r="C5" s="77">
        <f>SUMIF('4TH'!S:S,"L",'4TH'!T:T)+SUMIF('4TH'!S:S,"L",'4TH'!U:U)</f>
        <v>0</v>
      </c>
      <c r="D5" s="61">
        <f>SUMIF('4TH'!S:S,"A",'4TH'!T:T)+SUMIF('4TH'!S:S,"A",'4TH'!U:U)</f>
        <v>0</v>
      </c>
      <c r="E5" s="61">
        <f>SUMIFS('4TH'!M:M,'4TH'!S:S,"M")</f>
        <v>0</v>
      </c>
      <c r="F5" s="61">
        <f>SUMIFS('4TH'!M:M,'4TH'!S:S,"L")</f>
        <v>0</v>
      </c>
      <c r="G5" s="61">
        <f>SUMIFS('4TH'!M:M,'4TH'!S:S,"A")</f>
        <v>0</v>
      </c>
      <c r="H5" s="61">
        <f>SUMIF('4TH'!R:R,"VM",'4TH'!T:T)+SUMIF('4TH'!R:R,"VM",'4TH'!U:U)+SUMIF('4TH'!R:R,"VMH",'4TH'!T:T)+SUMIF('4TH'!R:R,"VMH",'4TH'!U:U)+SUMIF('4TH'!R:R,"VNH",'4TH'!T:T)+SUMIF('4TH'!R:R,"VNH",'4TH'!U:U)</f>
        <v>0</v>
      </c>
      <c r="I5" s="62">
        <f t="shared" si="1"/>
        <v>0</v>
      </c>
      <c r="J5" s="78">
        <f>SUMIF('4TH'!R:R,"VC",'4TH'!T:T)+SUMIF('4TH'!R:R,"VC",'4TH'!U:U)+SUMIF('4TH'!R:R,"",'4TH'!T:T)+SUMIF('4TH'!R:R,"",'4TH'!U:U)</f>
        <v>0</v>
      </c>
      <c r="K5" s="78">
        <f>SUMIF('4TH'!R:R,"BC",'4TH'!T:T)+SUMIF('4TH'!R:R,"BC",'4TH'!U:U)</f>
        <v>0</v>
      </c>
      <c r="L5" s="78">
        <f t="shared" si="0"/>
        <v>0</v>
      </c>
      <c r="M5" s="79">
        <f>SUMIF('4TH'!R:R,"VNH",'4TH'!T:T)+SUMIF('4TH'!R:R,"VNH",'4TH'!U:U)</f>
        <v>0</v>
      </c>
      <c r="N5" s="78">
        <f>SUMIF('4TH'!R:R,"VCH",'4TH'!T:T)+SUMIF('4TH'!R:R,"VCH",'4TH'!U:U)</f>
        <v>0</v>
      </c>
      <c r="O5" s="78">
        <f>SUMIF('4TH'!R:R,"VMH",'4TH'!T:T)+SUMIF('4TH'!R:R,"VMH",'4TH'!U:U)</f>
        <v>0</v>
      </c>
      <c r="P5" s="78">
        <f>SUMIF('4TH'!R:R, "BM", '4TH'!N:N) + SUMIF('4TH'!R:R, "VM", '4TH'!N:N) + SUMIF('4TH'!R:R, "VNH", '4TH'!N:N) + SUMIF('4TH'!R:R, "VMH", '4TH'!N:N)</f>
        <v>0</v>
      </c>
      <c r="Q5" s="80">
        <f>SUMIF('4TH'!R:R, "BC", '4TH'!N:N) + SUMIF('4TH'!R:R, "VC", '4TH'!N:N) + SUMIF('4TH'!R:R, "VCH", '4TH'!N:N) + SUMIF('4TH'!R:R, "", '4TH'!N:N)</f>
        <v>0</v>
      </c>
      <c r="R5" s="82"/>
    </row>
    <row r="6" spans="1:18" x14ac:dyDescent="0.3">
      <c r="A6" s="72">
        <v>5</v>
      </c>
      <c r="B6" s="76">
        <f>SUMIF('5TH'!S:S,"M",'5TH'!T:T)+SUMIF('5TH'!S:S,"M",'5TH'!U:U)</f>
        <v>0</v>
      </c>
      <c r="C6" s="77">
        <f>SUMIF('5TH'!S:S,"L",'5TH'!T:T)+SUMIF('5TH'!S:S,"L",'5TH'!U:U)</f>
        <v>0</v>
      </c>
      <c r="D6" s="61">
        <f>SUMIF('5TH'!S:S,"A",'5TH'!T:T)+SUMIF('5TH'!S:S,"A",'5TH'!U:U)</f>
        <v>0</v>
      </c>
      <c r="E6" s="61">
        <f>SUMIFS('5TH'!M:M,'5TH'!S:S,"M")</f>
        <v>0</v>
      </c>
      <c r="F6" s="61">
        <f>SUMIFS('5TH'!M:M,'5TH'!S:S,"L")</f>
        <v>0</v>
      </c>
      <c r="G6" s="61">
        <f>SUMIFS('5TH'!M:M,'5TH'!S:S,"A")</f>
        <v>0</v>
      </c>
      <c r="H6" s="61">
        <f>SUMIF('5TH'!R:R,"VM",'5TH'!T:T)+SUMIF('5TH'!R:R,"VM",'5TH'!U:U)+SUMIF('5TH'!R:R,"VMH",'5TH'!T:T)+SUMIF('5TH'!R:R,"VMH",'5TH'!U:U)+SUMIF('5TH'!R:R,"VNH",'5TH'!T:T)+SUMIF('5TH'!R:R,"VNH",'5TH'!U:U)</f>
        <v>0</v>
      </c>
      <c r="I6" s="62">
        <f t="shared" si="1"/>
        <v>0</v>
      </c>
      <c r="J6" s="78">
        <f>SUMIF('5TH'!R:R,"VC",'5TH'!T:T)+SUMIF('5TH'!R:R,"VC",'5TH'!U:U)+SUMIF('5TH'!R:R,"",'5TH'!T:T)+SUMIF('5TH'!R:R,"",'5TH'!U:U)</f>
        <v>0</v>
      </c>
      <c r="K6" s="78">
        <f>SUMIF('5TH'!R:R,"BC",'5TH'!T:T)+SUMIF('5TH'!R:R,"BC",'5TH'!U:U)</f>
        <v>0</v>
      </c>
      <c r="L6" s="78">
        <f t="shared" si="0"/>
        <v>0</v>
      </c>
      <c r="M6" s="79">
        <f>SUMIF('5TH'!R:R,"VNH",'5TH'!T:T)+SUMIF('5TH'!R:R,"VNH",'5TH'!U:U)</f>
        <v>0</v>
      </c>
      <c r="N6" s="78">
        <f>SUMIF('5TH'!R:R,"VCH",'5TH'!T:T)+SUMIF('5TH'!R:R,"VCH",'5TH'!U:U)</f>
        <v>0</v>
      </c>
      <c r="O6" s="78">
        <f>SUMIF('5TH'!R:R,"VMH",'5TH'!T:T)+SUMIF('5TH'!R:R,"VMH",'5TH'!U:U)</f>
        <v>0</v>
      </c>
      <c r="P6" s="78">
        <f>SUMIF('5TH'!R:R, "BM", '5TH'!N:N) + SUMIF('5TH'!R:R, "VM", '5TH'!N:N) + SUMIF('5TH'!R:R, "VNH", '5TH'!N:N) + SUMIF('5TH'!R:R, "VMH", '5TH'!N:N)</f>
        <v>0</v>
      </c>
      <c r="Q6" s="80">
        <f>SUMIF('5TH'!R:R, "BC", '5TH'!N:N) + SUMIF('5TH'!R:R, "VC", '5TH'!N:N) + SUMIF('5TH'!R:R, "VCH", '5TH'!N:N) + SUMIF('5TH'!R:R, "", '5TH'!N:N)</f>
        <v>0</v>
      </c>
      <c r="R6" s="82"/>
    </row>
    <row r="7" spans="1:18" x14ac:dyDescent="0.3">
      <c r="A7" s="72">
        <v>6</v>
      </c>
      <c r="B7" s="76">
        <f>SUMIF('6TH'!S:S,"M",'6TH'!T:T)+SUMIF('6TH'!S:S,"M",'6TH'!U:U)</f>
        <v>0</v>
      </c>
      <c r="C7" s="77">
        <f>SUMIF('6TH'!S:S,"L",'6TH'!T:T)+SUMIF('6TH'!S:S,"L",'6TH'!U:U)</f>
        <v>0</v>
      </c>
      <c r="D7" s="61">
        <f>SUMIF('6TH'!S:S,"A",'6TH'!T:T)+SUMIF('6TH'!S:S,"A",'6TH'!U:U)</f>
        <v>0</v>
      </c>
      <c r="E7" s="61">
        <f>SUMIFS('6TH'!M:M,'6TH'!S:S,"M")</f>
        <v>0</v>
      </c>
      <c r="F7" s="61">
        <f>SUMIFS('6TH'!M:M,'6TH'!S:S,"L")</f>
        <v>0</v>
      </c>
      <c r="G7" s="61">
        <f>SUMIFS('6TH'!M:M,'6TH'!S:S,"A")</f>
        <v>0</v>
      </c>
      <c r="H7" s="61">
        <f>SUMIF('6TH'!R:R,"VM",'6TH'!T:T)+SUMIF('6TH'!R:R,"VM",'6TH'!U:U)+SUMIF('6TH'!R:R,"VMH",'6TH'!T:T)+SUMIF('6TH'!R:R,"VMH",'6TH'!U:U)+SUMIF('6TH'!R:R,"VNH",'6TH'!T:T)+SUMIF('6TH'!R:R,"VNH",'6TH'!U:U)</f>
        <v>0</v>
      </c>
      <c r="I7" s="62">
        <f t="shared" si="1"/>
        <v>0</v>
      </c>
      <c r="J7" s="78">
        <f>SUMIF('6TH'!R:R,"VC",'6TH'!T:T)+SUMIF('6TH'!R:R,"VC",'6TH'!U:U)+SUMIF('6TH'!R:R,"",'6TH'!T:T)+SUMIF('6TH'!R:R,"",'6TH'!U:U)</f>
        <v>0</v>
      </c>
      <c r="K7" s="78">
        <f>SUMIF('6TH'!R:R,"BC",'6TH'!T:T)+SUMIF('6TH'!R:R,"BC",'6TH'!U:U)</f>
        <v>0</v>
      </c>
      <c r="L7" s="78">
        <f t="shared" si="0"/>
        <v>0</v>
      </c>
      <c r="M7" s="79">
        <f>SUMIF('6TH'!R:R,"VNH",'6TH'!T:T)+SUMIF('6TH'!R:R,"VNH",'6TH'!U:U)</f>
        <v>0</v>
      </c>
      <c r="N7" s="78">
        <f>SUMIF('6TH'!R:R,"VCH",'6TH'!T:T)+SUMIF('6TH'!R:R,"VCH",'6TH'!U:U)</f>
        <v>0</v>
      </c>
      <c r="O7" s="78">
        <f>SUMIF('6TH'!R:R,"VMH",'6TH'!T:T)+SUMIF('6TH'!R:R,"VMH",'6TH'!U:U)</f>
        <v>0</v>
      </c>
      <c r="P7" s="78">
        <f>SUMIF('6TH'!R:R, "BM", '6TH'!N:N) + SUMIF('6TH'!R:R, "VM", '6TH'!N:N) + SUMIF('6TH'!R:R, "VNH", '6TH'!N:N) + SUMIF('6TH'!R:R, "VMH", '6TH'!N:N)</f>
        <v>0</v>
      </c>
      <c r="Q7" s="80">
        <f>SUMIF('6TH'!R:R, "BC", '6TH'!N:N) + SUMIF('6TH'!R:R, "VC", '6TH'!N:N) + SUMIF('6TH'!R:R, "VCH", '6TH'!N:N) + SUMIF('6TH'!R:R, "", '6TH'!N:N)</f>
        <v>0</v>
      </c>
      <c r="R7" s="82"/>
    </row>
    <row r="8" spans="1:18" x14ac:dyDescent="0.3">
      <c r="A8" s="72">
        <v>7</v>
      </c>
      <c r="B8" s="76">
        <f>SUMIF('7TH'!S:S,"M",'7TH'!T:T)+SUMIF('7TH'!S:S,"M",'7TH'!U:U)</f>
        <v>0</v>
      </c>
      <c r="C8" s="77">
        <f>SUMIF('7TH'!S:S,"L",'7TH'!T:T)+SUMIF('7TH'!S:S,"L",'7TH'!U:U)</f>
        <v>0</v>
      </c>
      <c r="D8" s="61">
        <f>SUMIF('7TH'!S:S,"A",'7TH'!T:T)+SUMIF('7TH'!S:S,"A",'7TH'!U:U)</f>
        <v>0</v>
      </c>
      <c r="E8" s="61">
        <f>SUMIFS('7TH'!M:M,'7TH'!S:S,"M")</f>
        <v>0</v>
      </c>
      <c r="F8" s="61">
        <f>SUMIFS('7TH'!M:M,'7TH'!S:S,"L")</f>
        <v>0</v>
      </c>
      <c r="G8" s="61">
        <f>SUMIFS('7TH'!M:M,'7TH'!S:S,"A")</f>
        <v>0</v>
      </c>
      <c r="H8" s="61">
        <f>SUMIF('7TH'!R:R,"VM",'7TH'!T:T)+SUMIF('7TH'!R:R,"VM",'7TH'!U:U)+SUMIF('7TH'!R:R,"VMH",'7TH'!T:T)+SUMIF('7TH'!R:R,"VMH",'7TH'!U:U)+SUMIF('7TH'!R:R,"VNH",'7TH'!T:T)+SUMIF('7TH'!R:R,"VNH",'7TH'!U:U)</f>
        <v>0</v>
      </c>
      <c r="I8" s="62">
        <f t="shared" si="1"/>
        <v>0</v>
      </c>
      <c r="J8" s="78">
        <f>SUMIF('7TH'!R:R,"VC",'7TH'!T:T)+SUMIF('7TH'!R:R,"VC",'7TH'!U:U)+SUMIF('7TH'!R:R,"",'7TH'!T:T)+SUMIF('7TH'!R:R,"",'7TH'!U:U)</f>
        <v>0</v>
      </c>
      <c r="K8" s="78">
        <f>SUMIF('7TH'!R:R,"BC",'7TH'!T:T)+SUMIF('7TH'!R:R,"BC",'7TH'!U:U)</f>
        <v>0</v>
      </c>
      <c r="L8" s="78">
        <f t="shared" si="0"/>
        <v>0</v>
      </c>
      <c r="M8" s="79">
        <f>SUMIF('7TH'!R:R,"VNH",'7TH'!T:T)+SUMIF('7TH'!R:R,"VNH",'7TH'!U:U)</f>
        <v>0</v>
      </c>
      <c r="N8" s="78">
        <f>SUMIF('7TH'!R:R,"VCH",'7TH'!T:T)+SUMIF('7TH'!R:R,"VCH",'7TH'!U:U)</f>
        <v>0</v>
      </c>
      <c r="O8" s="78">
        <f>SUMIF('7TH'!R:R,"VMH",'7TH'!T:T)+SUMIF('7TH'!R:R,"VMH",'7TH'!U:U)</f>
        <v>0</v>
      </c>
      <c r="P8" s="78">
        <f>SUMIF('7TH'!R:R, "BM", '7TH'!N:N) + SUMIF('7TH'!R:R, "VM", '7TH'!N:N) + SUMIF('7TH'!R:R, "VNH", '7TH'!N:N) + SUMIF('7TH'!R:R, "VMH", '7TH'!N:N)</f>
        <v>0</v>
      </c>
      <c r="Q8" s="80">
        <f>SUMIF('7TH'!R:R, "BC", '7TH'!N:N) + SUMIF('7TH'!R:R, "VC", '7TH'!N:N) + SUMIF('7TH'!R:R, "VCH", '7TH'!N:N) + SUMIF('7TH'!R:R, 0, '7TH'!N:N)</f>
        <v>0</v>
      </c>
      <c r="R8" s="82"/>
    </row>
    <row r="9" spans="1:18" x14ac:dyDescent="0.3">
      <c r="A9" s="72">
        <v>8</v>
      </c>
      <c r="B9" s="76">
        <f>SUMIF('8TH'!S:S,"M",'8TH'!T:T)+SUMIF('8TH'!S:S,"M",'8TH'!U:U)</f>
        <v>0</v>
      </c>
      <c r="C9" s="77">
        <f>SUMIF('8TH'!S:S,"L",'8TH'!T:T)+SUMIF('8TH'!S:S,"L",'8TH'!U:U)</f>
        <v>0</v>
      </c>
      <c r="D9" s="61">
        <f>SUMIF('8TH'!S:S,"A",'8TH'!T:T)+SUMIF('8TH'!S:S,"A",'8TH'!U:U)</f>
        <v>0</v>
      </c>
      <c r="E9" s="61">
        <f>SUMIFS('8TH'!M:M,'8TH'!S:S,"M")</f>
        <v>0</v>
      </c>
      <c r="F9" s="61">
        <f>SUMIFS('8TH'!M:M,'8TH'!S:S,"L")</f>
        <v>0</v>
      </c>
      <c r="G9" s="61">
        <f>SUMIFS('8TH'!M:M,'8TH'!S:S,"A")</f>
        <v>0</v>
      </c>
      <c r="H9" s="61">
        <f>SUMIF('8TH'!R:R,"VM",'8TH'!T:T)+SUMIF('8TH'!R:R,"VM",'8TH'!U:U)+SUMIF('8TH'!R:R,"VMH",'8TH'!T:T)+SUMIF('8TH'!R:R,"VMH",'8TH'!U:U)+SUMIF('8TH'!R:R,"VNH",'8TH'!T:T)+SUMIF('8TH'!R:R,"VNH",'8TH'!U:U)</f>
        <v>0</v>
      </c>
      <c r="I9" s="62">
        <f t="shared" si="1"/>
        <v>0</v>
      </c>
      <c r="J9" s="78">
        <f>SUMIF('8TH'!R:R,"VC",'8TH'!T:T)+SUMIF('8TH'!R:R,"VC",'8TH'!U:U)+SUMIF('8TH'!R:R,"",'8TH'!T:T)+SUMIF('8TH'!R:R,"",'8TH'!U:U)</f>
        <v>0</v>
      </c>
      <c r="K9" s="78">
        <f>SUMIF('8TH'!R:R,"BC",'8TH'!T:T)+SUMIF('8TH'!R:R,"BC",'8TH'!U:U)</f>
        <v>0</v>
      </c>
      <c r="L9" s="78">
        <f t="shared" si="0"/>
        <v>0</v>
      </c>
      <c r="M9" s="79">
        <f>SUMIF('8TH'!R:R,"VNH",'8TH'!T:T)+SUMIF('8TH'!R:R,"VNH",'8TH'!U:U)</f>
        <v>0</v>
      </c>
      <c r="N9" s="78">
        <f>SUMIF('8TH'!R:R,"VCH",'8TH'!T:T)+SUMIF('8TH'!R:R,"VCH",'8TH'!U:U)</f>
        <v>0</v>
      </c>
      <c r="O9" s="78">
        <f>SUMIF('8TH'!R:R,"VMH",'8TH'!T:T)+SUMIF('8TH'!R:R,"VMH",'8TH'!U:U)</f>
        <v>0</v>
      </c>
      <c r="P9" s="78">
        <f>SUMIF('8TH'!R:R, "BM", '8TH'!N:N) + SUMIF('8TH'!R:R, "VM", '8TH'!N:N) + SUMIF('8TH'!R:R, "VNH", '8TH'!N:N) + SUMIF('8TH'!R:R, "VMH", '8TH'!N:N)</f>
        <v>0</v>
      </c>
      <c r="Q9" s="80">
        <f>SUMIF('8TH'!R:R, "BC", '8TH'!N:N) + SUMIF('8TH'!R:R, "VC", '8TH'!N:N) + SUMIF('8TH'!R:R, "VCH", '8TH'!N:N) + SUMIF('8TH'!R:R, "", '8TH'!N:N)</f>
        <v>0</v>
      </c>
      <c r="R9" s="82"/>
    </row>
    <row r="10" spans="1:18" x14ac:dyDescent="0.3">
      <c r="A10" s="72">
        <v>9</v>
      </c>
      <c r="B10" s="76">
        <f>SUMIF('9TH'!S:S,"M",'9TH'!T:T)+SUMIF('9TH'!S:S,"M",'9TH'!U:U)</f>
        <v>0</v>
      </c>
      <c r="C10" s="77">
        <f>SUMIF('9TH'!S:S,"L",'9TH'!T:T)+SUMIF('9TH'!S:S,"L",'9TH'!U:U)</f>
        <v>0</v>
      </c>
      <c r="D10" s="61">
        <f>SUMIF('9TH'!S:S,"A",'9TH'!T:T)+SUMIF('9TH'!S:S,"A",'9TH'!U:U)</f>
        <v>0</v>
      </c>
      <c r="E10" s="61">
        <f>SUMIFS('9TH'!M:M,'9TH'!S:S,"M")</f>
        <v>0</v>
      </c>
      <c r="F10" s="61">
        <f>SUMIFS('9TH'!M:M,'9TH'!S:S,"L")</f>
        <v>0</v>
      </c>
      <c r="G10" s="61">
        <f>SUMIFS('9TH'!M:M,'9TH'!S:S,"A")</f>
        <v>0</v>
      </c>
      <c r="H10" s="61">
        <f>SUMIF('9TH'!R:R,"VM",'9TH'!T:T)+SUMIF('9TH'!R:R,"VM",'9TH'!U:U)+SUMIF('9TH'!R:R,"VMH",'9TH'!T:T)+SUMIF('9TH'!R:R,"VMH",'9TH'!U:U)+SUMIF('9TH'!R:R,"VNH",'9TH'!T:T)+SUMIF('9TH'!R:R,"VNH",'9TH'!U:U)</f>
        <v>0</v>
      </c>
      <c r="I10" s="62">
        <f t="shared" si="1"/>
        <v>0</v>
      </c>
      <c r="J10" s="78">
        <f>SUMIF('9TH'!R:R,"VC",'9TH'!T:T)+SUMIF('9TH'!R:R,"VC",'9TH'!U:U)+SUMIF('9TH'!R:R,"",'9TH'!T:T)+SUMIF('9TH'!R:R,"",'9TH'!U:U)</f>
        <v>0</v>
      </c>
      <c r="K10" s="78">
        <f>SUMIF('9TH'!R:R,"BC",'9TH'!T:T)+SUMIF('9TH'!R:R,"BC",'9TH'!U:U)</f>
        <v>0</v>
      </c>
      <c r="L10" s="78">
        <f t="shared" si="0"/>
        <v>0</v>
      </c>
      <c r="M10" s="79">
        <f>SUMIF('9TH'!R:R,"VNH",'9TH'!T:T)+SUMIF('9TH'!R:R,"VNH",'9TH'!U:U)</f>
        <v>0</v>
      </c>
      <c r="N10" s="78">
        <f>SUMIF('9TH'!R:R,"VCH",'9TH'!T:T)+SUMIF('9TH'!R:R,"VCH",'9TH'!U:U)</f>
        <v>0</v>
      </c>
      <c r="O10" s="78">
        <f>SUMIF('9TH'!R:R,"VMH",'9TH'!T:T)+SUMIF('9TH'!R:R,"VMH",'9TH'!U:U)</f>
        <v>0</v>
      </c>
      <c r="P10" s="78">
        <f>SUMIF('9TH'!R:R, "BM", '9TH'!N:N) + SUMIF('9TH'!R:R, "VM", '9TH'!N:N) + SUMIF('9TH'!R:R, "VNH", '9TH'!N:N) + SUMIF('9TH'!R:R, "VMH", '9TH'!N:N)</f>
        <v>0</v>
      </c>
      <c r="Q10" s="80">
        <f>SUMIF('9TH'!R:R, "BC", '9TH'!N:N) + SUMIF('9TH'!R:R, "VC", '9TH'!N:N) + SUMIF('9TH'!R:R, "VCH", '9TH'!N:N) + SUMIF('9TH'!R:R, "", '9TH'!N:N)</f>
        <v>0</v>
      </c>
      <c r="R10" s="82"/>
    </row>
    <row r="11" spans="1:18" x14ac:dyDescent="0.3">
      <c r="A11" s="72">
        <v>10</v>
      </c>
      <c r="B11" s="76">
        <f>SUMIF('10TH'!S:S,"M",'10TH'!T:T)+SUMIF('10TH'!S:S,"M",'10TH'!U:U)</f>
        <v>0</v>
      </c>
      <c r="C11" s="77">
        <f>SUMIF('10TH'!S:S,"L",'10TH'!T:T)+SUMIF('10TH'!S:S,"L",'10TH'!U:U)</f>
        <v>0</v>
      </c>
      <c r="D11" s="61">
        <f>SUMIF('10TH'!S:S,"A",'10TH'!T:T)+SUMIF('10TH'!S:S,"A",'10TH'!U:U)</f>
        <v>0</v>
      </c>
      <c r="E11" s="61">
        <f>SUMIFS('10TH'!M:M,'10TH'!S:S,"M")</f>
        <v>0</v>
      </c>
      <c r="F11" s="61">
        <f>SUMIFS('10TH'!M:M,'10TH'!S:S,"L")</f>
        <v>0</v>
      </c>
      <c r="G11" s="61">
        <f>SUMIFS('10TH'!M:M,'10TH'!S:S,"A")</f>
        <v>0</v>
      </c>
      <c r="H11" s="61">
        <f>SUMIF('10TH'!R:R,"VM",'10TH'!T:T)+SUMIF('10TH'!R:R,"VM",'10TH'!U:U)+SUMIF('10TH'!R:R,"VMH",'10TH'!T:T)+SUMIF('10TH'!R:R,"VMH",'10TH'!U:U)+SUMIF('10TH'!R:R,"VNH",'10TH'!T:T)+SUMIF('10TH'!R:R,"VNH",'10TH'!U:U)</f>
        <v>0</v>
      </c>
      <c r="I11" s="62">
        <f t="shared" si="1"/>
        <v>0</v>
      </c>
      <c r="J11" s="78">
        <f>SUMIF('10TH'!R:R,"VC",'10TH'!T:T)+SUMIF('10TH'!R:R,"VC",'10TH'!U:U)+SUMIF('10TH'!R:R,"",'10TH'!T:T)+SUMIF('10TH'!R:R,"",'10TH'!U:U)</f>
        <v>0</v>
      </c>
      <c r="K11" s="78">
        <f>SUMIF('10TH'!R:R,"BC",'10TH'!T:T)+SUMIF('10TH'!R:R,"BC",'10TH'!U:U)</f>
        <v>0</v>
      </c>
      <c r="L11" s="78">
        <f t="shared" si="0"/>
        <v>0</v>
      </c>
      <c r="M11" s="79">
        <f>SUMIF('10TH'!R:R,"VNH",'10TH'!T:T)+SUMIF('10TH'!R:R,"VNH",'10TH'!U:U)</f>
        <v>0</v>
      </c>
      <c r="N11" s="78">
        <f>SUMIF('10TH'!R:R,"VCH",'10TH'!T:T)+SUMIF('10TH'!R:R,"VCH",'10TH'!U:U)</f>
        <v>0</v>
      </c>
      <c r="O11" s="78">
        <f>SUMIF('10TH'!R:R,"VMH",'10TH'!T:T)+SUMIF('10TH'!R:R,"VMH",'10TH'!U:U)</f>
        <v>0</v>
      </c>
      <c r="P11" s="78">
        <f>SUMIF('10TH'!R:R, "BM", '10TH'!N:N) + SUMIF('10TH'!R:R, "VM", '10TH'!N:N) + SUMIF('10TH'!R:R, "VNH", '10TH'!N:N) + SUMIF('10TH'!R:R, "VMH", '10TH'!N:N)</f>
        <v>0</v>
      </c>
      <c r="Q11" s="80">
        <f>SUMIF('10TH'!R:R, "BC", '10TH'!N:N) + SUMIF('10TH'!R:R, "VC", '10TH'!N:N) + SUMIF('10TH'!R:R, "VCH", '10TH'!N:N) + SUMIF('10TH'!R:R, "", '10TH'!N:N)</f>
        <v>0</v>
      </c>
      <c r="R11" s="82"/>
    </row>
    <row r="12" spans="1:18" x14ac:dyDescent="0.3">
      <c r="A12" s="72">
        <v>11</v>
      </c>
      <c r="B12" s="76">
        <f>SUMIF('11TH'!S:S,"M",'11TH'!T:T)+SUMIF('11TH'!S:S,"M",'11TH'!U:U)</f>
        <v>0</v>
      </c>
      <c r="C12" s="77">
        <f>SUMIF('11TH'!S:S,"L",'11TH'!T:T)+SUMIF('11TH'!S:S,"L",'11TH'!U:U)</f>
        <v>0</v>
      </c>
      <c r="D12" s="61">
        <f>SUMIF('11TH'!S:S,"A",'11TH'!T:T)+SUMIF('11TH'!S:S,"A",'11TH'!U:U)</f>
        <v>0</v>
      </c>
      <c r="E12" s="61">
        <f>SUMIFS('11TH'!M:M,'11TH'!S:S,"M")</f>
        <v>0</v>
      </c>
      <c r="F12" s="61">
        <f>SUMIFS('11TH'!M:M,'11TH'!S:S,"L")</f>
        <v>0</v>
      </c>
      <c r="G12" s="61">
        <f>SUMIFS('11TH'!M:M,'11TH'!S:S,"A")</f>
        <v>0</v>
      </c>
      <c r="H12" s="61">
        <f>SUMIF('11TH'!R:R,"VM",'11TH'!T:T)+SUMIF('11TH'!R:R,"VM",'11TH'!U:U)+SUMIF('11TH'!R:R,"VMH",'11TH'!T:T)+SUMIF('11TH'!R:R,"VMH",'11TH'!U:U)+SUMIF('11TH'!R:R,"VNH",'11TH'!T:T)+SUMIF('11TH'!R:R,"VNH",'11TH'!U:U)</f>
        <v>0</v>
      </c>
      <c r="I12" s="62">
        <f t="shared" si="1"/>
        <v>0</v>
      </c>
      <c r="J12" s="78">
        <f>SUMIF('11TH'!R:R,"VC",'11TH'!T:T)+SUMIF('11TH'!R:R,"VC",'11TH'!U:U)+SUMIF('11TH'!R:R,"",'11TH'!T:T)+SUMIF('11TH'!R:R,"",'11TH'!U:U)</f>
        <v>0</v>
      </c>
      <c r="K12" s="78">
        <f>SUMIF('11TH'!R:R,"BC",'11TH'!T:T)+SUMIF('11TH'!R:R,"BC",'11TH'!U:U)</f>
        <v>0</v>
      </c>
      <c r="L12" s="78">
        <f t="shared" si="0"/>
        <v>0</v>
      </c>
      <c r="M12" s="79">
        <f>SUMIF('11TH'!R:R,"VNH",'11TH'!T:T)+SUMIF('11TH'!R:R,"VNH",'11TH'!U:U)</f>
        <v>0</v>
      </c>
      <c r="N12" s="78">
        <f>SUMIF('11TH'!R:R,"VCH",'11TH'!T:T)+SUMIF('11TH'!R:R,"VCH",'11TH'!U:U)</f>
        <v>0</v>
      </c>
      <c r="O12" s="78">
        <f>SUMIF('11TH'!R:R,"VMH",'11TH'!T:T)+SUMIF('11TH'!R:R,"VMH",'11TH'!U:U)</f>
        <v>0</v>
      </c>
      <c r="P12" s="78">
        <f>SUMIF('11TH'!R:R, "BM", '11TH'!N:N) + SUMIF('11TH'!R:R, "VM", '11TH'!N:N) + SUMIF('11TH'!R:R, "VNH", '11TH'!N:N) + SUMIF('11TH'!R:R, "VMH", '11TH'!N:N)</f>
        <v>0</v>
      </c>
      <c r="Q12" s="80">
        <f>SUMIF('11TH'!R:R, "BC", '11TH'!N:N) + SUMIF('11TH'!R:R, "VC", '11TH'!N:N) + SUMIF('11TH'!R:R, "VCH", '11TH'!N:N) + SUMIF('11TH'!R:R, "", '11TH'!N:N)</f>
        <v>0</v>
      </c>
      <c r="R12" s="82"/>
    </row>
    <row r="13" spans="1:18" x14ac:dyDescent="0.3">
      <c r="A13" s="72">
        <v>12</v>
      </c>
      <c r="B13" s="76">
        <f>SUMIF('12TH'!S:S,"M",'12TH'!T:T)+SUMIF('12TH'!S:S,"M",'12TH'!U:U)</f>
        <v>0</v>
      </c>
      <c r="C13" s="77">
        <f>SUMIF('12TH'!S:S,"L",'12TH'!T:T)+SUMIF('12TH'!S:S,"L",'12TH'!U:U)</f>
        <v>0</v>
      </c>
      <c r="D13" s="61">
        <f>SUMIF('12TH'!S:S,"A",'12TH'!T:T)+SUMIF('12TH'!S:S,"A",'12TH'!U:U)</f>
        <v>0</v>
      </c>
      <c r="E13" s="61">
        <f>SUMIFS('12TH'!M:M,'12TH'!S:S,"M")</f>
        <v>0</v>
      </c>
      <c r="F13" s="61">
        <f>SUMIFS('12TH'!M:M,'12TH'!S:S,"L")</f>
        <v>0</v>
      </c>
      <c r="G13" s="61">
        <f>SUMIFS('12TH'!M:M,'12TH'!S:S,"A")</f>
        <v>0</v>
      </c>
      <c r="H13" s="61">
        <f>SUMIF('12TH'!R:R,"VM",'12TH'!T:T)+SUMIF('12TH'!R:R,"VM",'12TH'!U:U)+SUMIF('12TH'!R:R,"VMH",'12TH'!T:T)+SUMIF('12TH'!R:R,"VMH",'12TH'!U:U)+SUMIF('12TH'!R:R,"VNH",'12TH'!T:T)+SUMIF('12TH'!R:R,"VNH",'12TH'!U:U)</f>
        <v>0</v>
      </c>
      <c r="I13" s="62">
        <f t="shared" si="1"/>
        <v>0</v>
      </c>
      <c r="J13" s="78">
        <f>SUMIF('12TH'!R:R,"VC",'12TH'!T:T)+SUMIF('12TH'!R:R,"VC",'12TH'!U:U)+SUMIF('12TH'!R:R,"",'12TH'!T:T)+SUMIF('12TH'!R:R,"",'12TH'!U:U)</f>
        <v>0</v>
      </c>
      <c r="K13" s="78">
        <f>SUMIF('12TH'!R:R,"BC",'12TH'!T:T)+SUMIF('12TH'!R:R,"BC",'12TH'!U:U)</f>
        <v>0</v>
      </c>
      <c r="L13" s="78">
        <f t="shared" si="0"/>
        <v>0</v>
      </c>
      <c r="M13" s="79">
        <f>SUMIF('12TH'!R:R,"VNH",'12TH'!T:T)+SUMIF('12TH'!R:R,"VNH",'12TH'!U:U)</f>
        <v>0</v>
      </c>
      <c r="N13" s="78">
        <f>SUMIF('12TH'!R:R,"VCH",'12TH'!T:T)+SUMIF('12TH'!R:R,"VCH",'12TH'!U:U)</f>
        <v>0</v>
      </c>
      <c r="O13" s="78">
        <f>SUMIF('12TH'!R:R,"VMH",'12TH'!T:T)+SUMIF('12TH'!R:R,"VMH",'12TH'!U:U)</f>
        <v>0</v>
      </c>
      <c r="P13" s="78">
        <f>SUMIF('12TH'!R:R, "BM", '12TH'!N:N) + SUMIF('12TH'!R:R, "VM", '12TH'!N:N) + SUMIF('12TH'!R:R, "VNH", '12TH'!N:N) + SUMIF('12TH'!R:R, "VMH", '12TH'!N:N)</f>
        <v>0</v>
      </c>
      <c r="Q13" s="80">
        <f>SUMIF('12TH'!R:R, "BC", '12TH'!N:N) + SUMIF('12TH'!R:R, "VC", '12TH'!N:N) + SUMIF('12TH'!R:R, "VCH", '12TH'!N:N) + SUMIF('12TH'!R:R, "", '12TH'!N:N)</f>
        <v>0</v>
      </c>
      <c r="R13" s="82"/>
    </row>
    <row r="14" spans="1:18" x14ac:dyDescent="0.3">
      <c r="A14" s="72">
        <v>13</v>
      </c>
      <c r="B14" s="76">
        <f>SUMIF('13TH'!S:S,"M",'13TH'!T:T)+SUMIF('13TH'!S:S,"M",'13TH'!U:U)</f>
        <v>0</v>
      </c>
      <c r="C14" s="77">
        <f>SUMIF('13TH'!S:S,"L",'13TH'!T:T)+SUMIF('13TH'!S:S,"L",'13TH'!U:U)</f>
        <v>0</v>
      </c>
      <c r="D14" s="61">
        <f>SUMIF('13TH'!S:S,"A",'13TH'!T:T)+SUMIF('13TH'!S:S,"A",'13TH'!U:U)</f>
        <v>0</v>
      </c>
      <c r="E14" s="61">
        <f>SUMIFS('13TH'!M:M,'13TH'!S:S,"M")</f>
        <v>0</v>
      </c>
      <c r="F14" s="61">
        <f>SUMIFS('13TH'!M:M,'13TH'!S:S,"L")</f>
        <v>0</v>
      </c>
      <c r="G14" s="61">
        <f>SUMIFS('13TH'!M:M,'13TH'!S:S,"A")</f>
        <v>0</v>
      </c>
      <c r="H14" s="61">
        <f>SUMIF('13TH'!R:R,"VM",'13TH'!T:T)+SUMIF('13TH'!R:R,"VM",'13TH'!U:U)+SUMIF('13TH'!R:R,"VMH",'13TH'!T:T)+SUMIF('13TH'!R:R,"VMH",'13TH'!U:U)+SUMIF('13TH'!R:R,"VNH",'13TH'!T:T)+SUMIF('13TH'!R:R,"VNH",'13TH'!U:U)</f>
        <v>0</v>
      </c>
      <c r="I14" s="62">
        <f t="shared" si="1"/>
        <v>0</v>
      </c>
      <c r="J14" s="78">
        <f>SUMIF('13TH'!R:R,"VC",'13TH'!T:T)+SUMIF('13TH'!R:R,"VC",'13TH'!U:U)+SUMIF('13TH'!R:R,"",'13TH'!T:T)+SUMIF('13TH'!R:R,"",'13TH'!U:U)</f>
        <v>0</v>
      </c>
      <c r="K14" s="78">
        <f>SUMIF('13TH'!R:R,"BC",'13TH'!T:T)+SUMIF('13TH'!R:R,"BC",'13TH'!U:U)</f>
        <v>0</v>
      </c>
      <c r="L14" s="78">
        <f t="shared" si="0"/>
        <v>0</v>
      </c>
      <c r="M14" s="79">
        <f>SUMIF('13TH'!R:R,"VNH",'13TH'!T:T)+SUMIF('13TH'!R:R,"VNH",'13TH'!U:U)</f>
        <v>0</v>
      </c>
      <c r="N14" s="78">
        <f>SUMIF('13TH'!R:R,"VCH",'13TH'!T:T)+SUMIF('13TH'!R:R,"VCH",'13TH'!U:U)</f>
        <v>0</v>
      </c>
      <c r="O14" s="78">
        <f>SUMIF('13TH'!R:R,"VMH",'13TH'!T:T)+SUMIF('13TH'!R:R,"VMH",'13TH'!U:U)</f>
        <v>0</v>
      </c>
      <c r="P14" s="78">
        <f>SUMIF('13TH'!R:R, "BM", '13TH'!N:N) + SUMIF('13TH'!R:R, "VM", '13TH'!N:N) + SUMIF('13TH'!R:R, "VNH", '13TH'!N:N) + SUMIF('13TH'!R:R, "VMH", '13TH'!N:N)</f>
        <v>0</v>
      </c>
      <c r="Q14" s="80">
        <f>SUMIF('13TH'!R:R, "BC", '13TH'!N:N) + SUMIF('13TH'!R:R, "VC", '13TH'!N:N) + SUMIF('13TH'!R:R, "VCH", '13TH'!N:N) + SUMIF('13TH'!R:R, "", '13TH'!N:N)</f>
        <v>0</v>
      </c>
      <c r="R14" s="82"/>
    </row>
    <row r="15" spans="1:18" x14ac:dyDescent="0.3">
      <c r="A15" s="72">
        <v>14</v>
      </c>
      <c r="B15" s="76">
        <f>SUMIF('14TH'!S:S,"M",'14TH'!T:T)+SUMIF('14TH'!S:S,"M",'14TH'!U:U)</f>
        <v>0</v>
      </c>
      <c r="C15" s="77">
        <f>SUMIF('14TH'!S:S,"L",'14TH'!T:T)+SUMIF('14TH'!S:S,"L",'14TH'!U:U)</f>
        <v>0</v>
      </c>
      <c r="D15" s="61">
        <f>SUMIF('14TH'!S:S,"A",'14TH'!T:T)+SUMIF('14TH'!S:S,"A",'14TH'!U:U)</f>
        <v>0</v>
      </c>
      <c r="E15" s="61">
        <f>SUMIFS('14TH'!M:M,'14TH'!S:S,"M")</f>
        <v>0</v>
      </c>
      <c r="F15" s="61">
        <f>SUMIFS('14TH'!M:M,'14TH'!S:S,"L")</f>
        <v>0</v>
      </c>
      <c r="G15" s="61">
        <f>SUMIFS('14TH'!M:M,'14TH'!S:S,"A")</f>
        <v>0</v>
      </c>
      <c r="H15" s="61">
        <f>SUMIF('14TH'!R:R,"VM",'14TH'!T:T)+SUMIF('14TH'!R:R,"VM",'14TH'!U:U)+SUMIF('14TH'!R:R,"VMH",'14TH'!T:T)+SUMIF('14TH'!R:R,"VMH",'14TH'!U:U)+SUMIF('14TH'!R:R,"VNH",'14TH'!T:T)+SUMIF('14TH'!R:R,"VNH",'14TH'!U:U)</f>
        <v>0</v>
      </c>
      <c r="I15" s="62">
        <f t="shared" si="1"/>
        <v>0</v>
      </c>
      <c r="J15" s="78">
        <f>SUMIF('14TH'!R:R,"VC",'14TH'!T:T)+SUMIF('14TH'!R:R,"VC",'14TH'!U:U)+SUMIF('14TH'!R:R,"",'14TH'!T:T)+SUMIF('14TH'!R:R,"",'14TH'!U:U)</f>
        <v>0</v>
      </c>
      <c r="K15" s="78">
        <f>SUMIF('14TH'!R:R,"BC",'14TH'!T:T)+SUMIF('14TH'!R:R,"BC",'14TH'!U:U)</f>
        <v>0</v>
      </c>
      <c r="L15" s="78">
        <f t="shared" si="0"/>
        <v>0</v>
      </c>
      <c r="M15" s="79">
        <f>SUMIF('14TH'!R:R,"VNH",'14TH'!T:T)+SUMIF('14TH'!R:R,"VNH",'14TH'!U:U)</f>
        <v>0</v>
      </c>
      <c r="N15" s="78">
        <f>SUMIF('14TH'!R:R,"VCH",'14TH'!T:T)+SUMIF('14TH'!R:R,"VCH",'14TH'!U:U)</f>
        <v>0</v>
      </c>
      <c r="O15" s="78">
        <f>SUMIF('14TH'!R:R,"VMH",'14TH'!T:T)+SUMIF('14TH'!R:R,"VMH",'14TH'!U:U)</f>
        <v>0</v>
      </c>
      <c r="P15" s="78">
        <f>SUMIF('14TH'!R:R, "BM", '14TH'!N:N) + SUMIF('14TH'!R:R, "VM", '14TH'!N:N) + SUMIF('14TH'!R:R, "VNH", '14TH'!N:N) + SUMIF('14TH'!R:R, "VMH", '14TH'!N:N)</f>
        <v>0</v>
      </c>
      <c r="Q15" s="80">
        <f>SUMIF('14TH'!R:R, "BC", '14TH'!N:N) + SUMIF('14TH'!R:R, "VC", '14TH'!N:N) + SUMIF('14TH'!R:R, "VCH", '14TH'!N:N) + SUMIF('14TH'!R:R, "", '14TH'!N:N)</f>
        <v>0</v>
      </c>
      <c r="R15" s="82"/>
    </row>
    <row r="16" spans="1:18" x14ac:dyDescent="0.3">
      <c r="A16" s="72">
        <v>15</v>
      </c>
      <c r="B16" s="76">
        <f>SUMIF('15TH'!S:S,"M",'15TH'!T:T)+SUMIF('15TH'!S:S,"M",'15TH'!U:U)</f>
        <v>0</v>
      </c>
      <c r="C16" s="77">
        <f>SUMIF('15TH'!S:S,"L",'15TH'!T:T)+SUMIF('15TH'!S:S,"L",'15TH'!U:U)</f>
        <v>0</v>
      </c>
      <c r="D16" s="61">
        <f>SUMIF('15TH'!S:S,"A",'15TH'!T:T)+SUMIF('15TH'!S:S,"A",'15TH'!U:U)</f>
        <v>0</v>
      </c>
      <c r="E16" s="61">
        <f>SUMIFS('15TH'!M:M,'15TH'!S:S,"M")</f>
        <v>0</v>
      </c>
      <c r="F16" s="61">
        <f>SUMIFS('15TH'!M:M,'15TH'!S:S,"L")</f>
        <v>0</v>
      </c>
      <c r="G16" s="61">
        <f>SUMIFS('15TH'!M:M,'15TH'!S:S,"A")</f>
        <v>0</v>
      </c>
      <c r="H16" s="61">
        <f>SUMIF('15TH'!R:R,"VM",'15TH'!T:T)+SUMIF('15TH'!R:R,"VM",'15TH'!U:U)+SUMIF('15TH'!R:R,"VMH",'15TH'!T:T)+SUMIF('15TH'!R:R,"VMH",'15TH'!U:U)+SUMIF('15TH'!R:R,"VNH",'15TH'!T:T)+SUMIF('15TH'!R:R,"VNH",'15TH'!U:U)</f>
        <v>0</v>
      </c>
      <c r="I16" s="62">
        <f t="shared" si="1"/>
        <v>0</v>
      </c>
      <c r="J16" s="78">
        <f>SUMIF('15TH'!R:R,"VC",'15TH'!T:T)+SUMIF('15TH'!R:R,"VC",'15TH'!U:U)+SUMIF('15TH'!R:R,"",'15TH'!T:T)+SUMIF('15TH'!R:R,"",'15TH'!U:U)</f>
        <v>0</v>
      </c>
      <c r="K16" s="78">
        <f>SUMIF('15TH'!R:R,"BC",'15TH'!T:T)+SUMIF('15TH'!R:R,"BC",'15TH'!U:U)</f>
        <v>0</v>
      </c>
      <c r="L16" s="78">
        <f t="shared" si="0"/>
        <v>0</v>
      </c>
      <c r="M16" s="79">
        <f>SUMIF('15TH'!R:R,"VNH",'15TH'!T:T)+SUMIF('15TH'!R:R,"VNH",'15TH'!U:U)</f>
        <v>0</v>
      </c>
      <c r="N16" s="78">
        <f>SUMIF('15TH'!R:R,"VCH",'15TH'!T:T)+SUMIF('15TH'!R:R,"VCH",'15TH'!U:U)</f>
        <v>0</v>
      </c>
      <c r="O16" s="78">
        <f>SUMIF('15TH'!R:R,"VMH",'15TH'!T:T)+SUMIF('15TH'!R:R,"VMH",'15TH'!U:U)</f>
        <v>0</v>
      </c>
      <c r="P16" s="78">
        <f>SUMIF('15TH'!R:R, "BM", '15TH'!N:N) + SUMIF('15TH'!R:R, "VM", '15TH'!N:N) + SUMIF('15TH'!R:R, "VNH", '15TH'!N:N) + SUMIF('15TH'!R:R, "VMH", '15TH'!N:N)</f>
        <v>0</v>
      </c>
      <c r="Q16" s="80">
        <f>SUMIF('15TH'!R:R, "BC", '15TH'!N:N) + SUMIF('15TH'!R:R, "VC", '15TH'!N:N) + SUMIF('15TH'!R:R, "VCH", '15TH'!N:N) + SUMIF('15TH'!R:R, "", '15TH'!N:N)</f>
        <v>0</v>
      </c>
      <c r="R16" s="82"/>
    </row>
    <row r="17" spans="1:18" x14ac:dyDescent="0.3">
      <c r="A17" s="72">
        <v>16</v>
      </c>
      <c r="B17" s="76">
        <f>SUMIF('16TH'!S:S,"M",'16TH'!T:T)+SUMIF('16TH'!S:S,"M",'16TH'!U:U)</f>
        <v>0</v>
      </c>
      <c r="C17" s="77">
        <f>SUMIF('16TH'!S:S,"L",'16TH'!T:T)+SUMIF('16TH'!S:S,"L",'16TH'!U:U)</f>
        <v>0</v>
      </c>
      <c r="D17" s="61">
        <f>SUMIF('16TH'!S:S,"A",'16TH'!T:T)+SUMIF('16TH'!S:S,"A",'16TH'!U:U)</f>
        <v>0</v>
      </c>
      <c r="E17" s="61">
        <f>SUMIFS('16TH'!M:M,'16TH'!S:S,"M")</f>
        <v>0</v>
      </c>
      <c r="F17" s="61">
        <f>SUMIFS('16TH'!M:M,'16TH'!S:S,"L")</f>
        <v>0</v>
      </c>
      <c r="G17" s="61">
        <f>SUMIFS('16TH'!M:M,'16TH'!S:S,"A")</f>
        <v>0</v>
      </c>
      <c r="H17" s="61">
        <f>SUMIF('16TH'!R:R,"VM",'16TH'!T:T)+SUMIF('16TH'!R:R,"VM",'16TH'!U:U)+SUMIF('16TH'!R:R,"VMH",'16TH'!T:T)+SUMIF('16TH'!R:R,"VMH",'16TH'!U:U)+SUMIF('16TH'!R:R,"VNH",'16TH'!T:T)+SUMIF('16TH'!R:R,"VNH",'16TH'!U:U)</f>
        <v>0</v>
      </c>
      <c r="I17" s="62">
        <f t="shared" si="1"/>
        <v>0</v>
      </c>
      <c r="J17" s="78">
        <f>SUMIF('16TH'!R:R,"VC",'16TH'!T:T)+SUMIF('16TH'!R:R,"VC",'16TH'!U:U)+SUMIF('16TH'!R:R,"",'16TH'!T:T)+SUMIF('16TH'!R:R,"",'16TH'!U:U)</f>
        <v>0</v>
      </c>
      <c r="K17" s="78">
        <f>SUMIF('16TH'!R:R,"BC",'16TH'!T:T)+SUMIF('16TH'!R:R,"BC",'16TH'!U:U)</f>
        <v>0</v>
      </c>
      <c r="L17" s="78">
        <f t="shared" si="0"/>
        <v>0</v>
      </c>
      <c r="M17" s="79">
        <f>SUMIF('16TH'!R:R,"VNH",'16TH'!T:T)+SUMIF('16TH'!R:R,"VNH",'16TH'!U:U)</f>
        <v>0</v>
      </c>
      <c r="N17" s="78">
        <f>SUMIF('16TH'!R:R,"VCH",'16TH'!T:T)+SUMIF('16TH'!R:R,"VCH",'16TH'!U:U)</f>
        <v>0</v>
      </c>
      <c r="O17" s="78">
        <f>SUMIF('16TH'!R:R,"VMH",'16TH'!T:T)+SUMIF('16TH'!R:R,"VMH",'16TH'!U:U)</f>
        <v>0</v>
      </c>
      <c r="P17" s="78">
        <f>SUMIF('16TH'!R:R, "BM", '16TH'!N:N) + SUMIF('16TH'!R:R, "VM", '16TH'!N:N) + SUMIF('16TH'!R:R, "VNH", '16TH'!N:N) + SUMIF('16TH'!R:R, "VMH", '16TH'!N:N)</f>
        <v>0</v>
      </c>
      <c r="Q17" s="80">
        <f>SUMIF('16TH'!R:R, "BC", '16TH'!N:N) + SUMIF('16TH'!R:R, "VC", '16TH'!N:N) + SUMIF('16TH'!R:R, "VCH", '16TH'!N:N) + SUMIF('16TH'!R:R, "", '16TH'!N:N)</f>
        <v>0</v>
      </c>
      <c r="R17" s="82"/>
    </row>
    <row r="18" spans="1:18" x14ac:dyDescent="0.3">
      <c r="A18" s="72">
        <v>17</v>
      </c>
      <c r="B18" s="76">
        <f>SUMIF('17TH'!S:S,"M",'17TH'!T:T)+SUMIF('17TH'!S:S,"M",'17TH'!U:U)</f>
        <v>0</v>
      </c>
      <c r="C18" s="77">
        <f>SUMIF('17TH'!S:S,"L",'17TH'!T:T)+SUMIF('17TH'!S:S,"L",'17TH'!U:U)</f>
        <v>0</v>
      </c>
      <c r="D18" s="61">
        <f>SUMIF('17TH'!S:S,"A",'17TH'!T:T)+SUMIF('17TH'!S:S,"A",'17TH'!U:U)</f>
        <v>0</v>
      </c>
      <c r="E18" s="61">
        <f>SUMIFS('17TH'!M:M,'17TH'!S:S,"M")</f>
        <v>0</v>
      </c>
      <c r="F18" s="61">
        <f>SUMIFS('17TH'!M:M,'17TH'!S:S,"L")</f>
        <v>0</v>
      </c>
      <c r="G18" s="61">
        <f>SUMIFS('17TH'!M:M,'17TH'!S:S,"A")</f>
        <v>0</v>
      </c>
      <c r="H18" s="61">
        <f>SUMIF('17TH'!R:R,"VM",'17TH'!T:T)+SUMIF('17TH'!R:R,"VM",'17TH'!U:U)+SUMIF('17TH'!R:R,"VMH",'17TH'!T:T)+SUMIF('17TH'!R:R,"VMH",'17TH'!U:U)+SUMIF('17TH'!R:R,"VNH",'17TH'!T:T)+SUMIF('17TH'!R:R,"VNH",'17TH'!U:U)</f>
        <v>0</v>
      </c>
      <c r="I18" s="62">
        <f t="shared" si="1"/>
        <v>0</v>
      </c>
      <c r="J18" s="78">
        <f>SUMIF('17TH'!R:R,"VC",'17TH'!T:T)+SUMIF('17TH'!R:R,"VC",'17TH'!U:U)+SUMIF('17TH'!R:R,"",'17TH'!T:T)+SUMIF('17TH'!R:R,"",'17TH'!U:U)</f>
        <v>0</v>
      </c>
      <c r="K18" s="78">
        <f>SUMIF('17TH'!R:R,"BC",'17TH'!T:T)+SUMIF('17TH'!R:R,"BC",'17TH'!U:U)</f>
        <v>0</v>
      </c>
      <c r="L18" s="78">
        <f t="shared" si="0"/>
        <v>0</v>
      </c>
      <c r="M18" s="79">
        <f>SUMIF('17TH'!R:R,"VNH",'17TH'!T:T)+SUMIF('17TH'!R:R,"VNH",'17TH'!U:U)</f>
        <v>0</v>
      </c>
      <c r="N18" s="78">
        <f>SUMIF('17TH'!R:R,"VCH",'17TH'!T:T)+SUMIF('17TH'!R:R,"VCH",'17TH'!U:U)</f>
        <v>0</v>
      </c>
      <c r="O18" s="78">
        <f>SUMIF('17TH'!R:R,"VMH",'17TH'!T:T)+SUMIF('17TH'!R:R,"VMH",'17TH'!U:U)</f>
        <v>0</v>
      </c>
      <c r="P18" s="78">
        <f>SUMIF('17TH'!R:R, "BM", '17TH'!N:N) + SUMIF('17TH'!R:R, "VM", '17TH'!N:N) + SUMIF('17TH'!R:R, "VNH", '17TH'!N:N) + SUMIF('17TH'!R:R, "VMH", '17TH'!N:N)</f>
        <v>0</v>
      </c>
      <c r="Q18" s="80">
        <f>SUMIF('17TH'!R:R, "BC", '17TH'!N:N) + SUMIF('17TH'!R:R, "VC", '17TH'!N:N) + SUMIF('17TH'!R:R, "VCH", '17TH'!N:N) + SUMIF('17TH'!R:R, "", '17TH'!N:N)</f>
        <v>0</v>
      </c>
      <c r="R18" s="82"/>
    </row>
    <row r="19" spans="1:18" x14ac:dyDescent="0.3">
      <c r="A19" s="72">
        <v>18</v>
      </c>
      <c r="B19" s="76">
        <f>SUMIF('18TH'!S:S,"M",'18TH'!T:T)+SUMIF('18TH'!S:S,"M",'18TH'!U:U)</f>
        <v>0</v>
      </c>
      <c r="C19" s="77">
        <f>SUMIF('18TH'!S:S,"L",'18TH'!T:T)+SUMIF('18TH'!S:S,"L",'18TH'!U:U)</f>
        <v>0</v>
      </c>
      <c r="D19" s="61">
        <f>SUMIF('18TH'!S:S,"A",'18TH'!T:T)+SUMIF('18TH'!S:S,"A",'18TH'!U:U)</f>
        <v>0</v>
      </c>
      <c r="E19" s="61">
        <f>SUMIFS('18TH'!M:M,'18TH'!S:S,"M")</f>
        <v>0</v>
      </c>
      <c r="F19" s="61">
        <f>SUMIFS('18TH'!M:M,'18TH'!S:S,"L")</f>
        <v>0</v>
      </c>
      <c r="G19" s="61">
        <f>SUMIFS('18TH'!M:M,'18TH'!S:S,"A")</f>
        <v>0</v>
      </c>
      <c r="H19" s="61">
        <f>SUMIF('18TH'!R:R,"VM",'18TH'!T:T)+SUMIF('18TH'!R:R,"VM",'18TH'!U:U)+SUMIF('18TH'!R:R,"VMH",'18TH'!T:T)+SUMIF('18TH'!R:R,"VMH",'18TH'!U:U)+SUMIF('18TH'!R:R,"VNH",'18TH'!T:T)+SUMIF('18TH'!R:R,"VNH",'18TH'!U:U)</f>
        <v>0</v>
      </c>
      <c r="I19" s="62">
        <f t="shared" si="1"/>
        <v>0</v>
      </c>
      <c r="J19" s="78">
        <f>SUMIF('18TH'!R:R,"VC",'18TH'!T:T)+SUMIF('18TH'!R:R,"VC",'18TH'!U:U)+SUMIF('18TH'!R:R,"",'18TH'!T:T)+SUMIF('18TH'!R:R,"",'18TH'!U:U)</f>
        <v>0</v>
      </c>
      <c r="K19" s="78">
        <f>SUMIF('18TH'!R:R,"BC",'18TH'!T:T)+SUMIF('18TH'!R:R,"BC",'18TH'!U:U)</f>
        <v>0</v>
      </c>
      <c r="L19" s="78">
        <f t="shared" si="0"/>
        <v>0</v>
      </c>
      <c r="M19" s="79">
        <f>SUMIF('18TH'!R:R,"VNH",'18TH'!T:T)+SUMIF('18TH'!R:R,"VNH",'18TH'!U:U)</f>
        <v>0</v>
      </c>
      <c r="N19" s="78">
        <f>SUMIF('18TH'!R:R,"VCH",'18TH'!T:T)+SUMIF('18TH'!R:R,"VCH",'18TH'!U:U)</f>
        <v>0</v>
      </c>
      <c r="O19" s="78">
        <f>SUMIF('18TH'!R:R,"VMH",'18TH'!T:T)+SUMIF('18TH'!R:R,"VMH",'18TH'!U:U)</f>
        <v>0</v>
      </c>
      <c r="P19" s="78">
        <f>SUMIF('18TH'!R:R, "BM", '18TH'!N:N) + SUMIF('18TH'!R:R, "VM", '18TH'!N:N) + SUMIF('18TH'!R:R, "VNH", '18TH'!N:N) + SUMIF('18TH'!R:R, "VMH", '18TH'!N:N)</f>
        <v>0</v>
      </c>
      <c r="Q19" s="80">
        <f>SUMIF('18TH'!R:R, "BC", '18TH'!N:N) + SUMIF('18TH'!R:R, "VC", '18TH'!N:N) + SUMIF('18TH'!R:R, "VCH", '18TH'!N:N) + SUMIF('18TH'!R:R, "", '18TH'!N:N)</f>
        <v>0</v>
      </c>
      <c r="R19" s="82"/>
    </row>
    <row r="20" spans="1:18" x14ac:dyDescent="0.3">
      <c r="A20" s="72">
        <v>19</v>
      </c>
      <c r="B20" s="76">
        <f>SUMIF('19TH'!S:S,"M",'19TH'!T:T)+SUMIF('19TH'!S:S,"M",'19TH'!U:U)</f>
        <v>0</v>
      </c>
      <c r="C20" s="77">
        <f>SUMIF('19TH'!S:S,"L",'19TH'!T:T)+SUMIF('19TH'!S:S,"L",'19TH'!U:U)</f>
        <v>0</v>
      </c>
      <c r="D20" s="61">
        <f>SUMIF('19TH'!S:S,"A",'19TH'!T:T)+SUMIF('19TH'!S:S,"A",'19TH'!U:U)</f>
        <v>0</v>
      </c>
      <c r="E20" s="61">
        <f>SUMIFS('19TH'!M:M,'19TH'!S:S,"M")</f>
        <v>0</v>
      </c>
      <c r="F20" s="61">
        <f>SUMIFS('19TH'!M:M,'19TH'!S:S,"L")</f>
        <v>0</v>
      </c>
      <c r="G20" s="61">
        <f>SUMIFS('19TH'!M:M,'19TH'!S:S,"A")</f>
        <v>0</v>
      </c>
      <c r="H20" s="61">
        <f>SUMIF('19TH'!R:R,"VM",'19TH'!T:T)+SUMIF('19TH'!R:R,"VM",'19TH'!U:U)+SUMIF('19TH'!R:R,"VMH",'19TH'!T:T)+SUMIF('19TH'!R:R,"VMH",'19TH'!U:U)+SUMIF('19TH'!R:R,"VNH",'19TH'!T:T)+SUMIF('19TH'!R:R,"VNH",'19TH'!U:U)</f>
        <v>0</v>
      </c>
      <c r="I20" s="62">
        <f t="shared" si="1"/>
        <v>0</v>
      </c>
      <c r="J20" s="78">
        <f>SUMIF('19TH'!R:R,"VC",'19TH'!T:T)+SUMIF('19TH'!R:R,"VC",'19TH'!U:U)+SUMIF('19TH'!R:R,"",'19TH'!T:T)+SUMIF('19TH'!R:R,"",'19TH'!U:U)</f>
        <v>0</v>
      </c>
      <c r="K20" s="78">
        <f>SUMIF('19TH'!R:R,"BC",'19TH'!T:T)+SUMIF('19TH'!R:R,"BC",'19TH'!U:U)</f>
        <v>0</v>
      </c>
      <c r="L20" s="78">
        <f t="shared" si="0"/>
        <v>0</v>
      </c>
      <c r="M20" s="79">
        <f>SUMIF('19TH'!R:R,"VNH",'19TH'!T:T)+SUMIF('19TH'!R:R,"VNH",'19TH'!U:U)</f>
        <v>0</v>
      </c>
      <c r="N20" s="78">
        <f>SUMIF('19TH'!R:R,"VCH",'19TH'!T:T)+SUMIF('19TH'!R:R,"VCH",'19TH'!U:U)</f>
        <v>0</v>
      </c>
      <c r="O20" s="78">
        <f>SUMIF('19TH'!R:R,"VMH",'19TH'!T:T)+SUMIF('19TH'!R:R,"VMH",'19TH'!U:U)</f>
        <v>0</v>
      </c>
      <c r="P20" s="78">
        <f>SUMIF('19TH'!R:R, "BM", '19TH'!N:N) + SUMIF('19TH'!R:R, "VM", '19TH'!N:N) + SUMIF('19TH'!R:R, "VNH", '19TH'!N:N) + SUMIF('19TH'!R:R, "VMH", '19TH'!N:N)</f>
        <v>0</v>
      </c>
      <c r="Q20" s="80">
        <f>SUMIF('19TH'!R:R, "BC", '19TH'!N:N) + SUMIF('19TH'!R:R, "VC", '19TH'!N:N) + SUMIF('19TH'!R:R, "VCH", '19TH'!N:N) + SUMIF('19TH'!R:R, "", '19TH'!N:N)</f>
        <v>0</v>
      </c>
      <c r="R20" s="82"/>
    </row>
    <row r="21" spans="1:18" x14ac:dyDescent="0.3">
      <c r="A21" s="72">
        <v>20</v>
      </c>
      <c r="B21" s="76">
        <f>SUMIF('20TH'!S:S,"M",'20TH'!T:T)+SUMIF('20TH'!S:S,"M",'20TH'!U:U)</f>
        <v>0</v>
      </c>
      <c r="C21" s="77">
        <f>SUMIF('20TH'!S:S,"L",'20TH'!T:T)+SUMIF('20TH'!S:S,"L",'20TH'!U:U)</f>
        <v>0</v>
      </c>
      <c r="D21" s="61">
        <f>SUMIF('20TH'!S:S,"A",'20TH'!T:T)+SUMIF('20TH'!S:S,"A",'20TH'!U:U)</f>
        <v>0</v>
      </c>
      <c r="E21" s="61">
        <f>SUMIFS('20TH'!M:M,'20TH'!S:S,"M")</f>
        <v>0</v>
      </c>
      <c r="F21" s="61">
        <f>SUMIFS('20TH'!M:M,'20TH'!S:S,"L")</f>
        <v>0</v>
      </c>
      <c r="G21" s="61">
        <f>SUMIFS('20TH'!M:M,'20TH'!S:S,"A")</f>
        <v>0</v>
      </c>
      <c r="H21" s="61">
        <f>SUMIF('20TH'!R:R,"VM",'20TH'!T:T)+SUMIF('20TH'!R:R,"VM",'20TH'!U:U)+SUMIF('20TH'!R:R,"VMH",'20TH'!T:T)+SUMIF('20TH'!R:R,"VMH",'20TH'!U:U)+SUMIF('20TH'!R:R,"VNH",'20TH'!T:T)+SUMIF('20TH'!R:R,"VNH",'20TH'!U:U)</f>
        <v>0</v>
      </c>
      <c r="I21" s="62">
        <f t="shared" si="1"/>
        <v>0</v>
      </c>
      <c r="J21" s="78">
        <f>SUMIF('20TH'!R:R,"VC",'20TH'!T:T)+SUMIF('20TH'!R:R,"VC",'20TH'!U:U)+SUMIF('20TH'!R:R,"",'20TH'!T:T)+SUMIF('20TH'!R:R,"",'20TH'!U:U)</f>
        <v>0</v>
      </c>
      <c r="K21" s="78">
        <f>SUMIF('20TH'!R:R,"BC",'20TH'!T:T)+SUMIF('20TH'!R:R,"BC",'20TH'!U:U)</f>
        <v>0</v>
      </c>
      <c r="L21" s="78">
        <f t="shared" si="0"/>
        <v>0</v>
      </c>
      <c r="M21" s="79">
        <f>SUMIF('20TH'!R:R,"VNH",'20TH'!T:T)+SUMIF('20TH'!R:R,"VNH",'20TH'!U:U)</f>
        <v>0</v>
      </c>
      <c r="N21" s="78">
        <f>SUMIF('20TH'!R:R,"VCH",'20TH'!T:T)+SUMIF('20TH'!R:R,"VCH",'20TH'!U:U)</f>
        <v>0</v>
      </c>
      <c r="O21" s="78">
        <f>SUMIF('20TH'!R:R,"VMH",'20TH'!T:T)+SUMIF('20TH'!R:R,"VMH",'20TH'!U:U)</f>
        <v>0</v>
      </c>
      <c r="P21" s="78">
        <f>SUMIF('20TH'!R:R, "BM", '20TH'!N:N) + SUMIF('20TH'!R:R, "VM", '20TH'!N:N) + SUMIF('20TH'!R:R, "VNH", '20TH'!N:N) + SUMIF('20TH'!R:R, "VMH", '20TH'!N:N)</f>
        <v>0</v>
      </c>
      <c r="Q21" s="80">
        <f>SUMIF('20TH'!R:R, "BC", '20TH'!N:N) + SUMIF('20TH'!R:R, "VC", '20TH'!N:N) + SUMIF('20TH'!R:R, "VCH", '20TH'!N:N) + SUMIF('20TH'!R:R, "", '20TH'!N:N)</f>
        <v>0</v>
      </c>
      <c r="R21" s="82"/>
    </row>
    <row r="22" spans="1:18" x14ac:dyDescent="0.3">
      <c r="A22" s="72">
        <v>21</v>
      </c>
      <c r="B22" s="76">
        <f>SUMIF('21ST'!S:S,"M",'21ST'!T:T)+SUMIF('21ST'!S:S,"M",'21ST'!U:U)</f>
        <v>0</v>
      </c>
      <c r="C22" s="77">
        <f>SUMIF('21ST'!S:S,"L",'21ST'!T:T)+SUMIF('21ST'!S:S,"L",'21ST'!U:U)</f>
        <v>0</v>
      </c>
      <c r="D22" s="61">
        <f>SUMIF('21ST'!S:S,"A",'21ST'!T:T)+SUMIF('21ST'!S:S,"A",'21ST'!U:U)</f>
        <v>0</v>
      </c>
      <c r="E22" s="61">
        <f>SUMIFS('21ST'!M:M,'21ST'!S:S,"M")</f>
        <v>0</v>
      </c>
      <c r="F22" s="61">
        <f>SUMIFS('21ST'!M:M,'21ST'!S:S,"L")</f>
        <v>0</v>
      </c>
      <c r="G22" s="61">
        <f>SUMIFS('21ST'!M:M,'21ST'!S:S,"A")</f>
        <v>0</v>
      </c>
      <c r="H22" s="61">
        <f>SUMIF('21ST'!R:R,"VM",'21ST'!T:T)+SUMIF('21ST'!R:R,"VM",'21ST'!U:U)+SUMIF('21ST'!R:R,"VMH",'21ST'!T:T)+SUMIF('21ST'!R:R,"VMH",'21ST'!U:U)+SUMIF('21ST'!R:R,"VNH",'21ST'!T:T)+SUMIF('21ST'!R:R,"VNH",'21ST'!U:U)</f>
        <v>0</v>
      </c>
      <c r="I22" s="62">
        <f t="shared" si="1"/>
        <v>0</v>
      </c>
      <c r="J22" s="78">
        <f>SUMIF('21ST'!R:R,"VC",'21ST'!T:T)+SUMIF('21ST'!R:R,"VC",'21ST'!U:U)+SUMIF('21ST'!R:R,"",'21ST'!T:T)+SUMIF('21ST'!R:R,"",'21ST'!U:U)</f>
        <v>0</v>
      </c>
      <c r="K22" s="78">
        <f>SUMIF('21ST'!R:R,"BC",'21ST'!T:T)+SUMIF('21ST'!R:R,"BC",'21ST'!U:U)</f>
        <v>0</v>
      </c>
      <c r="L22" s="78">
        <f t="shared" si="0"/>
        <v>0</v>
      </c>
      <c r="M22" s="79">
        <f>SUMIF('21ST'!R:R,"VNH",'21ST'!T:T)+SUMIF('21ST'!R:R,"VNH",'21ST'!U:U)</f>
        <v>0</v>
      </c>
      <c r="N22" s="78">
        <f>SUMIF('21ST'!R:R,"VCH",'21ST'!T:T)+SUMIF('21ST'!R:R,"VCH",'21ST'!U:U)</f>
        <v>0</v>
      </c>
      <c r="O22" s="78">
        <f>SUMIF('21ST'!R:R,"VMH",'21ST'!T:T)+SUMIF('21ST'!R:R,"VMH",'21ST'!U:U)</f>
        <v>0</v>
      </c>
      <c r="P22" s="78">
        <f>SUMIF('21ST'!R:R, "BM", '21ST'!N:N) + SUMIF('21ST'!R:R, "VM", '21ST'!N:N) + SUMIF('21ST'!R:R, "VNH", '21ST'!N:N) + SUMIF('21ST'!R:R, "VMH", '21ST'!N:N)</f>
        <v>0</v>
      </c>
      <c r="Q22" s="80">
        <f>SUMIF('21ST'!R:R, "BC", '21ST'!N:N) + SUMIF('21ST'!R:R, "VC", '21ST'!N:N) + SUMIF('21ST'!R:R, "VCH", '21ST'!N:N) + SUMIF('21ST'!R:R, "", '21ST'!N:N)</f>
        <v>0</v>
      </c>
      <c r="R22" s="82"/>
    </row>
    <row r="23" spans="1:18" x14ac:dyDescent="0.3">
      <c r="A23" s="72">
        <v>22</v>
      </c>
      <c r="B23" s="76">
        <f>SUMIF('22ND'!S:S,"M",'22ND'!T:T)+SUMIF('22ND'!S:S,"M",'22ND'!U:U)</f>
        <v>0</v>
      </c>
      <c r="C23" s="77">
        <f>SUMIF('22ND'!S:S,"L",'22ND'!T:T)+SUMIF('22ND'!S:S,"L",'22ND'!U:U)</f>
        <v>0</v>
      </c>
      <c r="D23" s="61">
        <f>SUMIF('22ND'!S:S,"A",'22ND'!T:T)+SUMIF('22ND'!S:S,"A",'22ND'!U:U)</f>
        <v>0</v>
      </c>
      <c r="E23" s="61">
        <f>SUMIFS('22ND'!M:M,'22ND'!S:S,"M")</f>
        <v>0</v>
      </c>
      <c r="F23" s="61">
        <f>SUMIFS('22ND'!M:M,'22ND'!S:S,"L")</f>
        <v>0</v>
      </c>
      <c r="G23" s="61">
        <f>SUMIFS('22ND'!M:M,'22ND'!S:S,"A")</f>
        <v>0</v>
      </c>
      <c r="H23" s="61">
        <f>SUMIF('22ND'!R:R,"VM",'22ND'!T:T)+SUMIF('22ND'!R:R,"VM",'22ND'!U:U)+SUMIF('22ND'!R:R,"VMH",'22ND'!T:T)+SUMIF('22ND'!R:R,"VMH",'22ND'!U:U)+SUMIF('22ND'!R:R,"VNH",'22ND'!T:T)+SUMIF('22ND'!R:R,"VNH",'22ND'!U:U)</f>
        <v>0</v>
      </c>
      <c r="I23" s="62">
        <f t="shared" si="1"/>
        <v>0</v>
      </c>
      <c r="J23" s="78">
        <f>SUMIF('22ND'!R:R,"VC",'22ND'!T:T)+SUMIF('22ND'!R:R,"VC",'22ND'!U:U)+SUMIF('22ND'!R:R,"",'22ND'!T:T)+SUMIF('22ND'!R:R,"",'22ND'!U:U)</f>
        <v>0</v>
      </c>
      <c r="K23" s="78">
        <f>SUMIF('22ND'!R:R,"BC",'22ND'!T:T)+SUMIF('22ND'!R:R,"BC",'22ND'!U:U)</f>
        <v>0</v>
      </c>
      <c r="L23" s="78">
        <f t="shared" si="0"/>
        <v>0</v>
      </c>
      <c r="M23" s="79">
        <f>SUMIF('22ND'!R:R,"VNH",'22ND'!T:T)+SUMIF('22ND'!R:R,"VNH",'22ND'!U:U)</f>
        <v>0</v>
      </c>
      <c r="N23" s="78">
        <f>SUMIF('22ND'!R:R,"VCH",'22ND'!T:T)+SUMIF('22ND'!R:R,"VCH",'22ND'!U:U)</f>
        <v>0</v>
      </c>
      <c r="O23" s="78">
        <f>SUMIF('22ND'!R:R,"VMH",'22ND'!T:T)+SUMIF('22ND'!R:R,"VMH",'22ND'!U:U)</f>
        <v>0</v>
      </c>
      <c r="P23" s="78">
        <f>SUMIF('22ND'!R:R, "BM", '22ND'!N:N) + SUMIF('22ND'!R:R, "VM", '22ND'!N:N) + SUMIF('22ND'!R:R, "VNH", '22ND'!N:N) + SUMIF('22ND'!R:R, "VMH", '22ND'!N:N)</f>
        <v>0</v>
      </c>
      <c r="Q23" s="80">
        <f>SUMIF('22ND'!R:R, "BC", '22ND'!N:N) + SUMIF('22ND'!R:R, "VC", '22ND'!N:N) + SUMIF('22ND'!R:R, "VCH", '22ND'!N:N) + SUMIF('22ND'!R:R, "", '22ND'!N:N)</f>
        <v>0</v>
      </c>
      <c r="R23" s="82"/>
    </row>
    <row r="24" spans="1:18" x14ac:dyDescent="0.3">
      <c r="A24" s="72">
        <v>23</v>
      </c>
      <c r="B24" s="76">
        <f>SUMIF('23RD'!S:S,"M",'23RD'!T:T)+SUMIF('23RD'!S:S,"M",'23RD'!U:U)</f>
        <v>0</v>
      </c>
      <c r="C24" s="77">
        <f>SUMIF('23RD'!S:S,"L",'23RD'!T:T)+SUMIF('23RD'!S:S,"L",'23RD'!U:U)</f>
        <v>0</v>
      </c>
      <c r="D24" s="61">
        <f>SUMIF('23RD'!S:S,"A",'23RD'!T:T)+SUMIF('23RD'!S:S,"A",'23RD'!U:U)</f>
        <v>0</v>
      </c>
      <c r="E24" s="61">
        <f>SUMIFS('23RD'!M:M,'23RD'!S:S,"M")</f>
        <v>0</v>
      </c>
      <c r="F24" s="61">
        <f>SUMIFS('23RD'!M:M,'23RD'!S:S,"L")</f>
        <v>0</v>
      </c>
      <c r="G24" s="61">
        <f>SUMIFS('23RD'!M:M,'23RD'!S:S,"A")</f>
        <v>0</v>
      </c>
      <c r="H24" s="61">
        <f>SUMIF('23RD'!R:R,"VM",'23RD'!T:T)+SUMIF('23RD'!R:R,"VM",'23RD'!U:U)+SUMIF('23RD'!R:R,"VMH",'23RD'!T:T)+SUMIF('23RD'!R:R,"VMH",'23RD'!U:U)+SUMIF('23RD'!R:R,"VNH",'23RD'!T:T)+SUMIF('23RD'!R:R,"VNH",'23RD'!U:U)</f>
        <v>0</v>
      </c>
      <c r="I24" s="62">
        <f t="shared" si="1"/>
        <v>0</v>
      </c>
      <c r="J24" s="78">
        <f>SUMIF('23RD'!R:R,"VC",'23RD'!T:T)+SUMIF('23RD'!R:R,"VC",'23RD'!U:U)+SUMIF('23RD'!R:R,"",'23RD'!T:T)+SUMIF('23RD'!R:R,"",'23RD'!U:U)</f>
        <v>0</v>
      </c>
      <c r="K24" s="78">
        <f>SUMIF('23RD'!R:R,"BC",'23RD'!T:T)+SUMIF('23RD'!R:R,"BC",'23RD'!U:U)</f>
        <v>0</v>
      </c>
      <c r="L24" s="78">
        <f t="shared" si="0"/>
        <v>0</v>
      </c>
      <c r="M24" s="79">
        <f>SUMIF('23RD'!R:R,"VNH",'23RD'!T:T)+SUMIF('23RD'!R:R,"VNH",'23RD'!U:U)</f>
        <v>0</v>
      </c>
      <c r="N24" s="78">
        <f>SUMIF('23RD'!R:R,"VCH",'23RD'!T:T)+SUMIF('23RD'!R:R,"VCH",'23RD'!U:U)</f>
        <v>0</v>
      </c>
      <c r="O24" s="78">
        <f>SUMIF('23RD'!R:R,"VMH",'23RD'!T:T)+SUMIF('23RD'!R:R,"VMH",'23RD'!U:U)</f>
        <v>0</v>
      </c>
      <c r="P24" s="78">
        <f>SUMIF('23RD'!R:R, "BM", '23RD'!N:N) + SUMIF('23RD'!R:R, "VM", '23RD'!N:N) + SUMIF('23RD'!R:R, "VNH", '23RD'!N:N) + SUMIF('23RD'!R:R, "VMH", '23RD'!N:N)</f>
        <v>0</v>
      </c>
      <c r="Q24" s="80">
        <f>SUMIF('23RD'!R:R, "BC", '23RD'!N:N) + SUMIF('23RD'!R:R, "VC", '23RD'!N:N) + SUMIF('23RD'!R:R, "VCH", '23RD'!N:N) + SUMIF('23RD'!R:R, "", '23RD'!N:N)</f>
        <v>0</v>
      </c>
      <c r="R24" s="82"/>
    </row>
    <row r="25" spans="1:18" x14ac:dyDescent="0.3">
      <c r="A25" s="72">
        <v>24</v>
      </c>
      <c r="B25" s="76">
        <f>SUMIF('24TH'!S:S,"M",'24TH'!T:T)+SUMIF('24TH'!S:S,"M",'24TH'!U:U)</f>
        <v>0</v>
      </c>
      <c r="C25" s="77">
        <f>SUMIF('24TH'!S:S,"L",'24TH'!T:T)+SUMIF('24TH'!S:S,"L",'24TH'!U:U)</f>
        <v>0</v>
      </c>
      <c r="D25" s="61">
        <f>SUMIF('24TH'!S:S,"A",'24TH'!T:T)+SUMIF('24TH'!S:S,"A",'24TH'!U:U)</f>
        <v>0</v>
      </c>
      <c r="E25" s="61">
        <f>SUMIFS('24TH'!M:M,'24TH'!S:S,"M")</f>
        <v>0</v>
      </c>
      <c r="F25" s="61">
        <f>SUMIFS('24TH'!M:M,'24TH'!S:S,"L")</f>
        <v>0</v>
      </c>
      <c r="G25" s="61">
        <f>SUMIFS('24TH'!M:M,'24TH'!S:S,"A")</f>
        <v>0</v>
      </c>
      <c r="H25" s="61">
        <f>SUMIF('24TH'!R:R,"VM",'24TH'!T:T)+SUMIF('24TH'!R:R,"VM",'24TH'!U:U)+SUMIF('24TH'!R:R,"VMH",'24TH'!T:T)+SUMIF('24TH'!R:R,"VMH",'24TH'!U:U)+SUMIF('24TH'!R:R,"VNH",'24TH'!T:T)+SUMIF('24TH'!R:R,"VNH",'24TH'!U:U)</f>
        <v>0</v>
      </c>
      <c r="I25" s="62">
        <f t="shared" si="1"/>
        <v>0</v>
      </c>
      <c r="J25" s="78">
        <f>SUMIF('24TH'!R:R,"VC",'24TH'!T:T)+SUMIF('24TH'!R:R,"VC",'24TH'!U:U)+SUMIF('24TH'!R:R,"",'24TH'!T:T)+SUMIF('24TH'!R:R,"",'24TH'!U:U)</f>
        <v>0</v>
      </c>
      <c r="K25" s="78">
        <f>SUMIF('24TH'!R:R,"BC",'24TH'!T:T)+SUMIF('24TH'!R:R,"BC",'24TH'!U:U)</f>
        <v>0</v>
      </c>
      <c r="L25" s="78">
        <f t="shared" si="0"/>
        <v>0</v>
      </c>
      <c r="M25" s="79">
        <f>SUMIF('24TH'!R:R,"VNH",'24TH'!T:T)+SUMIF('24TH'!R:R,"VNH",'24TH'!U:U)</f>
        <v>0</v>
      </c>
      <c r="N25" s="78">
        <f>SUMIF('24TH'!R:R,"VCH",'24TH'!T:T)+SUMIF('24TH'!R:R,"VCH",'24TH'!U:U)</f>
        <v>0</v>
      </c>
      <c r="O25" s="78">
        <f>SUMIF('24TH'!R:R,"VMH",'24TH'!T:T)+SUMIF('24TH'!R:R,"VMH",'24TH'!U:U)</f>
        <v>0</v>
      </c>
      <c r="P25" s="78">
        <f>SUMIF('24TH'!R:R, "BM", '24TH'!N:N) + SUMIF('24TH'!R:R, "VM", '24TH'!N:N) + SUMIF('24TH'!R:R, "VNH", '24TH'!N:N) + SUMIF('24TH'!R:R, "VMH", '24TH'!N:N)</f>
        <v>0</v>
      </c>
      <c r="Q25" s="80">
        <f>SUMIF('24TH'!R:R, "BC", '24TH'!N:N) + SUMIF('24TH'!R:R, "VC", '24TH'!N:N) + SUMIF('24TH'!R:R, "VCH", '24TH'!N:N) + SUMIF('24TH'!R:R, "", '24TH'!N:N)</f>
        <v>0</v>
      </c>
      <c r="R25" s="82"/>
    </row>
    <row r="26" spans="1:18" x14ac:dyDescent="0.3">
      <c r="A26" s="72">
        <v>25</v>
      </c>
      <c r="B26" s="76">
        <f>SUMIF('25TH'!S:S,"M",'25TH'!T:T)+SUMIF('25TH'!S:S,"M",'25TH'!U:U)</f>
        <v>0</v>
      </c>
      <c r="C26" s="77">
        <f>SUMIF('25TH'!S:S,"L",'25TH'!T:T)+SUMIF('25TH'!S:S,"L",'25TH'!U:U)</f>
        <v>0</v>
      </c>
      <c r="D26" s="61">
        <f>SUMIF('25TH'!S:S,"A",'25TH'!T:T)+SUMIF('25TH'!S:S,"A",'25TH'!U:U)</f>
        <v>0</v>
      </c>
      <c r="E26" s="61">
        <f>SUMIFS('25TH'!M:M,'25TH'!S:S,"M")</f>
        <v>0</v>
      </c>
      <c r="F26" s="61">
        <f>SUMIFS('25TH'!M:M,'25TH'!S:S,"L")</f>
        <v>0</v>
      </c>
      <c r="G26" s="61">
        <f>SUMIFS('25TH'!M:M,'25TH'!S:S,"A")</f>
        <v>0</v>
      </c>
      <c r="H26" s="61">
        <f>SUMIF('25TH'!R:R,"VM",'25TH'!T:T)+SUMIF('25TH'!R:R,"VM",'25TH'!U:U)+SUMIF('25TH'!R:R,"VMH",'25TH'!T:T)+SUMIF('25TH'!R:R,"VMH",'25TH'!U:U)+SUMIF('25TH'!R:R,"VNH",'25TH'!T:T)+SUMIF('25TH'!R:R,"VNH",'25TH'!U:U)</f>
        <v>0</v>
      </c>
      <c r="I26" s="62">
        <f t="shared" si="1"/>
        <v>0</v>
      </c>
      <c r="J26" s="78">
        <f>SUMIF('25TH'!R:R,"VC",'25TH'!T:T)+SUMIF('25TH'!R:R,"VC",'25TH'!U:U)+SUMIF('25TH'!R:R,"",'25TH'!T:T)+SUMIF('25TH'!R:R,"",'25TH'!U:U)</f>
        <v>0</v>
      </c>
      <c r="K26" s="78">
        <f>SUMIF('25TH'!R:R,"BC",'25TH'!T:T)+SUMIF('25TH'!R:R,"BC",'25TH'!U:U)</f>
        <v>0</v>
      </c>
      <c r="L26" s="78">
        <f t="shared" si="0"/>
        <v>0</v>
      </c>
      <c r="M26" s="79">
        <f>SUMIF('25TH'!R:R,"VNH",'25TH'!T:T)+SUMIF('25TH'!R:R,"VNH",'25TH'!U:U)</f>
        <v>0</v>
      </c>
      <c r="N26" s="78">
        <f>SUMIF('25TH'!R:R,"VCH",'25TH'!T:T)+SUMIF('25TH'!R:R,"VCH",'25TH'!U:U)</f>
        <v>0</v>
      </c>
      <c r="O26" s="78">
        <f>SUMIF('25TH'!R:R,"VMH",'25TH'!T:T)+SUMIF('25TH'!R:R,"VMH",'25TH'!U:U)</f>
        <v>0</v>
      </c>
      <c r="P26" s="78">
        <f>SUMIF('25TH'!R:R, "BM", '25TH'!N:N) + SUMIF('25TH'!R:R, "VM", '25TH'!N:N) + SUMIF('25TH'!R:R, "VNH", '25TH'!N:N) + SUMIF('25TH'!R:R, "VMH", '25TH'!N:N)</f>
        <v>0</v>
      </c>
      <c r="Q26" s="80">
        <f>SUMIF('25TH'!R:R, "BC", '25TH'!N:N) + SUMIF('25TH'!R:R, "VC", '25TH'!N:N) + SUMIF('25TH'!R:R, "VCH", '25TH'!N:N) + SUMIF('25TH'!R:R, "", '25TH'!N:N)</f>
        <v>0</v>
      </c>
      <c r="R26" s="82"/>
    </row>
    <row r="27" spans="1:18" x14ac:dyDescent="0.3">
      <c r="A27" s="72">
        <v>26</v>
      </c>
      <c r="B27" s="76">
        <f>SUMIF('26TH'!S:S,"M",'26TH'!T:T)+SUMIF('26TH'!S:S,"M",'26TH'!U:U)</f>
        <v>0</v>
      </c>
      <c r="C27" s="77">
        <f>SUMIF('26TH'!S:S,"L",'26TH'!T:T)+SUMIF('26TH'!S:S,"L",'26TH'!U:U)</f>
        <v>0</v>
      </c>
      <c r="D27" s="61">
        <f>SUMIF('26TH'!S:S,"A",'26TH'!T:T)+SUMIF('26TH'!S:S,"A",'26TH'!U:U)</f>
        <v>0</v>
      </c>
      <c r="E27" s="61">
        <f>SUMIFS('26TH'!M:M,'26TH'!S:S,"M")</f>
        <v>0</v>
      </c>
      <c r="F27" s="61">
        <f>SUMIFS('26TH'!M:M,'26TH'!S:S,"L")</f>
        <v>0</v>
      </c>
      <c r="G27" s="61">
        <f>SUMIFS('26TH'!M:M,'26TH'!S:S,"A")</f>
        <v>0</v>
      </c>
      <c r="H27" s="61">
        <f>SUMIF('26TH'!R:R,"VM",'26TH'!T:T)+SUMIF('26TH'!R:R,"VM",'26TH'!U:U)+SUMIF('26TH'!R:R,"VMH",'26TH'!T:T)+SUMIF('26TH'!R:R,"VMH",'26TH'!U:U)+SUMIF('26TH'!R:R,"VNH",'26TH'!T:T)+SUMIF('26TH'!R:R,"VNH",'26TH'!U:U)</f>
        <v>0</v>
      </c>
      <c r="I27" s="62">
        <f t="shared" si="1"/>
        <v>0</v>
      </c>
      <c r="J27" s="78">
        <f>SUMIF('26TH'!R:R,"VC",'26TH'!T:T)+SUMIF('26TH'!R:R,"VC",'26TH'!U:U)+SUMIF('26TH'!R:R,"",'26TH'!T:T)+SUMIF('26TH'!R:R,"",'26TH'!U:U)</f>
        <v>0</v>
      </c>
      <c r="K27" s="78">
        <f>SUMIF('26TH'!R:R,"BC",'26TH'!T:T)+SUMIF('26TH'!R:R,"BC",'26TH'!U:U)</f>
        <v>0</v>
      </c>
      <c r="L27" s="78">
        <f t="shared" si="0"/>
        <v>0</v>
      </c>
      <c r="M27" s="79">
        <f>SUMIF('26TH'!R:R,"VNH",'26TH'!T:T)+SUMIF('26TH'!R:R,"VNH",'26TH'!U:U)</f>
        <v>0</v>
      </c>
      <c r="N27" s="78">
        <f>SUMIF('26TH'!R:R,"VCH",'26TH'!T:T)+SUMIF('26TH'!R:R,"VCH",'26TH'!U:U)</f>
        <v>0</v>
      </c>
      <c r="O27" s="78">
        <f>SUMIF('26TH'!R:R,"VMH",'26TH'!T:T)+SUMIF('26TH'!R:R,"VMH",'26TH'!U:U)</f>
        <v>0</v>
      </c>
      <c r="P27" s="78">
        <f>SUMIF('26TH'!R:R, "BM", '26TH'!N:N) + SUMIF('26TH'!R:R, "VM", '26TH'!N:N) + SUMIF('26TH'!R:R, "VNH", '26TH'!N:N) + SUMIF('26TH'!R:R, "VMH", '26TH'!N:N)</f>
        <v>0</v>
      </c>
      <c r="Q27" s="80">
        <f>SUMIF('26TH'!R:R, "BC", '26TH'!N:N) + SUMIF('26TH'!R:R, "VC", '26TH'!N:N) + SUMIF('26TH'!R:R, "VCH", '26TH'!N:N) + SUMIF('26TH'!R:R, "", '26TH'!N:N)</f>
        <v>0</v>
      </c>
      <c r="R27" s="82"/>
    </row>
    <row r="28" spans="1:18" x14ac:dyDescent="0.3">
      <c r="A28" s="72">
        <v>27</v>
      </c>
      <c r="B28" s="76">
        <f>SUMIF('27TH'!S:S,"M",'27TH'!T:T)+SUMIF('27TH'!S:S,"M",'27TH'!U:U)</f>
        <v>0</v>
      </c>
      <c r="C28" s="77">
        <f>SUMIF('27TH'!S:S,"L",'27TH'!T:T)+SUMIF('27TH'!S:S,"L",'27TH'!U:U)</f>
        <v>0</v>
      </c>
      <c r="D28" s="61">
        <f>SUMIF('27TH'!S:S,"A",'27TH'!T:T)+SUMIF('27TH'!S:S,"A",'27TH'!U:U)</f>
        <v>0</v>
      </c>
      <c r="E28" s="61">
        <f>SUMIFS('27TH'!M:M,'27TH'!S:S,"M")</f>
        <v>0</v>
      </c>
      <c r="F28" s="61">
        <f>SUMIFS('27TH'!M:M,'27TH'!S:S,"L")</f>
        <v>0</v>
      </c>
      <c r="G28" s="61">
        <f>SUMIFS('27TH'!M:M,'27TH'!S:S,"A")</f>
        <v>0</v>
      </c>
      <c r="H28" s="61">
        <f>SUMIF('27TH'!R:R,"VM",'27TH'!T:T)+SUMIF('27TH'!R:R,"VM",'27TH'!U:U)+SUMIF('27TH'!R:R,"VMH",'27TH'!T:T)+SUMIF('27TH'!R:R,"VMH",'27TH'!U:U)+SUMIF('27TH'!R:R,"VNH",'27TH'!T:T)+SUMIF('27TH'!R:R,"VNH",'27TH'!U:U)</f>
        <v>0</v>
      </c>
      <c r="I28" s="62">
        <f t="shared" si="1"/>
        <v>0</v>
      </c>
      <c r="J28" s="78">
        <f>SUMIF('27TH'!R:R,"VC",'27TH'!T:T)+SUMIF('27TH'!R:R,"VC",'27TH'!U:U)+SUMIF('27TH'!R:R,"",'27TH'!T:T)+SUMIF('27TH'!R:R,"",'27TH'!U:U)</f>
        <v>0</v>
      </c>
      <c r="K28" s="78">
        <f>SUMIF('27TH'!R:R,"BC",'27TH'!T:T)+SUMIF('27TH'!R:R,"BC",'27TH'!U:U)</f>
        <v>0</v>
      </c>
      <c r="L28" s="78">
        <f t="shared" si="0"/>
        <v>0</v>
      </c>
      <c r="M28" s="79">
        <f>SUMIF('27TH'!R:R,"VNH",'27TH'!T:T)+SUMIF('27TH'!R:R,"VNH",'27TH'!U:U)</f>
        <v>0</v>
      </c>
      <c r="N28" s="78">
        <f>SUMIF('27TH'!R:R,"VCH",'27TH'!T:T)+SUMIF('27TH'!R:R,"VCH",'27TH'!U:U)</f>
        <v>0</v>
      </c>
      <c r="O28" s="78">
        <f>SUMIF('27TH'!R:R,"VMH",'27TH'!T:T)+SUMIF('27TH'!R:R,"VMH",'27TH'!U:U)</f>
        <v>0</v>
      </c>
      <c r="P28" s="78">
        <f>SUMIF('27TH'!R:R, "BM", '27TH'!N:N) + SUMIF('27TH'!R:R, "VM", '27TH'!N:N) + SUMIF('27TH'!R:R, "VNH", '27TH'!N:N) + SUMIF('27TH'!R:R, "VMH", '27TH'!N:N)</f>
        <v>0</v>
      </c>
      <c r="Q28" s="80">
        <f>SUMIF('27TH'!R:R, "BC", '27TH'!N:N) + SUMIF('27TH'!R:R, "VC", '27TH'!N:N) + SUMIF('27TH'!R:R, "VCH", '27TH'!N:N) + SUMIF('27TH'!R:R, "", '27TH'!N:N)</f>
        <v>0</v>
      </c>
      <c r="R28" s="82"/>
    </row>
    <row r="29" spans="1:18" x14ac:dyDescent="0.3">
      <c r="A29" s="72">
        <v>28</v>
      </c>
      <c r="B29" s="76">
        <f>SUMIF('28TH'!S:S,"M",'28TH'!T:T)+SUMIF('28TH'!S:S,"M",'28TH'!U:U)</f>
        <v>0</v>
      </c>
      <c r="C29" s="77">
        <f>SUMIF('28TH'!S:S,"L",'28TH'!T:T)+SUMIF('28TH'!S:S,"L",'28TH'!U:U)</f>
        <v>0</v>
      </c>
      <c r="D29" s="61">
        <f>SUMIF('28TH'!S:S,"A",'28TH'!T:T)+SUMIF('28TH'!S:S,"A",'28TH'!U:U)</f>
        <v>0</v>
      </c>
      <c r="E29" s="61">
        <f>SUMIFS('28TH'!M:M,'28TH'!S:S,"M")</f>
        <v>0</v>
      </c>
      <c r="F29" s="61">
        <f>SUMIFS('28TH'!M:M,'28TH'!S:S,"L")</f>
        <v>0</v>
      </c>
      <c r="G29" s="61">
        <f>SUMIFS('28TH'!M:M,'28TH'!S:S,"A")</f>
        <v>0</v>
      </c>
      <c r="H29" s="61">
        <f>SUMIF('28TH'!R:R,"VM",'28TH'!T:T)+SUMIF('28TH'!R:R,"VM",'28TH'!U:U)+SUMIF('28TH'!R:R,"VMH",'28TH'!T:T)+SUMIF('28TH'!R:R,"VMH",'28TH'!U:U)+SUMIF('28TH'!R:R,"VNH",'28TH'!T:T)+SUMIF('28TH'!R:R,"VNH",'28TH'!U:U)</f>
        <v>0</v>
      </c>
      <c r="I29" s="62">
        <f t="shared" si="1"/>
        <v>0</v>
      </c>
      <c r="J29" s="78">
        <f>SUMIF('28TH'!R:R,"VC",'28TH'!T:T)+SUMIF('28TH'!R:R,"VC",'28TH'!U:U)+SUMIF('28TH'!R:R,"",'28TH'!T:T)+SUMIF('28TH'!R:R,"",'28TH'!U:U)</f>
        <v>0</v>
      </c>
      <c r="K29" s="78">
        <f>SUMIF('28TH'!R:R,"BC",'28TH'!T:T)+SUMIF('28TH'!R:R,"BC",'28TH'!U:U)</f>
        <v>0</v>
      </c>
      <c r="L29" s="78">
        <f t="shared" si="0"/>
        <v>0</v>
      </c>
      <c r="M29" s="79">
        <f>SUMIF('28TH'!R:R,"VNH",'28TH'!T:T)+SUMIF('28TH'!R:R,"VNH",'28TH'!U:U)</f>
        <v>0</v>
      </c>
      <c r="N29" s="78">
        <f>SUMIF('28TH'!R:R,"VCH",'28TH'!T:T)+SUMIF('28TH'!R:R,"VCH",'28TH'!U:U)</f>
        <v>0</v>
      </c>
      <c r="O29" s="78">
        <f>SUMIF('28TH'!R:R,"VMH",'28TH'!T:T)+SUMIF('28TH'!R:R,"VMH",'28TH'!U:U)</f>
        <v>0</v>
      </c>
      <c r="P29" s="78">
        <f>SUMIF('28TH'!R:R, "BM", '28TH'!N:N) + SUMIF('28TH'!R:R, "VM", '28TH'!N:N) + SUMIF('28TH'!R:R, "VNH", '28TH'!N:N) + SUMIF('28TH'!R:R, "VMH", '28TH'!N:N)</f>
        <v>0</v>
      </c>
      <c r="Q29" s="80">
        <f>SUMIF('28TH'!R:R, "BC", '28TH'!N:N) + SUMIF('28TH'!R:R, "VC", '28TH'!N:N) + SUMIF('28TH'!R:R, "VCH", '28TH'!N:N) + SUMIF('28TH'!R:R, "", '28TH'!N:N)</f>
        <v>0</v>
      </c>
      <c r="R29" s="82"/>
    </row>
    <row r="30" spans="1:18" x14ac:dyDescent="0.3">
      <c r="A30" s="72">
        <v>29</v>
      </c>
      <c r="B30" s="76">
        <f>SUMIF('29TH'!S:S,"M",'29TH'!T:T)+SUMIF('29TH'!S:S,"M",'29TH'!U:U)</f>
        <v>0</v>
      </c>
      <c r="C30" s="77">
        <f>SUMIF('29TH'!S:S,"L",'29TH'!T:T)+SUMIF('29TH'!S:S,"L",'29TH'!U:U)</f>
        <v>0</v>
      </c>
      <c r="D30" s="61">
        <f>SUMIF('29TH'!S:S,"A",'29TH'!T:T)+SUMIF('29TH'!S:S,"A",'29TH'!U:U)</f>
        <v>0</v>
      </c>
      <c r="E30" s="61">
        <f>SUMIFS('29TH'!M:M,'29TH'!S:S,"M")</f>
        <v>0</v>
      </c>
      <c r="F30" s="61">
        <f>SUMIFS('29TH'!M:M,'29TH'!S:S,"L")</f>
        <v>0</v>
      </c>
      <c r="G30" s="61">
        <f>SUMIFS('29TH'!M:M,'29TH'!S:S,"A")</f>
        <v>0</v>
      </c>
      <c r="H30" s="61">
        <f>SUMIF('29TH'!R:R,"VM",'29TH'!T:T)+SUMIF('29TH'!R:R,"VM",'29TH'!U:U)+SUMIF('29TH'!R:R,"VMH",'29TH'!T:T)+SUMIF('29TH'!R:R,"VMH",'29TH'!U:U)+SUMIF('29TH'!R:R,"VNH",'29TH'!T:T)+SUMIF('29TH'!R:R,"VNH",'29TH'!U:U)</f>
        <v>1</v>
      </c>
      <c r="I30" s="62">
        <f t="shared" si="1"/>
        <v>1</v>
      </c>
      <c r="J30" s="78">
        <f>SUMIF('29TH'!R:R,"VC",'29TH'!T:T)+SUMIF('29TH'!R:R,"VC",'29TH'!U:U)+SUMIF('29TH'!R:R,"",'29TH'!T:T)+SUMIF('29TH'!R:R,"",'29TH'!U:U)</f>
        <v>6</v>
      </c>
      <c r="K30" s="78">
        <f>SUMIF('29TH'!R:R,"BC",'29TH'!T:T)+SUMIF('29TH'!R:R,"BC",'29TH'!U:U)</f>
        <v>36</v>
      </c>
      <c r="L30" s="78">
        <f t="shared" si="0"/>
        <v>42</v>
      </c>
      <c r="M30" s="79">
        <f>SUMIF('29TH'!R:R,"VNH",'29TH'!T:T)+SUMIF('29TH'!R:R,"VNH",'29TH'!U:U)</f>
        <v>0</v>
      </c>
      <c r="N30" s="78">
        <f>SUMIF('29TH'!R:R,"VCH",'29TH'!T:T)+SUMIF('29TH'!R:R,"VCH",'29TH'!U:U)</f>
        <v>0</v>
      </c>
      <c r="O30" s="78">
        <f>SUMIF('29TH'!R:R,"VMH",'29TH'!T:T)+SUMIF('29TH'!R:R,"VMH",'29TH'!U:U)</f>
        <v>0</v>
      </c>
      <c r="P30" s="78">
        <f>SUMIF('29TH'!R:R, "BM", '29TH'!N:N) + SUMIF('29TH'!R:R, "VM", '29TH'!N:N) + SUMIF('29TH'!R:R, "VNH", '29TH'!N:N) + SUMIF('29TH'!R:R, "VMH", '29TH'!N:N)</f>
        <v>3</v>
      </c>
      <c r="Q30" s="80">
        <f>SUMIF('29TH'!R:R, "BC", '29TH'!N:N) + SUMIF('29TH'!R:R, "VC", '29TH'!N:N) + SUMIF('29TH'!R:R, "VCH", '29TH'!N:N) + SUMIF('29TH'!R:R, "", '29TH'!N:N)</f>
        <v>8</v>
      </c>
      <c r="R30" s="82"/>
    </row>
    <row r="31" spans="1:18" x14ac:dyDescent="0.3">
      <c r="A31" s="72">
        <v>30</v>
      </c>
      <c r="B31" s="76">
        <f>SUMIF('30TH'!S:S,"M",'30TH'!T:T)+SUMIF('30TH'!S:S,"M",'30TH'!U:U)</f>
        <v>0</v>
      </c>
      <c r="C31" s="77">
        <f>SUMIF('30TH'!S:S,"L",'30TH'!T:T)+SUMIF('30TH'!S:S,"L",'30TH'!U:U)</f>
        <v>0</v>
      </c>
      <c r="D31" s="61">
        <f>SUMIF('30TH'!S:S,"A",'30TH'!T:T)+SUMIF('30TH'!S:S,"A",'30TH'!U:U)</f>
        <v>0</v>
      </c>
      <c r="E31" s="61">
        <f>SUMIFS('30TH'!M:M,'30TH'!S:S,"M")</f>
        <v>0</v>
      </c>
      <c r="F31" s="61">
        <f>SUMIFS('30TH'!M:M,'30TH'!S:S,"L")</f>
        <v>0</v>
      </c>
      <c r="G31" s="61">
        <f>SUMIFS('30TH'!M:M,'30TH'!S:S,"A")</f>
        <v>0</v>
      </c>
      <c r="H31" s="61">
        <f>SUMIF('30TH'!R:R,"VM",'30TH'!T:T)+SUMIF('30TH'!R:R,"VM",'30TH'!U:U)+SUMIF('30TH'!R:R,"VMH",'30TH'!T:T)+SUMIF('30TH'!R:R,"VMH",'30TH'!U:U)+SUMIF('30TH'!R:R,"VNH",'30TH'!T:T)+SUMIF('30TH'!R:R,"VNH",'30TH'!U:U)</f>
        <v>2</v>
      </c>
      <c r="I31" s="62">
        <f t="shared" si="1"/>
        <v>2</v>
      </c>
      <c r="J31" s="78">
        <f>SUMIF('30TH'!R:R,"VC",'30TH'!T:T)+SUMIF('30TH'!R:R,"VC",'30TH'!U:U)+SUMIF('30TH'!R:R,"",'30TH'!T:T)+SUMIF('30TH'!R:R,"",'30TH'!U:U)</f>
        <v>27</v>
      </c>
      <c r="K31" s="78">
        <f>SUMIF('30TH'!R:R,"BC",'30TH'!T:T)+SUMIF('30TH'!R:R,"BC",'30TH'!U:U)</f>
        <v>16</v>
      </c>
      <c r="L31" s="78">
        <f t="shared" si="0"/>
        <v>43</v>
      </c>
      <c r="M31" s="79">
        <f>SUMIF('30TH'!R:R,"VNH",'30TH'!T:T)+SUMIF('30TH'!R:R,"VNH",'30TH'!U:U)</f>
        <v>0</v>
      </c>
      <c r="N31" s="78">
        <f>SUMIF('30TH'!R:R,"VCH",'30TH'!T:T)+SUMIF('30TH'!R:R,"VCH",'30TH'!U:U)</f>
        <v>0</v>
      </c>
      <c r="O31" s="78">
        <f>SUMIF('30TH'!R:R,"VMH",'30TH'!T:T)+SUMIF('30TH'!R:R,"VMH",'30TH'!U:U)</f>
        <v>0</v>
      </c>
      <c r="P31" s="78">
        <f>SUMIF('30TH'!R:R, "BM", '30TH'!N:N) + SUMIF('30TH'!R:R, "VM", '30TH'!N:N) + SUMIF('30TH'!R:R, "VNH", '30TH'!N:N) + SUMIF('30TH'!R:R, "VMH", '30TH'!N:N)</f>
        <v>2</v>
      </c>
      <c r="Q31" s="80">
        <f>SUMIF('30TH'!R:R, "BC", '30TH'!N:N) + SUMIF('30TH'!R:R, "VC", '30TH'!N:N) + SUMIF('30TH'!R:R, "VCH", '30TH'!N:N) + SUMIF('30TH'!R:R, "", '30TH'!N:N)</f>
        <v>21</v>
      </c>
      <c r="R31" s="82"/>
    </row>
    <row r="32" spans="1:18" ht="15" thickBot="1" x14ac:dyDescent="0.35">
      <c r="A32" s="73">
        <v>31</v>
      </c>
      <c r="B32" s="76">
        <f>SUMIF('31ST'!S:S,"M",'31ST'!T:T)+SUMIF('31ST'!S:S,"M",'31ST'!U:U)</f>
        <v>0</v>
      </c>
      <c r="C32" s="77">
        <f>SUMIF('31ST'!S:S,"L",'31ST'!T:T)+SUMIF('31ST'!S:S,"L",'31ST'!U:U)</f>
        <v>0</v>
      </c>
      <c r="D32" s="61">
        <f>SUMIF('31ST'!S:S,"A",'31ST'!T:T)+SUMIF('31ST'!S:S,"A",'31ST'!U:U)</f>
        <v>0</v>
      </c>
      <c r="E32" s="61">
        <f>SUMIFS('31ST'!M:M,'31ST'!S:S,"M")</f>
        <v>0</v>
      </c>
      <c r="F32" s="61">
        <f>SUMIFS('31ST'!M:M,'31ST'!S:S,"L")</f>
        <v>0</v>
      </c>
      <c r="G32" s="61">
        <f>SUMIFS('31ST'!M:M,'31ST'!S:S,"A")</f>
        <v>0</v>
      </c>
      <c r="H32" s="61">
        <f>SUMIF('31ST'!R:R,"VM",'31ST'!T:T)+SUMIF('31ST'!R:R,"VM",'31ST'!U:U)+SUMIF('31ST'!R:R,"VMH",'31ST'!T:T)+SUMIF('31ST'!R:R,"VMH",'31ST'!U:U)+SUMIF('31ST'!R:R,"VNH",'31ST'!T:T)+SUMIF('31ST'!R:R,"VNH",'31ST'!U:U)</f>
        <v>2</v>
      </c>
      <c r="I32" s="62">
        <f t="shared" si="1"/>
        <v>2</v>
      </c>
      <c r="J32" s="78">
        <f>SUMIF('31ST'!R:R,"VC",'31ST'!T:T)+SUMIF('31ST'!R:R,"VC",'31ST'!U:U)+SUMIF('31ST'!R:R,"",'31ST'!T:T)+SUMIF('31ST'!R:R,"",'31ST'!U:U)</f>
        <v>37</v>
      </c>
      <c r="K32" s="78">
        <f>SUMIF('31ST'!R:R,"BC",'31ST'!T:T)+SUMIF('31ST'!R:R,"BC",'31ST'!U:U)</f>
        <v>0</v>
      </c>
      <c r="L32" s="78">
        <f t="shared" si="0"/>
        <v>37</v>
      </c>
      <c r="M32" s="79">
        <f>SUMIF('31ST'!R:R,"VNH",'31ST'!T:T)+SUMIF('31ST'!R:R,"VNH",'31ST'!U:U)</f>
        <v>0</v>
      </c>
      <c r="N32" s="78">
        <f>SUMIF('31ST'!R:R,"VCH",'31ST'!T:T)+SUMIF('31ST'!R:R,"VCH",'31ST'!U:U)</f>
        <v>0</v>
      </c>
      <c r="O32" s="78">
        <f>SUMIF('31ST'!R:R,"VMH",'31ST'!T:T)+SUMIF('31ST'!R:R,"VMH",'31ST'!U:U)</f>
        <v>0</v>
      </c>
      <c r="P32" s="78">
        <f>SUMIF('31ST'!R:R, "BM", '31ST'!N:N) + SUMIF('31ST'!R:R, "VM", '31ST'!N:N) + SUMIF('31ST'!R:R, "VNH", '31ST'!N:N) + SUMIF('31ST'!R:R, "VMH", '31ST'!N:N)</f>
        <v>1</v>
      </c>
      <c r="Q32" s="80">
        <f>SUMIF('31ST'!R:R, "BC", '31ST'!N:N) + SUMIF('31ST'!R:R, "VC", '31ST'!N:N) + SUMIF('31ST'!R:R, "VCH", '31ST'!N:N) + SUMIF('31ST'!R:R, "", '31ST'!N:N)</f>
        <v>11</v>
      </c>
      <c r="R32" s="83"/>
    </row>
    <row r="33" spans="1:18" ht="15" thickBot="1" x14ac:dyDescent="0.35">
      <c r="A33" s="74" t="s">
        <v>18</v>
      </c>
      <c r="B33" s="63">
        <f>SUM(B2:B32)</f>
        <v>0</v>
      </c>
      <c r="C33" s="64">
        <f t="shared" ref="C33:Q33" si="2">SUM(C2:C32)</f>
        <v>0</v>
      </c>
      <c r="D33" s="64">
        <f t="shared" si="2"/>
        <v>0</v>
      </c>
      <c r="E33" s="64">
        <f t="shared" si="2"/>
        <v>0</v>
      </c>
      <c r="F33" s="64">
        <f t="shared" si="2"/>
        <v>0</v>
      </c>
      <c r="G33" s="64">
        <f t="shared" si="2"/>
        <v>0</v>
      </c>
      <c r="H33" s="64">
        <f t="shared" si="2"/>
        <v>5</v>
      </c>
      <c r="I33" s="65">
        <f t="shared" si="2"/>
        <v>5</v>
      </c>
      <c r="J33" s="66">
        <f t="shared" si="2"/>
        <v>70</v>
      </c>
      <c r="K33" s="67">
        <f t="shared" si="2"/>
        <v>52</v>
      </c>
      <c r="L33" s="67">
        <f t="shared" si="2"/>
        <v>122</v>
      </c>
      <c r="M33" s="67">
        <f t="shared" si="2"/>
        <v>0</v>
      </c>
      <c r="N33" s="67">
        <f t="shared" si="2"/>
        <v>0</v>
      </c>
      <c r="O33" s="67">
        <f t="shared" si="2"/>
        <v>0</v>
      </c>
      <c r="P33" s="67">
        <f t="shared" si="2"/>
        <v>6</v>
      </c>
      <c r="Q33" s="68">
        <f t="shared" si="2"/>
        <v>40</v>
      </c>
      <c r="R33" s="75">
        <f>SUM(R2:R32)</f>
        <v>0</v>
      </c>
    </row>
  </sheetData>
  <pageMargins left="0.7" right="0.7" top="0.75" bottom="0.75" header="0.3" footer="0.3"/>
  <headerFooter>
    <oddFooter>&amp;L_x000D_&amp;1#&amp;"Calibri"&amp;14&amp;K000000 NATS Internal</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96A15-EE11-42E8-98AD-9304C29E11F5}">
  <sheetPr codeName="Sheet3"/>
  <dimension ref="A1:E104"/>
  <sheetViews>
    <sheetView workbookViewId="0">
      <pane ySplit="2" topLeftCell="A3" activePane="bottomLeft" state="frozen"/>
      <selection pane="bottomLeft" sqref="A1:B1"/>
    </sheetView>
  </sheetViews>
  <sheetFormatPr defaultRowHeight="14.4" x14ac:dyDescent="0.3"/>
  <cols>
    <col min="1" max="1" width="10.44140625" bestFit="1" customWidth="1"/>
    <col min="2" max="2" width="52.6640625" bestFit="1" customWidth="1"/>
    <col min="3" max="3" width="6" bestFit="1" customWidth="1"/>
    <col min="4" max="4" width="12.5546875" bestFit="1" customWidth="1"/>
    <col min="5" max="5" width="22.33203125" bestFit="1" customWidth="1"/>
  </cols>
  <sheetData>
    <row r="1" spans="1:5" x14ac:dyDescent="0.3">
      <c r="A1" s="84" t="s">
        <v>8637</v>
      </c>
      <c r="B1" s="84"/>
    </row>
    <row r="2" spans="1:5" x14ac:dyDescent="0.3">
      <c r="A2" t="s">
        <v>79</v>
      </c>
      <c r="B2" t="s">
        <v>80</v>
      </c>
      <c r="C2" t="s">
        <v>77</v>
      </c>
      <c r="D2" t="s">
        <v>81</v>
      </c>
      <c r="E2" t="s">
        <v>82</v>
      </c>
    </row>
    <row r="3" spans="1:5" x14ac:dyDescent="0.3">
      <c r="A3" t="s">
        <v>83</v>
      </c>
      <c r="B3" t="s">
        <v>84</v>
      </c>
      <c r="C3" t="s">
        <v>85</v>
      </c>
      <c r="E3" t="s">
        <v>86</v>
      </c>
    </row>
    <row r="4" spans="1:5" x14ac:dyDescent="0.3">
      <c r="A4" t="s">
        <v>47</v>
      </c>
      <c r="B4" t="s">
        <v>87</v>
      </c>
      <c r="C4" t="s">
        <v>88</v>
      </c>
      <c r="D4" t="s">
        <v>89</v>
      </c>
      <c r="E4" t="s">
        <v>90</v>
      </c>
    </row>
    <row r="5" spans="1:5" x14ac:dyDescent="0.3">
      <c r="A5" t="s">
        <v>72</v>
      </c>
      <c r="B5" t="s">
        <v>91</v>
      </c>
      <c r="C5" t="s">
        <v>85</v>
      </c>
      <c r="D5" t="s">
        <v>92</v>
      </c>
      <c r="E5" t="s">
        <v>93</v>
      </c>
    </row>
    <row r="6" spans="1:5" x14ac:dyDescent="0.3">
      <c r="A6" t="s">
        <v>46</v>
      </c>
      <c r="B6" t="s">
        <v>87</v>
      </c>
      <c r="C6" t="s">
        <v>88</v>
      </c>
      <c r="D6" t="s">
        <v>8278</v>
      </c>
      <c r="E6" t="s">
        <v>94</v>
      </c>
    </row>
    <row r="7" spans="1:5" x14ac:dyDescent="0.3">
      <c r="A7" t="s">
        <v>39</v>
      </c>
      <c r="B7" t="s">
        <v>91</v>
      </c>
      <c r="C7" t="s">
        <v>85</v>
      </c>
      <c r="D7" t="s">
        <v>95</v>
      </c>
      <c r="E7" t="s">
        <v>96</v>
      </c>
    </row>
    <row r="8" spans="1:5" x14ac:dyDescent="0.3">
      <c r="A8" t="s">
        <v>49</v>
      </c>
      <c r="B8" t="s">
        <v>87</v>
      </c>
      <c r="C8" t="s">
        <v>88</v>
      </c>
      <c r="E8" t="s">
        <v>97</v>
      </c>
    </row>
    <row r="9" spans="1:5" x14ac:dyDescent="0.3">
      <c r="A9" t="s">
        <v>98</v>
      </c>
      <c r="B9" t="s">
        <v>91</v>
      </c>
      <c r="C9" t="s">
        <v>85</v>
      </c>
      <c r="E9" t="s">
        <v>99</v>
      </c>
    </row>
    <row r="10" spans="1:5" x14ac:dyDescent="0.3">
      <c r="A10" t="s">
        <v>100</v>
      </c>
      <c r="B10" t="s">
        <v>87</v>
      </c>
      <c r="C10" t="s">
        <v>88</v>
      </c>
    </row>
    <row r="11" spans="1:5" x14ac:dyDescent="0.3">
      <c r="A11" t="s">
        <v>48</v>
      </c>
      <c r="B11" t="s">
        <v>91</v>
      </c>
      <c r="C11" t="s">
        <v>85</v>
      </c>
      <c r="E11" t="s">
        <v>99</v>
      </c>
    </row>
    <row r="12" spans="1:5" x14ac:dyDescent="0.3">
      <c r="A12" t="s">
        <v>76</v>
      </c>
      <c r="B12" t="s">
        <v>101</v>
      </c>
      <c r="C12" t="s">
        <v>102</v>
      </c>
      <c r="E12" t="s">
        <v>104</v>
      </c>
    </row>
    <row r="13" spans="1:5" x14ac:dyDescent="0.3">
      <c r="A13" t="s">
        <v>105</v>
      </c>
      <c r="B13" t="s">
        <v>101</v>
      </c>
      <c r="C13" t="s">
        <v>102</v>
      </c>
      <c r="D13" t="s">
        <v>103</v>
      </c>
      <c r="E13" t="s">
        <v>106</v>
      </c>
    </row>
    <row r="14" spans="1:5" x14ac:dyDescent="0.3">
      <c r="A14" t="s">
        <v>107</v>
      </c>
      <c r="B14" t="s">
        <v>101</v>
      </c>
      <c r="C14" t="s">
        <v>102</v>
      </c>
      <c r="E14" t="s">
        <v>106</v>
      </c>
    </row>
    <row r="15" spans="1:5" x14ac:dyDescent="0.3">
      <c r="A15" t="s">
        <v>108</v>
      </c>
      <c r="B15" t="s">
        <v>101</v>
      </c>
      <c r="C15" t="s">
        <v>102</v>
      </c>
      <c r="E15" t="s">
        <v>106</v>
      </c>
    </row>
    <row r="16" spans="1:5" x14ac:dyDescent="0.3">
      <c r="A16" t="s">
        <v>109</v>
      </c>
      <c r="B16" t="s">
        <v>101</v>
      </c>
      <c r="C16" t="s">
        <v>102</v>
      </c>
      <c r="E16" t="s">
        <v>106</v>
      </c>
    </row>
    <row r="17" spans="1:5" x14ac:dyDescent="0.3">
      <c r="A17" t="s">
        <v>110</v>
      </c>
      <c r="B17" t="s">
        <v>101</v>
      </c>
      <c r="C17" t="s">
        <v>102</v>
      </c>
      <c r="E17" t="s">
        <v>106</v>
      </c>
    </row>
    <row r="18" spans="1:5" x14ac:dyDescent="0.3">
      <c r="A18" t="s">
        <v>111</v>
      </c>
      <c r="B18" t="s">
        <v>101</v>
      </c>
      <c r="C18" t="s">
        <v>102</v>
      </c>
      <c r="E18" t="s">
        <v>106</v>
      </c>
    </row>
    <row r="19" spans="1:5" x14ac:dyDescent="0.3">
      <c r="A19" t="s">
        <v>112</v>
      </c>
      <c r="B19" t="s">
        <v>101</v>
      </c>
      <c r="C19" t="s">
        <v>102</v>
      </c>
      <c r="E19" t="s">
        <v>106</v>
      </c>
    </row>
    <row r="20" spans="1:5" x14ac:dyDescent="0.3">
      <c r="A20" t="s">
        <v>113</v>
      </c>
      <c r="B20" t="s">
        <v>101</v>
      </c>
      <c r="C20" t="s">
        <v>102</v>
      </c>
      <c r="E20" t="s">
        <v>106</v>
      </c>
    </row>
    <row r="21" spans="1:5" x14ac:dyDescent="0.3">
      <c r="A21" t="s">
        <v>114</v>
      </c>
      <c r="B21" t="s">
        <v>101</v>
      </c>
      <c r="C21" t="s">
        <v>102</v>
      </c>
      <c r="E21" t="s">
        <v>106</v>
      </c>
    </row>
    <row r="22" spans="1:5" x14ac:dyDescent="0.3">
      <c r="A22" t="s">
        <v>115</v>
      </c>
      <c r="B22" t="s">
        <v>101</v>
      </c>
      <c r="C22" t="s">
        <v>102</v>
      </c>
      <c r="E22" t="s">
        <v>116</v>
      </c>
    </row>
    <row r="23" spans="1:5" x14ac:dyDescent="0.3">
      <c r="A23" t="s">
        <v>63</v>
      </c>
      <c r="B23" t="s">
        <v>101</v>
      </c>
      <c r="C23" t="s">
        <v>102</v>
      </c>
      <c r="D23" t="s">
        <v>117</v>
      </c>
      <c r="E23" t="s">
        <v>116</v>
      </c>
    </row>
    <row r="24" spans="1:5" x14ac:dyDescent="0.3">
      <c r="A24" t="s">
        <v>118</v>
      </c>
      <c r="B24" t="s">
        <v>101</v>
      </c>
      <c r="C24" t="s">
        <v>102</v>
      </c>
      <c r="D24" t="s">
        <v>7999</v>
      </c>
      <c r="E24" t="s">
        <v>116</v>
      </c>
    </row>
    <row r="25" spans="1:5" x14ac:dyDescent="0.3">
      <c r="A25" t="s">
        <v>44</v>
      </c>
      <c r="B25" t="s">
        <v>101</v>
      </c>
      <c r="C25" t="s">
        <v>102</v>
      </c>
      <c r="D25" t="s">
        <v>119</v>
      </c>
      <c r="E25" t="s">
        <v>116</v>
      </c>
    </row>
    <row r="26" spans="1:5" x14ac:dyDescent="0.3">
      <c r="A26" t="s">
        <v>120</v>
      </c>
      <c r="B26" t="s">
        <v>101</v>
      </c>
      <c r="C26" t="s">
        <v>102</v>
      </c>
      <c r="D26" t="s">
        <v>121</v>
      </c>
      <c r="E26" t="s">
        <v>116</v>
      </c>
    </row>
    <row r="27" spans="1:5" x14ac:dyDescent="0.3">
      <c r="A27" t="s">
        <v>122</v>
      </c>
      <c r="B27" t="s">
        <v>101</v>
      </c>
      <c r="C27" t="s">
        <v>102</v>
      </c>
      <c r="D27" t="s">
        <v>123</v>
      </c>
      <c r="E27" t="s">
        <v>116</v>
      </c>
    </row>
    <row r="28" spans="1:5" x14ac:dyDescent="0.3">
      <c r="A28" t="s">
        <v>124</v>
      </c>
      <c r="B28" t="s">
        <v>101</v>
      </c>
      <c r="C28" t="s">
        <v>102</v>
      </c>
      <c r="E28" t="s">
        <v>116</v>
      </c>
    </row>
    <row r="29" spans="1:5" x14ac:dyDescent="0.3">
      <c r="A29" t="s">
        <v>43</v>
      </c>
      <c r="B29" t="s">
        <v>101</v>
      </c>
      <c r="C29" t="s">
        <v>102</v>
      </c>
      <c r="D29" t="s">
        <v>8279</v>
      </c>
      <c r="E29" t="s">
        <v>116</v>
      </c>
    </row>
    <row r="30" spans="1:5" x14ac:dyDescent="0.3">
      <c r="A30" t="s">
        <v>125</v>
      </c>
      <c r="B30" t="s">
        <v>101</v>
      </c>
      <c r="C30" t="s">
        <v>102</v>
      </c>
      <c r="E30" t="s">
        <v>116</v>
      </c>
    </row>
    <row r="31" spans="1:5" x14ac:dyDescent="0.3">
      <c r="A31" t="s">
        <v>126</v>
      </c>
      <c r="B31" t="s">
        <v>101</v>
      </c>
      <c r="C31" t="s">
        <v>102</v>
      </c>
      <c r="E31" t="s">
        <v>116</v>
      </c>
    </row>
    <row r="32" spans="1:5" x14ac:dyDescent="0.3">
      <c r="A32" t="s">
        <v>127</v>
      </c>
      <c r="B32" t="s">
        <v>101</v>
      </c>
      <c r="C32" t="s">
        <v>102</v>
      </c>
      <c r="D32" t="s">
        <v>8513</v>
      </c>
      <c r="E32" t="s">
        <v>116</v>
      </c>
    </row>
    <row r="33" spans="1:5" x14ac:dyDescent="0.3">
      <c r="A33" t="s">
        <v>78</v>
      </c>
      <c r="B33" t="s">
        <v>101</v>
      </c>
      <c r="C33" t="s">
        <v>102</v>
      </c>
      <c r="E33" t="s">
        <v>116</v>
      </c>
    </row>
    <row r="34" spans="1:5" x14ac:dyDescent="0.3">
      <c r="A34" t="s">
        <v>42</v>
      </c>
      <c r="B34" t="s">
        <v>101</v>
      </c>
      <c r="C34" t="s">
        <v>102</v>
      </c>
      <c r="D34" t="s">
        <v>128</v>
      </c>
      <c r="E34" t="s">
        <v>116</v>
      </c>
    </row>
    <row r="35" spans="1:5" x14ac:dyDescent="0.3">
      <c r="A35" t="s">
        <v>50</v>
      </c>
      <c r="B35" t="s">
        <v>101</v>
      </c>
      <c r="C35" t="s">
        <v>102</v>
      </c>
      <c r="D35" t="s">
        <v>8514</v>
      </c>
      <c r="E35" t="s">
        <v>116</v>
      </c>
    </row>
    <row r="36" spans="1:5" x14ac:dyDescent="0.3">
      <c r="A36" t="s">
        <v>129</v>
      </c>
      <c r="B36" t="s">
        <v>101</v>
      </c>
      <c r="C36" t="s">
        <v>102</v>
      </c>
      <c r="E36" t="s">
        <v>116</v>
      </c>
    </row>
    <row r="37" spans="1:5" x14ac:dyDescent="0.3">
      <c r="A37" t="s">
        <v>131</v>
      </c>
      <c r="B37" t="s">
        <v>101</v>
      </c>
      <c r="C37" t="s">
        <v>102</v>
      </c>
      <c r="D37" t="s">
        <v>132</v>
      </c>
      <c r="E37" t="s">
        <v>116</v>
      </c>
    </row>
    <row r="38" spans="1:5" x14ac:dyDescent="0.3">
      <c r="A38" t="s">
        <v>133</v>
      </c>
      <c r="B38" t="s">
        <v>101</v>
      </c>
      <c r="C38" t="s">
        <v>102</v>
      </c>
      <c r="D38" t="s">
        <v>8015</v>
      </c>
      <c r="E38" t="s">
        <v>116</v>
      </c>
    </row>
    <row r="39" spans="1:5" x14ac:dyDescent="0.3">
      <c r="A39" t="s">
        <v>134</v>
      </c>
      <c r="B39" t="s">
        <v>101</v>
      </c>
      <c r="C39" t="s">
        <v>102</v>
      </c>
      <c r="D39" t="s">
        <v>135</v>
      </c>
      <c r="E39" t="s">
        <v>116</v>
      </c>
    </row>
    <row r="40" spans="1:5" x14ac:dyDescent="0.3">
      <c r="A40" t="s">
        <v>41</v>
      </c>
      <c r="B40" t="s">
        <v>101</v>
      </c>
      <c r="C40" t="s">
        <v>102</v>
      </c>
      <c r="D40" t="s">
        <v>136</v>
      </c>
      <c r="E40" t="s">
        <v>116</v>
      </c>
    </row>
    <row r="41" spans="1:5" x14ac:dyDescent="0.3">
      <c r="A41" t="s">
        <v>137</v>
      </c>
      <c r="B41" t="s">
        <v>101</v>
      </c>
      <c r="C41" t="s">
        <v>102</v>
      </c>
      <c r="D41" t="s">
        <v>8540</v>
      </c>
      <c r="E41" t="s">
        <v>116</v>
      </c>
    </row>
    <row r="42" spans="1:5" x14ac:dyDescent="0.3">
      <c r="A42" t="s">
        <v>138</v>
      </c>
      <c r="B42" t="s">
        <v>101</v>
      </c>
      <c r="C42" t="s">
        <v>102</v>
      </c>
      <c r="E42" t="s">
        <v>116</v>
      </c>
    </row>
    <row r="43" spans="1:5" x14ac:dyDescent="0.3">
      <c r="A43" t="s">
        <v>70</v>
      </c>
      <c r="B43" t="s">
        <v>101</v>
      </c>
      <c r="C43" t="s">
        <v>102</v>
      </c>
      <c r="D43" t="s">
        <v>139</v>
      </c>
      <c r="E43" t="s">
        <v>116</v>
      </c>
    </row>
    <row r="44" spans="1:5" x14ac:dyDescent="0.3">
      <c r="A44" t="s">
        <v>140</v>
      </c>
      <c r="B44" t="s">
        <v>101</v>
      </c>
      <c r="C44" t="s">
        <v>102</v>
      </c>
      <c r="D44" t="s">
        <v>8107</v>
      </c>
      <c r="E44" t="s">
        <v>116</v>
      </c>
    </row>
    <row r="45" spans="1:5" x14ac:dyDescent="0.3">
      <c r="A45" t="s">
        <v>141</v>
      </c>
      <c r="B45" t="s">
        <v>101</v>
      </c>
      <c r="C45" t="s">
        <v>102</v>
      </c>
      <c r="E45" t="s">
        <v>116</v>
      </c>
    </row>
    <row r="46" spans="1:5" x14ac:dyDescent="0.3">
      <c r="A46" t="s">
        <v>51</v>
      </c>
      <c r="B46" t="s">
        <v>101</v>
      </c>
      <c r="C46" t="s">
        <v>102</v>
      </c>
      <c r="D46" t="s">
        <v>142</v>
      </c>
      <c r="E46" t="s">
        <v>116</v>
      </c>
    </row>
    <row r="47" spans="1:5" x14ac:dyDescent="0.3">
      <c r="A47" t="s">
        <v>143</v>
      </c>
      <c r="B47" t="s">
        <v>101</v>
      </c>
      <c r="C47" t="s">
        <v>102</v>
      </c>
      <c r="E47" t="s">
        <v>116</v>
      </c>
    </row>
    <row r="48" spans="1:5" x14ac:dyDescent="0.3">
      <c r="A48" t="s">
        <v>71</v>
      </c>
      <c r="B48" t="s">
        <v>101</v>
      </c>
      <c r="C48" t="s">
        <v>102</v>
      </c>
      <c r="E48" t="s">
        <v>116</v>
      </c>
    </row>
    <row r="49" spans="1:5" x14ac:dyDescent="0.3">
      <c r="A49" t="s">
        <v>74</v>
      </c>
      <c r="B49" t="s">
        <v>101</v>
      </c>
      <c r="C49" t="s">
        <v>102</v>
      </c>
      <c r="D49" t="s">
        <v>144</v>
      </c>
      <c r="E49" t="s">
        <v>116</v>
      </c>
    </row>
    <row r="50" spans="1:5" x14ac:dyDescent="0.3">
      <c r="A50" t="s">
        <v>145</v>
      </c>
      <c r="B50" t="s">
        <v>101</v>
      </c>
      <c r="C50" t="s">
        <v>102</v>
      </c>
      <c r="E50" t="s">
        <v>116</v>
      </c>
    </row>
    <row r="51" spans="1:5" x14ac:dyDescent="0.3">
      <c r="A51" t="s">
        <v>146</v>
      </c>
      <c r="B51" t="s">
        <v>101</v>
      </c>
      <c r="C51" t="s">
        <v>102</v>
      </c>
      <c r="E51" t="s">
        <v>116</v>
      </c>
    </row>
    <row r="52" spans="1:5" x14ac:dyDescent="0.3">
      <c r="A52" t="s">
        <v>147</v>
      </c>
      <c r="B52" t="s">
        <v>148</v>
      </c>
      <c r="D52" t="s">
        <v>8631</v>
      </c>
      <c r="E52" t="s">
        <v>149</v>
      </c>
    </row>
    <row r="53" spans="1:5" x14ac:dyDescent="0.3">
      <c r="A53" t="s">
        <v>150</v>
      </c>
      <c r="B53" t="s">
        <v>148</v>
      </c>
      <c r="D53" t="s">
        <v>8632</v>
      </c>
      <c r="E53" t="s">
        <v>8635</v>
      </c>
    </row>
    <row r="54" spans="1:5" x14ac:dyDescent="0.3">
      <c r="A54" t="s">
        <v>151</v>
      </c>
      <c r="B54" t="s">
        <v>148</v>
      </c>
      <c r="D54" t="s">
        <v>5631</v>
      </c>
      <c r="E54" t="s">
        <v>8635</v>
      </c>
    </row>
    <row r="55" spans="1:5" x14ac:dyDescent="0.3">
      <c r="A55" t="s">
        <v>152</v>
      </c>
      <c r="B55" t="s">
        <v>148</v>
      </c>
      <c r="D55" t="s">
        <v>8633</v>
      </c>
      <c r="E55" t="s">
        <v>8635</v>
      </c>
    </row>
    <row r="56" spans="1:5" x14ac:dyDescent="0.3">
      <c r="A56" t="s">
        <v>153</v>
      </c>
      <c r="B56" t="s">
        <v>148</v>
      </c>
    </row>
    <row r="57" spans="1:5" x14ac:dyDescent="0.3">
      <c r="A57" t="s">
        <v>154</v>
      </c>
      <c r="B57" t="s">
        <v>148</v>
      </c>
      <c r="D57" t="s">
        <v>8634</v>
      </c>
      <c r="E57" t="s">
        <v>8636</v>
      </c>
    </row>
    <row r="58" spans="1:5" x14ac:dyDescent="0.3">
      <c r="A58" t="s">
        <v>155</v>
      </c>
      <c r="B58" t="s">
        <v>148</v>
      </c>
    </row>
    <row r="59" spans="1:5" x14ac:dyDescent="0.3">
      <c r="A59" t="s">
        <v>156</v>
      </c>
      <c r="B59" t="s">
        <v>148</v>
      </c>
    </row>
    <row r="60" spans="1:5" x14ac:dyDescent="0.3">
      <c r="A60" t="s">
        <v>157</v>
      </c>
      <c r="B60" t="s">
        <v>148</v>
      </c>
    </row>
    <row r="61" spans="1:5" x14ac:dyDescent="0.3">
      <c r="A61" t="s">
        <v>158</v>
      </c>
      <c r="B61" t="s">
        <v>148</v>
      </c>
    </row>
    <row r="62" spans="1:5" x14ac:dyDescent="0.3">
      <c r="A62" t="s">
        <v>159</v>
      </c>
      <c r="B62" t="s">
        <v>87</v>
      </c>
      <c r="C62" t="s">
        <v>88</v>
      </c>
      <c r="E62" t="s">
        <v>160</v>
      </c>
    </row>
    <row r="63" spans="1:5" x14ac:dyDescent="0.3">
      <c r="A63" t="s">
        <v>8000</v>
      </c>
      <c r="B63" t="s">
        <v>87</v>
      </c>
      <c r="C63" t="s">
        <v>88</v>
      </c>
      <c r="E63" t="s">
        <v>160</v>
      </c>
    </row>
    <row r="64" spans="1:5" x14ac:dyDescent="0.3">
      <c r="A64" t="s">
        <v>8001</v>
      </c>
      <c r="B64" t="s">
        <v>87</v>
      </c>
      <c r="C64" t="s">
        <v>88</v>
      </c>
      <c r="E64" t="s">
        <v>160</v>
      </c>
    </row>
    <row r="65" spans="1:5" x14ac:dyDescent="0.3">
      <c r="A65" t="s">
        <v>161</v>
      </c>
      <c r="B65" t="s">
        <v>87</v>
      </c>
      <c r="C65" t="s">
        <v>88</v>
      </c>
      <c r="E65" t="s">
        <v>160</v>
      </c>
    </row>
    <row r="66" spans="1:5" x14ac:dyDescent="0.3">
      <c r="A66" t="s">
        <v>8002</v>
      </c>
      <c r="B66" t="s">
        <v>87</v>
      </c>
      <c r="C66" t="s">
        <v>88</v>
      </c>
      <c r="E66" t="s">
        <v>160</v>
      </c>
    </row>
    <row r="67" spans="1:5" x14ac:dyDescent="0.3">
      <c r="A67" t="s">
        <v>8003</v>
      </c>
      <c r="B67" t="s">
        <v>87</v>
      </c>
      <c r="C67" t="s">
        <v>88</v>
      </c>
      <c r="E67" t="s">
        <v>160</v>
      </c>
    </row>
    <row r="68" spans="1:5" x14ac:dyDescent="0.3">
      <c r="A68" t="s">
        <v>162</v>
      </c>
      <c r="B68" t="s">
        <v>91</v>
      </c>
      <c r="C68" t="s">
        <v>85</v>
      </c>
      <c r="E68" t="s">
        <v>163</v>
      </c>
    </row>
    <row r="69" spans="1:5" x14ac:dyDescent="0.3">
      <c r="A69" t="s">
        <v>8004</v>
      </c>
      <c r="B69" t="s">
        <v>91</v>
      </c>
      <c r="C69" t="s">
        <v>85</v>
      </c>
      <c r="E69" t="s">
        <v>163</v>
      </c>
    </row>
    <row r="70" spans="1:5" x14ac:dyDescent="0.3">
      <c r="A70" t="s">
        <v>8005</v>
      </c>
      <c r="B70" t="s">
        <v>91</v>
      </c>
      <c r="C70" t="s">
        <v>85</v>
      </c>
      <c r="E70" t="s">
        <v>163</v>
      </c>
    </row>
    <row r="71" spans="1:5" x14ac:dyDescent="0.3">
      <c r="A71" t="s">
        <v>164</v>
      </c>
      <c r="B71" t="s">
        <v>165</v>
      </c>
      <c r="D71" t="s">
        <v>166</v>
      </c>
    </row>
    <row r="72" spans="1:5" x14ac:dyDescent="0.3">
      <c r="A72" t="s">
        <v>167</v>
      </c>
      <c r="B72" t="s">
        <v>165</v>
      </c>
      <c r="D72" t="s">
        <v>135</v>
      </c>
    </row>
    <row r="73" spans="1:5" x14ac:dyDescent="0.3">
      <c r="A73" t="s">
        <v>8006</v>
      </c>
      <c r="B73" t="s">
        <v>165</v>
      </c>
      <c r="D73" t="s">
        <v>67</v>
      </c>
    </row>
    <row r="74" spans="1:5" x14ac:dyDescent="0.3">
      <c r="A74" t="s">
        <v>168</v>
      </c>
      <c r="B74" t="s">
        <v>165</v>
      </c>
      <c r="D74" t="s">
        <v>8151</v>
      </c>
    </row>
    <row r="75" spans="1:5" x14ac:dyDescent="0.3">
      <c r="A75" t="s">
        <v>169</v>
      </c>
      <c r="B75" t="s">
        <v>165</v>
      </c>
    </row>
    <row r="76" spans="1:5" x14ac:dyDescent="0.3">
      <c r="A76" t="s">
        <v>170</v>
      </c>
      <c r="B76" t="s">
        <v>165</v>
      </c>
      <c r="D76" t="s">
        <v>171</v>
      </c>
    </row>
    <row r="77" spans="1:5" x14ac:dyDescent="0.3">
      <c r="A77" t="s">
        <v>172</v>
      </c>
      <c r="B77" t="s">
        <v>165</v>
      </c>
      <c r="D77" t="s">
        <v>173</v>
      </c>
    </row>
    <row r="78" spans="1:5" x14ac:dyDescent="0.3">
      <c r="A78" t="s">
        <v>174</v>
      </c>
      <c r="B78" t="s">
        <v>165</v>
      </c>
      <c r="D78" t="s">
        <v>175</v>
      </c>
    </row>
    <row r="79" spans="1:5" x14ac:dyDescent="0.3">
      <c r="A79" t="s">
        <v>176</v>
      </c>
      <c r="B79" t="s">
        <v>165</v>
      </c>
      <c r="D79" t="s">
        <v>171</v>
      </c>
    </row>
    <row r="80" spans="1:5" x14ac:dyDescent="0.3">
      <c r="A80" t="s">
        <v>177</v>
      </c>
      <c r="B80" t="s">
        <v>165</v>
      </c>
      <c r="D80" t="s">
        <v>178</v>
      </c>
    </row>
    <row r="81" spans="1:4" x14ac:dyDescent="0.3">
      <c r="A81" t="s">
        <v>179</v>
      </c>
      <c r="B81" t="s">
        <v>165</v>
      </c>
      <c r="D81" t="s">
        <v>180</v>
      </c>
    </row>
    <row r="82" spans="1:4" x14ac:dyDescent="0.3">
      <c r="A82" t="s">
        <v>181</v>
      </c>
      <c r="B82" t="s">
        <v>165</v>
      </c>
      <c r="D82" t="s">
        <v>182</v>
      </c>
    </row>
    <row r="83" spans="1:4" x14ac:dyDescent="0.3">
      <c r="A83" t="s">
        <v>183</v>
      </c>
      <c r="B83" t="s">
        <v>165</v>
      </c>
      <c r="D83" t="s">
        <v>184</v>
      </c>
    </row>
    <row r="84" spans="1:4" x14ac:dyDescent="0.3">
      <c r="A84" t="s">
        <v>185</v>
      </c>
      <c r="B84" t="s">
        <v>165</v>
      </c>
      <c r="D84" t="s">
        <v>130</v>
      </c>
    </row>
    <row r="85" spans="1:4" x14ac:dyDescent="0.3">
      <c r="A85" t="s">
        <v>186</v>
      </c>
      <c r="B85" t="s">
        <v>165</v>
      </c>
      <c r="D85" t="s">
        <v>187</v>
      </c>
    </row>
    <row r="86" spans="1:4" x14ac:dyDescent="0.3">
      <c r="A86" t="s">
        <v>188</v>
      </c>
      <c r="B86" t="s">
        <v>165</v>
      </c>
    </row>
    <row r="87" spans="1:4" x14ac:dyDescent="0.3">
      <c r="A87" t="s">
        <v>6826</v>
      </c>
      <c r="B87" t="s">
        <v>165</v>
      </c>
      <c r="D87" t="s">
        <v>67</v>
      </c>
    </row>
    <row r="88" spans="1:4" x14ac:dyDescent="0.3">
      <c r="A88" t="s">
        <v>189</v>
      </c>
      <c r="B88" t="s">
        <v>190</v>
      </c>
    </row>
    <row r="89" spans="1:4" x14ac:dyDescent="0.3">
      <c r="A89" t="s">
        <v>191</v>
      </c>
      <c r="B89" t="s">
        <v>190</v>
      </c>
    </row>
    <row r="90" spans="1:4" x14ac:dyDescent="0.3">
      <c r="A90" t="s">
        <v>192</v>
      </c>
      <c r="B90" t="s">
        <v>190</v>
      </c>
    </row>
    <row r="91" spans="1:4" x14ac:dyDescent="0.3">
      <c r="A91" t="s">
        <v>193</v>
      </c>
      <c r="B91" t="s">
        <v>194</v>
      </c>
    </row>
    <row r="92" spans="1:4" x14ac:dyDescent="0.3">
      <c r="A92" t="s">
        <v>195</v>
      </c>
      <c r="B92" t="s">
        <v>194</v>
      </c>
    </row>
    <row r="93" spans="1:4" x14ac:dyDescent="0.3">
      <c r="A93" t="s">
        <v>196</v>
      </c>
      <c r="B93" t="s">
        <v>197</v>
      </c>
    </row>
    <row r="94" spans="1:4" x14ac:dyDescent="0.3">
      <c r="A94" t="s">
        <v>198</v>
      </c>
      <c r="B94" t="s">
        <v>197</v>
      </c>
    </row>
    <row r="95" spans="1:4" x14ac:dyDescent="0.3">
      <c r="A95" t="s">
        <v>8223</v>
      </c>
      <c r="D95" t="s">
        <v>8152</v>
      </c>
    </row>
    <row r="96" spans="1:4" x14ac:dyDescent="0.3">
      <c r="A96" t="s">
        <v>8088</v>
      </c>
      <c r="D96" t="s">
        <v>8152</v>
      </c>
    </row>
    <row r="97" spans="1:4" x14ac:dyDescent="0.3">
      <c r="A97" t="s">
        <v>8153</v>
      </c>
      <c r="D97" t="s">
        <v>8152</v>
      </c>
    </row>
    <row r="98" spans="1:4" x14ac:dyDescent="0.3">
      <c r="A98" t="s">
        <v>8154</v>
      </c>
      <c r="B98" t="s">
        <v>8155</v>
      </c>
      <c r="D98" t="s">
        <v>8152</v>
      </c>
    </row>
    <row r="99" spans="1:4" x14ac:dyDescent="0.3">
      <c r="A99" t="s">
        <v>181</v>
      </c>
      <c r="B99" t="s">
        <v>8155</v>
      </c>
      <c r="D99" t="s">
        <v>8152</v>
      </c>
    </row>
    <row r="100" spans="1:4" x14ac:dyDescent="0.3">
      <c r="A100" t="s">
        <v>185</v>
      </c>
      <c r="B100" t="s">
        <v>8155</v>
      </c>
      <c r="D100" t="s">
        <v>8152</v>
      </c>
    </row>
    <row r="101" spans="1:4" x14ac:dyDescent="0.3">
      <c r="A101" t="s">
        <v>8156</v>
      </c>
      <c r="B101" t="s">
        <v>8155</v>
      </c>
      <c r="D101" t="s">
        <v>8152</v>
      </c>
    </row>
    <row r="102" spans="1:4" x14ac:dyDescent="0.3">
      <c r="A102" t="s">
        <v>8160</v>
      </c>
      <c r="B102" t="s">
        <v>8155</v>
      </c>
      <c r="D102" t="s">
        <v>8152</v>
      </c>
    </row>
    <row r="103" spans="1:4" x14ac:dyDescent="0.3">
      <c r="A103" t="s">
        <v>8304</v>
      </c>
      <c r="D103" t="s">
        <v>8152</v>
      </c>
    </row>
    <row r="104" spans="1:4" x14ac:dyDescent="0.3">
      <c r="A104" t="s">
        <v>8012</v>
      </c>
      <c r="D104" t="s">
        <v>8152</v>
      </c>
    </row>
  </sheetData>
  <mergeCells count="1">
    <mergeCell ref="A1:B1"/>
  </mergeCells>
  <pageMargins left="0.7" right="0.7" top="0.75" bottom="0.75" header="0.3" footer="0.3"/>
  <headerFooter>
    <oddFooter>&amp;L_x000D_&amp;1#&amp;"Calibri"&amp;14&amp;K000000 NATS Internal</oddFooter>
  </headerFooter>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dimension ref="A1:AE1350"/>
  <sheetViews>
    <sheetView showZeros="0" zoomScaleNormal="83" workbookViewId="0">
      <pane ySplit="1" topLeftCell="A441" activePane="bottomLeft" state="frozen"/>
      <selection pane="bottomLeft" activeCell="C454" sqref="C454"/>
    </sheetView>
  </sheetViews>
  <sheetFormatPr defaultColWidth="10.6640625" defaultRowHeight="13.2" x14ac:dyDescent="0.25"/>
  <cols>
    <col min="1" max="1" width="14.33203125" style="29" bestFit="1" customWidth="1"/>
    <col min="2" max="2" width="16.33203125" style="29" customWidth="1"/>
    <col min="3" max="3" width="7.6640625" style="29" bestFit="1" customWidth="1"/>
    <col min="4" max="4" width="22.33203125" style="29" bestFit="1" customWidth="1"/>
    <col min="5" max="6" width="13.44140625" style="29" customWidth="1"/>
    <col min="7" max="7" width="13.44140625" style="29" bestFit="1" customWidth="1"/>
    <col min="8" max="8" width="9" style="25" customWidth="1"/>
    <col min="9" max="9" width="10.6640625" style="29" customWidth="1"/>
    <col min="10" max="10" width="14.5546875" style="29" bestFit="1" customWidth="1"/>
    <col min="11" max="11" width="14.5546875" style="29" customWidth="1"/>
    <col min="12" max="12" width="10" style="29" customWidth="1"/>
    <col min="13" max="13" width="11.33203125" style="29" customWidth="1"/>
    <col min="14" max="14" width="8.33203125" style="29" bestFit="1" customWidth="1"/>
    <col min="15" max="15" width="30.109375" style="29" bestFit="1" customWidth="1"/>
    <col min="16" max="16" width="66.33203125" style="29" customWidth="1"/>
    <col min="17" max="17" width="10.6640625" style="29"/>
    <col min="18" max="18" width="18.5546875" style="29" customWidth="1"/>
    <col min="19" max="19" width="11.44140625" style="29" customWidth="1"/>
    <col min="20" max="16384" width="10.6640625" style="29"/>
  </cols>
  <sheetData>
    <row r="1" spans="1:31" x14ac:dyDescent="0.25">
      <c r="A1" s="39" t="s">
        <v>199</v>
      </c>
      <c r="B1" s="39" t="s">
        <v>200</v>
      </c>
      <c r="C1" s="39" t="s">
        <v>201</v>
      </c>
      <c r="D1" s="39" t="s">
        <v>202</v>
      </c>
      <c r="E1" s="39" t="s">
        <v>203</v>
      </c>
      <c r="F1" s="39" t="s">
        <v>204</v>
      </c>
      <c r="G1" s="39" t="s">
        <v>205</v>
      </c>
      <c r="H1" s="47" t="s">
        <v>206</v>
      </c>
      <c r="I1" s="39" t="s">
        <v>207</v>
      </c>
      <c r="J1" s="39" t="s">
        <v>208</v>
      </c>
      <c r="K1" s="39" t="s">
        <v>209</v>
      </c>
      <c r="L1" s="39" t="s">
        <v>210</v>
      </c>
      <c r="M1" s="39" t="s">
        <v>211</v>
      </c>
      <c r="N1" s="39" t="s">
        <v>212</v>
      </c>
      <c r="O1" s="39" t="s">
        <v>213</v>
      </c>
      <c r="Q1" s="29" t="str">
        <f t="shared" ref="Q1" si="0">A1</f>
        <v>Registration</v>
      </c>
      <c r="R1" s="29" t="str">
        <f t="shared" ref="R1:AE1" si="1">B1</f>
        <v>Operator</v>
      </c>
      <c r="S1" s="29" t="str">
        <f t="shared" si="1"/>
        <v>Type</v>
      </c>
      <c r="T1" s="29" t="str">
        <f t="shared" si="1"/>
        <v>Popular Name</v>
      </c>
      <c r="U1" s="29" t="str">
        <f t="shared" si="1"/>
        <v>OPERATION TYPE</v>
      </c>
      <c r="V1" s="29" t="str">
        <f t="shared" si="1"/>
        <v>EGOW Flight Type</v>
      </c>
      <c r="W1" s="29" t="str">
        <f t="shared" si="1"/>
        <v>CAA Flight Type</v>
      </c>
      <c r="X1" s="29" t="str">
        <f t="shared" si="1"/>
        <v>Jet/Prop</v>
      </c>
      <c r="Y1" s="29" t="str">
        <f t="shared" si="1"/>
        <v>CAA Opr</v>
      </c>
      <c r="Z1" s="29" t="str">
        <f t="shared" si="1"/>
        <v>CAA Opr Pfx</v>
      </c>
      <c r="AA1" s="29" t="str">
        <f t="shared" si="1"/>
        <v>CAA LESSOR PREFIX</v>
      </c>
      <c r="AB1" s="29" t="str">
        <f t="shared" si="1"/>
        <v>CAA Flight</v>
      </c>
      <c r="AC1" s="29" t="str">
        <f t="shared" si="1"/>
        <v>Fixed C/S</v>
      </c>
      <c r="AD1" s="29" t="str">
        <f t="shared" si="1"/>
        <v>Seats</v>
      </c>
      <c r="AE1" s="29" t="str">
        <f t="shared" si="1"/>
        <v>Notes</v>
      </c>
    </row>
    <row r="2" spans="1:31" x14ac:dyDescent="0.25">
      <c r="A2" s="28" t="s">
        <v>8267</v>
      </c>
      <c r="B2" s="26" t="s">
        <v>8268</v>
      </c>
      <c r="C2" s="26" t="s">
        <v>572</v>
      </c>
      <c r="D2" s="26"/>
      <c r="E2" s="31"/>
      <c r="F2" s="31" t="s">
        <v>222</v>
      </c>
      <c r="G2" s="26" t="s">
        <v>229</v>
      </c>
      <c r="H2" s="26"/>
      <c r="I2" s="26"/>
      <c r="J2" s="26"/>
      <c r="K2" s="31"/>
      <c r="L2" s="26"/>
      <c r="M2" s="26" t="s">
        <v>8269</v>
      </c>
      <c r="N2" s="26"/>
      <c r="O2" s="26"/>
      <c r="Q2" s="29" t="str">
        <f>A3</f>
        <v>ZZ387</v>
      </c>
      <c r="R2" s="29" t="str">
        <f t="shared" ref="R2:R6" si="2">B3</f>
        <v>652 SQUADRON, AAC</v>
      </c>
      <c r="S2" s="29" t="str">
        <f t="shared" ref="S2:S6" si="3">C3</f>
        <v>LYNX</v>
      </c>
      <c r="T2" s="29" t="str">
        <f t="shared" ref="T2:T6" si="4">D3</f>
        <v>WILDCAT</v>
      </c>
      <c r="U2" s="29">
        <f t="shared" ref="U2:U6" si="5">E3</f>
        <v>0</v>
      </c>
      <c r="V2" s="29" t="str">
        <f t="shared" ref="V2:V6" si="6">F3</f>
        <v>VMH</v>
      </c>
      <c r="W2" s="29" t="str">
        <f t="shared" ref="W2:W6" si="7">G3</f>
        <v>M</v>
      </c>
      <c r="X2" s="29">
        <f t="shared" ref="X2:X6" si="8">H3</f>
        <v>0</v>
      </c>
      <c r="Y2" s="29">
        <f t="shared" ref="Y2:Y6" si="9">I3</f>
        <v>0</v>
      </c>
      <c r="Z2" s="29" t="str">
        <f t="shared" ref="Z2:Z6" si="10">J3</f>
        <v>AAC</v>
      </c>
      <c r="AA2" s="29">
        <f t="shared" ref="AA2:AA6" si="11">K3</f>
        <v>0</v>
      </c>
      <c r="AB2" s="29">
        <f t="shared" ref="AB2:AB6" si="12">L3</f>
        <v>0</v>
      </c>
      <c r="AC2" s="29" t="str">
        <f t="shared" ref="AC2:AC6" si="13">M3</f>
        <v>AAC</v>
      </c>
      <c r="AD2" s="29">
        <f t="shared" ref="AD2:AD6" si="14">N3</f>
        <v>0</v>
      </c>
      <c r="AE2" s="29">
        <f t="shared" ref="AE2:AE6" si="15">O3</f>
        <v>0</v>
      </c>
    </row>
    <row r="3" spans="1:31" x14ac:dyDescent="0.25">
      <c r="A3" s="28" t="s">
        <v>1387</v>
      </c>
      <c r="B3" s="26" t="s">
        <v>1388</v>
      </c>
      <c r="C3" s="26" t="s">
        <v>1385</v>
      </c>
      <c r="D3" s="26" t="s">
        <v>1386</v>
      </c>
      <c r="E3" s="31"/>
      <c r="F3" s="31" t="s">
        <v>1225</v>
      </c>
      <c r="G3" s="26" t="s">
        <v>88</v>
      </c>
      <c r="H3" s="26"/>
      <c r="I3" s="26"/>
      <c r="J3" s="26" t="s">
        <v>1250</v>
      </c>
      <c r="K3" s="31"/>
      <c r="L3" s="26"/>
      <c r="M3" s="26" t="s">
        <v>1250</v>
      </c>
      <c r="N3" s="26"/>
      <c r="O3" s="26"/>
      <c r="Q3" s="29" t="str">
        <f>A4</f>
        <v>ZZ388</v>
      </c>
      <c r="R3" s="29" t="str">
        <f t="shared" si="2"/>
        <v>652 SQUADRON, AAC</v>
      </c>
      <c r="S3" s="29" t="str">
        <f t="shared" si="3"/>
        <v>LYNX</v>
      </c>
      <c r="T3" s="29" t="str">
        <f t="shared" si="4"/>
        <v>WILDCAT</v>
      </c>
      <c r="U3" s="29">
        <f t="shared" si="5"/>
        <v>0</v>
      </c>
      <c r="V3" s="29" t="str">
        <f t="shared" si="6"/>
        <v>VMH</v>
      </c>
      <c r="W3" s="29" t="str">
        <f t="shared" si="7"/>
        <v>M</v>
      </c>
      <c r="X3" s="29">
        <f t="shared" si="8"/>
        <v>0</v>
      </c>
      <c r="Y3" s="29">
        <f t="shared" si="9"/>
        <v>0</v>
      </c>
      <c r="Z3" s="29" t="str">
        <f t="shared" si="10"/>
        <v>AAC</v>
      </c>
      <c r="AA3" s="29">
        <f t="shared" si="11"/>
        <v>0</v>
      </c>
      <c r="AB3" s="29">
        <f t="shared" si="12"/>
        <v>0</v>
      </c>
      <c r="AC3" s="29" t="str">
        <f t="shared" si="13"/>
        <v>AAC</v>
      </c>
      <c r="AD3" s="29">
        <f t="shared" si="14"/>
        <v>0</v>
      </c>
      <c r="AE3" s="29">
        <f t="shared" si="15"/>
        <v>0</v>
      </c>
    </row>
    <row r="4" spans="1:31" x14ac:dyDescent="0.25">
      <c r="A4" s="28" t="s">
        <v>1389</v>
      </c>
      <c r="B4" s="26" t="s">
        <v>1388</v>
      </c>
      <c r="C4" s="26" t="s">
        <v>1385</v>
      </c>
      <c r="D4" s="26" t="s">
        <v>1386</v>
      </c>
      <c r="E4" s="31"/>
      <c r="F4" s="31" t="s">
        <v>1225</v>
      </c>
      <c r="G4" s="26" t="s">
        <v>88</v>
      </c>
      <c r="H4" s="26"/>
      <c r="I4" s="26"/>
      <c r="J4" s="26" t="s">
        <v>1250</v>
      </c>
      <c r="K4" s="31"/>
      <c r="L4" s="26"/>
      <c r="M4" s="26" t="s">
        <v>1250</v>
      </c>
      <c r="N4" s="26"/>
      <c r="O4" s="26"/>
      <c r="Q4" s="29" t="str">
        <f>A5</f>
        <v>ZZ405</v>
      </c>
      <c r="R4" s="29" t="str">
        <f t="shared" si="2"/>
        <v>652 SQUADRON, AAC</v>
      </c>
      <c r="S4" s="29" t="str">
        <f t="shared" si="3"/>
        <v>LYNX</v>
      </c>
      <c r="T4" s="29" t="str">
        <f t="shared" si="4"/>
        <v>WILDCAT</v>
      </c>
      <c r="U4" s="29">
        <f t="shared" si="5"/>
        <v>0</v>
      </c>
      <c r="V4" s="29" t="str">
        <f t="shared" si="6"/>
        <v>VMH</v>
      </c>
      <c r="W4" s="29" t="str">
        <f t="shared" si="7"/>
        <v>M</v>
      </c>
      <c r="X4" s="29">
        <f t="shared" si="8"/>
        <v>0</v>
      </c>
      <c r="Y4" s="29">
        <f t="shared" si="9"/>
        <v>0</v>
      </c>
      <c r="Z4" s="29" t="str">
        <f t="shared" si="10"/>
        <v>AAC</v>
      </c>
      <c r="AA4" s="29">
        <f t="shared" si="11"/>
        <v>0</v>
      </c>
      <c r="AB4" s="29">
        <f t="shared" si="12"/>
        <v>0</v>
      </c>
      <c r="AC4" s="29" t="str">
        <f t="shared" si="13"/>
        <v>AAC</v>
      </c>
      <c r="AD4" s="29">
        <f t="shared" si="14"/>
        <v>0</v>
      </c>
      <c r="AE4" s="29">
        <f t="shared" si="15"/>
        <v>0</v>
      </c>
    </row>
    <row r="5" spans="1:31" x14ac:dyDescent="0.25">
      <c r="A5" s="28" t="s">
        <v>1390</v>
      </c>
      <c r="B5" s="26" t="s">
        <v>1388</v>
      </c>
      <c r="C5" s="26" t="s">
        <v>1385</v>
      </c>
      <c r="D5" s="26" t="s">
        <v>1386</v>
      </c>
      <c r="E5" s="31"/>
      <c r="F5" s="31" t="s">
        <v>1225</v>
      </c>
      <c r="G5" s="26" t="s">
        <v>88</v>
      </c>
      <c r="H5" s="26"/>
      <c r="I5" s="26"/>
      <c r="J5" s="26" t="s">
        <v>1250</v>
      </c>
      <c r="K5" s="31"/>
      <c r="L5" s="26"/>
      <c r="M5" s="26" t="s">
        <v>1250</v>
      </c>
      <c r="N5" s="26"/>
      <c r="O5" s="26"/>
      <c r="Q5" s="29" t="str">
        <f>A6</f>
        <v>ZZ406</v>
      </c>
      <c r="R5" s="29" t="str">
        <f t="shared" si="2"/>
        <v>652 SQUADRON, AAC</v>
      </c>
      <c r="S5" s="29" t="str">
        <f t="shared" si="3"/>
        <v>LYNX</v>
      </c>
      <c r="T5" s="29" t="str">
        <f t="shared" si="4"/>
        <v>WILDCAT</v>
      </c>
      <c r="U5" s="29">
        <f t="shared" si="5"/>
        <v>0</v>
      </c>
      <c r="V5" s="29" t="str">
        <f t="shared" si="6"/>
        <v>VMH</v>
      </c>
      <c r="W5" s="29" t="str">
        <f t="shared" si="7"/>
        <v>M</v>
      </c>
      <c r="X5" s="29">
        <f t="shared" si="8"/>
        <v>0</v>
      </c>
      <c r="Y5" s="29">
        <f t="shared" si="9"/>
        <v>0</v>
      </c>
      <c r="Z5" s="29" t="str">
        <f t="shared" si="10"/>
        <v>AAC</v>
      </c>
      <c r="AA5" s="29">
        <f t="shared" si="11"/>
        <v>0</v>
      </c>
      <c r="AB5" s="29">
        <f t="shared" si="12"/>
        <v>0</v>
      </c>
      <c r="AC5" s="29" t="str">
        <f t="shared" si="13"/>
        <v>AAC</v>
      </c>
      <c r="AD5" s="29">
        <f t="shared" si="14"/>
        <v>0</v>
      </c>
      <c r="AE5" s="29">
        <f t="shared" si="15"/>
        <v>0</v>
      </c>
    </row>
    <row r="6" spans="1:31" x14ac:dyDescent="0.25">
      <c r="A6" s="28" t="s">
        <v>1391</v>
      </c>
      <c r="B6" s="26" t="s">
        <v>1388</v>
      </c>
      <c r="C6" s="26" t="s">
        <v>1385</v>
      </c>
      <c r="D6" s="26" t="s">
        <v>1386</v>
      </c>
      <c r="E6" s="31"/>
      <c r="F6" s="31" t="s">
        <v>1225</v>
      </c>
      <c r="G6" s="26" t="s">
        <v>88</v>
      </c>
      <c r="H6" s="26"/>
      <c r="I6" s="26"/>
      <c r="J6" s="26" t="s">
        <v>1250</v>
      </c>
      <c r="K6" s="31"/>
      <c r="L6" s="26"/>
      <c r="M6" s="26" t="s">
        <v>1250</v>
      </c>
      <c r="N6" s="26"/>
      <c r="O6" s="26"/>
      <c r="Q6" s="29" t="str">
        <f>A7</f>
        <v>ZZ408</v>
      </c>
      <c r="R6" s="29" t="str">
        <f t="shared" si="2"/>
        <v>652 SQUADRON, AAC</v>
      </c>
      <c r="S6" s="29" t="str">
        <f t="shared" si="3"/>
        <v>LYNX</v>
      </c>
      <c r="T6" s="29" t="str">
        <f t="shared" si="4"/>
        <v>WILDCAT</v>
      </c>
      <c r="U6" s="29">
        <f t="shared" si="5"/>
        <v>0</v>
      </c>
      <c r="V6" s="29" t="str">
        <f t="shared" si="6"/>
        <v>VMH</v>
      </c>
      <c r="W6" s="29" t="str">
        <f t="shared" si="7"/>
        <v>M</v>
      </c>
      <c r="X6" s="29">
        <f t="shared" si="8"/>
        <v>0</v>
      </c>
      <c r="Y6" s="29">
        <f t="shared" si="9"/>
        <v>0</v>
      </c>
      <c r="Z6" s="29" t="str">
        <f t="shared" si="10"/>
        <v>AAC</v>
      </c>
      <c r="AA6" s="29">
        <f t="shared" si="11"/>
        <v>0</v>
      </c>
      <c r="AB6" s="29">
        <f t="shared" si="12"/>
        <v>0</v>
      </c>
      <c r="AC6" s="29" t="str">
        <f t="shared" si="13"/>
        <v>AAC</v>
      </c>
      <c r="AD6" s="29">
        <f t="shared" si="14"/>
        <v>0</v>
      </c>
      <c r="AE6" s="29">
        <f t="shared" si="15"/>
        <v>0</v>
      </c>
    </row>
    <row r="7" spans="1:31" x14ac:dyDescent="0.25">
      <c r="A7" s="28" t="s">
        <v>1392</v>
      </c>
      <c r="B7" s="26" t="s">
        <v>1388</v>
      </c>
      <c r="C7" s="26" t="s">
        <v>1385</v>
      </c>
      <c r="D7" s="26" t="s">
        <v>1386</v>
      </c>
      <c r="E7" s="31"/>
      <c r="F7" s="31" t="s">
        <v>1225</v>
      </c>
      <c r="G7" s="26" t="s">
        <v>88</v>
      </c>
      <c r="H7" s="26"/>
      <c r="I7" s="26"/>
      <c r="J7" s="26" t="s">
        <v>1250</v>
      </c>
      <c r="K7" s="31"/>
      <c r="L7" s="26"/>
      <c r="M7" s="26" t="s">
        <v>1250</v>
      </c>
      <c r="N7" s="26"/>
      <c r="O7" s="26"/>
      <c r="Q7" s="29" t="str">
        <f t="shared" ref="Q7:AE10" si="16">A10</f>
        <v>G-BPYR</v>
      </c>
      <c r="R7" s="29" t="str">
        <f t="shared" si="16"/>
        <v>2 EXCEL AVIATION LTD</v>
      </c>
      <c r="S7" s="29" t="str">
        <f t="shared" si="16"/>
        <v>PA31</v>
      </c>
      <c r="T7" s="29" t="str">
        <f t="shared" si="16"/>
        <v>NAVAJO</v>
      </c>
      <c r="U7" s="29">
        <f t="shared" si="16"/>
        <v>0</v>
      </c>
      <c r="V7" s="29" t="str">
        <f t="shared" si="16"/>
        <v>VC</v>
      </c>
      <c r="W7" s="29" t="str">
        <f t="shared" si="16"/>
        <v>P</v>
      </c>
      <c r="X7" s="29">
        <f t="shared" si="16"/>
        <v>0</v>
      </c>
      <c r="Y7" s="29">
        <f t="shared" si="16"/>
        <v>0</v>
      </c>
      <c r="Z7" s="29" t="str">
        <f t="shared" si="16"/>
        <v>BRO</v>
      </c>
      <c r="AA7" s="29">
        <f t="shared" si="16"/>
        <v>0</v>
      </c>
      <c r="AB7" s="29">
        <f t="shared" si="16"/>
        <v>0</v>
      </c>
      <c r="AC7" s="29" t="str">
        <f t="shared" si="16"/>
        <v>BRO</v>
      </c>
      <c r="AD7" s="29">
        <f t="shared" si="16"/>
        <v>0</v>
      </c>
      <c r="AE7" s="29">
        <f t="shared" si="16"/>
        <v>0</v>
      </c>
    </row>
    <row r="8" spans="1:31" x14ac:dyDescent="0.25">
      <c r="A8" s="28" t="s">
        <v>1046</v>
      </c>
      <c r="B8" s="26" t="s">
        <v>8165</v>
      </c>
      <c r="C8" s="26" t="s">
        <v>1047</v>
      </c>
      <c r="D8" s="26" t="s">
        <v>1048</v>
      </c>
      <c r="E8" s="31"/>
      <c r="F8" s="26" t="s">
        <v>217</v>
      </c>
      <c r="G8" s="26" t="s">
        <v>229</v>
      </c>
      <c r="H8" s="26"/>
      <c r="I8" s="26"/>
      <c r="J8" s="26"/>
      <c r="K8" s="31"/>
      <c r="L8" s="26"/>
      <c r="M8" s="26" t="s">
        <v>1049</v>
      </c>
      <c r="N8" s="26"/>
      <c r="O8" s="26" t="s">
        <v>502</v>
      </c>
      <c r="Q8" s="29" t="str">
        <f t="shared" si="16"/>
        <v>G-ONAA</v>
      </c>
      <c r="R8" s="29" t="str">
        <f t="shared" si="16"/>
        <v>LIBERTY AVIATION</v>
      </c>
      <c r="S8" s="29" t="str">
        <f t="shared" si="16"/>
        <v>V10</v>
      </c>
      <c r="T8" s="29" t="str">
        <f t="shared" si="16"/>
        <v>BRONCO</v>
      </c>
      <c r="U8" s="29">
        <f t="shared" si="16"/>
        <v>0</v>
      </c>
      <c r="V8" s="29" t="str">
        <f t="shared" si="16"/>
        <v>VC</v>
      </c>
      <c r="W8" s="29" t="str">
        <f t="shared" si="16"/>
        <v>P</v>
      </c>
      <c r="X8" s="29">
        <f t="shared" si="16"/>
        <v>0</v>
      </c>
      <c r="Y8" s="29">
        <f t="shared" si="16"/>
        <v>0</v>
      </c>
      <c r="Z8" s="29">
        <f t="shared" si="16"/>
        <v>0</v>
      </c>
      <c r="AA8" s="29">
        <f t="shared" si="16"/>
        <v>0</v>
      </c>
      <c r="AB8" s="29">
        <f t="shared" si="16"/>
        <v>0</v>
      </c>
      <c r="AC8" s="29" t="str">
        <f t="shared" si="16"/>
        <v>BRONCO</v>
      </c>
      <c r="AD8" s="29">
        <f t="shared" si="16"/>
        <v>0</v>
      </c>
      <c r="AE8" s="29">
        <f t="shared" si="16"/>
        <v>0</v>
      </c>
    </row>
    <row r="9" spans="1:31" x14ac:dyDescent="0.25">
      <c r="A9" s="28" t="s">
        <v>8948</v>
      </c>
      <c r="B9" s="26" t="s">
        <v>8949</v>
      </c>
      <c r="C9" s="26" t="s">
        <v>559</v>
      </c>
      <c r="D9" s="26" t="s">
        <v>8511</v>
      </c>
      <c r="E9" s="31"/>
      <c r="F9" s="31" t="s">
        <v>217</v>
      </c>
      <c r="G9" s="26" t="s">
        <v>88</v>
      </c>
      <c r="H9" s="26"/>
      <c r="I9" s="26"/>
      <c r="J9" s="26" t="s">
        <v>8950</v>
      </c>
      <c r="K9" s="31"/>
      <c r="L9" s="26"/>
      <c r="M9" s="26" t="s">
        <v>8950</v>
      </c>
      <c r="N9" s="26"/>
      <c r="O9" s="26"/>
      <c r="Q9" s="29" t="str">
        <f t="shared" si="16"/>
        <v>G-GBMM</v>
      </c>
      <c r="R9" s="29" t="str">
        <f t="shared" si="16"/>
        <v>CASTLE AIR LTD</v>
      </c>
      <c r="S9" s="29" t="str">
        <f t="shared" si="16"/>
        <v>A109</v>
      </c>
      <c r="T9" s="29">
        <f t="shared" si="16"/>
        <v>0</v>
      </c>
      <c r="U9" s="29">
        <f t="shared" si="16"/>
        <v>0</v>
      </c>
      <c r="V9" s="29" t="str">
        <f t="shared" si="16"/>
        <v>VCH</v>
      </c>
      <c r="W9" s="29" t="str">
        <f t="shared" si="16"/>
        <v>AD</v>
      </c>
      <c r="X9" s="29">
        <f t="shared" si="16"/>
        <v>0</v>
      </c>
      <c r="Y9" s="29">
        <f t="shared" si="16"/>
        <v>0</v>
      </c>
      <c r="Z9" s="29" t="str">
        <f t="shared" si="16"/>
        <v>CST</v>
      </c>
      <c r="AA9" s="29">
        <f t="shared" si="16"/>
        <v>0</v>
      </c>
      <c r="AB9" s="29">
        <f t="shared" si="16"/>
        <v>0</v>
      </c>
      <c r="AC9" s="29" t="str">
        <f t="shared" si="16"/>
        <v>CST09</v>
      </c>
      <c r="AD9" s="29">
        <f t="shared" si="16"/>
        <v>0</v>
      </c>
      <c r="AE9" s="29">
        <f t="shared" si="16"/>
        <v>0</v>
      </c>
    </row>
    <row r="10" spans="1:31" x14ac:dyDescent="0.25">
      <c r="A10" s="28" t="s">
        <v>8072</v>
      </c>
      <c r="B10" s="26" t="s">
        <v>451</v>
      </c>
      <c r="C10" s="26" t="s">
        <v>607</v>
      </c>
      <c r="D10" s="26" t="s">
        <v>608</v>
      </c>
      <c r="E10" s="31"/>
      <c r="F10" s="26" t="s">
        <v>222</v>
      </c>
      <c r="G10" s="26" t="s">
        <v>229</v>
      </c>
      <c r="H10" s="26"/>
      <c r="I10" s="26"/>
      <c r="J10" s="26" t="s">
        <v>454</v>
      </c>
      <c r="K10" s="31"/>
      <c r="L10" s="26"/>
      <c r="M10" s="26" t="s">
        <v>454</v>
      </c>
      <c r="N10" s="26"/>
      <c r="O10" s="26"/>
      <c r="Q10" s="29" t="str">
        <f t="shared" si="16"/>
        <v>D-ECXA</v>
      </c>
      <c r="R10" s="29" t="str">
        <f t="shared" si="16"/>
        <v>BRUTON</v>
      </c>
      <c r="S10" s="29" t="str">
        <f t="shared" si="16"/>
        <v>XA42</v>
      </c>
      <c r="T10" s="29" t="str">
        <f t="shared" si="16"/>
        <v>SBACH 342</v>
      </c>
      <c r="U10" s="29">
        <f t="shared" si="16"/>
        <v>0</v>
      </c>
      <c r="V10" s="29" t="str">
        <f t="shared" si="16"/>
        <v>VC</v>
      </c>
      <c r="W10" s="29" t="str">
        <f t="shared" si="16"/>
        <v>P</v>
      </c>
      <c r="X10" s="29">
        <f t="shared" si="16"/>
        <v>0</v>
      </c>
      <c r="Y10" s="29">
        <f t="shared" si="16"/>
        <v>0</v>
      </c>
      <c r="Z10" s="29">
        <f t="shared" si="16"/>
        <v>0</v>
      </c>
      <c r="AA10" s="29">
        <f t="shared" si="16"/>
        <v>0</v>
      </c>
      <c r="AB10" s="29">
        <f t="shared" si="16"/>
        <v>0</v>
      </c>
      <c r="AC10" s="29" t="str">
        <f t="shared" si="16"/>
        <v>DECXA</v>
      </c>
      <c r="AD10" s="29">
        <f t="shared" si="16"/>
        <v>0</v>
      </c>
      <c r="AE10" s="29">
        <f t="shared" si="16"/>
        <v>0</v>
      </c>
    </row>
    <row r="11" spans="1:31" x14ac:dyDescent="0.25">
      <c r="A11" s="28" t="s">
        <v>8255</v>
      </c>
      <c r="B11" s="26" t="s">
        <v>8257</v>
      </c>
      <c r="C11" s="26" t="s">
        <v>7569</v>
      </c>
      <c r="D11" s="26" t="s">
        <v>8256</v>
      </c>
      <c r="E11" s="31"/>
      <c r="F11" s="31" t="s">
        <v>222</v>
      </c>
      <c r="G11" s="26" t="s">
        <v>229</v>
      </c>
      <c r="H11" s="26"/>
      <c r="I11" s="26"/>
      <c r="J11" s="26"/>
      <c r="K11" s="31"/>
      <c r="L11" s="26"/>
      <c r="M11" s="26" t="s">
        <v>8256</v>
      </c>
      <c r="N11" s="26"/>
      <c r="O11" s="26"/>
      <c r="Q11" s="29" t="str">
        <f t="shared" ref="Q11:AE11" si="17">A18</f>
        <v>G-SCAP</v>
      </c>
      <c r="R11" s="29" t="str">
        <f t="shared" si="17"/>
        <v>APOLLO AIR SERVICES</v>
      </c>
      <c r="S11" s="29" t="str">
        <f t="shared" si="17"/>
        <v>A109</v>
      </c>
      <c r="T11" s="29">
        <f t="shared" si="17"/>
        <v>0</v>
      </c>
      <c r="U11" s="29">
        <f t="shared" si="17"/>
        <v>0</v>
      </c>
      <c r="V11" s="29" t="str">
        <f t="shared" si="17"/>
        <v>VCH</v>
      </c>
      <c r="W11" s="29" t="str">
        <f t="shared" si="17"/>
        <v>AD</v>
      </c>
      <c r="X11" s="29">
        <f t="shared" si="17"/>
        <v>0</v>
      </c>
      <c r="Y11" s="29">
        <f t="shared" si="17"/>
        <v>0</v>
      </c>
      <c r="Z11" s="29" t="str">
        <f t="shared" si="17"/>
        <v>EDY</v>
      </c>
      <c r="AA11" s="29">
        <f t="shared" si="17"/>
        <v>0</v>
      </c>
      <c r="AB11" s="29">
        <f t="shared" si="17"/>
        <v>0</v>
      </c>
      <c r="AC11" s="29" t="str">
        <f t="shared" si="17"/>
        <v>EDY05</v>
      </c>
      <c r="AD11" s="29">
        <f t="shared" si="17"/>
        <v>0</v>
      </c>
      <c r="AE11" s="29">
        <f t="shared" si="17"/>
        <v>0</v>
      </c>
    </row>
    <row r="12" spans="1:31" x14ac:dyDescent="0.25">
      <c r="A12" s="28" t="s">
        <v>631</v>
      </c>
      <c r="B12" s="26" t="s">
        <v>561</v>
      </c>
      <c r="C12" s="26" t="s">
        <v>445</v>
      </c>
      <c r="D12" s="26"/>
      <c r="E12" s="26"/>
      <c r="F12" s="29" t="s">
        <v>396</v>
      </c>
      <c r="G12" s="26" t="s">
        <v>446</v>
      </c>
      <c r="H12" s="26"/>
      <c r="I12" s="26"/>
      <c r="J12" s="26" t="s">
        <v>562</v>
      </c>
      <c r="K12" s="26"/>
      <c r="L12" s="26"/>
      <c r="M12" s="26" t="s">
        <v>632</v>
      </c>
      <c r="N12" s="26"/>
      <c r="O12" s="26"/>
      <c r="Q12" s="29" t="str">
        <f t="shared" ref="Q12:Q15" si="18">A21</f>
        <v>G-RMBH</v>
      </c>
      <c r="R12" s="29" t="str">
        <f t="shared" ref="R12:R15" si="19">B21</f>
        <v>APOLLO AIR SERVICES</v>
      </c>
      <c r="S12" s="29" t="str">
        <f t="shared" ref="S12:S15" si="20">C21</f>
        <v>A109</v>
      </c>
      <c r="T12" s="29">
        <f t="shared" ref="T12:T15" si="21">D21</f>
        <v>0</v>
      </c>
      <c r="U12" s="29">
        <f t="shared" ref="U12:U15" si="22">E21</f>
        <v>0</v>
      </c>
      <c r="V12" s="29" t="str">
        <f t="shared" ref="V12:V15" si="23">F21</f>
        <v>VCH</v>
      </c>
      <c r="W12" s="29" t="str">
        <f t="shared" ref="W12:W15" si="24">G21</f>
        <v>AD</v>
      </c>
      <c r="X12" s="29">
        <f t="shared" ref="X12:X15" si="25">H21</f>
        <v>0</v>
      </c>
      <c r="Y12" s="29">
        <f t="shared" ref="Y12:Y15" si="26">I21</f>
        <v>0</v>
      </c>
      <c r="Z12" s="29" t="str">
        <f t="shared" ref="Z12:Z15" si="27">J21</f>
        <v>EDY</v>
      </c>
      <c r="AA12" s="29">
        <f t="shared" ref="AA12:AA15" si="28">K21</f>
        <v>0</v>
      </c>
      <c r="AB12" s="29">
        <f t="shared" ref="AB12:AB15" si="29">L21</f>
        <v>0</v>
      </c>
      <c r="AC12" s="29" t="str">
        <f t="shared" ref="AC12:AC15" si="30">M21</f>
        <v>EDY08</v>
      </c>
      <c r="AD12" s="29">
        <f t="shared" ref="AD12:AD15" si="31">N21</f>
        <v>0</v>
      </c>
      <c r="AE12" s="29">
        <f t="shared" ref="AE12:AE15" si="32">O21</f>
        <v>0</v>
      </c>
    </row>
    <row r="13" spans="1:31" x14ac:dyDescent="0.25">
      <c r="A13" s="28" t="s">
        <v>225</v>
      </c>
      <c r="B13" s="26" t="s">
        <v>226</v>
      </c>
      <c r="C13" s="26" t="s">
        <v>227</v>
      </c>
      <c r="D13" s="26" t="s">
        <v>228</v>
      </c>
      <c r="E13" s="31"/>
      <c r="F13" s="26" t="s">
        <v>222</v>
      </c>
      <c r="G13" s="26" t="s">
        <v>229</v>
      </c>
      <c r="H13" s="26"/>
      <c r="I13" s="26"/>
      <c r="J13" s="26"/>
      <c r="K13" s="31"/>
      <c r="L13" s="26"/>
      <c r="M13" s="26" t="s">
        <v>230</v>
      </c>
      <c r="N13" s="26"/>
      <c r="O13" s="26"/>
      <c r="Q13" s="29" t="str">
        <f t="shared" si="18"/>
        <v>G-DKNA</v>
      </c>
      <c r="R13" s="29" t="str">
        <f t="shared" si="19"/>
        <v>DRAKEN EUROPE</v>
      </c>
      <c r="S13" s="29" t="str">
        <f t="shared" si="20"/>
        <v>L159</v>
      </c>
      <c r="T13" s="29" t="str">
        <f t="shared" si="21"/>
        <v>HONEY BADGER</v>
      </c>
      <c r="U13" s="29">
        <f t="shared" si="22"/>
        <v>0</v>
      </c>
      <c r="V13" s="29" t="str">
        <f t="shared" si="23"/>
        <v>VM</v>
      </c>
      <c r="W13" s="29" t="str">
        <f t="shared" si="24"/>
        <v>M</v>
      </c>
      <c r="X13" s="29">
        <f t="shared" si="25"/>
        <v>0</v>
      </c>
      <c r="Y13" s="29">
        <f t="shared" si="26"/>
        <v>0</v>
      </c>
      <c r="Z13" s="29" t="str">
        <f t="shared" si="27"/>
        <v>FRA</v>
      </c>
      <c r="AA13" s="29">
        <f t="shared" si="28"/>
        <v>0</v>
      </c>
      <c r="AB13" s="29">
        <f t="shared" si="29"/>
        <v>0</v>
      </c>
      <c r="AC13" s="29" t="str">
        <f t="shared" si="30"/>
        <v>FRA</v>
      </c>
      <c r="AD13" s="29">
        <f t="shared" si="31"/>
        <v>0</v>
      </c>
      <c r="AE13" s="29" t="str">
        <f t="shared" si="32"/>
        <v>EMERGENCY BALLISTIC DEVICE</v>
      </c>
    </row>
    <row r="14" spans="1:31" x14ac:dyDescent="0.25">
      <c r="A14" s="26" t="s">
        <v>1042</v>
      </c>
      <c r="B14" s="26" t="s">
        <v>444</v>
      </c>
      <c r="C14" s="26" t="s">
        <v>445</v>
      </c>
      <c r="D14" s="26"/>
      <c r="E14" s="26"/>
      <c r="F14" s="29" t="s">
        <v>396</v>
      </c>
      <c r="G14" s="26" t="s">
        <v>446</v>
      </c>
      <c r="H14" s="26"/>
      <c r="I14" s="26"/>
      <c r="J14" s="26" t="s">
        <v>447</v>
      </c>
      <c r="K14" s="26"/>
      <c r="L14" s="26"/>
      <c r="M14" s="26" t="s">
        <v>1043</v>
      </c>
      <c r="N14" s="26"/>
      <c r="O14" s="26"/>
      <c r="Q14" s="29" t="str">
        <f t="shared" si="18"/>
        <v>G-DKNB</v>
      </c>
      <c r="R14" s="29" t="str">
        <f t="shared" si="19"/>
        <v>DRAKEN EUROPE</v>
      </c>
      <c r="S14" s="29" t="str">
        <f t="shared" si="20"/>
        <v>L159</v>
      </c>
      <c r="T14" s="29" t="str">
        <f t="shared" si="21"/>
        <v>HONEY BADGER</v>
      </c>
      <c r="U14" s="29">
        <f t="shared" si="22"/>
        <v>0</v>
      </c>
      <c r="V14" s="29" t="str">
        <f t="shared" si="23"/>
        <v>VM</v>
      </c>
      <c r="W14" s="29" t="str">
        <f t="shared" si="24"/>
        <v>M</v>
      </c>
      <c r="X14" s="29">
        <f t="shared" si="25"/>
        <v>0</v>
      </c>
      <c r="Y14" s="29">
        <f t="shared" si="26"/>
        <v>0</v>
      </c>
      <c r="Z14" s="29" t="str">
        <f t="shared" si="27"/>
        <v>FRA</v>
      </c>
      <c r="AA14" s="29">
        <f t="shared" si="28"/>
        <v>0</v>
      </c>
      <c r="AB14" s="29">
        <f t="shared" si="29"/>
        <v>0</v>
      </c>
      <c r="AC14" s="29" t="str">
        <f t="shared" si="30"/>
        <v>FRA</v>
      </c>
      <c r="AD14" s="29">
        <f t="shared" si="31"/>
        <v>0</v>
      </c>
      <c r="AE14" s="29" t="str">
        <f t="shared" si="32"/>
        <v>EMERGENCY BALLISTIC DEVICE</v>
      </c>
    </row>
    <row r="15" spans="1:31" x14ac:dyDescent="0.25">
      <c r="A15" s="26" t="s">
        <v>686</v>
      </c>
      <c r="B15" s="26" t="s">
        <v>444</v>
      </c>
      <c r="C15" s="26" t="s">
        <v>445</v>
      </c>
      <c r="D15" s="26"/>
      <c r="E15" s="26"/>
      <c r="F15" s="29" t="s">
        <v>396</v>
      </c>
      <c r="G15" s="26" t="s">
        <v>446</v>
      </c>
      <c r="H15" s="26"/>
      <c r="I15" s="26"/>
      <c r="J15" s="26" t="s">
        <v>447</v>
      </c>
      <c r="K15" s="26"/>
      <c r="L15" s="26"/>
      <c r="M15" s="26" t="s">
        <v>687</v>
      </c>
      <c r="N15" s="26"/>
      <c r="O15" s="26"/>
      <c r="Q15" s="29" t="str">
        <f t="shared" si="18"/>
        <v>G-DKNC</v>
      </c>
      <c r="R15" s="29" t="str">
        <f t="shared" si="19"/>
        <v>DRAKEN EUROPE</v>
      </c>
      <c r="S15" s="29" t="str">
        <f t="shared" si="20"/>
        <v>L159</v>
      </c>
      <c r="T15" s="29" t="str">
        <f t="shared" si="21"/>
        <v>HONEY BADGER</v>
      </c>
      <c r="U15" s="29">
        <f t="shared" si="22"/>
        <v>0</v>
      </c>
      <c r="V15" s="29" t="str">
        <f t="shared" si="23"/>
        <v>VM</v>
      </c>
      <c r="W15" s="29" t="str">
        <f t="shared" si="24"/>
        <v>M</v>
      </c>
      <c r="X15" s="29">
        <f t="shared" si="25"/>
        <v>0</v>
      </c>
      <c r="Y15" s="29">
        <f t="shared" si="26"/>
        <v>0</v>
      </c>
      <c r="Z15" s="29" t="str">
        <f t="shared" si="27"/>
        <v>FRA</v>
      </c>
      <c r="AA15" s="29">
        <f t="shared" si="28"/>
        <v>0</v>
      </c>
      <c r="AB15" s="29">
        <f t="shared" si="29"/>
        <v>0</v>
      </c>
      <c r="AC15" s="29" t="str">
        <f t="shared" si="30"/>
        <v>FRA</v>
      </c>
      <c r="AD15" s="29">
        <f t="shared" si="31"/>
        <v>0</v>
      </c>
      <c r="AE15" s="29" t="str">
        <f t="shared" si="32"/>
        <v>EMERGENCY BALLISTIC DEVICE</v>
      </c>
    </row>
    <row r="16" spans="1:31" x14ac:dyDescent="0.25">
      <c r="A16" s="26" t="s">
        <v>553</v>
      </c>
      <c r="B16" s="26" t="s">
        <v>444</v>
      </c>
      <c r="C16" s="26" t="s">
        <v>445</v>
      </c>
      <c r="D16" s="26"/>
      <c r="E16" s="26"/>
      <c r="F16" s="29" t="s">
        <v>396</v>
      </c>
      <c r="G16" s="26" t="s">
        <v>446</v>
      </c>
      <c r="H16" s="26"/>
      <c r="I16" s="26"/>
      <c r="J16" s="26" t="s">
        <v>447</v>
      </c>
      <c r="K16" s="26"/>
      <c r="L16" s="26"/>
      <c r="M16" s="26" t="s">
        <v>554</v>
      </c>
      <c r="N16" s="26"/>
      <c r="O16" s="26"/>
      <c r="Q16" s="29" t="str">
        <f t="shared" ref="Q16" si="33">A27</f>
        <v>G-DKNF</v>
      </c>
      <c r="R16" s="29" t="str">
        <f t="shared" ref="R16" si="34">B27</f>
        <v>DRAKEN EUROPE</v>
      </c>
      <c r="S16" s="29" t="str">
        <f t="shared" ref="S16" si="35">C27</f>
        <v>L159</v>
      </c>
      <c r="T16" s="29" t="str">
        <f t="shared" ref="T16" si="36">D27</f>
        <v>HONEY BADGER</v>
      </c>
      <c r="U16" s="29">
        <f t="shared" ref="U16" si="37">E27</f>
        <v>0</v>
      </c>
      <c r="V16" s="29" t="str">
        <f t="shared" ref="V16" si="38">F27</f>
        <v>VM</v>
      </c>
      <c r="W16" s="29" t="str">
        <f t="shared" ref="W16" si="39">G27</f>
        <v>M</v>
      </c>
      <c r="X16" s="29">
        <f t="shared" ref="X16" si="40">H27</f>
        <v>0</v>
      </c>
      <c r="Y16" s="29">
        <f t="shared" ref="Y16" si="41">I27</f>
        <v>0</v>
      </c>
      <c r="Z16" s="29" t="str">
        <f t="shared" ref="Z16" si="42">J27</f>
        <v>FRA</v>
      </c>
      <c r="AA16" s="29">
        <f t="shared" ref="AA16" si="43">K27</f>
        <v>0</v>
      </c>
      <c r="AB16" s="29">
        <f t="shared" ref="AB16" si="44">L27</f>
        <v>0</v>
      </c>
      <c r="AC16" s="29" t="str">
        <f t="shared" ref="AC16" si="45">M27</f>
        <v>FRA</v>
      </c>
      <c r="AD16" s="29">
        <f t="shared" ref="AD16" si="46">N27</f>
        <v>0</v>
      </c>
      <c r="AE16" s="29" t="str">
        <f t="shared" ref="AE16" si="47">O27</f>
        <v>EMERGENCY BALLISTIC DEVICE</v>
      </c>
    </row>
    <row r="17" spans="1:31" x14ac:dyDescent="0.25">
      <c r="A17" s="26" t="s">
        <v>555</v>
      </c>
      <c r="B17" s="26" t="s">
        <v>444</v>
      </c>
      <c r="C17" s="26" t="s">
        <v>445</v>
      </c>
      <c r="D17" s="26"/>
      <c r="E17" s="26"/>
      <c r="F17" s="29" t="s">
        <v>396</v>
      </c>
      <c r="G17" s="26" t="s">
        <v>446</v>
      </c>
      <c r="H17" s="26"/>
      <c r="I17" s="26"/>
      <c r="J17" s="26" t="s">
        <v>447</v>
      </c>
      <c r="K17" s="26"/>
      <c r="L17" s="26"/>
      <c r="M17" s="26" t="s">
        <v>556</v>
      </c>
      <c r="N17" s="26"/>
      <c r="O17" s="26"/>
      <c r="Q17" s="29" t="str">
        <f t="shared" ref="Q17:AE17" si="48">A32</f>
        <v>G-DRAK</v>
      </c>
      <c r="R17" s="29" t="str">
        <f t="shared" si="48"/>
        <v>FR AVIATION</v>
      </c>
      <c r="S17" s="29" t="str">
        <f t="shared" si="48"/>
        <v>CL60</v>
      </c>
      <c r="T17" s="29" t="str">
        <f t="shared" si="48"/>
        <v>CHALLENGER 604</v>
      </c>
      <c r="U17" s="29">
        <f t="shared" si="48"/>
        <v>0</v>
      </c>
      <c r="V17" s="29" t="str">
        <f t="shared" si="48"/>
        <v>VM</v>
      </c>
      <c r="W17" s="29" t="str">
        <f t="shared" si="48"/>
        <v>AD</v>
      </c>
      <c r="X17" s="29">
        <f t="shared" si="48"/>
        <v>0</v>
      </c>
      <c r="Y17" s="29">
        <f t="shared" si="48"/>
        <v>0</v>
      </c>
      <c r="Z17" s="29" t="str">
        <f t="shared" si="48"/>
        <v>FRA</v>
      </c>
      <c r="AA17" s="29">
        <f t="shared" si="48"/>
        <v>0</v>
      </c>
      <c r="AB17" s="29">
        <f t="shared" si="48"/>
        <v>0</v>
      </c>
      <c r="AC17" s="29" t="str">
        <f t="shared" si="48"/>
        <v>FRA</v>
      </c>
      <c r="AD17" s="29">
        <f t="shared" si="48"/>
        <v>0</v>
      </c>
      <c r="AE17" s="29">
        <f t="shared" si="48"/>
        <v>0</v>
      </c>
    </row>
    <row r="18" spans="1:31" x14ac:dyDescent="0.25">
      <c r="A18" s="26" t="s">
        <v>1034</v>
      </c>
      <c r="B18" s="26" t="s">
        <v>444</v>
      </c>
      <c r="C18" s="26" t="s">
        <v>445</v>
      </c>
      <c r="D18" s="26"/>
      <c r="E18" s="26"/>
      <c r="F18" s="29" t="s">
        <v>396</v>
      </c>
      <c r="G18" s="26" t="s">
        <v>446</v>
      </c>
      <c r="H18" s="26"/>
      <c r="I18" s="26"/>
      <c r="J18" s="26" t="s">
        <v>447</v>
      </c>
      <c r="K18" s="26"/>
      <c r="L18" s="26"/>
      <c r="M18" s="26" t="s">
        <v>1035</v>
      </c>
      <c r="N18" s="26"/>
      <c r="O18" s="26"/>
      <c r="Q18" s="29" t="str">
        <f t="shared" ref="Q18:AE18" si="49">A38</f>
        <v>G-ASSW</v>
      </c>
      <c r="R18" s="29" t="str">
        <f t="shared" si="49"/>
        <v>JULIET TANGO GROUP</v>
      </c>
      <c r="S18" s="29" t="str">
        <f t="shared" si="49"/>
        <v>P28A</v>
      </c>
      <c r="T18" s="29" t="str">
        <f t="shared" si="49"/>
        <v>CHEROKEE</v>
      </c>
      <c r="U18" s="29">
        <f t="shared" si="49"/>
        <v>0</v>
      </c>
      <c r="V18" s="29" t="str">
        <f t="shared" si="49"/>
        <v>VC</v>
      </c>
      <c r="W18" s="29" t="str">
        <f t="shared" si="49"/>
        <v>P</v>
      </c>
      <c r="X18" s="29">
        <f t="shared" si="49"/>
        <v>0</v>
      </c>
      <c r="Y18" s="29">
        <f t="shared" si="49"/>
        <v>0</v>
      </c>
      <c r="Z18" s="29">
        <f t="shared" si="49"/>
        <v>0</v>
      </c>
      <c r="AA18" s="29">
        <f t="shared" si="49"/>
        <v>0</v>
      </c>
      <c r="AB18" s="29">
        <f t="shared" si="49"/>
        <v>0</v>
      </c>
      <c r="AC18" s="29" t="str">
        <f t="shared" si="49"/>
        <v>GASSW</v>
      </c>
      <c r="AD18" s="29">
        <f t="shared" si="49"/>
        <v>0</v>
      </c>
      <c r="AE18" s="29">
        <f t="shared" si="49"/>
        <v>0</v>
      </c>
    </row>
    <row r="19" spans="1:31" x14ac:dyDescent="0.25">
      <c r="A19" s="26" t="s">
        <v>443</v>
      </c>
      <c r="B19" s="26" t="s">
        <v>444</v>
      </c>
      <c r="C19" s="26" t="s">
        <v>445</v>
      </c>
      <c r="D19" s="26"/>
      <c r="E19" s="26"/>
      <c r="F19" s="29" t="s">
        <v>396</v>
      </c>
      <c r="G19" s="26" t="s">
        <v>446</v>
      </c>
      <c r="H19" s="26"/>
      <c r="I19" s="26"/>
      <c r="J19" s="26" t="s">
        <v>447</v>
      </c>
      <c r="K19" s="26"/>
      <c r="L19" s="26"/>
      <c r="M19" s="26" t="s">
        <v>448</v>
      </c>
      <c r="N19" s="26"/>
      <c r="O19" s="26"/>
      <c r="Q19" s="29" t="str">
        <f t="shared" ref="Q19:AE23" si="50">A40</f>
        <v>G-AWPU</v>
      </c>
      <c r="R19" s="29" t="str">
        <f t="shared" si="50"/>
        <v>WESTAIR FLYING SERVICES</v>
      </c>
      <c r="S19" s="29" t="str">
        <f t="shared" si="50"/>
        <v>C150</v>
      </c>
      <c r="T19" s="29">
        <f t="shared" si="50"/>
        <v>0</v>
      </c>
      <c r="U19" s="29">
        <f t="shared" si="50"/>
        <v>0</v>
      </c>
      <c r="V19" s="29" t="str">
        <f t="shared" si="50"/>
        <v>VC</v>
      </c>
      <c r="W19" s="29" t="str">
        <f t="shared" si="50"/>
        <v>P</v>
      </c>
      <c r="X19" s="29">
        <f t="shared" si="50"/>
        <v>0</v>
      </c>
      <c r="Y19" s="29">
        <f t="shared" si="50"/>
        <v>0</v>
      </c>
      <c r="Z19" s="29">
        <f t="shared" si="50"/>
        <v>0</v>
      </c>
      <c r="AA19" s="29">
        <f t="shared" si="50"/>
        <v>0</v>
      </c>
      <c r="AB19" s="29">
        <f t="shared" si="50"/>
        <v>0</v>
      </c>
      <c r="AC19" s="29" t="str">
        <f t="shared" si="50"/>
        <v>GAWPU</v>
      </c>
      <c r="AD19" s="29">
        <f t="shared" si="50"/>
        <v>0</v>
      </c>
      <c r="AE19" s="29">
        <f t="shared" si="50"/>
        <v>0</v>
      </c>
    </row>
    <row r="20" spans="1:31" x14ac:dyDescent="0.25">
      <c r="A20" s="26" t="s">
        <v>609</v>
      </c>
      <c r="B20" s="26" t="s">
        <v>444</v>
      </c>
      <c r="C20" s="26" t="s">
        <v>445</v>
      </c>
      <c r="D20" s="26"/>
      <c r="E20" s="26"/>
      <c r="F20" s="29" t="s">
        <v>396</v>
      </c>
      <c r="G20" s="26" t="s">
        <v>446</v>
      </c>
      <c r="H20" s="26"/>
      <c r="I20" s="26"/>
      <c r="J20" s="26" t="s">
        <v>447</v>
      </c>
      <c r="K20" s="26"/>
      <c r="L20" s="26"/>
      <c r="M20" s="26" t="s">
        <v>610</v>
      </c>
      <c r="N20" s="26"/>
      <c r="O20" s="26"/>
      <c r="Q20" s="29" t="str">
        <f t="shared" si="50"/>
        <v>G-AXNZ</v>
      </c>
      <c r="R20" s="29" t="str">
        <f t="shared" si="50"/>
        <v>DAVID HARVEY</v>
      </c>
      <c r="S20" s="29" t="str">
        <f t="shared" si="50"/>
        <v>PTS1</v>
      </c>
      <c r="T20" s="29" t="str">
        <f t="shared" si="50"/>
        <v>PITTS SPECIAL</v>
      </c>
      <c r="U20" s="29">
        <f t="shared" si="50"/>
        <v>0</v>
      </c>
      <c r="V20" s="29" t="str">
        <f t="shared" si="50"/>
        <v>VC</v>
      </c>
      <c r="W20" s="29" t="str">
        <f t="shared" si="50"/>
        <v>P</v>
      </c>
      <c r="X20" s="29">
        <f t="shared" si="50"/>
        <v>0</v>
      </c>
      <c r="Y20" s="29">
        <f t="shared" si="50"/>
        <v>0</v>
      </c>
      <c r="Z20" s="29">
        <f t="shared" si="50"/>
        <v>0</v>
      </c>
      <c r="AA20" s="29">
        <f t="shared" si="50"/>
        <v>0</v>
      </c>
      <c r="AB20" s="29">
        <f t="shared" si="50"/>
        <v>0</v>
      </c>
      <c r="AC20" s="29" t="str">
        <f t="shared" si="50"/>
        <v>GAXNZ</v>
      </c>
      <c r="AD20" s="29">
        <f t="shared" si="50"/>
        <v>0</v>
      </c>
      <c r="AE20" s="29">
        <f t="shared" si="50"/>
        <v>0</v>
      </c>
    </row>
    <row r="21" spans="1:31" x14ac:dyDescent="0.25">
      <c r="A21" s="26" t="s">
        <v>989</v>
      </c>
      <c r="B21" s="26" t="s">
        <v>444</v>
      </c>
      <c r="C21" s="26" t="s">
        <v>445</v>
      </c>
      <c r="D21" s="26"/>
      <c r="E21" s="26"/>
      <c r="F21" s="29" t="s">
        <v>396</v>
      </c>
      <c r="G21" s="26" t="s">
        <v>446</v>
      </c>
      <c r="H21" s="26"/>
      <c r="I21" s="26"/>
      <c r="J21" s="26" t="s">
        <v>447</v>
      </c>
      <c r="K21" s="26"/>
      <c r="L21" s="26"/>
      <c r="M21" s="26" t="s">
        <v>990</v>
      </c>
      <c r="N21" s="26"/>
      <c r="O21" s="26"/>
      <c r="Q21" s="29" t="str">
        <f t="shared" si="50"/>
        <v>G-AXSW</v>
      </c>
      <c r="R21" s="29" t="str">
        <f t="shared" si="50"/>
        <v>AIR NAVIGATION AND TRADING COMPANY LTD</v>
      </c>
      <c r="S21" s="29" t="str">
        <f t="shared" si="50"/>
        <v>C150</v>
      </c>
      <c r="T21" s="29" t="str">
        <f t="shared" si="50"/>
        <v>AEROBAT</v>
      </c>
      <c r="U21" s="29">
        <f t="shared" si="50"/>
        <v>0</v>
      </c>
      <c r="V21" s="29" t="str">
        <f t="shared" si="50"/>
        <v>VC</v>
      </c>
      <c r="W21" s="29" t="str">
        <f t="shared" si="50"/>
        <v>P</v>
      </c>
      <c r="X21" s="29">
        <f t="shared" si="50"/>
        <v>0</v>
      </c>
      <c r="Y21" s="29">
        <f t="shared" si="50"/>
        <v>0</v>
      </c>
      <c r="Z21" s="29">
        <f t="shared" si="50"/>
        <v>0</v>
      </c>
      <c r="AA21" s="29">
        <f t="shared" si="50"/>
        <v>0</v>
      </c>
      <c r="AB21" s="29">
        <f t="shared" si="50"/>
        <v>0</v>
      </c>
      <c r="AC21" s="29" t="str">
        <f t="shared" si="50"/>
        <v>GAXSW</v>
      </c>
      <c r="AD21" s="29">
        <f t="shared" si="50"/>
        <v>0</v>
      </c>
      <c r="AE21" s="29">
        <f t="shared" si="50"/>
        <v>0</v>
      </c>
    </row>
    <row r="22" spans="1:31" x14ac:dyDescent="0.25">
      <c r="A22" s="28" t="s">
        <v>8578</v>
      </c>
      <c r="B22" s="26" t="s">
        <v>8577</v>
      </c>
      <c r="C22" s="26" t="s">
        <v>5057</v>
      </c>
      <c r="D22" s="26" t="s">
        <v>8587</v>
      </c>
      <c r="E22" s="31"/>
      <c r="F22" s="31" t="s">
        <v>217</v>
      </c>
      <c r="G22" s="26" t="s">
        <v>88</v>
      </c>
      <c r="H22" s="26"/>
      <c r="I22" s="26"/>
      <c r="J22" s="26" t="s">
        <v>8588</v>
      </c>
      <c r="K22" s="31"/>
      <c r="L22" s="26"/>
      <c r="M22" s="26" t="s">
        <v>8588</v>
      </c>
      <c r="N22" s="26"/>
      <c r="O22" s="26" t="s">
        <v>502</v>
      </c>
      <c r="Q22" s="29" t="str">
        <f t="shared" si="50"/>
        <v>G-AYEF</v>
      </c>
      <c r="R22" s="29" t="str">
        <f t="shared" si="50"/>
        <v>CHRISTOPHER HARRIS</v>
      </c>
      <c r="S22" s="29" t="str">
        <f t="shared" si="50"/>
        <v>P28A</v>
      </c>
      <c r="T22" s="29" t="str">
        <f t="shared" si="50"/>
        <v>CHEROKEE</v>
      </c>
      <c r="U22" s="29">
        <f t="shared" si="50"/>
        <v>0</v>
      </c>
      <c r="V22" s="29" t="str">
        <f t="shared" si="50"/>
        <v>VC</v>
      </c>
      <c r="W22" s="29" t="str">
        <f t="shared" si="50"/>
        <v>P</v>
      </c>
      <c r="X22" s="29">
        <f t="shared" si="50"/>
        <v>0</v>
      </c>
      <c r="Y22" s="29">
        <f t="shared" si="50"/>
        <v>0</v>
      </c>
      <c r="Z22" s="29">
        <f t="shared" si="50"/>
        <v>0</v>
      </c>
      <c r="AA22" s="29">
        <f t="shared" si="50"/>
        <v>0</v>
      </c>
      <c r="AB22" s="29">
        <f t="shared" si="50"/>
        <v>0</v>
      </c>
      <c r="AC22" s="29" t="str">
        <f t="shared" si="50"/>
        <v>GAYEF</v>
      </c>
      <c r="AD22" s="29">
        <f t="shared" si="50"/>
        <v>0</v>
      </c>
      <c r="AE22" s="29">
        <f t="shared" si="50"/>
        <v>0</v>
      </c>
    </row>
    <row r="23" spans="1:31" x14ac:dyDescent="0.25">
      <c r="A23" s="28" t="s">
        <v>8579</v>
      </c>
      <c r="B23" s="26" t="s">
        <v>8577</v>
      </c>
      <c r="C23" s="26" t="s">
        <v>5057</v>
      </c>
      <c r="D23" s="26" t="s">
        <v>8587</v>
      </c>
      <c r="E23" s="31"/>
      <c r="F23" s="31" t="s">
        <v>217</v>
      </c>
      <c r="G23" s="26" t="s">
        <v>88</v>
      </c>
      <c r="H23" s="26"/>
      <c r="I23" s="26"/>
      <c r="J23" s="26" t="s">
        <v>8588</v>
      </c>
      <c r="K23" s="31"/>
      <c r="L23" s="26"/>
      <c r="M23" s="26" t="s">
        <v>8588</v>
      </c>
      <c r="N23" s="26"/>
      <c r="O23" s="26" t="s">
        <v>502</v>
      </c>
      <c r="Q23" s="29" t="str">
        <f t="shared" si="50"/>
        <v>G-AZYF</v>
      </c>
      <c r="R23" s="29" t="str">
        <f t="shared" si="50"/>
        <v>JOHN WILLS</v>
      </c>
      <c r="S23" s="29" t="str">
        <f t="shared" si="50"/>
        <v>P28A</v>
      </c>
      <c r="T23" s="29" t="str">
        <f t="shared" si="50"/>
        <v>CHEROKEE</v>
      </c>
      <c r="U23" s="29">
        <f t="shared" si="50"/>
        <v>0</v>
      </c>
      <c r="V23" s="29" t="str">
        <f t="shared" si="50"/>
        <v>VC</v>
      </c>
      <c r="W23" s="29" t="str">
        <f t="shared" si="50"/>
        <v>P</v>
      </c>
      <c r="X23" s="29">
        <f t="shared" si="50"/>
        <v>0</v>
      </c>
      <c r="Y23" s="29">
        <f t="shared" si="50"/>
        <v>0</v>
      </c>
      <c r="Z23" s="29">
        <f t="shared" si="50"/>
        <v>0</v>
      </c>
      <c r="AA23" s="29">
        <f t="shared" si="50"/>
        <v>0</v>
      </c>
      <c r="AB23" s="29">
        <f t="shared" si="50"/>
        <v>0</v>
      </c>
      <c r="AC23" s="29" t="str">
        <f t="shared" si="50"/>
        <v>GAZYF</v>
      </c>
      <c r="AD23" s="29">
        <f t="shared" si="50"/>
        <v>0</v>
      </c>
      <c r="AE23" s="29">
        <f t="shared" si="50"/>
        <v>0</v>
      </c>
    </row>
    <row r="24" spans="1:31" x14ac:dyDescent="0.25">
      <c r="A24" s="28" t="s">
        <v>8580</v>
      </c>
      <c r="B24" s="26" t="s">
        <v>8577</v>
      </c>
      <c r="C24" s="26" t="s">
        <v>5057</v>
      </c>
      <c r="D24" s="26" t="s">
        <v>8587</v>
      </c>
      <c r="E24" s="31"/>
      <c r="F24" s="31" t="s">
        <v>217</v>
      </c>
      <c r="G24" s="26" t="s">
        <v>88</v>
      </c>
      <c r="H24" s="26"/>
      <c r="I24" s="26"/>
      <c r="J24" s="26" t="s">
        <v>8588</v>
      </c>
      <c r="K24" s="31"/>
      <c r="L24" s="26"/>
      <c r="M24" s="26" t="s">
        <v>8588</v>
      </c>
      <c r="N24" s="26"/>
      <c r="O24" s="26" t="s">
        <v>502</v>
      </c>
      <c r="Q24" s="29" t="str">
        <f t="shared" ref="Q24:AE25" si="51">A47</f>
        <v>G-BCKN</v>
      </c>
      <c r="R24" s="29" t="str">
        <f t="shared" si="51"/>
        <v>MARTIN COWBURN</v>
      </c>
      <c r="S24" s="29" t="str">
        <f t="shared" si="51"/>
        <v>DHC1</v>
      </c>
      <c r="T24" s="29" t="str">
        <f t="shared" si="51"/>
        <v>CHIPMUNK</v>
      </c>
      <c r="U24" s="29">
        <f t="shared" si="51"/>
        <v>0</v>
      </c>
      <c r="V24" s="29" t="str">
        <f t="shared" si="51"/>
        <v>VM</v>
      </c>
      <c r="W24" s="29" t="str">
        <f t="shared" si="51"/>
        <v>P</v>
      </c>
      <c r="X24" s="29">
        <f t="shared" si="51"/>
        <v>0</v>
      </c>
      <c r="Y24" s="29">
        <f t="shared" si="51"/>
        <v>0</v>
      </c>
      <c r="Z24" s="29">
        <f t="shared" si="51"/>
        <v>0</v>
      </c>
      <c r="AA24" s="29">
        <f t="shared" si="51"/>
        <v>0</v>
      </c>
      <c r="AB24" s="29">
        <f t="shared" si="51"/>
        <v>0</v>
      </c>
      <c r="AC24" s="29" t="str">
        <f t="shared" si="51"/>
        <v>GBCKN</v>
      </c>
      <c r="AD24" s="29">
        <f t="shared" si="51"/>
        <v>0</v>
      </c>
      <c r="AE24" s="29">
        <f t="shared" si="51"/>
        <v>0</v>
      </c>
    </row>
    <row r="25" spans="1:31" x14ac:dyDescent="0.25">
      <c r="A25" s="28" t="s">
        <v>8581</v>
      </c>
      <c r="B25" s="26" t="s">
        <v>8577</v>
      </c>
      <c r="C25" s="26" t="s">
        <v>5057</v>
      </c>
      <c r="D25" s="26" t="s">
        <v>8587</v>
      </c>
      <c r="E25" s="31"/>
      <c r="F25" s="31" t="s">
        <v>217</v>
      </c>
      <c r="G25" s="26" t="s">
        <v>88</v>
      </c>
      <c r="H25" s="26"/>
      <c r="I25" s="26"/>
      <c r="J25" s="26" t="s">
        <v>8588</v>
      </c>
      <c r="K25" s="31"/>
      <c r="L25" s="26"/>
      <c r="M25" s="26" t="s">
        <v>8588</v>
      </c>
      <c r="N25" s="26"/>
      <c r="O25" s="26" t="s">
        <v>502</v>
      </c>
      <c r="Q25" s="29" t="str">
        <f t="shared" si="51"/>
        <v>G-BCUJ</v>
      </c>
      <c r="R25" s="29" t="str">
        <f t="shared" si="51"/>
        <v>CALLUM DODDS</v>
      </c>
      <c r="S25" s="29" t="str">
        <f t="shared" si="51"/>
        <v>C150</v>
      </c>
      <c r="T25" s="29">
        <f t="shared" si="51"/>
        <v>0</v>
      </c>
      <c r="U25" s="29">
        <f t="shared" si="51"/>
        <v>0</v>
      </c>
      <c r="V25" s="29" t="str">
        <f t="shared" si="51"/>
        <v>VC</v>
      </c>
      <c r="W25" s="29" t="str">
        <f t="shared" si="51"/>
        <v>P</v>
      </c>
      <c r="X25" s="29">
        <f t="shared" si="51"/>
        <v>0</v>
      </c>
      <c r="Y25" s="29">
        <f t="shared" si="51"/>
        <v>0</v>
      </c>
      <c r="Z25" s="29">
        <f t="shared" si="51"/>
        <v>0</v>
      </c>
      <c r="AA25" s="29">
        <f t="shared" si="51"/>
        <v>0</v>
      </c>
      <c r="AB25" s="29">
        <f t="shared" si="51"/>
        <v>0</v>
      </c>
      <c r="AC25" s="29" t="str">
        <f t="shared" si="51"/>
        <v>GBCUJ</v>
      </c>
      <c r="AD25" s="29">
        <f t="shared" si="51"/>
        <v>0</v>
      </c>
      <c r="AE25" s="29">
        <f t="shared" si="51"/>
        <v>0</v>
      </c>
    </row>
    <row r="26" spans="1:31" x14ac:dyDescent="0.25">
      <c r="A26" s="28" t="s">
        <v>8582</v>
      </c>
      <c r="B26" s="26" t="s">
        <v>8577</v>
      </c>
      <c r="C26" s="26" t="s">
        <v>5057</v>
      </c>
      <c r="D26" s="26" t="s">
        <v>8587</v>
      </c>
      <c r="E26" s="31"/>
      <c r="F26" s="31" t="s">
        <v>217</v>
      </c>
      <c r="G26" s="26" t="s">
        <v>88</v>
      </c>
      <c r="H26" s="26"/>
      <c r="I26" s="26"/>
      <c r="J26" s="26" t="s">
        <v>8588</v>
      </c>
      <c r="K26" s="31"/>
      <c r="L26" s="26"/>
      <c r="M26" s="26" t="s">
        <v>8588</v>
      </c>
      <c r="N26" s="26"/>
      <c r="O26" s="26" t="s">
        <v>502</v>
      </c>
      <c r="Q26" s="29" t="str">
        <f t="shared" ref="Q26:AE29" si="52">A51</f>
        <v>G-BFNI</v>
      </c>
      <c r="R26" s="29" t="str">
        <f t="shared" si="52"/>
        <v>AIR TRAINING CLUB AVIATION</v>
      </c>
      <c r="S26" s="29" t="str">
        <f t="shared" si="52"/>
        <v>P28A</v>
      </c>
      <c r="T26" s="29" t="str">
        <f t="shared" si="52"/>
        <v>CHEROKEE</v>
      </c>
      <c r="U26" s="29">
        <f t="shared" si="52"/>
        <v>0</v>
      </c>
      <c r="V26" s="29" t="str">
        <f t="shared" si="52"/>
        <v>VC</v>
      </c>
      <c r="W26" s="29" t="str">
        <f t="shared" si="52"/>
        <v>P</v>
      </c>
      <c r="X26" s="29">
        <f t="shared" si="52"/>
        <v>0</v>
      </c>
      <c r="Y26" s="29">
        <f t="shared" si="52"/>
        <v>0</v>
      </c>
      <c r="Z26" s="29">
        <f t="shared" si="52"/>
        <v>0</v>
      </c>
      <c r="AA26" s="29">
        <f t="shared" si="52"/>
        <v>0</v>
      </c>
      <c r="AB26" s="29">
        <f t="shared" si="52"/>
        <v>0</v>
      </c>
      <c r="AC26" s="29" t="str">
        <f t="shared" si="52"/>
        <v>GBFNI</v>
      </c>
      <c r="AD26" s="29">
        <f t="shared" si="52"/>
        <v>0</v>
      </c>
      <c r="AE26" s="29">
        <f t="shared" si="52"/>
        <v>0</v>
      </c>
    </row>
    <row r="27" spans="1:31" x14ac:dyDescent="0.25">
      <c r="A27" s="28" t="s">
        <v>8583</v>
      </c>
      <c r="B27" s="26" t="s">
        <v>8577</v>
      </c>
      <c r="C27" s="26" t="s">
        <v>5057</v>
      </c>
      <c r="D27" s="26" t="s">
        <v>8587</v>
      </c>
      <c r="E27" s="31"/>
      <c r="F27" s="31" t="s">
        <v>217</v>
      </c>
      <c r="G27" s="26" t="s">
        <v>88</v>
      </c>
      <c r="H27" s="26"/>
      <c r="I27" s="26"/>
      <c r="J27" s="26" t="s">
        <v>8588</v>
      </c>
      <c r="K27" s="31"/>
      <c r="L27" s="26"/>
      <c r="M27" s="26" t="s">
        <v>8588</v>
      </c>
      <c r="N27" s="26"/>
      <c r="O27" s="26" t="s">
        <v>502</v>
      </c>
      <c r="Q27" s="29" t="str">
        <f t="shared" si="52"/>
        <v>G-BCGO</v>
      </c>
      <c r="R27" s="29" t="str">
        <f t="shared" si="52"/>
        <v>HIGH G PROPS LTD</v>
      </c>
      <c r="S27" s="29" t="str">
        <f t="shared" si="52"/>
        <v>PA44</v>
      </c>
      <c r="T27" s="29" t="str">
        <f t="shared" si="52"/>
        <v>SEMINOLE</v>
      </c>
      <c r="U27" s="29">
        <f t="shared" si="52"/>
        <v>0</v>
      </c>
      <c r="V27" s="29" t="str">
        <f t="shared" si="52"/>
        <v>VM</v>
      </c>
      <c r="W27" s="29" t="str">
        <f t="shared" si="52"/>
        <v>P</v>
      </c>
      <c r="X27" s="29">
        <f t="shared" si="52"/>
        <v>0</v>
      </c>
      <c r="Y27" s="29">
        <f t="shared" si="52"/>
        <v>0</v>
      </c>
      <c r="Z27" s="29">
        <f t="shared" si="52"/>
        <v>0</v>
      </c>
      <c r="AA27" s="29">
        <f t="shared" si="52"/>
        <v>0</v>
      </c>
      <c r="AB27" s="29">
        <f t="shared" si="52"/>
        <v>0</v>
      </c>
      <c r="AC27" s="29" t="str">
        <f t="shared" si="52"/>
        <v>GBGCO</v>
      </c>
      <c r="AD27" s="29">
        <f t="shared" si="52"/>
        <v>0</v>
      </c>
      <c r="AE27" s="29">
        <f t="shared" si="52"/>
        <v>0</v>
      </c>
    </row>
    <row r="28" spans="1:31" x14ac:dyDescent="0.25">
      <c r="A28" s="28" t="s">
        <v>8584</v>
      </c>
      <c r="B28" s="26" t="s">
        <v>8577</v>
      </c>
      <c r="C28" s="26" t="s">
        <v>5057</v>
      </c>
      <c r="D28" s="26" t="s">
        <v>8587</v>
      </c>
      <c r="E28" s="31"/>
      <c r="F28" s="31" t="s">
        <v>217</v>
      </c>
      <c r="G28" s="26" t="s">
        <v>88</v>
      </c>
      <c r="H28" s="26"/>
      <c r="I28" s="26"/>
      <c r="J28" s="26" t="s">
        <v>8588</v>
      </c>
      <c r="K28" s="31"/>
      <c r="L28" s="26"/>
      <c r="M28" s="26" t="s">
        <v>8588</v>
      </c>
      <c r="N28" s="26"/>
      <c r="O28" s="26" t="s">
        <v>502</v>
      </c>
      <c r="Q28" s="29" t="str">
        <f t="shared" si="52"/>
        <v>G-BGPJ</v>
      </c>
      <c r="R28" s="29" t="str">
        <f t="shared" si="52"/>
        <v>WEST LANCS WARRIOR CO. LTD</v>
      </c>
      <c r="S28" s="29" t="str">
        <f t="shared" si="52"/>
        <v>P28A</v>
      </c>
      <c r="T28" s="29" t="str">
        <f t="shared" si="52"/>
        <v>CHEROKEE</v>
      </c>
      <c r="U28" s="29">
        <f t="shared" si="52"/>
        <v>0</v>
      </c>
      <c r="V28" s="29" t="str">
        <f t="shared" si="52"/>
        <v>BC</v>
      </c>
      <c r="W28" s="29" t="str">
        <f t="shared" si="52"/>
        <v>P</v>
      </c>
      <c r="X28" s="29">
        <f t="shared" si="52"/>
        <v>0</v>
      </c>
      <c r="Y28" s="29">
        <f t="shared" si="52"/>
        <v>0</v>
      </c>
      <c r="Z28" s="29">
        <f t="shared" si="52"/>
        <v>0</v>
      </c>
      <c r="AA28" s="29">
        <f t="shared" si="52"/>
        <v>0</v>
      </c>
      <c r="AB28" s="29">
        <f t="shared" si="52"/>
        <v>0</v>
      </c>
      <c r="AC28" s="29" t="str">
        <f t="shared" si="52"/>
        <v>GBGPJ</v>
      </c>
      <c r="AD28" s="29">
        <f t="shared" si="52"/>
        <v>0</v>
      </c>
      <c r="AE28" s="29">
        <f t="shared" si="52"/>
        <v>0</v>
      </c>
    </row>
    <row r="29" spans="1:31" x14ac:dyDescent="0.25">
      <c r="A29" s="28" t="s">
        <v>8585</v>
      </c>
      <c r="B29" s="26" t="s">
        <v>8577</v>
      </c>
      <c r="C29" s="26" t="s">
        <v>5057</v>
      </c>
      <c r="D29" s="26" t="s">
        <v>8587</v>
      </c>
      <c r="E29" s="31"/>
      <c r="F29" s="31" t="s">
        <v>217</v>
      </c>
      <c r="G29" s="26" t="s">
        <v>88</v>
      </c>
      <c r="H29" s="26"/>
      <c r="I29" s="26"/>
      <c r="J29" s="26" t="s">
        <v>8588</v>
      </c>
      <c r="K29" s="31"/>
      <c r="L29" s="26"/>
      <c r="M29" s="26" t="s">
        <v>8588</v>
      </c>
      <c r="N29" s="26"/>
      <c r="O29" s="26" t="s">
        <v>502</v>
      </c>
      <c r="Q29" s="29" t="str">
        <f t="shared" si="52"/>
        <v>G-BHFI</v>
      </c>
      <c r="R29" s="29" t="str">
        <f t="shared" si="52"/>
        <v>AIR NAVIGATION AND TRADING COMPANY LTD</v>
      </c>
      <c r="S29" s="29" t="str">
        <f t="shared" si="52"/>
        <v>C152</v>
      </c>
      <c r="T29" s="29" t="str">
        <f t="shared" si="52"/>
        <v>AEROBAT</v>
      </c>
      <c r="U29" s="29">
        <f t="shared" si="52"/>
        <v>0</v>
      </c>
      <c r="V29" s="29" t="str">
        <f t="shared" si="52"/>
        <v>VC</v>
      </c>
      <c r="W29" s="29" t="str">
        <f t="shared" si="52"/>
        <v>P</v>
      </c>
      <c r="X29" s="29">
        <f t="shared" si="52"/>
        <v>0</v>
      </c>
      <c r="Y29" s="29">
        <f t="shared" si="52"/>
        <v>0</v>
      </c>
      <c r="Z29" s="29">
        <f t="shared" si="52"/>
        <v>0</v>
      </c>
      <c r="AA29" s="29">
        <f t="shared" si="52"/>
        <v>0</v>
      </c>
      <c r="AB29" s="29">
        <f t="shared" si="52"/>
        <v>0</v>
      </c>
      <c r="AC29" s="29" t="str">
        <f t="shared" si="52"/>
        <v>GBHFI</v>
      </c>
      <c r="AD29" s="29">
        <f t="shared" si="52"/>
        <v>0</v>
      </c>
      <c r="AE29" s="29">
        <f t="shared" si="52"/>
        <v>0</v>
      </c>
    </row>
    <row r="30" spans="1:31" x14ac:dyDescent="0.25">
      <c r="A30" s="28" t="s">
        <v>8576</v>
      </c>
      <c r="B30" s="26" t="s">
        <v>8577</v>
      </c>
      <c r="C30" s="26" t="s">
        <v>5057</v>
      </c>
      <c r="D30" s="26" t="s">
        <v>8587</v>
      </c>
      <c r="E30" s="31"/>
      <c r="F30" s="31" t="s">
        <v>217</v>
      </c>
      <c r="G30" s="26" t="s">
        <v>88</v>
      </c>
      <c r="H30" s="26"/>
      <c r="I30" s="26"/>
      <c r="J30" s="26" t="s">
        <v>8588</v>
      </c>
      <c r="K30" s="31"/>
      <c r="L30" s="26"/>
      <c r="M30" s="26" t="s">
        <v>8588</v>
      </c>
      <c r="N30" s="26"/>
      <c r="O30" s="26" t="s">
        <v>502</v>
      </c>
      <c r="Q30" s="29" t="str">
        <f t="shared" ref="Q30:AE32" si="53">A57</f>
        <v>G-BJOT</v>
      </c>
      <c r="R30" s="29" t="str">
        <f t="shared" si="53"/>
        <v>CARK FLYING GROUP</v>
      </c>
      <c r="S30" s="29" t="str">
        <f t="shared" si="53"/>
        <v>D11</v>
      </c>
      <c r="T30" s="29" t="str">
        <f t="shared" si="53"/>
        <v>JODEL</v>
      </c>
      <c r="U30" s="29">
        <f t="shared" si="53"/>
        <v>0</v>
      </c>
      <c r="V30" s="29" t="str">
        <f t="shared" si="53"/>
        <v>VC</v>
      </c>
      <c r="W30" s="29" t="str">
        <f t="shared" si="53"/>
        <v>P</v>
      </c>
      <c r="X30" s="29">
        <f t="shared" si="53"/>
        <v>0</v>
      </c>
      <c r="Y30" s="29">
        <f t="shared" si="53"/>
        <v>0</v>
      </c>
      <c r="Z30" s="29">
        <f t="shared" si="53"/>
        <v>0</v>
      </c>
      <c r="AA30" s="29">
        <f t="shared" si="53"/>
        <v>0</v>
      </c>
      <c r="AB30" s="29">
        <f t="shared" si="53"/>
        <v>0</v>
      </c>
      <c r="AC30" s="29" t="str">
        <f t="shared" si="53"/>
        <v>GBJOT</v>
      </c>
      <c r="AD30" s="29">
        <f t="shared" si="53"/>
        <v>0</v>
      </c>
      <c r="AE30" s="29">
        <f t="shared" si="53"/>
        <v>0</v>
      </c>
    </row>
    <row r="31" spans="1:31" x14ac:dyDescent="0.25">
      <c r="A31" s="28" t="s">
        <v>8586</v>
      </c>
      <c r="B31" s="26" t="s">
        <v>8577</v>
      </c>
      <c r="C31" s="26" t="s">
        <v>5057</v>
      </c>
      <c r="D31" s="26" t="s">
        <v>8587</v>
      </c>
      <c r="E31" s="31"/>
      <c r="F31" s="31" t="s">
        <v>217</v>
      </c>
      <c r="G31" s="26" t="s">
        <v>88</v>
      </c>
      <c r="H31" s="26"/>
      <c r="I31" s="26"/>
      <c r="J31" s="26" t="s">
        <v>8588</v>
      </c>
      <c r="K31" s="31"/>
      <c r="L31" s="26"/>
      <c r="M31" s="26" t="s">
        <v>8588</v>
      </c>
      <c r="N31" s="26"/>
      <c r="O31" s="26" t="s">
        <v>502</v>
      </c>
      <c r="Q31" s="29" t="str">
        <f t="shared" si="53"/>
        <v>G-BJWW</v>
      </c>
      <c r="R31" s="29" t="str">
        <f t="shared" si="53"/>
        <v>PETER WESTOBY</v>
      </c>
      <c r="S31" s="29" t="str">
        <f t="shared" si="53"/>
        <v>C172</v>
      </c>
      <c r="T31" s="29" t="str">
        <f t="shared" si="53"/>
        <v>SKYHAWK</v>
      </c>
      <c r="U31" s="29">
        <f t="shared" si="53"/>
        <v>0</v>
      </c>
      <c r="V31" s="29" t="str">
        <f t="shared" si="53"/>
        <v>VC</v>
      </c>
      <c r="W31" s="29" t="str">
        <f t="shared" si="53"/>
        <v>P</v>
      </c>
      <c r="X31" s="29">
        <f t="shared" si="53"/>
        <v>0</v>
      </c>
      <c r="Y31" s="29">
        <f t="shared" si="53"/>
        <v>0</v>
      </c>
      <c r="Z31" s="29">
        <f t="shared" si="53"/>
        <v>0</v>
      </c>
      <c r="AA31" s="29">
        <f t="shared" si="53"/>
        <v>0</v>
      </c>
      <c r="AB31" s="29">
        <f t="shared" si="53"/>
        <v>0</v>
      </c>
      <c r="AC31" s="29" t="str">
        <f t="shared" si="53"/>
        <v>GBJWW</v>
      </c>
      <c r="AD31" s="29">
        <f t="shared" si="53"/>
        <v>0</v>
      </c>
      <c r="AE31" s="29">
        <f t="shared" si="53"/>
        <v>0</v>
      </c>
    </row>
    <row r="32" spans="1:31" x14ac:dyDescent="0.25">
      <c r="A32" s="28" t="s">
        <v>8589</v>
      </c>
      <c r="B32" s="26" t="s">
        <v>8591</v>
      </c>
      <c r="C32" s="26" t="s">
        <v>3015</v>
      </c>
      <c r="D32" s="26" t="s">
        <v>8590</v>
      </c>
      <c r="E32" s="31"/>
      <c r="F32" s="31" t="s">
        <v>217</v>
      </c>
      <c r="G32" s="26" t="s">
        <v>446</v>
      </c>
      <c r="H32" s="26"/>
      <c r="I32" s="26"/>
      <c r="J32" s="26" t="s">
        <v>8588</v>
      </c>
      <c r="K32" s="31"/>
      <c r="L32" s="26"/>
      <c r="M32" s="26" t="s">
        <v>8588</v>
      </c>
      <c r="N32" s="26"/>
      <c r="O32" s="26"/>
      <c r="Q32" s="29" t="str">
        <f t="shared" si="53"/>
        <v>G-BJYT</v>
      </c>
      <c r="R32" s="29" t="str">
        <f t="shared" si="53"/>
        <v>DRAKEN EUROPE</v>
      </c>
      <c r="S32" s="29" t="str">
        <f t="shared" si="53"/>
        <v>BN2T</v>
      </c>
      <c r="T32" s="29" t="str">
        <f t="shared" si="53"/>
        <v>ISLANDER</v>
      </c>
      <c r="U32" s="29">
        <f t="shared" si="53"/>
        <v>0</v>
      </c>
      <c r="V32" s="29" t="str">
        <f t="shared" si="53"/>
        <v>VM</v>
      </c>
      <c r="W32" s="29" t="str">
        <f t="shared" si="53"/>
        <v>M</v>
      </c>
      <c r="X32" s="29">
        <f t="shared" si="53"/>
        <v>0</v>
      </c>
      <c r="Y32" s="29">
        <f t="shared" si="53"/>
        <v>0</v>
      </c>
      <c r="Z32" s="29">
        <f t="shared" si="53"/>
        <v>0</v>
      </c>
      <c r="AA32" s="29">
        <f t="shared" si="53"/>
        <v>0</v>
      </c>
      <c r="AB32" s="29">
        <f t="shared" si="53"/>
        <v>0</v>
      </c>
      <c r="AC32" s="29" t="str">
        <f t="shared" si="53"/>
        <v>GBJYT</v>
      </c>
      <c r="AD32" s="29">
        <f t="shared" si="53"/>
        <v>0</v>
      </c>
      <c r="AE32" s="29">
        <f t="shared" si="53"/>
        <v>0</v>
      </c>
    </row>
    <row r="33" spans="1:31" x14ac:dyDescent="0.25">
      <c r="A33" s="28" t="s">
        <v>8602</v>
      </c>
      <c r="B33" s="26" t="s">
        <v>8577</v>
      </c>
      <c r="C33" s="26" t="s">
        <v>3887</v>
      </c>
      <c r="D33" s="26" t="s">
        <v>8603</v>
      </c>
      <c r="E33" s="31"/>
      <c r="F33" s="31" t="s">
        <v>217</v>
      </c>
      <c r="G33" s="26" t="s">
        <v>88</v>
      </c>
      <c r="H33" s="26"/>
      <c r="I33" s="26"/>
      <c r="J33" s="26" t="s">
        <v>8588</v>
      </c>
      <c r="K33" s="31"/>
      <c r="L33" s="26"/>
      <c r="M33" s="26" t="s">
        <v>8588</v>
      </c>
      <c r="N33" s="26"/>
      <c r="O33" s="26"/>
      <c r="Q33" s="29" t="str">
        <f t="shared" ref="Q33:Q64" si="54">A62</f>
        <v>G-BMAO</v>
      </c>
      <c r="R33" s="29" t="str">
        <f t="shared" ref="R33:R64" si="55">B62</f>
        <v>BENJAMIN GILMORE</v>
      </c>
      <c r="S33" s="29" t="str">
        <f t="shared" ref="S33:S64" si="56">C62</f>
        <v>ZZZZ</v>
      </c>
      <c r="T33" s="29" t="str">
        <f t="shared" ref="T33:T64" si="57">D62</f>
        <v>TAYLOR MONOPLANE</v>
      </c>
      <c r="U33" s="29">
        <f t="shared" ref="U33:U64" si="58">E62</f>
        <v>0</v>
      </c>
      <c r="V33" s="29" t="str">
        <f t="shared" ref="V33:V64" si="59">F62</f>
        <v>VC</v>
      </c>
      <c r="W33" s="29" t="str">
        <f t="shared" ref="W33:W64" si="60">G62</f>
        <v>P</v>
      </c>
      <c r="X33" s="29">
        <f t="shared" ref="X33:X64" si="61">H62</f>
        <v>0</v>
      </c>
      <c r="Y33" s="29">
        <f t="shared" ref="Y33:Y64" si="62">I62</f>
        <v>0</v>
      </c>
      <c r="Z33" s="29">
        <f t="shared" ref="Z33:Z64" si="63">J62</f>
        <v>0</v>
      </c>
      <c r="AA33" s="29">
        <f t="shared" ref="AA33:AA64" si="64">K62</f>
        <v>0</v>
      </c>
      <c r="AB33" s="29">
        <f t="shared" ref="AB33:AB64" si="65">L62</f>
        <v>0</v>
      </c>
      <c r="AC33" s="29" t="str">
        <f t="shared" ref="AC33:AC64" si="66">M62</f>
        <v>GBMAO</v>
      </c>
      <c r="AD33" s="29">
        <f t="shared" ref="AD33:AD64" si="67">N62</f>
        <v>0</v>
      </c>
      <c r="AE33" s="29">
        <f t="shared" ref="AE33:AE64" si="68">O62</f>
        <v>0</v>
      </c>
    </row>
    <row r="34" spans="1:31" x14ac:dyDescent="0.25">
      <c r="A34" s="28" t="s">
        <v>231</v>
      </c>
      <c r="B34" s="26" t="s">
        <v>214</v>
      </c>
      <c r="C34" s="26" t="s">
        <v>232</v>
      </c>
      <c r="D34" s="26" t="s">
        <v>233</v>
      </c>
      <c r="E34" s="26"/>
      <c r="F34" s="26" t="s">
        <v>217</v>
      </c>
      <c r="G34" s="26" t="s">
        <v>88</v>
      </c>
      <c r="H34" s="26"/>
      <c r="I34" s="26"/>
      <c r="J34" s="26"/>
      <c r="K34" s="26"/>
      <c r="L34" s="26"/>
      <c r="M34" s="26" t="s">
        <v>231</v>
      </c>
      <c r="N34" s="26"/>
      <c r="O34" s="26"/>
      <c r="Q34" s="29" t="str">
        <f t="shared" si="54"/>
        <v>G-BNFI</v>
      </c>
      <c r="R34" s="29" t="str">
        <f t="shared" si="55"/>
        <v>PVT</v>
      </c>
      <c r="S34" s="29" t="str">
        <f t="shared" si="56"/>
        <v>C150</v>
      </c>
      <c r="T34" s="29">
        <f t="shared" si="57"/>
        <v>0</v>
      </c>
      <c r="U34" s="29">
        <f t="shared" si="58"/>
        <v>0</v>
      </c>
      <c r="V34" s="29" t="str">
        <f t="shared" si="59"/>
        <v>VC</v>
      </c>
      <c r="W34" s="29" t="str">
        <f t="shared" si="60"/>
        <v>P</v>
      </c>
      <c r="X34" s="29">
        <f t="shared" si="61"/>
        <v>0</v>
      </c>
      <c r="Y34" s="29">
        <f t="shared" si="62"/>
        <v>0</v>
      </c>
      <c r="Z34" s="29">
        <f t="shared" si="63"/>
        <v>0</v>
      </c>
      <c r="AA34" s="29">
        <f t="shared" si="64"/>
        <v>0</v>
      </c>
      <c r="AB34" s="29">
        <f t="shared" si="65"/>
        <v>0</v>
      </c>
      <c r="AC34" s="29" t="str">
        <f t="shared" si="66"/>
        <v>GBNFI</v>
      </c>
      <c r="AD34" s="29">
        <f t="shared" si="67"/>
        <v>0</v>
      </c>
      <c r="AE34" s="29">
        <f t="shared" si="68"/>
        <v>0</v>
      </c>
    </row>
    <row r="35" spans="1:31" x14ac:dyDescent="0.25">
      <c r="A35" s="28" t="s">
        <v>234</v>
      </c>
      <c r="B35" s="26" t="s">
        <v>235</v>
      </c>
      <c r="C35" s="26" t="s">
        <v>236</v>
      </c>
      <c r="D35" s="26" t="s">
        <v>237</v>
      </c>
      <c r="E35" s="31"/>
      <c r="F35" s="26" t="s">
        <v>222</v>
      </c>
      <c r="G35" s="26" t="s">
        <v>229</v>
      </c>
      <c r="H35" s="26"/>
      <c r="I35" s="26"/>
      <c r="J35" s="26"/>
      <c r="K35" s="31"/>
      <c r="L35" s="26"/>
      <c r="M35" s="26" t="s">
        <v>238</v>
      </c>
      <c r="N35" s="26"/>
      <c r="O35" s="26"/>
      <c r="Q35" s="29" t="str">
        <f t="shared" si="54"/>
        <v>G-BNOJ</v>
      </c>
      <c r="R35" s="29" t="str">
        <f t="shared" si="55"/>
        <v>BAE (WARTON) FLYING CLUB</v>
      </c>
      <c r="S35" s="29" t="str">
        <f t="shared" si="56"/>
        <v>P28A</v>
      </c>
      <c r="T35" s="29" t="str">
        <f t="shared" si="57"/>
        <v>CHEROKEE</v>
      </c>
      <c r="U35" s="29">
        <f t="shared" si="58"/>
        <v>0</v>
      </c>
      <c r="V35" s="29" t="str">
        <f t="shared" si="59"/>
        <v>VM</v>
      </c>
      <c r="W35" s="29" t="str">
        <f t="shared" si="60"/>
        <v>P</v>
      </c>
      <c r="X35" s="29">
        <f t="shared" si="61"/>
        <v>0</v>
      </c>
      <c r="Y35" s="29">
        <f t="shared" si="62"/>
        <v>0</v>
      </c>
      <c r="Z35" s="29">
        <f t="shared" si="63"/>
        <v>0</v>
      </c>
      <c r="AA35" s="29">
        <f t="shared" si="64"/>
        <v>0</v>
      </c>
      <c r="AB35" s="29">
        <f t="shared" si="65"/>
        <v>0</v>
      </c>
      <c r="AC35" s="29" t="str">
        <f t="shared" si="66"/>
        <v>GBNOJ</v>
      </c>
      <c r="AD35" s="29">
        <f t="shared" si="67"/>
        <v>0</v>
      </c>
      <c r="AE35" s="29">
        <f t="shared" si="68"/>
        <v>0</v>
      </c>
    </row>
    <row r="36" spans="1:31" x14ac:dyDescent="0.25">
      <c r="A36" s="28" t="s">
        <v>8616</v>
      </c>
      <c r="B36" s="26" t="s">
        <v>8614</v>
      </c>
      <c r="C36" s="26" t="s">
        <v>1169</v>
      </c>
      <c r="D36" s="26" t="s">
        <v>1170</v>
      </c>
      <c r="E36" s="31"/>
      <c r="F36" s="31" t="s">
        <v>222</v>
      </c>
      <c r="G36" s="26" t="s">
        <v>229</v>
      </c>
      <c r="H36" s="26"/>
      <c r="I36" s="26"/>
      <c r="J36" s="26"/>
      <c r="K36" s="31"/>
      <c r="L36" s="26"/>
      <c r="M36" s="26" t="s">
        <v>8615</v>
      </c>
      <c r="N36" s="26"/>
      <c r="O36" s="26"/>
      <c r="Q36" s="29" t="str">
        <f t="shared" si="54"/>
        <v>G-BNOP</v>
      </c>
      <c r="R36" s="29" t="str">
        <f t="shared" si="55"/>
        <v>BAE (WARTON) FLYING CLUB</v>
      </c>
      <c r="S36" s="29" t="str">
        <f t="shared" si="56"/>
        <v>P28A</v>
      </c>
      <c r="T36" s="29" t="str">
        <f t="shared" si="57"/>
        <v>CHEROKEE</v>
      </c>
      <c r="U36" s="29">
        <f t="shared" si="58"/>
        <v>0</v>
      </c>
      <c r="V36" s="29" t="str">
        <f t="shared" si="59"/>
        <v>VM</v>
      </c>
      <c r="W36" s="29" t="str">
        <f t="shared" si="60"/>
        <v>P</v>
      </c>
      <c r="X36" s="29">
        <f t="shared" si="61"/>
        <v>0</v>
      </c>
      <c r="Y36" s="29">
        <f t="shared" si="62"/>
        <v>0</v>
      </c>
      <c r="Z36" s="29">
        <f t="shared" si="63"/>
        <v>0</v>
      </c>
      <c r="AA36" s="29">
        <f t="shared" si="64"/>
        <v>0</v>
      </c>
      <c r="AB36" s="29">
        <f t="shared" si="65"/>
        <v>0</v>
      </c>
      <c r="AC36" s="29" t="str">
        <f t="shared" si="66"/>
        <v>GBNOP</v>
      </c>
      <c r="AD36" s="29">
        <f t="shared" si="67"/>
        <v>0</v>
      </c>
      <c r="AE36" s="29">
        <f t="shared" si="68"/>
        <v>0</v>
      </c>
    </row>
    <row r="37" spans="1:31" x14ac:dyDescent="0.25">
      <c r="A37" s="28" t="s">
        <v>8515</v>
      </c>
      <c r="B37" s="26" t="s">
        <v>8516</v>
      </c>
      <c r="C37" s="26" t="s">
        <v>5963</v>
      </c>
      <c r="D37" s="26" t="s">
        <v>3064</v>
      </c>
      <c r="E37" s="31"/>
      <c r="F37" s="31" t="s">
        <v>222</v>
      </c>
      <c r="G37" s="26" t="s">
        <v>229</v>
      </c>
      <c r="H37" s="26"/>
      <c r="I37" s="26"/>
      <c r="J37" s="26"/>
      <c r="K37" s="31"/>
      <c r="L37" s="26"/>
      <c r="M37" s="26" t="s">
        <v>8517</v>
      </c>
      <c r="N37" s="26"/>
      <c r="O37" s="26"/>
      <c r="Q37" s="29" t="str">
        <f t="shared" si="54"/>
        <v>G-BNSR</v>
      </c>
      <c r="R37" s="29" t="str">
        <f t="shared" si="55"/>
        <v>ERIC WHITEHEAD</v>
      </c>
      <c r="S37" s="29" t="str">
        <f t="shared" si="56"/>
        <v>RF6</v>
      </c>
      <c r="T37" s="29" t="str">
        <f t="shared" si="57"/>
        <v>FIREFLY</v>
      </c>
      <c r="U37" s="29">
        <f t="shared" si="58"/>
        <v>0</v>
      </c>
      <c r="V37" s="29" t="str">
        <f t="shared" si="59"/>
        <v>VC</v>
      </c>
      <c r="W37" s="29" t="str">
        <f t="shared" si="60"/>
        <v>P</v>
      </c>
      <c r="X37" s="29">
        <f t="shared" si="61"/>
        <v>0</v>
      </c>
      <c r="Y37" s="29">
        <f t="shared" si="62"/>
        <v>0</v>
      </c>
      <c r="Z37" s="29">
        <f t="shared" si="63"/>
        <v>0</v>
      </c>
      <c r="AA37" s="29">
        <f t="shared" si="64"/>
        <v>0</v>
      </c>
      <c r="AB37" s="29">
        <f t="shared" si="65"/>
        <v>0</v>
      </c>
      <c r="AC37" s="29" t="str">
        <f t="shared" si="66"/>
        <v>GBNSR</v>
      </c>
      <c r="AD37" s="29">
        <f t="shared" si="67"/>
        <v>0</v>
      </c>
      <c r="AE37" s="29">
        <f t="shared" si="68"/>
        <v>0</v>
      </c>
    </row>
    <row r="38" spans="1:31" x14ac:dyDescent="0.25">
      <c r="A38" s="28" t="s">
        <v>8262</v>
      </c>
      <c r="B38" s="26" t="s">
        <v>8263</v>
      </c>
      <c r="C38" s="26" t="s">
        <v>249</v>
      </c>
      <c r="D38" s="26" t="s">
        <v>250</v>
      </c>
      <c r="E38" s="31"/>
      <c r="F38" s="31" t="s">
        <v>222</v>
      </c>
      <c r="G38" s="26" t="s">
        <v>229</v>
      </c>
      <c r="H38" s="26"/>
      <c r="I38" s="26"/>
      <c r="J38" s="26"/>
      <c r="K38" s="31"/>
      <c r="L38" s="26"/>
      <c r="M38" s="26" t="s">
        <v>8264</v>
      </c>
      <c r="N38" s="26"/>
      <c r="O38" s="26"/>
      <c r="Q38" s="29" t="str">
        <f t="shared" si="54"/>
        <v>G-BOIY</v>
      </c>
      <c r="R38" s="29" t="str">
        <f t="shared" si="55"/>
        <v>FLY LLANBEDR</v>
      </c>
      <c r="S38" s="29" t="str">
        <f t="shared" si="56"/>
        <v>C172</v>
      </c>
      <c r="T38" s="29" t="str">
        <f t="shared" si="57"/>
        <v>SKYHAWK</v>
      </c>
      <c r="U38" s="29">
        <f t="shared" si="58"/>
        <v>0</v>
      </c>
      <c r="V38" s="29" t="str">
        <f t="shared" si="59"/>
        <v>VC</v>
      </c>
      <c r="W38" s="29" t="str">
        <f t="shared" si="60"/>
        <v>P</v>
      </c>
      <c r="X38" s="29">
        <f t="shared" si="61"/>
        <v>0</v>
      </c>
      <c r="Y38" s="29">
        <f t="shared" si="62"/>
        <v>0</v>
      </c>
      <c r="Z38" s="29">
        <f t="shared" si="63"/>
        <v>0</v>
      </c>
      <c r="AA38" s="29">
        <f t="shared" si="64"/>
        <v>0</v>
      </c>
      <c r="AB38" s="29">
        <f t="shared" si="65"/>
        <v>0</v>
      </c>
      <c r="AC38" s="29" t="str">
        <f t="shared" si="66"/>
        <v>GBOIY</v>
      </c>
      <c r="AD38" s="29">
        <f t="shared" si="67"/>
        <v>0</v>
      </c>
      <c r="AE38" s="29">
        <f t="shared" si="68"/>
        <v>0</v>
      </c>
    </row>
    <row r="39" spans="1:31" x14ac:dyDescent="0.25">
      <c r="A39" s="28" t="s">
        <v>239</v>
      </c>
      <c r="B39" s="26" t="s">
        <v>240</v>
      </c>
      <c r="C39" s="26" t="s">
        <v>241</v>
      </c>
      <c r="D39" s="26"/>
      <c r="E39" s="31"/>
      <c r="F39" s="26" t="s">
        <v>222</v>
      </c>
      <c r="G39" s="26" t="s">
        <v>229</v>
      </c>
      <c r="H39" s="26"/>
      <c r="I39" s="26"/>
      <c r="J39" s="26"/>
      <c r="K39" s="31"/>
      <c r="L39" s="26"/>
      <c r="M39" s="26" t="s">
        <v>242</v>
      </c>
      <c r="N39" s="26"/>
      <c r="O39" s="26"/>
      <c r="Q39" s="29" t="str">
        <f t="shared" si="54"/>
        <v>G-BOLE</v>
      </c>
      <c r="R39" s="29" t="str">
        <f t="shared" si="55"/>
        <v>MERSEYFLIGHT LTD</v>
      </c>
      <c r="S39" s="29" t="str">
        <f t="shared" si="56"/>
        <v>PA38</v>
      </c>
      <c r="T39" s="29" t="str">
        <f t="shared" si="57"/>
        <v>TOMAHAWK</v>
      </c>
      <c r="U39" s="29">
        <f t="shared" si="58"/>
        <v>0</v>
      </c>
      <c r="V39" s="29" t="str">
        <f t="shared" si="59"/>
        <v>VC</v>
      </c>
      <c r="W39" s="29" t="str">
        <f t="shared" si="60"/>
        <v>P</v>
      </c>
      <c r="X39" s="29">
        <f t="shared" si="61"/>
        <v>0</v>
      </c>
      <c r="Y39" s="29">
        <f t="shared" si="62"/>
        <v>0</v>
      </c>
      <c r="Z39" s="29">
        <f t="shared" si="63"/>
        <v>0</v>
      </c>
      <c r="AA39" s="29">
        <f t="shared" si="64"/>
        <v>0</v>
      </c>
      <c r="AB39" s="29">
        <f t="shared" si="65"/>
        <v>0</v>
      </c>
      <c r="AC39" s="29" t="str">
        <f t="shared" si="66"/>
        <v>GBOLE</v>
      </c>
      <c r="AD39" s="29">
        <f t="shared" si="67"/>
        <v>0</v>
      </c>
      <c r="AE39" s="29">
        <f t="shared" si="68"/>
        <v>0</v>
      </c>
    </row>
    <row r="40" spans="1:31" x14ac:dyDescent="0.25">
      <c r="A40" s="28" t="s">
        <v>8531</v>
      </c>
      <c r="B40" s="26" t="s">
        <v>918</v>
      </c>
      <c r="C40" s="26" t="s">
        <v>241</v>
      </c>
      <c r="D40" s="26"/>
      <c r="E40" s="31"/>
      <c r="F40" s="31" t="s">
        <v>222</v>
      </c>
      <c r="G40" s="26" t="s">
        <v>229</v>
      </c>
      <c r="H40" s="26"/>
      <c r="I40" s="26"/>
      <c r="J40" s="26"/>
      <c r="K40" s="31"/>
      <c r="L40" s="26"/>
      <c r="M40" s="26" t="s">
        <v>8532</v>
      </c>
      <c r="N40" s="26"/>
      <c r="O40" s="26"/>
      <c r="Q40" s="29" t="str">
        <f t="shared" si="54"/>
        <v>G-BONO</v>
      </c>
      <c r="R40" s="29" t="str">
        <f t="shared" si="55"/>
        <v>PAUL BULLEN</v>
      </c>
      <c r="S40" s="29" t="str">
        <f t="shared" si="56"/>
        <v>C172</v>
      </c>
      <c r="T40" s="29" t="str">
        <f t="shared" si="57"/>
        <v>SKYHAWK</v>
      </c>
      <c r="U40" s="29">
        <f t="shared" si="58"/>
        <v>0</v>
      </c>
      <c r="V40" s="29" t="str">
        <f t="shared" si="59"/>
        <v>VC</v>
      </c>
      <c r="W40" s="29" t="str">
        <f t="shared" si="60"/>
        <v>P</v>
      </c>
      <c r="X40" s="29">
        <f t="shared" si="61"/>
        <v>0</v>
      </c>
      <c r="Y40" s="29">
        <f t="shared" si="62"/>
        <v>0</v>
      </c>
      <c r="Z40" s="29">
        <f t="shared" si="63"/>
        <v>0</v>
      </c>
      <c r="AA40" s="29">
        <f t="shared" si="64"/>
        <v>0</v>
      </c>
      <c r="AB40" s="29">
        <f t="shared" si="65"/>
        <v>0</v>
      </c>
      <c r="AC40" s="29" t="str">
        <f t="shared" si="66"/>
        <v>GBONO</v>
      </c>
      <c r="AD40" s="29">
        <f t="shared" si="67"/>
        <v>0</v>
      </c>
      <c r="AE40" s="29">
        <f t="shared" si="68"/>
        <v>0</v>
      </c>
    </row>
    <row r="41" spans="1:31" x14ac:dyDescent="0.25">
      <c r="A41" s="28" t="s">
        <v>243</v>
      </c>
      <c r="B41" s="26" t="s">
        <v>244</v>
      </c>
      <c r="C41" s="26" t="s">
        <v>245</v>
      </c>
      <c r="D41" s="26" t="s">
        <v>246</v>
      </c>
      <c r="E41" s="31"/>
      <c r="F41" s="26" t="s">
        <v>222</v>
      </c>
      <c r="G41" s="26" t="s">
        <v>229</v>
      </c>
      <c r="H41" s="26"/>
      <c r="I41" s="26"/>
      <c r="J41" s="26"/>
      <c r="K41" s="31"/>
      <c r="L41" s="26"/>
      <c r="M41" s="26" t="s">
        <v>247</v>
      </c>
      <c r="N41" s="26"/>
      <c r="O41" s="26"/>
      <c r="Q41" s="29" t="str">
        <f t="shared" si="54"/>
        <v>G-BONW</v>
      </c>
      <c r="R41" s="29" t="str">
        <f t="shared" si="55"/>
        <v>MCCLEAN</v>
      </c>
      <c r="S41" s="29" t="str">
        <f t="shared" si="56"/>
        <v>C152</v>
      </c>
      <c r="T41" s="29">
        <f t="shared" si="57"/>
        <v>0</v>
      </c>
      <c r="U41" s="29">
        <f t="shared" si="58"/>
        <v>0</v>
      </c>
      <c r="V41" s="29" t="str">
        <f t="shared" si="59"/>
        <v>VC</v>
      </c>
      <c r="W41" s="29" t="str">
        <f t="shared" si="60"/>
        <v>P</v>
      </c>
      <c r="X41" s="29">
        <f t="shared" si="61"/>
        <v>0</v>
      </c>
      <c r="Y41" s="29">
        <f t="shared" si="62"/>
        <v>0</v>
      </c>
      <c r="Z41" s="29">
        <f t="shared" si="63"/>
        <v>0</v>
      </c>
      <c r="AA41" s="29">
        <f t="shared" si="64"/>
        <v>0</v>
      </c>
      <c r="AB41" s="29">
        <f t="shared" si="65"/>
        <v>0</v>
      </c>
      <c r="AC41" s="29" t="str">
        <f t="shared" si="66"/>
        <v>GBONW</v>
      </c>
      <c r="AD41" s="29">
        <f t="shared" si="67"/>
        <v>0</v>
      </c>
      <c r="AE41" s="29">
        <f t="shared" si="68"/>
        <v>0</v>
      </c>
    </row>
    <row r="42" spans="1:31" x14ac:dyDescent="0.25">
      <c r="A42" s="28" t="s">
        <v>8669</v>
      </c>
      <c r="B42" s="26" t="s">
        <v>264</v>
      </c>
      <c r="C42" s="26" t="s">
        <v>241</v>
      </c>
      <c r="D42" s="26" t="s">
        <v>8009</v>
      </c>
      <c r="E42" s="31"/>
      <c r="F42" s="31" t="s">
        <v>222</v>
      </c>
      <c r="G42" s="26" t="s">
        <v>229</v>
      </c>
      <c r="H42" s="26"/>
      <c r="I42" s="26"/>
      <c r="J42" s="26"/>
      <c r="K42" s="31"/>
      <c r="L42" s="26"/>
      <c r="M42" s="26" t="s">
        <v>8670</v>
      </c>
      <c r="N42" s="26"/>
      <c r="O42" s="26"/>
      <c r="Q42" s="29" t="str">
        <f t="shared" si="54"/>
        <v>G-BORL</v>
      </c>
      <c r="R42" s="29" t="str">
        <f t="shared" si="55"/>
        <v>WESTAIR FLYING SERVICES</v>
      </c>
      <c r="S42" s="29" t="str">
        <f t="shared" si="56"/>
        <v>P28A</v>
      </c>
      <c r="T42" s="29" t="str">
        <f t="shared" si="57"/>
        <v>CHEROKEE WARRIOR II</v>
      </c>
      <c r="U42" s="29">
        <f t="shared" si="58"/>
        <v>0</v>
      </c>
      <c r="V42" s="29" t="str">
        <f t="shared" si="59"/>
        <v>VC</v>
      </c>
      <c r="W42" s="29" t="str">
        <f t="shared" si="60"/>
        <v>P</v>
      </c>
      <c r="X42" s="29">
        <f t="shared" si="61"/>
        <v>0</v>
      </c>
      <c r="Y42" s="29">
        <f t="shared" si="62"/>
        <v>0</v>
      </c>
      <c r="Z42" s="29">
        <f t="shared" si="63"/>
        <v>0</v>
      </c>
      <c r="AA42" s="29">
        <f t="shared" si="64"/>
        <v>0</v>
      </c>
      <c r="AB42" s="29">
        <f t="shared" si="65"/>
        <v>0</v>
      </c>
      <c r="AC42" s="29" t="str">
        <f t="shared" si="66"/>
        <v>GBORL</v>
      </c>
      <c r="AD42" s="29">
        <f t="shared" si="67"/>
        <v>0</v>
      </c>
      <c r="AE42" s="29">
        <f t="shared" si="68"/>
        <v>0</v>
      </c>
    </row>
    <row r="43" spans="1:31" x14ac:dyDescent="0.25">
      <c r="A43" s="28" t="s">
        <v>54</v>
      </c>
      <c r="B43" s="26" t="s">
        <v>248</v>
      </c>
      <c r="C43" s="26" t="s">
        <v>249</v>
      </c>
      <c r="D43" s="26" t="s">
        <v>250</v>
      </c>
      <c r="E43" s="31"/>
      <c r="F43" s="26" t="s">
        <v>222</v>
      </c>
      <c r="G43" s="26" t="s">
        <v>229</v>
      </c>
      <c r="H43" s="26"/>
      <c r="I43" s="26"/>
      <c r="J43" s="26"/>
      <c r="K43" s="31"/>
      <c r="L43" s="26"/>
      <c r="M43" s="26" t="s">
        <v>251</v>
      </c>
      <c r="N43" s="26"/>
      <c r="O43" s="26"/>
      <c r="Q43" s="29" t="str">
        <f t="shared" si="54"/>
        <v>G-BOYV</v>
      </c>
      <c r="R43" s="29" t="str">
        <f t="shared" si="55"/>
        <v>PAUL LODGE</v>
      </c>
      <c r="S43" s="29" t="str">
        <f t="shared" si="56"/>
        <v>P28S</v>
      </c>
      <c r="T43" s="29" t="str">
        <f t="shared" si="57"/>
        <v>TURBO ARROW</v>
      </c>
      <c r="U43" s="29">
        <f t="shared" si="58"/>
        <v>0</v>
      </c>
      <c r="V43" s="29" t="str">
        <f t="shared" si="59"/>
        <v>VC</v>
      </c>
      <c r="W43" s="29" t="str">
        <f t="shared" si="60"/>
        <v>P</v>
      </c>
      <c r="X43" s="29">
        <f t="shared" si="61"/>
        <v>0</v>
      </c>
      <c r="Y43" s="29">
        <f t="shared" si="62"/>
        <v>0</v>
      </c>
      <c r="Z43" s="29">
        <f t="shared" si="63"/>
        <v>0</v>
      </c>
      <c r="AA43" s="29">
        <f t="shared" si="64"/>
        <v>0</v>
      </c>
      <c r="AB43" s="29">
        <f t="shared" si="65"/>
        <v>0</v>
      </c>
      <c r="AC43" s="29" t="str">
        <f t="shared" si="66"/>
        <v>GBOYV</v>
      </c>
      <c r="AD43" s="29">
        <f t="shared" si="67"/>
        <v>0</v>
      </c>
      <c r="AE43" s="29">
        <f t="shared" si="68"/>
        <v>0</v>
      </c>
    </row>
    <row r="44" spans="1:31" x14ac:dyDescent="0.25">
      <c r="A44" s="28" t="s">
        <v>8117</v>
      </c>
      <c r="B44" s="26" t="s">
        <v>8118</v>
      </c>
      <c r="C44" s="26" t="s">
        <v>249</v>
      </c>
      <c r="D44" s="26" t="s">
        <v>250</v>
      </c>
      <c r="E44" s="31"/>
      <c r="F44" s="26" t="s">
        <v>222</v>
      </c>
      <c r="G44" s="26" t="s">
        <v>229</v>
      </c>
      <c r="H44" s="26"/>
      <c r="I44" s="26"/>
      <c r="J44" s="26"/>
      <c r="K44" s="31"/>
      <c r="L44" s="26"/>
      <c r="M44" s="26" t="s">
        <v>8119</v>
      </c>
      <c r="N44" s="26"/>
      <c r="O44" s="26"/>
      <c r="Q44" s="29" t="str">
        <f t="shared" si="54"/>
        <v>G-BPBJ</v>
      </c>
      <c r="R44" s="29" t="str">
        <f t="shared" si="55"/>
        <v>BRINKLEY AVIATION LTD</v>
      </c>
      <c r="S44" s="29" t="str">
        <f t="shared" si="56"/>
        <v>C152</v>
      </c>
      <c r="T44" s="29">
        <f t="shared" si="57"/>
        <v>0</v>
      </c>
      <c r="U44" s="29">
        <f t="shared" si="58"/>
        <v>0</v>
      </c>
      <c r="V44" s="29" t="str">
        <f t="shared" si="59"/>
        <v>VC</v>
      </c>
      <c r="W44" s="29" t="str">
        <f t="shared" si="60"/>
        <v>P</v>
      </c>
      <c r="X44" s="29">
        <f t="shared" si="61"/>
        <v>0</v>
      </c>
      <c r="Y44" s="29">
        <f t="shared" si="62"/>
        <v>0</v>
      </c>
      <c r="Z44" s="29">
        <f t="shared" si="63"/>
        <v>0</v>
      </c>
      <c r="AA44" s="29">
        <f t="shared" si="64"/>
        <v>0</v>
      </c>
      <c r="AB44" s="29">
        <f t="shared" si="65"/>
        <v>0</v>
      </c>
      <c r="AC44" s="29" t="str">
        <f t="shared" si="66"/>
        <v>GBPBJ</v>
      </c>
      <c r="AD44" s="29">
        <f t="shared" si="67"/>
        <v>0</v>
      </c>
      <c r="AE44" s="29">
        <f t="shared" si="68"/>
        <v>0</v>
      </c>
    </row>
    <row r="45" spans="1:31" x14ac:dyDescent="0.25">
      <c r="A45" s="28" t="s">
        <v>8007</v>
      </c>
      <c r="B45" s="26" t="s">
        <v>8008</v>
      </c>
      <c r="C45" s="26" t="s">
        <v>241</v>
      </c>
      <c r="D45" s="26" t="s">
        <v>8009</v>
      </c>
      <c r="E45" s="31"/>
      <c r="F45" s="26" t="s">
        <v>256</v>
      </c>
      <c r="G45" s="26" t="s">
        <v>229</v>
      </c>
      <c r="H45" s="26"/>
      <c r="I45" s="26"/>
      <c r="J45" s="26"/>
      <c r="K45" s="31"/>
      <c r="L45" s="26"/>
      <c r="M45" s="26" t="s">
        <v>8006</v>
      </c>
      <c r="N45" s="26"/>
      <c r="O45" s="26"/>
      <c r="Q45" s="29" t="str">
        <f t="shared" si="54"/>
        <v>G-BPGZ</v>
      </c>
      <c r="R45" s="29" t="str">
        <f t="shared" si="55"/>
        <v>JOHN SCOTT</v>
      </c>
      <c r="S45" s="29" t="str">
        <f t="shared" si="56"/>
        <v>C150</v>
      </c>
      <c r="T45" s="29">
        <f t="shared" si="57"/>
        <v>0</v>
      </c>
      <c r="U45" s="29">
        <f t="shared" si="58"/>
        <v>0</v>
      </c>
      <c r="V45" s="29" t="str">
        <f t="shared" si="59"/>
        <v>VC</v>
      </c>
      <c r="W45" s="29" t="str">
        <f t="shared" si="60"/>
        <v>P</v>
      </c>
      <c r="X45" s="29">
        <f t="shared" si="61"/>
        <v>0</v>
      </c>
      <c r="Y45" s="29">
        <f t="shared" si="62"/>
        <v>0</v>
      </c>
      <c r="Z45" s="29">
        <f t="shared" si="63"/>
        <v>0</v>
      </c>
      <c r="AA45" s="29">
        <f t="shared" si="64"/>
        <v>0</v>
      </c>
      <c r="AB45" s="29">
        <f t="shared" si="65"/>
        <v>0</v>
      </c>
      <c r="AC45" s="29" t="str">
        <f t="shared" si="66"/>
        <v>GBPGZ</v>
      </c>
      <c r="AD45" s="29">
        <f t="shared" si="67"/>
        <v>0</v>
      </c>
      <c r="AE45" s="29">
        <f t="shared" si="68"/>
        <v>0</v>
      </c>
    </row>
    <row r="46" spans="1:31" x14ac:dyDescent="0.25">
      <c r="A46" s="28" t="s">
        <v>8145</v>
      </c>
      <c r="B46" s="26" t="s">
        <v>8146</v>
      </c>
      <c r="C46" s="26" t="s">
        <v>249</v>
      </c>
      <c r="D46" s="26" t="s">
        <v>250</v>
      </c>
      <c r="E46" s="31"/>
      <c r="F46" s="26" t="s">
        <v>222</v>
      </c>
      <c r="G46" s="26" t="s">
        <v>229</v>
      </c>
      <c r="H46" s="26"/>
      <c r="I46" s="26"/>
      <c r="J46" s="26"/>
      <c r="K46" s="31"/>
      <c r="L46" s="26"/>
      <c r="M46" s="26" t="s">
        <v>8147</v>
      </c>
      <c r="N46" s="26"/>
      <c r="O46" s="26"/>
      <c r="Q46" s="29" t="str">
        <f t="shared" si="54"/>
        <v>G-BPVA</v>
      </c>
      <c r="R46" s="29" t="str">
        <f t="shared" si="55"/>
        <v>SOUTH LANCASHIRE FLYERS</v>
      </c>
      <c r="S46" s="29" t="str">
        <f t="shared" si="56"/>
        <v>C172</v>
      </c>
      <c r="T46" s="29" t="str">
        <f t="shared" si="57"/>
        <v>SKYHAWK</v>
      </c>
      <c r="U46" s="29">
        <f t="shared" si="58"/>
        <v>0</v>
      </c>
      <c r="V46" s="29" t="str">
        <f t="shared" si="59"/>
        <v>VC</v>
      </c>
      <c r="W46" s="29" t="str">
        <f t="shared" si="60"/>
        <v>P</v>
      </c>
      <c r="X46" s="29">
        <f t="shared" si="61"/>
        <v>0</v>
      </c>
      <c r="Y46" s="29">
        <f t="shared" si="62"/>
        <v>0</v>
      </c>
      <c r="Z46" s="29">
        <f t="shared" si="63"/>
        <v>0</v>
      </c>
      <c r="AA46" s="29">
        <f t="shared" si="64"/>
        <v>0</v>
      </c>
      <c r="AB46" s="29">
        <f t="shared" si="65"/>
        <v>0</v>
      </c>
      <c r="AC46" s="29" t="str">
        <f t="shared" si="66"/>
        <v>GBPVA</v>
      </c>
      <c r="AD46" s="29">
        <f t="shared" si="67"/>
        <v>0</v>
      </c>
      <c r="AE46" s="29">
        <f t="shared" si="68"/>
        <v>0</v>
      </c>
    </row>
    <row r="47" spans="1:31" x14ac:dyDescent="0.25">
      <c r="A47" s="28" t="s">
        <v>8010</v>
      </c>
      <c r="B47" s="26" t="s">
        <v>8011</v>
      </c>
      <c r="C47" s="26" t="s">
        <v>304</v>
      </c>
      <c r="D47" s="26" t="s">
        <v>305</v>
      </c>
      <c r="E47" s="31"/>
      <c r="F47" s="26" t="s">
        <v>217</v>
      </c>
      <c r="G47" s="26" t="s">
        <v>229</v>
      </c>
      <c r="H47" s="26"/>
      <c r="I47" s="26"/>
      <c r="J47" s="26"/>
      <c r="K47" s="31"/>
      <c r="L47" s="26"/>
      <c r="M47" s="26" t="s">
        <v>8012</v>
      </c>
      <c r="N47" s="26"/>
      <c r="O47" s="26"/>
      <c r="Q47" s="29" t="str">
        <f t="shared" si="54"/>
        <v>G-BRBW</v>
      </c>
      <c r="R47" s="29" t="str">
        <f t="shared" si="55"/>
        <v>AIR NAVIGATION AND TRADING COMPANY LTD</v>
      </c>
      <c r="S47" s="29" t="str">
        <f t="shared" si="56"/>
        <v>P28A</v>
      </c>
      <c r="T47" s="29" t="str">
        <f t="shared" si="57"/>
        <v>CHEROKEE</v>
      </c>
      <c r="U47" s="29">
        <f t="shared" si="58"/>
        <v>0</v>
      </c>
      <c r="V47" s="29" t="str">
        <f t="shared" si="59"/>
        <v>VC</v>
      </c>
      <c r="W47" s="29" t="str">
        <f t="shared" si="60"/>
        <v>P</v>
      </c>
      <c r="X47" s="29">
        <f t="shared" si="61"/>
        <v>0</v>
      </c>
      <c r="Y47" s="29">
        <f t="shared" si="62"/>
        <v>0</v>
      </c>
      <c r="Z47" s="29">
        <f t="shared" si="63"/>
        <v>0</v>
      </c>
      <c r="AA47" s="29">
        <f t="shared" si="64"/>
        <v>0</v>
      </c>
      <c r="AB47" s="29">
        <f t="shared" si="65"/>
        <v>0</v>
      </c>
      <c r="AC47" s="29" t="str">
        <f t="shared" si="66"/>
        <v>GBRBW</v>
      </c>
      <c r="AD47" s="29">
        <f t="shared" si="67"/>
        <v>0</v>
      </c>
      <c r="AE47" s="29">
        <f t="shared" si="68"/>
        <v>0</v>
      </c>
    </row>
    <row r="48" spans="1:31" x14ac:dyDescent="0.25">
      <c r="A48" s="28" t="s">
        <v>257</v>
      </c>
      <c r="B48" s="26" t="s">
        <v>258</v>
      </c>
      <c r="C48" s="26" t="s">
        <v>241</v>
      </c>
      <c r="D48" s="26"/>
      <c r="E48" s="31"/>
      <c r="F48" s="26" t="s">
        <v>222</v>
      </c>
      <c r="G48" s="26" t="s">
        <v>229</v>
      </c>
      <c r="H48" s="26"/>
      <c r="I48" s="26"/>
      <c r="J48" s="26"/>
      <c r="K48" s="31"/>
      <c r="L48" s="26"/>
      <c r="M48" s="26" t="s">
        <v>259</v>
      </c>
      <c r="N48" s="26"/>
      <c r="O48" s="26"/>
      <c r="Q48" s="29" t="str">
        <f t="shared" si="54"/>
        <v>G-BRPC</v>
      </c>
      <c r="R48" s="29" t="str">
        <f t="shared" si="55"/>
        <v>DRAKEN EUROPE</v>
      </c>
      <c r="S48" s="29" t="str">
        <f t="shared" si="56"/>
        <v>BN2T</v>
      </c>
      <c r="T48" s="29" t="str">
        <f t="shared" si="57"/>
        <v>ISLANDER</v>
      </c>
      <c r="U48" s="29">
        <f t="shared" si="58"/>
        <v>0</v>
      </c>
      <c r="V48" s="29" t="str">
        <f t="shared" si="59"/>
        <v>VM</v>
      </c>
      <c r="W48" s="29" t="str">
        <f t="shared" si="60"/>
        <v>M</v>
      </c>
      <c r="X48" s="29">
        <f t="shared" si="61"/>
        <v>0</v>
      </c>
      <c r="Y48" s="29">
        <f t="shared" si="62"/>
        <v>0</v>
      </c>
      <c r="Z48" s="29">
        <f t="shared" si="63"/>
        <v>0</v>
      </c>
      <c r="AA48" s="29">
        <f t="shared" si="64"/>
        <v>0</v>
      </c>
      <c r="AB48" s="29">
        <f t="shared" si="65"/>
        <v>0</v>
      </c>
      <c r="AC48" s="29" t="str">
        <f t="shared" si="66"/>
        <v>GBRPC</v>
      </c>
      <c r="AD48" s="29">
        <f t="shared" si="67"/>
        <v>0</v>
      </c>
      <c r="AE48" s="29">
        <f t="shared" si="68"/>
        <v>0</v>
      </c>
    </row>
    <row r="49" spans="1:31" x14ac:dyDescent="0.25">
      <c r="A49" s="28" t="s">
        <v>66</v>
      </c>
      <c r="B49" s="26" t="s">
        <v>260</v>
      </c>
      <c r="C49" s="26" t="s">
        <v>261</v>
      </c>
      <c r="D49" s="26" t="s">
        <v>262</v>
      </c>
      <c r="E49" s="31"/>
      <c r="F49" s="26" t="s">
        <v>256</v>
      </c>
      <c r="G49" s="26" t="s">
        <v>229</v>
      </c>
      <c r="H49" s="26"/>
      <c r="I49" s="26"/>
      <c r="J49" s="26"/>
      <c r="K49" s="31"/>
      <c r="L49" s="26"/>
      <c r="M49" s="26" t="s">
        <v>169</v>
      </c>
      <c r="N49" s="26"/>
      <c r="O49" s="26"/>
      <c r="Q49" s="29" t="str">
        <f t="shared" si="54"/>
        <v>G-BSKW</v>
      </c>
      <c r="R49" s="29" t="str">
        <f t="shared" si="55"/>
        <v>AIR NAVIGATION AND TRADING COMPANY LTD</v>
      </c>
      <c r="S49" s="29" t="str">
        <f t="shared" si="56"/>
        <v>P28A</v>
      </c>
      <c r="T49" s="29" t="str">
        <f t="shared" si="57"/>
        <v>CHEROKEE</v>
      </c>
      <c r="U49" s="29">
        <f t="shared" si="58"/>
        <v>0</v>
      </c>
      <c r="V49" s="29" t="str">
        <f t="shared" si="59"/>
        <v>VC</v>
      </c>
      <c r="W49" s="29" t="str">
        <f t="shared" si="60"/>
        <v>P</v>
      </c>
      <c r="X49" s="29">
        <f t="shared" si="61"/>
        <v>0</v>
      </c>
      <c r="Y49" s="29">
        <f t="shared" si="62"/>
        <v>0</v>
      </c>
      <c r="Z49" s="29">
        <f t="shared" si="63"/>
        <v>0</v>
      </c>
      <c r="AA49" s="29">
        <f t="shared" si="64"/>
        <v>0</v>
      </c>
      <c r="AB49" s="29">
        <f t="shared" si="65"/>
        <v>0</v>
      </c>
      <c r="AC49" s="29" t="str">
        <f t="shared" si="66"/>
        <v>GBSKW</v>
      </c>
      <c r="AD49" s="29">
        <f t="shared" si="67"/>
        <v>0</v>
      </c>
      <c r="AE49" s="29">
        <f t="shared" si="68"/>
        <v>0</v>
      </c>
    </row>
    <row r="50" spans="1:31" x14ac:dyDescent="0.25">
      <c r="A50" s="28" t="s">
        <v>263</v>
      </c>
      <c r="B50" s="26" t="s">
        <v>264</v>
      </c>
      <c r="C50" s="26" t="s">
        <v>241</v>
      </c>
      <c r="D50" s="26"/>
      <c r="E50" s="31"/>
      <c r="F50" s="26" t="s">
        <v>222</v>
      </c>
      <c r="G50" s="26" t="s">
        <v>229</v>
      </c>
      <c r="H50" s="26"/>
      <c r="I50" s="26"/>
      <c r="J50" s="26"/>
      <c r="K50" s="31"/>
      <c r="L50" s="26"/>
      <c r="M50" s="26" t="s">
        <v>265</v>
      </c>
      <c r="N50" s="26"/>
      <c r="O50" s="26"/>
      <c r="Q50" s="29" t="str">
        <f t="shared" si="54"/>
        <v>G-BTAM</v>
      </c>
      <c r="R50" s="29" t="str">
        <f t="shared" si="55"/>
        <v>ASHLEY GARDNER</v>
      </c>
      <c r="S50" s="29" t="str">
        <f t="shared" si="56"/>
        <v>P28A</v>
      </c>
      <c r="T50" s="29" t="str">
        <f t="shared" si="57"/>
        <v>CHEROKEE</v>
      </c>
      <c r="U50" s="29">
        <f t="shared" si="58"/>
        <v>0</v>
      </c>
      <c r="V50" s="29" t="str">
        <f t="shared" si="59"/>
        <v>VC</v>
      </c>
      <c r="W50" s="29" t="str">
        <f t="shared" si="60"/>
        <v>P</v>
      </c>
      <c r="X50" s="29">
        <f t="shared" si="61"/>
        <v>0</v>
      </c>
      <c r="Y50" s="29">
        <f t="shared" si="62"/>
        <v>0</v>
      </c>
      <c r="Z50" s="29">
        <f t="shared" si="63"/>
        <v>0</v>
      </c>
      <c r="AA50" s="29">
        <f t="shared" si="64"/>
        <v>0</v>
      </c>
      <c r="AB50" s="29">
        <f t="shared" si="65"/>
        <v>0</v>
      </c>
      <c r="AC50" s="29" t="str">
        <f t="shared" si="66"/>
        <v>GBTAM</v>
      </c>
      <c r="AD50" s="29">
        <f t="shared" si="67"/>
        <v>0</v>
      </c>
      <c r="AE50" s="29">
        <f t="shared" si="68"/>
        <v>0</v>
      </c>
    </row>
    <row r="51" spans="1:31" x14ac:dyDescent="0.25">
      <c r="A51" s="28" t="s">
        <v>8016</v>
      </c>
      <c r="B51" s="26" t="s">
        <v>8017</v>
      </c>
      <c r="C51" s="26" t="s">
        <v>249</v>
      </c>
      <c r="D51" s="26" t="s">
        <v>250</v>
      </c>
      <c r="E51" s="31"/>
      <c r="F51" s="26" t="s">
        <v>222</v>
      </c>
      <c r="G51" s="26" t="s">
        <v>229</v>
      </c>
      <c r="H51" s="26"/>
      <c r="I51" s="26"/>
      <c r="J51" s="26"/>
      <c r="K51" s="31"/>
      <c r="L51" s="26"/>
      <c r="M51" s="26" t="s">
        <v>8018</v>
      </c>
      <c r="N51" s="26"/>
      <c r="O51" s="26"/>
      <c r="Q51" s="29" t="str">
        <f t="shared" si="54"/>
        <v>G-BTFO</v>
      </c>
      <c r="R51" s="29" t="str">
        <f t="shared" si="55"/>
        <v>FLYFAR LTD</v>
      </c>
      <c r="S51" s="29" t="str">
        <f t="shared" si="56"/>
        <v>P28A</v>
      </c>
      <c r="T51" s="29" t="str">
        <f t="shared" si="57"/>
        <v>CHEROKEE</v>
      </c>
      <c r="U51" s="29">
        <f t="shared" si="58"/>
        <v>0</v>
      </c>
      <c r="V51" s="29" t="str">
        <f t="shared" si="59"/>
        <v>BC</v>
      </c>
      <c r="W51" s="29" t="str">
        <f t="shared" si="60"/>
        <v>P</v>
      </c>
      <c r="X51" s="29">
        <f t="shared" si="61"/>
        <v>0</v>
      </c>
      <c r="Y51" s="29">
        <f t="shared" si="62"/>
        <v>0</v>
      </c>
      <c r="Z51" s="29">
        <f t="shared" si="63"/>
        <v>0</v>
      </c>
      <c r="AA51" s="29">
        <f t="shared" si="64"/>
        <v>0</v>
      </c>
      <c r="AB51" s="29">
        <f t="shared" si="65"/>
        <v>0</v>
      </c>
      <c r="AC51" s="29" t="str">
        <f t="shared" si="66"/>
        <v>GBTFO</v>
      </c>
      <c r="AD51" s="29">
        <f t="shared" si="67"/>
        <v>0</v>
      </c>
      <c r="AE51" s="29">
        <f t="shared" si="68"/>
        <v>0</v>
      </c>
    </row>
    <row r="52" spans="1:31" x14ac:dyDescent="0.25">
      <c r="A52" s="28" t="s">
        <v>252</v>
      </c>
      <c r="B52" s="26" t="s">
        <v>253</v>
      </c>
      <c r="C52" s="26" t="s">
        <v>254</v>
      </c>
      <c r="D52" s="26" t="s">
        <v>255</v>
      </c>
      <c r="E52" s="31"/>
      <c r="F52" s="26" t="s">
        <v>217</v>
      </c>
      <c r="G52" s="26" t="s">
        <v>229</v>
      </c>
      <c r="H52" s="26"/>
      <c r="I52" s="26"/>
      <c r="J52" s="26"/>
      <c r="K52" s="31"/>
      <c r="L52" s="26"/>
      <c r="M52" s="26" t="s">
        <v>188</v>
      </c>
      <c r="N52" s="26"/>
      <c r="O52" s="26"/>
      <c r="Q52" s="29" t="str">
        <f t="shared" si="54"/>
        <v>G-BUOS</v>
      </c>
      <c r="R52" s="29" t="str">
        <f t="shared" si="55"/>
        <v>PROPSHOP LTD</v>
      </c>
      <c r="S52" s="29" t="str">
        <f t="shared" si="56"/>
        <v>SPIT</v>
      </c>
      <c r="T52" s="29" t="str">
        <f t="shared" si="57"/>
        <v>SPITFIRE</v>
      </c>
      <c r="U52" s="29">
        <f t="shared" si="58"/>
        <v>0</v>
      </c>
      <c r="V52" s="29" t="str">
        <f t="shared" si="59"/>
        <v>VC</v>
      </c>
      <c r="W52" s="29" t="str">
        <f t="shared" si="60"/>
        <v>P</v>
      </c>
      <c r="X52" s="29">
        <f t="shared" si="61"/>
        <v>0</v>
      </c>
      <c r="Y52" s="29">
        <f t="shared" si="62"/>
        <v>0</v>
      </c>
      <c r="Z52" s="29">
        <f t="shared" si="63"/>
        <v>0</v>
      </c>
      <c r="AA52" s="29">
        <f t="shared" si="64"/>
        <v>0</v>
      </c>
      <c r="AB52" s="29">
        <f t="shared" si="65"/>
        <v>0</v>
      </c>
      <c r="AC52" s="29" t="str">
        <f t="shared" si="66"/>
        <v>GBUOS</v>
      </c>
      <c r="AD52" s="29">
        <f t="shared" si="67"/>
        <v>0</v>
      </c>
      <c r="AE52" s="29">
        <f t="shared" si="68"/>
        <v>0</v>
      </c>
    </row>
    <row r="53" spans="1:31" x14ac:dyDescent="0.25">
      <c r="A53" s="28" t="s">
        <v>73</v>
      </c>
      <c r="B53" s="26" t="s">
        <v>266</v>
      </c>
      <c r="C53" s="26" t="s">
        <v>249</v>
      </c>
      <c r="D53" s="26" t="s">
        <v>250</v>
      </c>
      <c r="E53" s="31"/>
      <c r="F53" s="26" t="s">
        <v>256</v>
      </c>
      <c r="G53" s="26" t="s">
        <v>229</v>
      </c>
      <c r="H53" s="26"/>
      <c r="I53" s="26"/>
      <c r="J53" s="26"/>
      <c r="K53" s="31"/>
      <c r="L53" s="26"/>
      <c r="M53" s="26" t="s">
        <v>177</v>
      </c>
      <c r="N53" s="26"/>
      <c r="O53" s="26"/>
      <c r="Q53" s="29" t="str">
        <f t="shared" si="54"/>
        <v>G-BVUN</v>
      </c>
      <c r="R53" s="29" t="str">
        <f t="shared" si="55"/>
        <v>MATTHEW PETTIT</v>
      </c>
      <c r="S53" s="29" t="str">
        <f t="shared" si="56"/>
        <v>RV4</v>
      </c>
      <c r="T53" s="29">
        <f t="shared" si="57"/>
        <v>0</v>
      </c>
      <c r="U53" s="29">
        <f t="shared" si="58"/>
        <v>0</v>
      </c>
      <c r="V53" s="29" t="str">
        <f t="shared" si="59"/>
        <v>VC</v>
      </c>
      <c r="W53" s="29" t="str">
        <f t="shared" si="60"/>
        <v>P</v>
      </c>
      <c r="X53" s="29">
        <f t="shared" si="61"/>
        <v>0</v>
      </c>
      <c r="Y53" s="29">
        <f t="shared" si="62"/>
        <v>0</v>
      </c>
      <c r="Z53" s="29">
        <f t="shared" si="63"/>
        <v>0</v>
      </c>
      <c r="AA53" s="29">
        <f t="shared" si="64"/>
        <v>0</v>
      </c>
      <c r="AB53" s="29">
        <f t="shared" si="65"/>
        <v>0</v>
      </c>
      <c r="AC53" s="29" t="str">
        <f t="shared" si="66"/>
        <v>GBVUN</v>
      </c>
      <c r="AD53" s="29">
        <f t="shared" si="67"/>
        <v>0</v>
      </c>
      <c r="AE53" s="29">
        <f t="shared" si="68"/>
        <v>0</v>
      </c>
    </row>
    <row r="54" spans="1:31" x14ac:dyDescent="0.25">
      <c r="A54" s="28" t="s">
        <v>8671</v>
      </c>
      <c r="B54" s="26" t="s">
        <v>264</v>
      </c>
      <c r="C54" s="26" t="s">
        <v>288</v>
      </c>
      <c r="D54" s="26" t="s">
        <v>8009</v>
      </c>
      <c r="E54" s="31"/>
      <c r="F54" s="31" t="s">
        <v>222</v>
      </c>
      <c r="G54" s="26" t="s">
        <v>229</v>
      </c>
      <c r="H54" s="26"/>
      <c r="I54" s="26"/>
      <c r="J54" s="26"/>
      <c r="K54" s="31"/>
      <c r="L54" s="26"/>
      <c r="M54" s="26" t="s">
        <v>8672</v>
      </c>
      <c r="N54" s="26"/>
      <c r="O54" s="26"/>
      <c r="Q54" s="29" t="str">
        <f t="shared" si="54"/>
        <v>G-BWHI</v>
      </c>
      <c r="R54" s="29" t="str">
        <f t="shared" si="55"/>
        <v>EDWARD CLARE</v>
      </c>
      <c r="S54" s="29" t="str">
        <f t="shared" si="56"/>
        <v>DHC1</v>
      </c>
      <c r="T54" s="29" t="str">
        <f t="shared" si="57"/>
        <v>CHIPMUNK</v>
      </c>
      <c r="U54" s="29">
        <f t="shared" si="58"/>
        <v>0</v>
      </c>
      <c r="V54" s="29" t="str">
        <f t="shared" si="59"/>
        <v>VM</v>
      </c>
      <c r="W54" s="29" t="str">
        <f t="shared" si="60"/>
        <v>P</v>
      </c>
      <c r="X54" s="29">
        <f t="shared" si="61"/>
        <v>0</v>
      </c>
      <c r="Y54" s="29">
        <f t="shared" si="62"/>
        <v>0</v>
      </c>
      <c r="Z54" s="29">
        <f t="shared" si="63"/>
        <v>0</v>
      </c>
      <c r="AA54" s="29">
        <f t="shared" si="64"/>
        <v>0</v>
      </c>
      <c r="AB54" s="29">
        <f t="shared" si="65"/>
        <v>0</v>
      </c>
      <c r="AC54" s="29" t="str">
        <f t="shared" si="66"/>
        <v>GBWHI</v>
      </c>
      <c r="AD54" s="29">
        <f t="shared" si="67"/>
        <v>0</v>
      </c>
      <c r="AE54" s="29">
        <f t="shared" si="68"/>
        <v>0</v>
      </c>
    </row>
    <row r="55" spans="1:31" x14ac:dyDescent="0.25">
      <c r="A55" s="28" t="s">
        <v>8161</v>
      </c>
      <c r="B55" s="26" t="s">
        <v>8162</v>
      </c>
      <c r="C55" s="26" t="s">
        <v>3199</v>
      </c>
      <c r="D55" s="26" t="s">
        <v>3208</v>
      </c>
      <c r="E55" s="31"/>
      <c r="F55" s="26" t="s">
        <v>217</v>
      </c>
      <c r="G55" s="26" t="s">
        <v>229</v>
      </c>
      <c r="H55" s="26"/>
      <c r="I55" s="26"/>
      <c r="J55" s="26"/>
      <c r="K55" s="31"/>
      <c r="L55" s="26"/>
      <c r="M55" s="26" t="s">
        <v>8153</v>
      </c>
      <c r="N55" s="26"/>
      <c r="O55" s="26"/>
      <c r="Q55" s="29" t="str">
        <f t="shared" si="54"/>
        <v>G-BXIA</v>
      </c>
      <c r="R55" s="29" t="str">
        <f t="shared" si="55"/>
        <v>CHRISTOPHER LIGHTFOOT</v>
      </c>
      <c r="S55" s="29" t="str">
        <f t="shared" si="56"/>
        <v>DHC1</v>
      </c>
      <c r="T55" s="29" t="str">
        <f t="shared" si="57"/>
        <v>CHIPMUNK</v>
      </c>
      <c r="U55" s="29">
        <f t="shared" si="58"/>
        <v>0</v>
      </c>
      <c r="V55" s="29" t="str">
        <f t="shared" si="59"/>
        <v>VC</v>
      </c>
      <c r="W55" s="29" t="str">
        <f t="shared" si="60"/>
        <v>P</v>
      </c>
      <c r="X55" s="29">
        <f t="shared" si="61"/>
        <v>0</v>
      </c>
      <c r="Y55" s="29">
        <f t="shared" si="62"/>
        <v>0</v>
      </c>
      <c r="Z55" s="29">
        <f t="shared" si="63"/>
        <v>0</v>
      </c>
      <c r="AA55" s="29">
        <f t="shared" si="64"/>
        <v>0</v>
      </c>
      <c r="AB55" s="29">
        <f t="shared" si="65"/>
        <v>0</v>
      </c>
      <c r="AC55" s="29" t="str">
        <f t="shared" si="66"/>
        <v>GBXIA</v>
      </c>
      <c r="AD55" s="29">
        <f t="shared" si="67"/>
        <v>0</v>
      </c>
      <c r="AE55" s="29">
        <f t="shared" si="68"/>
        <v>0</v>
      </c>
    </row>
    <row r="56" spans="1:31" x14ac:dyDescent="0.25">
      <c r="A56" s="28" t="s">
        <v>8592</v>
      </c>
      <c r="B56" s="26" t="s">
        <v>8577</v>
      </c>
      <c r="C56" s="26" t="s">
        <v>434</v>
      </c>
      <c r="D56" s="26" t="s">
        <v>665</v>
      </c>
      <c r="E56" s="31"/>
      <c r="F56" s="31" t="s">
        <v>217</v>
      </c>
      <c r="G56" s="26" t="s">
        <v>88</v>
      </c>
      <c r="H56" s="26"/>
      <c r="I56" s="26"/>
      <c r="J56" s="26"/>
      <c r="K56" s="31"/>
      <c r="L56" s="26"/>
      <c r="M56" s="26" t="s">
        <v>8593</v>
      </c>
      <c r="N56" s="26"/>
      <c r="O56" s="26"/>
      <c r="Q56" s="29" t="str">
        <f t="shared" si="54"/>
        <v>G-CBJW</v>
      </c>
      <c r="R56" s="29" t="str">
        <f t="shared" si="55"/>
        <v>ERIC FOSTER</v>
      </c>
      <c r="S56" s="29" t="str">
        <f t="shared" si="56"/>
        <v>C42</v>
      </c>
      <c r="T56" s="29" t="str">
        <f t="shared" si="57"/>
        <v>IKARUS</v>
      </c>
      <c r="U56" s="29">
        <f t="shared" si="58"/>
        <v>0</v>
      </c>
      <c r="V56" s="29" t="str">
        <f t="shared" si="59"/>
        <v>VC</v>
      </c>
      <c r="W56" s="29" t="str">
        <f t="shared" si="60"/>
        <v>P</v>
      </c>
      <c r="X56" s="29">
        <f t="shared" si="61"/>
        <v>0</v>
      </c>
      <c r="Y56" s="29">
        <f t="shared" si="62"/>
        <v>0</v>
      </c>
      <c r="Z56" s="29">
        <f t="shared" si="63"/>
        <v>0</v>
      </c>
      <c r="AA56" s="29">
        <f t="shared" si="64"/>
        <v>0</v>
      </c>
      <c r="AB56" s="29">
        <f t="shared" si="65"/>
        <v>0</v>
      </c>
      <c r="AC56" s="29" t="str">
        <f t="shared" si="66"/>
        <v>GCBJW</v>
      </c>
      <c r="AD56" s="29">
        <f t="shared" si="67"/>
        <v>0</v>
      </c>
      <c r="AE56" s="29">
        <f t="shared" si="68"/>
        <v>0</v>
      </c>
    </row>
    <row r="57" spans="1:31" x14ac:dyDescent="0.25">
      <c r="A57" s="28" t="s">
        <v>8227</v>
      </c>
      <c r="B57" s="26" t="s">
        <v>8228</v>
      </c>
      <c r="C57" s="26" t="s">
        <v>3199</v>
      </c>
      <c r="D57" s="26" t="s">
        <v>3208</v>
      </c>
      <c r="E57" s="31"/>
      <c r="F57" s="31" t="s">
        <v>222</v>
      </c>
      <c r="G57" s="26" t="s">
        <v>229</v>
      </c>
      <c r="H57" s="26"/>
      <c r="I57" s="26"/>
      <c r="J57" s="26"/>
      <c r="K57" s="31"/>
      <c r="L57" s="26"/>
      <c r="M57" s="26" t="s">
        <v>8229</v>
      </c>
      <c r="N57" s="26"/>
      <c r="O57" s="26"/>
      <c r="Q57" s="29" t="str">
        <f t="shared" si="54"/>
        <v>G-CBXC</v>
      </c>
      <c r="R57" s="29" t="str">
        <f t="shared" si="55"/>
        <v>MARK EARDLEY</v>
      </c>
      <c r="S57" s="29" t="str">
        <f t="shared" si="56"/>
        <v>C42</v>
      </c>
      <c r="T57" s="29" t="str">
        <f t="shared" si="57"/>
        <v>IKARUS</v>
      </c>
      <c r="U57" s="29">
        <f t="shared" si="58"/>
        <v>0</v>
      </c>
      <c r="V57" s="29" t="str">
        <f t="shared" si="59"/>
        <v>VC</v>
      </c>
      <c r="W57" s="29" t="str">
        <f t="shared" si="60"/>
        <v>P</v>
      </c>
      <c r="X57" s="29">
        <f t="shared" si="61"/>
        <v>0</v>
      </c>
      <c r="Y57" s="29">
        <f t="shared" si="62"/>
        <v>0</v>
      </c>
      <c r="Z57" s="29">
        <f t="shared" si="63"/>
        <v>0</v>
      </c>
      <c r="AA57" s="29">
        <f t="shared" si="64"/>
        <v>0</v>
      </c>
      <c r="AB57" s="29">
        <f t="shared" si="65"/>
        <v>0</v>
      </c>
      <c r="AC57" s="29" t="str">
        <f t="shared" si="66"/>
        <v>GCBXC</v>
      </c>
      <c r="AD57" s="29">
        <f t="shared" si="67"/>
        <v>0</v>
      </c>
      <c r="AE57" s="29">
        <f t="shared" si="68"/>
        <v>0</v>
      </c>
    </row>
    <row r="58" spans="1:31" x14ac:dyDescent="0.25">
      <c r="A58" s="28" t="s">
        <v>8050</v>
      </c>
      <c r="B58" s="26" t="s">
        <v>8051</v>
      </c>
      <c r="C58" s="26" t="s">
        <v>261</v>
      </c>
      <c r="D58" s="26" t="s">
        <v>262</v>
      </c>
      <c r="E58" s="31"/>
      <c r="F58" s="26" t="s">
        <v>222</v>
      </c>
      <c r="G58" s="26" t="s">
        <v>229</v>
      </c>
      <c r="H58" s="26"/>
      <c r="I58" s="26"/>
      <c r="J58" s="26"/>
      <c r="K58" s="31"/>
      <c r="L58" s="26"/>
      <c r="M58" s="26" t="s">
        <v>8052</v>
      </c>
      <c r="N58" s="26"/>
      <c r="O58" s="26"/>
      <c r="Q58" s="29" t="str">
        <f t="shared" si="54"/>
        <v>G-CCDX</v>
      </c>
      <c r="R58" s="29" t="str">
        <f t="shared" si="55"/>
        <v>STEVEN MIDDLETON</v>
      </c>
      <c r="S58" s="29" t="str">
        <f t="shared" si="56"/>
        <v>EV97</v>
      </c>
      <c r="T58" s="29" t="str">
        <f t="shared" si="57"/>
        <v>EUROSTAR</v>
      </c>
      <c r="U58" s="29">
        <f t="shared" si="58"/>
        <v>0</v>
      </c>
      <c r="V58" s="29" t="str">
        <f t="shared" si="59"/>
        <v>VC</v>
      </c>
      <c r="W58" s="29" t="str">
        <f t="shared" si="60"/>
        <v>P</v>
      </c>
      <c r="X58" s="29">
        <f t="shared" si="61"/>
        <v>0</v>
      </c>
      <c r="Y58" s="29">
        <f t="shared" si="62"/>
        <v>0</v>
      </c>
      <c r="Z58" s="29">
        <f t="shared" si="63"/>
        <v>0</v>
      </c>
      <c r="AA58" s="29">
        <f t="shared" si="64"/>
        <v>0</v>
      </c>
      <c r="AB58" s="29">
        <f t="shared" si="65"/>
        <v>0</v>
      </c>
      <c r="AC58" s="29" t="str">
        <f t="shared" si="66"/>
        <v>GCCDX</v>
      </c>
      <c r="AD58" s="29">
        <f t="shared" si="67"/>
        <v>0</v>
      </c>
      <c r="AE58" s="29">
        <f t="shared" si="68"/>
        <v>0</v>
      </c>
    </row>
    <row r="59" spans="1:31" x14ac:dyDescent="0.25">
      <c r="A59" s="28" t="s">
        <v>8594</v>
      </c>
      <c r="B59" s="26" t="s">
        <v>8577</v>
      </c>
      <c r="C59" s="26" t="s">
        <v>434</v>
      </c>
      <c r="D59" s="26" t="s">
        <v>665</v>
      </c>
      <c r="E59" s="31"/>
      <c r="F59" s="31" t="s">
        <v>217</v>
      </c>
      <c r="G59" s="26" t="s">
        <v>88</v>
      </c>
      <c r="H59" s="26"/>
      <c r="I59" s="26"/>
      <c r="J59" s="26"/>
      <c r="K59" s="31"/>
      <c r="L59" s="26"/>
      <c r="M59" s="26" t="s">
        <v>8595</v>
      </c>
      <c r="N59" s="26"/>
      <c r="O59" s="26"/>
      <c r="Q59" s="29" t="str">
        <f t="shared" si="54"/>
        <v>G-CCVM</v>
      </c>
      <c r="R59" s="29" t="str">
        <f t="shared" si="55"/>
        <v>MICHAEL MOTHERSHAW</v>
      </c>
      <c r="S59" s="29" t="str">
        <f t="shared" si="56"/>
        <v>RV7</v>
      </c>
      <c r="T59" s="29">
        <f t="shared" si="57"/>
        <v>0</v>
      </c>
      <c r="U59" s="29">
        <f t="shared" si="58"/>
        <v>0</v>
      </c>
      <c r="V59" s="29" t="str">
        <f t="shared" si="59"/>
        <v>BC</v>
      </c>
      <c r="W59" s="29" t="str">
        <f t="shared" si="60"/>
        <v>P</v>
      </c>
      <c r="X59" s="29">
        <f t="shared" si="61"/>
        <v>0</v>
      </c>
      <c r="Y59" s="29">
        <f t="shared" si="62"/>
        <v>0</v>
      </c>
      <c r="Z59" s="29">
        <f t="shared" si="63"/>
        <v>0</v>
      </c>
      <c r="AA59" s="29">
        <f t="shared" si="64"/>
        <v>0</v>
      </c>
      <c r="AB59" s="29">
        <f t="shared" si="65"/>
        <v>0</v>
      </c>
      <c r="AC59" s="29" t="str">
        <f t="shared" si="66"/>
        <v>GCCVM</v>
      </c>
      <c r="AD59" s="29">
        <f t="shared" si="67"/>
        <v>0</v>
      </c>
      <c r="AE59" s="29">
        <f t="shared" si="68"/>
        <v>0</v>
      </c>
    </row>
    <row r="60" spans="1:31" x14ac:dyDescent="0.25">
      <c r="A60" s="28" t="s">
        <v>8596</v>
      </c>
      <c r="B60" s="26" t="s">
        <v>8577</v>
      </c>
      <c r="C60" s="26" t="s">
        <v>434</v>
      </c>
      <c r="D60" s="26" t="s">
        <v>665</v>
      </c>
      <c r="E60" s="31"/>
      <c r="F60" s="31" t="s">
        <v>217</v>
      </c>
      <c r="G60" s="26" t="s">
        <v>88</v>
      </c>
      <c r="H60" s="26"/>
      <c r="I60" s="26"/>
      <c r="J60" s="26"/>
      <c r="K60" s="31"/>
      <c r="L60" s="26"/>
      <c r="M60" s="26" t="s">
        <v>8597</v>
      </c>
      <c r="N60" s="26"/>
      <c r="O60" s="26"/>
      <c r="Q60" s="29" t="str">
        <f t="shared" si="54"/>
        <v>G-CCYG</v>
      </c>
      <c r="R60" s="29" t="str">
        <f t="shared" si="55"/>
        <v>HENRY WILD</v>
      </c>
      <c r="S60" s="29" t="str">
        <f t="shared" si="56"/>
        <v>R44</v>
      </c>
      <c r="T60" s="29" t="str">
        <f t="shared" si="57"/>
        <v>RAVEN 2</v>
      </c>
      <c r="U60" s="29">
        <f t="shared" si="58"/>
        <v>0</v>
      </c>
      <c r="V60" s="29" t="str">
        <f t="shared" si="59"/>
        <v>VCH</v>
      </c>
      <c r="W60" s="29" t="str">
        <f t="shared" si="60"/>
        <v>P</v>
      </c>
      <c r="X60" s="29">
        <f t="shared" si="61"/>
        <v>0</v>
      </c>
      <c r="Y60" s="29">
        <f t="shared" si="62"/>
        <v>0</v>
      </c>
      <c r="Z60" s="29">
        <f t="shared" si="63"/>
        <v>0</v>
      </c>
      <c r="AA60" s="29">
        <f t="shared" si="64"/>
        <v>0</v>
      </c>
      <c r="AB60" s="29">
        <f t="shared" si="65"/>
        <v>0</v>
      </c>
      <c r="AC60" s="29" t="str">
        <f t="shared" si="66"/>
        <v>GCCYG</v>
      </c>
      <c r="AD60" s="29">
        <f t="shared" si="67"/>
        <v>0</v>
      </c>
      <c r="AE60" s="29">
        <f t="shared" si="68"/>
        <v>0</v>
      </c>
    </row>
    <row r="61" spans="1:31" x14ac:dyDescent="0.25">
      <c r="A61" s="28" t="s">
        <v>8598</v>
      </c>
      <c r="B61" s="26" t="s">
        <v>8577</v>
      </c>
      <c r="C61" s="26" t="s">
        <v>434</v>
      </c>
      <c r="D61" s="26" t="s">
        <v>665</v>
      </c>
      <c r="E61" s="31"/>
      <c r="F61" s="31" t="s">
        <v>217</v>
      </c>
      <c r="G61" s="26" t="s">
        <v>88</v>
      </c>
      <c r="H61" s="26"/>
      <c r="I61" s="26"/>
      <c r="J61" s="26"/>
      <c r="K61" s="31"/>
      <c r="L61" s="26"/>
      <c r="M61" s="26" t="s">
        <v>8599</v>
      </c>
      <c r="N61" s="26"/>
      <c r="O61" s="26"/>
      <c r="Q61" s="29" t="str">
        <f t="shared" si="54"/>
        <v>G-CDGA</v>
      </c>
      <c r="R61" s="29" t="str">
        <f t="shared" si="55"/>
        <v>TERENCE EGLINTON</v>
      </c>
      <c r="S61" s="29" t="str">
        <f t="shared" si="56"/>
        <v>ZZZZ</v>
      </c>
      <c r="T61" s="29" t="str">
        <f t="shared" si="57"/>
        <v>TAYLOR MONOPLANE</v>
      </c>
      <c r="U61" s="29">
        <f t="shared" si="58"/>
        <v>0</v>
      </c>
      <c r="V61" s="29" t="str">
        <f t="shared" si="59"/>
        <v>VC</v>
      </c>
      <c r="W61" s="29" t="str">
        <f t="shared" si="60"/>
        <v>P</v>
      </c>
      <c r="X61" s="29">
        <f t="shared" si="61"/>
        <v>0</v>
      </c>
      <c r="Y61" s="29">
        <f t="shared" si="62"/>
        <v>0</v>
      </c>
      <c r="Z61" s="29">
        <f t="shared" si="63"/>
        <v>0</v>
      </c>
      <c r="AA61" s="29">
        <f t="shared" si="64"/>
        <v>0</v>
      </c>
      <c r="AB61" s="29">
        <f t="shared" si="65"/>
        <v>0</v>
      </c>
      <c r="AC61" s="29" t="str">
        <f t="shared" si="66"/>
        <v>GCDGA</v>
      </c>
      <c r="AD61" s="29">
        <f t="shared" si="67"/>
        <v>0</v>
      </c>
      <c r="AE61" s="29">
        <f t="shared" si="68"/>
        <v>0</v>
      </c>
    </row>
    <row r="62" spans="1:31" x14ac:dyDescent="0.25">
      <c r="A62" s="28" t="s">
        <v>267</v>
      </c>
      <c r="B62" s="26" t="s">
        <v>268</v>
      </c>
      <c r="C62" s="26" t="s">
        <v>58</v>
      </c>
      <c r="D62" s="26" t="s">
        <v>269</v>
      </c>
      <c r="E62" s="31"/>
      <c r="F62" s="26" t="s">
        <v>222</v>
      </c>
      <c r="G62" s="26" t="s">
        <v>229</v>
      </c>
      <c r="H62" s="26"/>
      <c r="I62" s="26"/>
      <c r="J62" s="26"/>
      <c r="K62" s="31"/>
      <c r="L62" s="26"/>
      <c r="M62" s="26" t="s">
        <v>270</v>
      </c>
      <c r="N62" s="26"/>
      <c r="O62" s="26"/>
      <c r="Q62" s="29" t="str">
        <f t="shared" si="54"/>
        <v>G-CDOA</v>
      </c>
      <c r="R62" s="29" t="str">
        <f t="shared" si="55"/>
        <v>MAINAIR MICROLIGHT SCHOOL</v>
      </c>
      <c r="S62" s="29" t="str">
        <f t="shared" si="56"/>
        <v>EV97</v>
      </c>
      <c r="T62" s="29" t="str">
        <f t="shared" si="57"/>
        <v>EUROSTAR</v>
      </c>
      <c r="U62" s="29">
        <f t="shared" si="58"/>
        <v>0</v>
      </c>
      <c r="V62" s="29" t="str">
        <f t="shared" si="59"/>
        <v>VC</v>
      </c>
      <c r="W62" s="29" t="str">
        <f t="shared" si="60"/>
        <v>P</v>
      </c>
      <c r="X62" s="29">
        <f t="shared" si="61"/>
        <v>0</v>
      </c>
      <c r="Y62" s="29">
        <f t="shared" si="62"/>
        <v>0</v>
      </c>
      <c r="Z62" s="29">
        <f t="shared" si="63"/>
        <v>0</v>
      </c>
      <c r="AA62" s="29">
        <f t="shared" si="64"/>
        <v>0</v>
      </c>
      <c r="AB62" s="29">
        <f t="shared" si="65"/>
        <v>0</v>
      </c>
      <c r="AC62" s="29" t="str">
        <f t="shared" si="66"/>
        <v>GCDOA</v>
      </c>
      <c r="AD62" s="29">
        <f t="shared" si="67"/>
        <v>0</v>
      </c>
      <c r="AE62" s="29">
        <f t="shared" si="68"/>
        <v>0</v>
      </c>
    </row>
    <row r="63" spans="1:31" x14ac:dyDescent="0.25">
      <c r="A63" s="28" t="s">
        <v>271</v>
      </c>
      <c r="B63" s="26" t="s">
        <v>272</v>
      </c>
      <c r="C63" s="26" t="s">
        <v>241</v>
      </c>
      <c r="D63" s="26"/>
      <c r="E63" s="31"/>
      <c r="F63" s="26" t="s">
        <v>222</v>
      </c>
      <c r="G63" s="26" t="s">
        <v>229</v>
      </c>
      <c r="H63" s="26"/>
      <c r="I63" s="26"/>
      <c r="J63" s="26"/>
      <c r="K63" s="31"/>
      <c r="L63" s="26"/>
      <c r="M63" s="26" t="s">
        <v>273</v>
      </c>
      <c r="N63" s="26"/>
      <c r="O63" s="26"/>
      <c r="Q63" s="29" t="str">
        <f t="shared" si="54"/>
        <v>G-CDZG</v>
      </c>
      <c r="R63" s="29" t="str">
        <f t="shared" si="55"/>
        <v>MAINAIR MICROLIGHT SCHOOL</v>
      </c>
      <c r="S63" s="29" t="str">
        <f t="shared" si="56"/>
        <v>C42</v>
      </c>
      <c r="T63" s="29" t="str">
        <f t="shared" si="57"/>
        <v>IKARUS</v>
      </c>
      <c r="U63" s="29">
        <f t="shared" si="58"/>
        <v>0</v>
      </c>
      <c r="V63" s="29" t="str">
        <f t="shared" si="59"/>
        <v>VC</v>
      </c>
      <c r="W63" s="29" t="str">
        <f t="shared" si="60"/>
        <v>P</v>
      </c>
      <c r="X63" s="29">
        <f t="shared" si="61"/>
        <v>0</v>
      </c>
      <c r="Y63" s="29">
        <f t="shared" si="62"/>
        <v>0</v>
      </c>
      <c r="Z63" s="29">
        <f t="shared" si="63"/>
        <v>0</v>
      </c>
      <c r="AA63" s="29">
        <f t="shared" si="64"/>
        <v>0</v>
      </c>
      <c r="AB63" s="29">
        <f t="shared" si="65"/>
        <v>0</v>
      </c>
      <c r="AC63" s="29" t="str">
        <f t="shared" si="66"/>
        <v>GCDZG</v>
      </c>
      <c r="AD63" s="29">
        <f t="shared" si="67"/>
        <v>0</v>
      </c>
      <c r="AE63" s="29">
        <f t="shared" si="68"/>
        <v>0</v>
      </c>
    </row>
    <row r="64" spans="1:31" x14ac:dyDescent="0.25">
      <c r="A64" s="28" t="s">
        <v>8064</v>
      </c>
      <c r="B64" s="26" t="s">
        <v>8065</v>
      </c>
      <c r="C64" s="26" t="s">
        <v>249</v>
      </c>
      <c r="D64" s="26" t="s">
        <v>250</v>
      </c>
      <c r="E64" s="31"/>
      <c r="F64" s="26" t="s">
        <v>217</v>
      </c>
      <c r="G64" s="26" t="s">
        <v>229</v>
      </c>
      <c r="H64" s="26"/>
      <c r="I64" s="26"/>
      <c r="J64" s="26"/>
      <c r="K64" s="31"/>
      <c r="L64" s="26"/>
      <c r="M64" s="26" t="s">
        <v>8066</v>
      </c>
      <c r="N64" s="26"/>
      <c r="O64" s="26"/>
      <c r="Q64" s="29" t="str">
        <f t="shared" si="54"/>
        <v>G-CEFM</v>
      </c>
      <c r="R64" s="29" t="str">
        <f t="shared" si="55"/>
        <v>WESTAIR FLYING SERVICES</v>
      </c>
      <c r="S64" s="29" t="str">
        <f t="shared" si="56"/>
        <v>C152</v>
      </c>
      <c r="T64" s="29">
        <f t="shared" si="57"/>
        <v>0</v>
      </c>
      <c r="U64" s="29">
        <f t="shared" si="58"/>
        <v>0</v>
      </c>
      <c r="V64" s="29" t="str">
        <f t="shared" si="59"/>
        <v>VC</v>
      </c>
      <c r="W64" s="29" t="str">
        <f t="shared" si="60"/>
        <v>P</v>
      </c>
      <c r="X64" s="29">
        <f t="shared" si="61"/>
        <v>0</v>
      </c>
      <c r="Y64" s="29">
        <f t="shared" si="62"/>
        <v>0</v>
      </c>
      <c r="Z64" s="29">
        <f t="shared" si="63"/>
        <v>0</v>
      </c>
      <c r="AA64" s="29">
        <f t="shared" si="64"/>
        <v>0</v>
      </c>
      <c r="AB64" s="29">
        <f t="shared" si="65"/>
        <v>0</v>
      </c>
      <c r="AC64" s="29" t="str">
        <f t="shared" si="66"/>
        <v>GCEFM</v>
      </c>
      <c r="AD64" s="29">
        <f t="shared" si="67"/>
        <v>0</v>
      </c>
      <c r="AE64" s="29">
        <f t="shared" si="68"/>
        <v>0</v>
      </c>
    </row>
    <row r="65" spans="1:31" x14ac:dyDescent="0.25">
      <c r="A65" s="28" t="s">
        <v>8067</v>
      </c>
      <c r="B65" s="26" t="s">
        <v>8065</v>
      </c>
      <c r="C65" s="26" t="s">
        <v>249</v>
      </c>
      <c r="D65" s="26" t="s">
        <v>250</v>
      </c>
      <c r="E65" s="31"/>
      <c r="F65" s="26" t="s">
        <v>217</v>
      </c>
      <c r="G65" s="26" t="s">
        <v>229</v>
      </c>
      <c r="H65" s="26"/>
      <c r="I65" s="26"/>
      <c r="J65" s="26"/>
      <c r="K65" s="31"/>
      <c r="L65" s="26"/>
      <c r="M65" s="26" t="s">
        <v>8068</v>
      </c>
      <c r="N65" s="26"/>
      <c r="O65" s="26"/>
      <c r="Q65" s="29" t="str">
        <f t="shared" ref="Q65:Q78" si="69">A94</f>
        <v>G-CFTJ</v>
      </c>
      <c r="R65" s="29" t="str">
        <f t="shared" ref="R65:R78" si="70">B94</f>
        <v>CEDRIC FLOOD</v>
      </c>
      <c r="S65" s="29" t="str">
        <f t="shared" ref="S65:S78" si="71">C94</f>
        <v>EV97</v>
      </c>
      <c r="T65" s="29" t="str">
        <f t="shared" ref="T65:T78" si="72">D94</f>
        <v>EUROSTAR</v>
      </c>
      <c r="U65" s="29">
        <f t="shared" ref="U65:U78" si="73">E94</f>
        <v>0</v>
      </c>
      <c r="V65" s="29" t="str">
        <f t="shared" ref="V65:V78" si="74">F94</f>
        <v>BC</v>
      </c>
      <c r="W65" s="29" t="str">
        <f t="shared" ref="W65:W78" si="75">G94</f>
        <v>P</v>
      </c>
      <c r="X65" s="29">
        <f t="shared" ref="X65:X78" si="76">H94</f>
        <v>0</v>
      </c>
      <c r="Y65" s="29">
        <f t="shared" ref="Y65:Y78" si="77">I94</f>
        <v>0</v>
      </c>
      <c r="Z65" s="29">
        <f t="shared" ref="Z65:Z78" si="78">J94</f>
        <v>0</v>
      </c>
      <c r="AA65" s="29">
        <f t="shared" ref="AA65:AA78" si="79">K94</f>
        <v>0</v>
      </c>
      <c r="AB65" s="29">
        <f t="shared" ref="AB65:AB78" si="80">L94</f>
        <v>0</v>
      </c>
      <c r="AC65" s="29" t="str">
        <f t="shared" ref="AC65:AC78" si="81">M94</f>
        <v>GCFTJ</v>
      </c>
      <c r="AD65" s="29">
        <f t="shared" ref="AD65:AD78" si="82">N94</f>
        <v>0</v>
      </c>
      <c r="AE65" s="29">
        <f t="shared" ref="AE65:AE78" si="83">O94</f>
        <v>0</v>
      </c>
    </row>
    <row r="66" spans="1:31" x14ac:dyDescent="0.25">
      <c r="A66" s="28" t="s">
        <v>274</v>
      </c>
      <c r="B66" s="26" t="s">
        <v>275</v>
      </c>
      <c r="C66" s="26" t="s">
        <v>6370</v>
      </c>
      <c r="D66" s="26" t="s">
        <v>276</v>
      </c>
      <c r="E66" s="31"/>
      <c r="F66" s="26" t="s">
        <v>222</v>
      </c>
      <c r="G66" s="26" t="s">
        <v>229</v>
      </c>
      <c r="H66" s="26"/>
      <c r="I66" s="26"/>
      <c r="J66" s="26"/>
      <c r="K66" s="31"/>
      <c r="L66" s="26"/>
      <c r="M66" s="26" t="s">
        <v>277</v>
      </c>
      <c r="N66" s="26"/>
      <c r="O66" s="26"/>
      <c r="Q66" s="29" t="str">
        <f t="shared" si="69"/>
        <v>G-CFWJ</v>
      </c>
      <c r="R66" s="29" t="str">
        <f t="shared" si="70"/>
        <v>DAVID WHITELEY</v>
      </c>
      <c r="S66" s="29" t="str">
        <f t="shared" si="71"/>
        <v>ULAC</v>
      </c>
      <c r="T66" s="29" t="str">
        <f t="shared" si="72"/>
        <v>QUIK</v>
      </c>
      <c r="U66" s="29">
        <f t="shared" si="73"/>
        <v>0</v>
      </c>
      <c r="V66" s="29" t="str">
        <f t="shared" si="74"/>
        <v>VC</v>
      </c>
      <c r="W66" s="29" t="str">
        <f t="shared" si="75"/>
        <v>P</v>
      </c>
      <c r="X66" s="29">
        <f t="shared" si="76"/>
        <v>0</v>
      </c>
      <c r="Y66" s="29">
        <f t="shared" si="77"/>
        <v>0</v>
      </c>
      <c r="Z66" s="29">
        <f t="shared" si="78"/>
        <v>0</v>
      </c>
      <c r="AA66" s="29">
        <f t="shared" si="79"/>
        <v>0</v>
      </c>
      <c r="AB66" s="29">
        <f t="shared" si="80"/>
        <v>0</v>
      </c>
      <c r="AC66" s="29" t="str">
        <f t="shared" si="81"/>
        <v>GCFWJ</v>
      </c>
      <c r="AD66" s="29">
        <f t="shared" si="82"/>
        <v>0</v>
      </c>
      <c r="AE66" s="29" t="str">
        <f t="shared" si="83"/>
        <v>FLEXWING MICROLIGHT</v>
      </c>
    </row>
    <row r="67" spans="1:31" x14ac:dyDescent="0.25">
      <c r="A67" s="28" t="s">
        <v>278</v>
      </c>
      <c r="B67" s="26" t="s">
        <v>279</v>
      </c>
      <c r="C67" s="26" t="s">
        <v>261</v>
      </c>
      <c r="D67" s="26" t="s">
        <v>262</v>
      </c>
      <c r="E67" s="31"/>
      <c r="F67" s="26" t="s">
        <v>222</v>
      </c>
      <c r="G67" s="26" t="s">
        <v>229</v>
      </c>
      <c r="H67" s="26"/>
      <c r="I67" s="26"/>
      <c r="J67" s="26"/>
      <c r="K67" s="31"/>
      <c r="L67" s="26"/>
      <c r="M67" s="26" t="s">
        <v>280</v>
      </c>
      <c r="N67" s="26"/>
      <c r="O67" s="26"/>
      <c r="Q67" s="29" t="str">
        <f t="shared" si="69"/>
        <v>G-CGFG</v>
      </c>
      <c r="R67" s="29" t="str">
        <f t="shared" si="70"/>
        <v>LAC FLYING SCHOOLO</v>
      </c>
      <c r="S67" s="29" t="str">
        <f t="shared" si="71"/>
        <v>C152</v>
      </c>
      <c r="T67" s="29">
        <f t="shared" si="72"/>
        <v>0</v>
      </c>
      <c r="U67" s="29">
        <f t="shared" si="73"/>
        <v>0</v>
      </c>
      <c r="V67" s="29" t="str">
        <f t="shared" si="74"/>
        <v>VCH</v>
      </c>
      <c r="W67" s="29" t="str">
        <f t="shared" si="75"/>
        <v>P</v>
      </c>
      <c r="X67" s="29">
        <f t="shared" si="76"/>
        <v>0</v>
      </c>
      <c r="Y67" s="29">
        <f t="shared" si="77"/>
        <v>0</v>
      </c>
      <c r="Z67" s="29">
        <f t="shared" si="78"/>
        <v>0</v>
      </c>
      <c r="AA67" s="29">
        <f t="shared" si="79"/>
        <v>0</v>
      </c>
      <c r="AB67" s="29">
        <f t="shared" si="80"/>
        <v>0</v>
      </c>
      <c r="AC67" s="29" t="str">
        <f t="shared" si="81"/>
        <v>GCGFG</v>
      </c>
      <c r="AD67" s="29">
        <f t="shared" si="82"/>
        <v>0</v>
      </c>
      <c r="AE67" s="29">
        <f t="shared" si="83"/>
        <v>0</v>
      </c>
    </row>
    <row r="68" spans="1:31" x14ac:dyDescent="0.25">
      <c r="A68" s="28" t="s">
        <v>281</v>
      </c>
      <c r="B68" s="26" t="s">
        <v>282</v>
      </c>
      <c r="C68" s="26" t="s">
        <v>283</v>
      </c>
      <c r="D68" s="26" t="s">
        <v>284</v>
      </c>
      <c r="E68" s="31"/>
      <c r="F68" s="26" t="s">
        <v>222</v>
      </c>
      <c r="G68" s="26" t="s">
        <v>229</v>
      </c>
      <c r="H68" s="26"/>
      <c r="I68" s="26"/>
      <c r="J68" s="26"/>
      <c r="K68" s="31"/>
      <c r="L68" s="26"/>
      <c r="M68" s="26" t="s">
        <v>285</v>
      </c>
      <c r="N68" s="26"/>
      <c r="O68" s="26"/>
      <c r="Q68" s="29" t="str">
        <f t="shared" si="69"/>
        <v>G-CGSO</v>
      </c>
      <c r="R68" s="29" t="str">
        <f t="shared" si="70"/>
        <v>LIGHT VENDING LTD</v>
      </c>
      <c r="S68" s="29" t="str">
        <f t="shared" si="71"/>
        <v>ULAC</v>
      </c>
      <c r="T68" s="29" t="str">
        <f t="shared" si="72"/>
        <v>QUIK</v>
      </c>
      <c r="U68" s="29">
        <f t="shared" si="73"/>
        <v>0</v>
      </c>
      <c r="V68" s="29" t="str">
        <f t="shared" si="74"/>
        <v>VCH</v>
      </c>
      <c r="W68" s="29" t="str">
        <f t="shared" si="75"/>
        <v>P</v>
      </c>
      <c r="X68" s="29">
        <f t="shared" si="76"/>
        <v>0</v>
      </c>
      <c r="Y68" s="29">
        <f t="shared" si="77"/>
        <v>0</v>
      </c>
      <c r="Z68" s="29">
        <f t="shared" si="78"/>
        <v>0</v>
      </c>
      <c r="AA68" s="29">
        <f t="shared" si="79"/>
        <v>0</v>
      </c>
      <c r="AB68" s="29">
        <f t="shared" si="80"/>
        <v>0</v>
      </c>
      <c r="AC68" s="29" t="str">
        <f t="shared" si="81"/>
        <v>GCGSO</v>
      </c>
      <c r="AD68" s="29">
        <f t="shared" si="82"/>
        <v>0</v>
      </c>
      <c r="AE68" s="29">
        <f t="shared" si="83"/>
        <v>0</v>
      </c>
    </row>
    <row r="69" spans="1:31" x14ac:dyDescent="0.25">
      <c r="A69" s="28" t="s">
        <v>8296</v>
      </c>
      <c r="B69" s="26" t="s">
        <v>8297</v>
      </c>
      <c r="C69" s="26" t="s">
        <v>261</v>
      </c>
      <c r="D69" s="26" t="s">
        <v>262</v>
      </c>
      <c r="E69" s="31"/>
      <c r="F69" s="31" t="s">
        <v>222</v>
      </c>
      <c r="G69" s="26" t="s">
        <v>229</v>
      </c>
      <c r="H69" s="26"/>
      <c r="I69" s="26"/>
      <c r="J69" s="26"/>
      <c r="K69" s="31"/>
      <c r="L69" s="26"/>
      <c r="M69" s="26" t="s">
        <v>8298</v>
      </c>
      <c r="N69" s="26"/>
      <c r="O69" s="26"/>
      <c r="Q69" s="29" t="str">
        <f t="shared" si="69"/>
        <v>G-CGVT</v>
      </c>
      <c r="R69" s="29" t="str">
        <f t="shared" si="70"/>
        <v>MAINAIR MICROLIGHT SCHOOL</v>
      </c>
      <c r="S69" s="29" t="str">
        <f t="shared" si="71"/>
        <v>EV97</v>
      </c>
      <c r="T69" s="29" t="str">
        <f t="shared" si="72"/>
        <v>EUROSTAR</v>
      </c>
      <c r="U69" s="29">
        <f t="shared" si="73"/>
        <v>0</v>
      </c>
      <c r="V69" s="29" t="str">
        <f t="shared" si="74"/>
        <v>VC</v>
      </c>
      <c r="W69" s="29" t="str">
        <f t="shared" si="75"/>
        <v>P</v>
      </c>
      <c r="X69" s="29">
        <f t="shared" si="76"/>
        <v>0</v>
      </c>
      <c r="Y69" s="29">
        <f t="shared" si="77"/>
        <v>0</v>
      </c>
      <c r="Z69" s="29">
        <f t="shared" si="78"/>
        <v>0</v>
      </c>
      <c r="AA69" s="29">
        <f t="shared" si="79"/>
        <v>0</v>
      </c>
      <c r="AB69" s="29">
        <f t="shared" si="80"/>
        <v>0</v>
      </c>
      <c r="AC69" s="29" t="str">
        <f t="shared" si="81"/>
        <v>GCGVT</v>
      </c>
      <c r="AD69" s="29">
        <f t="shared" si="82"/>
        <v>0</v>
      </c>
      <c r="AE69" s="29">
        <f t="shared" si="83"/>
        <v>0</v>
      </c>
    </row>
    <row r="70" spans="1:31" ht="11.7" customHeight="1" x14ac:dyDescent="0.25">
      <c r="A70" s="28" t="s">
        <v>286</v>
      </c>
      <c r="B70" s="26" t="s">
        <v>287</v>
      </c>
      <c r="C70" s="26" t="s">
        <v>288</v>
      </c>
      <c r="D70" s="26"/>
      <c r="E70" s="31"/>
      <c r="F70" s="26" t="s">
        <v>222</v>
      </c>
      <c r="G70" s="26" t="s">
        <v>229</v>
      </c>
      <c r="H70" s="26"/>
      <c r="I70" s="26"/>
      <c r="J70" s="26"/>
      <c r="K70" s="31"/>
      <c r="L70" s="26"/>
      <c r="M70" s="26" t="s">
        <v>289</v>
      </c>
      <c r="N70" s="26"/>
      <c r="O70" s="26"/>
      <c r="Q70" s="29" t="str">
        <f t="shared" si="69"/>
        <v>G-CILN</v>
      </c>
      <c r="R70" s="29" t="str">
        <f t="shared" si="70"/>
        <v>BABCOCK MISSION CRITICAL SERVICES</v>
      </c>
      <c r="S70" s="29" t="str">
        <f t="shared" si="71"/>
        <v>A139</v>
      </c>
      <c r="T70" s="29">
        <f t="shared" si="72"/>
        <v>0</v>
      </c>
      <c r="U70" s="29">
        <f t="shared" si="73"/>
        <v>0</v>
      </c>
      <c r="V70" s="29" t="str">
        <f t="shared" si="74"/>
        <v>VCH</v>
      </c>
      <c r="W70" s="29" t="str">
        <f t="shared" si="75"/>
        <v>L</v>
      </c>
      <c r="X70" s="29">
        <f t="shared" si="76"/>
        <v>0</v>
      </c>
      <c r="Y70" s="29">
        <f t="shared" si="77"/>
        <v>0</v>
      </c>
      <c r="Z70" s="29">
        <f t="shared" si="78"/>
        <v>0</v>
      </c>
      <c r="AA70" s="29">
        <f t="shared" si="79"/>
        <v>0</v>
      </c>
      <c r="AB70" s="29">
        <f t="shared" si="80"/>
        <v>0</v>
      </c>
      <c r="AC70" s="29" t="str">
        <f t="shared" si="81"/>
        <v>GCILN</v>
      </c>
      <c r="AD70" s="29">
        <f t="shared" si="82"/>
        <v>0</v>
      </c>
      <c r="AE70" s="29">
        <f t="shared" si="83"/>
        <v>0</v>
      </c>
    </row>
    <row r="71" spans="1:31" x14ac:dyDescent="0.25">
      <c r="A71" s="28" t="s">
        <v>8285</v>
      </c>
      <c r="B71" s="26" t="s">
        <v>918</v>
      </c>
      <c r="C71" s="26" t="s">
        <v>249</v>
      </c>
      <c r="D71" s="26" t="s">
        <v>8286</v>
      </c>
      <c r="E71" s="31"/>
      <c r="F71" s="31" t="s">
        <v>222</v>
      </c>
      <c r="G71" s="26" t="s">
        <v>229</v>
      </c>
      <c r="H71" s="26"/>
      <c r="I71" s="26"/>
      <c r="J71" s="26"/>
      <c r="K71" s="31"/>
      <c r="L71" s="26"/>
      <c r="M71" s="26" t="s">
        <v>8287</v>
      </c>
      <c r="N71" s="26"/>
      <c r="O71" s="26"/>
      <c r="Q71" s="29" t="str">
        <f t="shared" si="69"/>
        <v>G-CIRM</v>
      </c>
      <c r="R71" s="29" t="str">
        <f t="shared" si="70"/>
        <v>ROBERT STALKER</v>
      </c>
      <c r="S71" s="29" t="str">
        <f t="shared" si="71"/>
        <v>RV12</v>
      </c>
      <c r="T71" s="29">
        <f t="shared" si="72"/>
        <v>0</v>
      </c>
      <c r="U71" s="29">
        <f t="shared" si="73"/>
        <v>0</v>
      </c>
      <c r="V71" s="29" t="str">
        <f t="shared" si="74"/>
        <v>VC</v>
      </c>
      <c r="W71" s="29" t="str">
        <f t="shared" si="75"/>
        <v>P</v>
      </c>
      <c r="X71" s="29">
        <f t="shared" si="76"/>
        <v>0</v>
      </c>
      <c r="Y71" s="29">
        <f t="shared" si="77"/>
        <v>0</v>
      </c>
      <c r="Z71" s="29">
        <f t="shared" si="78"/>
        <v>0</v>
      </c>
      <c r="AA71" s="29">
        <f t="shared" si="79"/>
        <v>0</v>
      </c>
      <c r="AB71" s="29">
        <f t="shared" si="80"/>
        <v>0</v>
      </c>
      <c r="AC71" s="29" t="str">
        <f t="shared" si="81"/>
        <v>GCIRM</v>
      </c>
      <c r="AD71" s="29">
        <f t="shared" si="82"/>
        <v>0</v>
      </c>
      <c r="AE71" s="29">
        <f t="shared" si="83"/>
        <v>0</v>
      </c>
    </row>
    <row r="72" spans="1:31" x14ac:dyDescent="0.25">
      <c r="A72" s="28" t="s">
        <v>8171</v>
      </c>
      <c r="B72" s="26" t="s">
        <v>8172</v>
      </c>
      <c r="C72" s="26" t="s">
        <v>5895</v>
      </c>
      <c r="D72" s="26" t="s">
        <v>640</v>
      </c>
      <c r="E72" s="31"/>
      <c r="F72" s="26" t="s">
        <v>222</v>
      </c>
      <c r="G72" s="26" t="s">
        <v>229</v>
      </c>
      <c r="H72" s="26"/>
      <c r="I72" s="26"/>
      <c r="J72" s="26"/>
      <c r="K72" s="31"/>
      <c r="L72" s="26"/>
      <c r="M72" s="26" t="s">
        <v>8173</v>
      </c>
      <c r="N72" s="26"/>
      <c r="O72" s="26"/>
      <c r="Q72" s="29" t="str">
        <f t="shared" si="69"/>
        <v>G-CIRW</v>
      </c>
      <c r="R72" s="29" t="str">
        <f t="shared" si="70"/>
        <v>AIR NAVIGATION AND TRADING COMPANY LTD</v>
      </c>
      <c r="S72" s="29" t="str">
        <f t="shared" si="71"/>
        <v>C150</v>
      </c>
      <c r="T72" s="29">
        <f t="shared" si="72"/>
        <v>0</v>
      </c>
      <c r="U72" s="29">
        <f t="shared" si="73"/>
        <v>0</v>
      </c>
      <c r="V72" s="29" t="str">
        <f t="shared" si="74"/>
        <v>VC</v>
      </c>
      <c r="W72" s="29" t="str">
        <f t="shared" si="75"/>
        <v>P</v>
      </c>
      <c r="X72" s="29">
        <f t="shared" si="76"/>
        <v>0</v>
      </c>
      <c r="Y72" s="29">
        <f t="shared" si="77"/>
        <v>0</v>
      </c>
      <c r="Z72" s="29">
        <f t="shared" si="78"/>
        <v>0</v>
      </c>
      <c r="AA72" s="29">
        <f t="shared" si="79"/>
        <v>0</v>
      </c>
      <c r="AB72" s="29">
        <f t="shared" si="80"/>
        <v>0</v>
      </c>
      <c r="AC72" s="29" t="str">
        <f t="shared" si="81"/>
        <v>GCIRW</v>
      </c>
      <c r="AD72" s="29">
        <f t="shared" si="82"/>
        <v>0</v>
      </c>
      <c r="AE72" s="29">
        <f t="shared" si="83"/>
        <v>0</v>
      </c>
    </row>
    <row r="73" spans="1:31" x14ac:dyDescent="0.25">
      <c r="A73" s="28" t="s">
        <v>8275</v>
      </c>
      <c r="B73" s="26" t="s">
        <v>8276</v>
      </c>
      <c r="C73" s="26" t="s">
        <v>288</v>
      </c>
      <c r="D73" s="26"/>
      <c r="E73" s="31"/>
      <c r="F73" s="31" t="s">
        <v>222</v>
      </c>
      <c r="G73" s="26" t="s">
        <v>229</v>
      </c>
      <c r="H73" s="26"/>
      <c r="I73" s="26"/>
      <c r="J73" s="26"/>
      <c r="K73" s="31"/>
      <c r="L73" s="26"/>
      <c r="M73" s="26" t="s">
        <v>8277</v>
      </c>
      <c r="N73" s="26"/>
      <c r="O73" s="26"/>
      <c r="Q73" s="29" t="str">
        <f t="shared" si="69"/>
        <v>G-CIRZ</v>
      </c>
      <c r="R73" s="29" t="str">
        <f t="shared" si="70"/>
        <v>MAINAIR MICROLIGHT SCHOOL</v>
      </c>
      <c r="S73" s="29" t="str">
        <f t="shared" si="71"/>
        <v>C42</v>
      </c>
      <c r="T73" s="29" t="str">
        <f t="shared" si="72"/>
        <v>IKARUS</v>
      </c>
      <c r="U73" s="29">
        <f t="shared" si="73"/>
        <v>0</v>
      </c>
      <c r="V73" s="29" t="str">
        <f t="shared" si="74"/>
        <v>VC</v>
      </c>
      <c r="W73" s="29" t="str">
        <f t="shared" si="75"/>
        <v>P</v>
      </c>
      <c r="X73" s="29">
        <f t="shared" si="76"/>
        <v>0</v>
      </c>
      <c r="Y73" s="29">
        <f t="shared" si="77"/>
        <v>0</v>
      </c>
      <c r="Z73" s="29">
        <f t="shared" si="78"/>
        <v>0</v>
      </c>
      <c r="AA73" s="29">
        <f t="shared" si="79"/>
        <v>0</v>
      </c>
      <c r="AB73" s="29">
        <f t="shared" si="80"/>
        <v>0</v>
      </c>
      <c r="AC73" s="29" t="str">
        <f t="shared" si="81"/>
        <v>GCIRZ</v>
      </c>
      <c r="AD73" s="29">
        <f t="shared" si="82"/>
        <v>0</v>
      </c>
      <c r="AE73" s="29">
        <f t="shared" si="83"/>
        <v>0</v>
      </c>
    </row>
    <row r="74" spans="1:31" x14ac:dyDescent="0.25">
      <c r="A74" s="28" t="s">
        <v>290</v>
      </c>
      <c r="B74" s="26" t="s">
        <v>291</v>
      </c>
      <c r="C74" s="26" t="s">
        <v>241</v>
      </c>
      <c r="D74" s="26"/>
      <c r="E74" s="31"/>
      <c r="F74" s="26" t="s">
        <v>222</v>
      </c>
      <c r="G74" s="26" t="s">
        <v>229</v>
      </c>
      <c r="H74" s="26"/>
      <c r="I74" s="26"/>
      <c r="J74" s="26"/>
      <c r="K74" s="31"/>
      <c r="L74" s="26"/>
      <c r="M74" s="26" t="s">
        <v>292</v>
      </c>
      <c r="N74" s="26"/>
      <c r="O74" s="26"/>
      <c r="Q74" s="29" t="str">
        <f t="shared" si="69"/>
        <v>G-CJDA</v>
      </c>
      <c r="R74" s="29" t="str">
        <f t="shared" si="70"/>
        <v>MAINAIR MICROLIGHT SCHOOL</v>
      </c>
      <c r="S74" s="29" t="str">
        <f t="shared" si="71"/>
        <v>C42</v>
      </c>
      <c r="T74" s="29" t="str">
        <f t="shared" si="72"/>
        <v>IKARUS</v>
      </c>
      <c r="U74" s="29">
        <f t="shared" si="73"/>
        <v>0</v>
      </c>
      <c r="V74" s="29" t="str">
        <f t="shared" si="74"/>
        <v>VC</v>
      </c>
      <c r="W74" s="29" t="str">
        <f t="shared" si="75"/>
        <v>P</v>
      </c>
      <c r="X74" s="29">
        <f t="shared" si="76"/>
        <v>0</v>
      </c>
      <c r="Y74" s="29">
        <f t="shared" si="77"/>
        <v>0</v>
      </c>
      <c r="Z74" s="29">
        <f t="shared" si="78"/>
        <v>0</v>
      </c>
      <c r="AA74" s="29">
        <f t="shared" si="79"/>
        <v>0</v>
      </c>
      <c r="AB74" s="29">
        <f t="shared" si="80"/>
        <v>0</v>
      </c>
      <c r="AC74" s="29" t="str">
        <f t="shared" si="81"/>
        <v>GCJDA</v>
      </c>
      <c r="AD74" s="29">
        <f t="shared" si="82"/>
        <v>0</v>
      </c>
      <c r="AE74" s="29">
        <f t="shared" si="83"/>
        <v>0</v>
      </c>
    </row>
    <row r="75" spans="1:31" x14ac:dyDescent="0.25">
      <c r="A75" s="28" t="s">
        <v>8132</v>
      </c>
      <c r="B75" s="26" t="s">
        <v>8133</v>
      </c>
      <c r="C75" s="26" t="s">
        <v>261</v>
      </c>
      <c r="D75" s="26" t="s">
        <v>262</v>
      </c>
      <c r="E75" s="31"/>
      <c r="F75" s="26" t="s">
        <v>222</v>
      </c>
      <c r="G75" s="26" t="s">
        <v>229</v>
      </c>
      <c r="H75" s="26"/>
      <c r="I75" s="26"/>
      <c r="J75" s="26"/>
      <c r="K75" s="31"/>
      <c r="L75" s="26"/>
      <c r="M75" s="26" t="s">
        <v>8134</v>
      </c>
      <c r="N75" s="26"/>
      <c r="O75" s="26"/>
      <c r="Q75" s="29" t="str">
        <f t="shared" si="69"/>
        <v>G-CKBY</v>
      </c>
      <c r="R75" s="29" t="str">
        <f t="shared" si="70"/>
        <v>BABCOCK MISSION CRITICAL SERVICES</v>
      </c>
      <c r="S75" s="29" t="str">
        <f t="shared" si="71"/>
        <v>AS65</v>
      </c>
      <c r="T75" s="29" t="str">
        <f t="shared" si="72"/>
        <v>DAUPHIN</v>
      </c>
      <c r="U75" s="29">
        <f t="shared" si="73"/>
        <v>0</v>
      </c>
      <c r="V75" s="29" t="str">
        <f t="shared" si="74"/>
        <v>VCH</v>
      </c>
      <c r="W75" s="29" t="str">
        <f t="shared" si="75"/>
        <v>L</v>
      </c>
      <c r="X75" s="29">
        <f t="shared" si="76"/>
        <v>0</v>
      </c>
      <c r="Y75" s="29">
        <f t="shared" si="77"/>
        <v>0</v>
      </c>
      <c r="Z75" s="29">
        <f t="shared" si="78"/>
        <v>0</v>
      </c>
      <c r="AA75" s="29">
        <f t="shared" si="79"/>
        <v>0</v>
      </c>
      <c r="AB75" s="29">
        <f t="shared" si="80"/>
        <v>0</v>
      </c>
      <c r="AC75" s="29" t="str">
        <f t="shared" si="81"/>
        <v>GCKBY</v>
      </c>
      <c r="AD75" s="29">
        <f t="shared" si="82"/>
        <v>0</v>
      </c>
      <c r="AE75" s="29">
        <f t="shared" si="83"/>
        <v>0</v>
      </c>
    </row>
    <row r="76" spans="1:31" x14ac:dyDescent="0.25">
      <c r="A76" s="28" t="s">
        <v>293</v>
      </c>
      <c r="B76" s="26" t="s">
        <v>264</v>
      </c>
      <c r="C76" s="26" t="s">
        <v>249</v>
      </c>
      <c r="D76" s="26" t="s">
        <v>250</v>
      </c>
      <c r="E76" s="31"/>
      <c r="F76" s="26" t="s">
        <v>222</v>
      </c>
      <c r="G76" s="26" t="s">
        <v>229</v>
      </c>
      <c r="H76" s="26"/>
      <c r="I76" s="26"/>
      <c r="J76" s="26"/>
      <c r="K76" s="31"/>
      <c r="L76" s="26"/>
      <c r="M76" s="26" t="s">
        <v>294</v>
      </c>
      <c r="N76" s="26"/>
      <c r="O76" s="26"/>
      <c r="Q76" s="29" t="str">
        <f t="shared" si="69"/>
        <v>G-CKSR</v>
      </c>
      <c r="R76" s="29" t="str">
        <f t="shared" si="70"/>
        <v>CHRISTOPHER MAHER</v>
      </c>
      <c r="S76" s="29" t="str">
        <f t="shared" si="71"/>
        <v>ST75</v>
      </c>
      <c r="T76" s="29" t="str">
        <f t="shared" si="72"/>
        <v>STEARMAN</v>
      </c>
      <c r="U76" s="29">
        <f t="shared" si="73"/>
        <v>0</v>
      </c>
      <c r="V76" s="29" t="str">
        <f t="shared" si="74"/>
        <v>BC</v>
      </c>
      <c r="W76" s="29" t="str">
        <f t="shared" si="75"/>
        <v>P</v>
      </c>
      <c r="X76" s="29">
        <f t="shared" si="76"/>
        <v>0</v>
      </c>
      <c r="Y76" s="29">
        <f t="shared" si="77"/>
        <v>0</v>
      </c>
      <c r="Z76" s="29">
        <f t="shared" si="78"/>
        <v>0</v>
      </c>
      <c r="AA76" s="29">
        <f t="shared" si="79"/>
        <v>0</v>
      </c>
      <c r="AB76" s="29">
        <f t="shared" si="80"/>
        <v>0</v>
      </c>
      <c r="AC76" s="29" t="str">
        <f t="shared" si="81"/>
        <v>GCKSR</v>
      </c>
      <c r="AD76" s="29">
        <f t="shared" si="82"/>
        <v>0</v>
      </c>
      <c r="AE76" s="29">
        <f t="shared" si="83"/>
        <v>0</v>
      </c>
    </row>
    <row r="77" spans="1:31" x14ac:dyDescent="0.25">
      <c r="A77" s="28" t="s">
        <v>8600</v>
      </c>
      <c r="B77" s="26" t="s">
        <v>8577</v>
      </c>
      <c r="C77" s="26" t="s">
        <v>434</v>
      </c>
      <c r="D77" s="26" t="s">
        <v>665</v>
      </c>
      <c r="E77" s="31"/>
      <c r="F77" s="31" t="s">
        <v>217</v>
      </c>
      <c r="G77" s="26" t="s">
        <v>88</v>
      </c>
      <c r="H77" s="26"/>
      <c r="I77" s="26"/>
      <c r="J77" s="26"/>
      <c r="K77" s="31"/>
      <c r="L77" s="26"/>
      <c r="M77" s="26" t="s">
        <v>8601</v>
      </c>
      <c r="N77" s="26"/>
      <c r="O77" s="26"/>
      <c r="Q77" s="29" t="str">
        <f t="shared" si="69"/>
        <v>G-CKXM</v>
      </c>
      <c r="R77" s="29" t="str">
        <f t="shared" si="70"/>
        <v>JAMES WALKER</v>
      </c>
      <c r="S77" s="29" t="str">
        <f t="shared" si="71"/>
        <v>EFOX</v>
      </c>
      <c r="T77" s="29" t="str">
        <f t="shared" si="72"/>
        <v>EUROFOX</v>
      </c>
      <c r="U77" s="29">
        <f t="shared" si="73"/>
        <v>0</v>
      </c>
      <c r="V77" s="29" t="str">
        <f t="shared" si="74"/>
        <v>VC</v>
      </c>
      <c r="W77" s="29" t="str">
        <f t="shared" si="75"/>
        <v>P</v>
      </c>
      <c r="X77" s="29">
        <f t="shared" si="76"/>
        <v>0</v>
      </c>
      <c r="Y77" s="29">
        <f t="shared" si="77"/>
        <v>0</v>
      </c>
      <c r="Z77" s="29">
        <f t="shared" si="78"/>
        <v>0</v>
      </c>
      <c r="AA77" s="29">
        <f t="shared" si="79"/>
        <v>0</v>
      </c>
      <c r="AB77" s="29">
        <f t="shared" si="80"/>
        <v>0</v>
      </c>
      <c r="AC77" s="29" t="str">
        <f t="shared" si="81"/>
        <v>GCKXM</v>
      </c>
      <c r="AD77" s="29">
        <f t="shared" si="82"/>
        <v>0</v>
      </c>
      <c r="AE77" s="29">
        <f t="shared" si="83"/>
        <v>0</v>
      </c>
    </row>
    <row r="78" spans="1:31" x14ac:dyDescent="0.25">
      <c r="A78" s="28" t="s">
        <v>8120</v>
      </c>
      <c r="B78" s="26" t="s">
        <v>264</v>
      </c>
      <c r="C78" s="26" t="s">
        <v>249</v>
      </c>
      <c r="D78" s="26" t="s">
        <v>250</v>
      </c>
      <c r="E78" s="31"/>
      <c r="F78" s="26" t="s">
        <v>222</v>
      </c>
      <c r="G78" s="26" t="s">
        <v>229</v>
      </c>
      <c r="H78" s="26"/>
      <c r="I78" s="26"/>
      <c r="J78" s="26"/>
      <c r="K78" s="31"/>
      <c r="L78" s="26"/>
      <c r="M78" s="26" t="s">
        <v>8121</v>
      </c>
      <c r="N78" s="26"/>
      <c r="O78" s="26"/>
      <c r="Q78" s="29" t="str">
        <f t="shared" si="69"/>
        <v>G-CLBT</v>
      </c>
      <c r="R78" s="29" t="str">
        <f t="shared" si="70"/>
        <v>CHRISTOPHER THOMPSON</v>
      </c>
      <c r="S78" s="29" t="str">
        <f t="shared" si="71"/>
        <v>NG5</v>
      </c>
      <c r="T78" s="29" t="str">
        <f t="shared" si="72"/>
        <v>BRISTELL</v>
      </c>
      <c r="U78" s="29">
        <f t="shared" si="73"/>
        <v>0</v>
      </c>
      <c r="V78" s="29" t="str">
        <f t="shared" si="74"/>
        <v>BC</v>
      </c>
      <c r="W78" s="29" t="str">
        <f t="shared" si="75"/>
        <v>P</v>
      </c>
      <c r="X78" s="29">
        <f t="shared" si="76"/>
        <v>0</v>
      </c>
      <c r="Y78" s="29">
        <f t="shared" si="77"/>
        <v>0</v>
      </c>
      <c r="Z78" s="29">
        <f t="shared" si="78"/>
        <v>0</v>
      </c>
      <c r="AA78" s="29">
        <f t="shared" si="79"/>
        <v>0</v>
      </c>
      <c r="AB78" s="29">
        <f t="shared" si="80"/>
        <v>0</v>
      </c>
      <c r="AC78" s="29" t="str">
        <f t="shared" si="81"/>
        <v>GCLBT</v>
      </c>
      <c r="AD78" s="29">
        <f t="shared" si="82"/>
        <v>0</v>
      </c>
      <c r="AE78" s="29" t="str">
        <f t="shared" si="83"/>
        <v>EMERGENCY BALLISTIC DEVICE</v>
      </c>
    </row>
    <row r="79" spans="1:31" x14ac:dyDescent="0.25">
      <c r="A79" s="28" t="s">
        <v>295</v>
      </c>
      <c r="B79" s="26" t="s">
        <v>296</v>
      </c>
      <c r="C79" s="26" t="s">
        <v>249</v>
      </c>
      <c r="D79" s="26" t="s">
        <v>250</v>
      </c>
      <c r="E79" s="31"/>
      <c r="F79" s="26" t="s">
        <v>222</v>
      </c>
      <c r="G79" s="26" t="s">
        <v>229</v>
      </c>
      <c r="H79" s="26"/>
      <c r="I79" s="26"/>
      <c r="J79" s="26"/>
      <c r="K79" s="31"/>
      <c r="L79" s="26"/>
      <c r="M79" s="26" t="s">
        <v>297</v>
      </c>
      <c r="N79" s="26"/>
      <c r="O79" s="26"/>
      <c r="Q79" s="29" t="str">
        <f t="shared" ref="Q79:Q84" si="84">A109</f>
        <v>G-CMSU</v>
      </c>
      <c r="R79" s="29" t="str">
        <f t="shared" ref="R79:R84" si="85">B109</f>
        <v>CASTLE AIR LTD</v>
      </c>
      <c r="S79" s="29" t="str">
        <f t="shared" ref="S79:S84" si="86">C109</f>
        <v>A109</v>
      </c>
      <c r="T79" s="29">
        <f t="shared" ref="T79:T84" si="87">D109</f>
        <v>0</v>
      </c>
      <c r="U79" s="29">
        <f t="shared" ref="U79:U84" si="88">E109</f>
        <v>0</v>
      </c>
      <c r="V79" s="29" t="str">
        <f t="shared" ref="V79:V84" si="89">F109</f>
        <v>VCH</v>
      </c>
      <c r="W79" s="29" t="str">
        <f t="shared" ref="W79:W84" si="90">G109</f>
        <v>AD</v>
      </c>
      <c r="X79" s="29">
        <f t="shared" ref="X79:X84" si="91">H109</f>
        <v>0</v>
      </c>
      <c r="Y79" s="29">
        <f t="shared" ref="Y79:Y84" si="92">I109</f>
        <v>0</v>
      </c>
      <c r="Z79" s="29">
        <f t="shared" ref="Z79:Z84" si="93">J109</f>
        <v>0</v>
      </c>
      <c r="AA79" s="29">
        <f t="shared" ref="AA79:AA84" si="94">K109</f>
        <v>0</v>
      </c>
      <c r="AB79" s="29">
        <f t="shared" ref="AB79:AB84" si="95">L109</f>
        <v>0</v>
      </c>
      <c r="AC79" s="29" t="str">
        <f t="shared" ref="AC79:AC84" si="96">M109</f>
        <v>GCMSU</v>
      </c>
      <c r="AD79" s="29">
        <f t="shared" ref="AD79:AD84" si="97">N109</f>
        <v>0</v>
      </c>
      <c r="AE79" s="29">
        <f t="shared" ref="AE79:AE84" si="98">O109</f>
        <v>0</v>
      </c>
    </row>
    <row r="80" spans="1:31" x14ac:dyDescent="0.25">
      <c r="A80" s="28" t="s">
        <v>56</v>
      </c>
      <c r="B80" s="26" t="s">
        <v>298</v>
      </c>
      <c r="C80" s="26" t="s">
        <v>249</v>
      </c>
      <c r="D80" s="26" t="s">
        <v>250</v>
      </c>
      <c r="E80" s="31"/>
      <c r="F80" s="26" t="s">
        <v>256</v>
      </c>
      <c r="G80" s="26" t="s">
        <v>229</v>
      </c>
      <c r="H80" s="26"/>
      <c r="I80" s="26"/>
      <c r="J80" s="26"/>
      <c r="K80" s="31"/>
      <c r="L80" s="26"/>
      <c r="M80" s="26" t="s">
        <v>168</v>
      </c>
      <c r="N80" s="26"/>
      <c r="O80" s="26"/>
      <c r="Q80" s="29" t="str">
        <f t="shared" si="84"/>
        <v>G-CMTB</v>
      </c>
      <c r="R80" s="29" t="str">
        <f t="shared" si="85"/>
        <v>GEMSTONE AVIATION</v>
      </c>
      <c r="S80" s="29" t="str">
        <f t="shared" si="86"/>
        <v>DA50</v>
      </c>
      <c r="T80" s="29">
        <f t="shared" si="87"/>
        <v>0</v>
      </c>
      <c r="U80" s="29">
        <f t="shared" si="88"/>
        <v>0</v>
      </c>
      <c r="V80" s="29" t="str">
        <f t="shared" si="89"/>
        <v>VC</v>
      </c>
      <c r="W80" s="29" t="str">
        <f t="shared" si="90"/>
        <v>P</v>
      </c>
      <c r="X80" s="29">
        <f t="shared" si="91"/>
        <v>0</v>
      </c>
      <c r="Y80" s="29">
        <f t="shared" si="92"/>
        <v>0</v>
      </c>
      <c r="Z80" s="29">
        <f t="shared" si="93"/>
        <v>0</v>
      </c>
      <c r="AA80" s="29">
        <f t="shared" si="94"/>
        <v>0</v>
      </c>
      <c r="AB80" s="29">
        <f t="shared" si="95"/>
        <v>0</v>
      </c>
      <c r="AC80" s="29" t="str">
        <f t="shared" si="96"/>
        <v>GCMTB</v>
      </c>
      <c r="AD80" s="29">
        <f t="shared" si="97"/>
        <v>0</v>
      </c>
      <c r="AE80" s="29">
        <f t="shared" si="98"/>
        <v>0</v>
      </c>
    </row>
    <row r="81" spans="1:31" x14ac:dyDescent="0.25">
      <c r="A81" s="28" t="s">
        <v>8543</v>
      </c>
      <c r="B81" s="26" t="s">
        <v>8544</v>
      </c>
      <c r="C81" s="26" t="s">
        <v>215</v>
      </c>
      <c r="D81" s="26" t="s">
        <v>216</v>
      </c>
      <c r="E81" s="31"/>
      <c r="F81" s="31" t="s">
        <v>222</v>
      </c>
      <c r="G81" s="26" t="s">
        <v>229</v>
      </c>
      <c r="H81" s="26"/>
      <c r="I81" s="26"/>
      <c r="J81" s="26"/>
      <c r="K81" s="31"/>
      <c r="L81" s="26"/>
      <c r="M81" s="26" t="s">
        <v>8545</v>
      </c>
      <c r="N81" s="26"/>
      <c r="O81" s="26"/>
      <c r="Q81" s="29" t="str">
        <f t="shared" si="84"/>
        <v>G-CNCN</v>
      </c>
      <c r="R81" s="29" t="str">
        <f t="shared" si="85"/>
        <v>112 GROUP LTD</v>
      </c>
      <c r="S81" s="29" t="str">
        <f t="shared" si="86"/>
        <v>AC11</v>
      </c>
      <c r="T81" s="29" t="str">
        <f t="shared" si="87"/>
        <v>COMMANDER</v>
      </c>
      <c r="U81" s="29">
        <f t="shared" si="88"/>
        <v>0</v>
      </c>
      <c r="V81" s="29" t="str">
        <f t="shared" si="89"/>
        <v>VC</v>
      </c>
      <c r="W81" s="29" t="str">
        <f t="shared" si="90"/>
        <v>P</v>
      </c>
      <c r="X81" s="29">
        <f t="shared" si="91"/>
        <v>0</v>
      </c>
      <c r="Y81" s="29">
        <f t="shared" si="92"/>
        <v>0</v>
      </c>
      <c r="Z81" s="29">
        <f t="shared" si="93"/>
        <v>0</v>
      </c>
      <c r="AA81" s="29">
        <f t="shared" si="94"/>
        <v>0</v>
      </c>
      <c r="AB81" s="29">
        <f t="shared" si="95"/>
        <v>0</v>
      </c>
      <c r="AC81" s="29" t="str">
        <f t="shared" si="96"/>
        <v>GCNCN</v>
      </c>
      <c r="AD81" s="29">
        <f t="shared" si="97"/>
        <v>0</v>
      </c>
      <c r="AE81" s="29">
        <f t="shared" si="98"/>
        <v>0</v>
      </c>
    </row>
    <row r="82" spans="1:31" x14ac:dyDescent="0.25">
      <c r="A82" s="28" t="s">
        <v>299</v>
      </c>
      <c r="B82" s="26" t="s">
        <v>300</v>
      </c>
      <c r="C82" s="26" t="s">
        <v>301</v>
      </c>
      <c r="D82" s="26"/>
      <c r="E82" s="31"/>
      <c r="F82" s="26" t="s">
        <v>222</v>
      </c>
      <c r="G82" s="26" t="s">
        <v>229</v>
      </c>
      <c r="H82" s="26"/>
      <c r="I82" s="26"/>
      <c r="J82" s="26"/>
      <c r="K82" s="31"/>
      <c r="L82" s="26"/>
      <c r="M82" s="26" t="s">
        <v>183</v>
      </c>
      <c r="N82" s="26"/>
      <c r="O82" s="26"/>
      <c r="Q82" s="29" t="str">
        <f t="shared" si="84"/>
        <v>G-CPLH</v>
      </c>
      <c r="R82" s="29" t="str">
        <f t="shared" si="85"/>
        <v>HELICENTRE AVIATION</v>
      </c>
      <c r="S82" s="29" t="str">
        <f t="shared" si="86"/>
        <v>G2CA</v>
      </c>
      <c r="T82" s="29">
        <f t="shared" si="87"/>
        <v>0</v>
      </c>
      <c r="U82" s="29">
        <f t="shared" si="88"/>
        <v>0</v>
      </c>
      <c r="V82" s="29" t="str">
        <f t="shared" si="89"/>
        <v>VCH</v>
      </c>
      <c r="W82" s="29" t="str">
        <f t="shared" si="90"/>
        <v>P</v>
      </c>
      <c r="X82" s="29">
        <f t="shared" si="91"/>
        <v>0</v>
      </c>
      <c r="Y82" s="29">
        <f t="shared" si="92"/>
        <v>0</v>
      </c>
      <c r="Z82" s="29">
        <f t="shared" si="93"/>
        <v>0</v>
      </c>
      <c r="AA82" s="29">
        <f t="shared" si="94"/>
        <v>0</v>
      </c>
      <c r="AB82" s="29">
        <f t="shared" si="95"/>
        <v>0</v>
      </c>
      <c r="AC82" s="29" t="str">
        <f t="shared" si="96"/>
        <v>GCPLH</v>
      </c>
      <c r="AD82" s="29">
        <f t="shared" si="97"/>
        <v>0</v>
      </c>
      <c r="AE82" s="29">
        <f t="shared" si="98"/>
        <v>0</v>
      </c>
    </row>
    <row r="83" spans="1:31" x14ac:dyDescent="0.25">
      <c r="A83" s="28" t="s">
        <v>302</v>
      </c>
      <c r="B83" s="26" t="s">
        <v>303</v>
      </c>
      <c r="C83" s="26" t="s">
        <v>304</v>
      </c>
      <c r="D83" s="26" t="s">
        <v>305</v>
      </c>
      <c r="E83" s="31"/>
      <c r="F83" s="26" t="s">
        <v>217</v>
      </c>
      <c r="G83" s="26" t="s">
        <v>229</v>
      </c>
      <c r="H83" s="26"/>
      <c r="I83" s="26"/>
      <c r="J83" s="26"/>
      <c r="K83" s="31"/>
      <c r="L83" s="26"/>
      <c r="M83" s="26" t="s">
        <v>181</v>
      </c>
      <c r="N83" s="26"/>
      <c r="O83" s="26"/>
      <c r="Q83" s="29" t="str">
        <f t="shared" si="84"/>
        <v>G-CRDL</v>
      </c>
      <c r="R83" s="29" t="str">
        <f t="shared" si="85"/>
        <v>CRADEL AVIATION</v>
      </c>
      <c r="S83" s="29" t="str">
        <f t="shared" si="86"/>
        <v>R44</v>
      </c>
      <c r="T83" s="29" t="str">
        <f t="shared" si="87"/>
        <v>RAVEN 2</v>
      </c>
      <c r="U83" s="29">
        <f t="shared" si="88"/>
        <v>0</v>
      </c>
      <c r="V83" s="29" t="str">
        <f t="shared" si="89"/>
        <v>VCH</v>
      </c>
      <c r="W83" s="29" t="str">
        <f t="shared" si="90"/>
        <v>P</v>
      </c>
      <c r="X83" s="29">
        <f t="shared" si="91"/>
        <v>0</v>
      </c>
      <c r="Y83" s="29">
        <f t="shared" si="92"/>
        <v>0</v>
      </c>
      <c r="Z83" s="29">
        <f t="shared" si="93"/>
        <v>0</v>
      </c>
      <c r="AA83" s="29">
        <f t="shared" si="94"/>
        <v>0</v>
      </c>
      <c r="AB83" s="29">
        <f t="shared" si="95"/>
        <v>0</v>
      </c>
      <c r="AC83" s="29" t="str">
        <f t="shared" si="96"/>
        <v>GCRDL</v>
      </c>
      <c r="AD83" s="29">
        <f t="shared" si="97"/>
        <v>0</v>
      </c>
      <c r="AE83" s="29">
        <f t="shared" si="98"/>
        <v>0</v>
      </c>
    </row>
    <row r="84" spans="1:31" x14ac:dyDescent="0.25">
      <c r="A84" s="28" t="s">
        <v>306</v>
      </c>
      <c r="B84" s="26" t="s">
        <v>307</v>
      </c>
      <c r="C84" s="26" t="s">
        <v>304</v>
      </c>
      <c r="D84" s="26" t="s">
        <v>305</v>
      </c>
      <c r="E84" s="31"/>
      <c r="F84" s="26" t="s">
        <v>222</v>
      </c>
      <c r="G84" s="26" t="s">
        <v>229</v>
      </c>
      <c r="H84" s="26"/>
      <c r="I84" s="26"/>
      <c r="J84" s="26"/>
      <c r="K84" s="31"/>
      <c r="L84" s="26"/>
      <c r="M84" s="26" t="s">
        <v>308</v>
      </c>
      <c r="N84" s="26"/>
      <c r="O84" s="26"/>
      <c r="Q84" s="29" t="str">
        <f t="shared" si="84"/>
        <v>G-CTAB</v>
      </c>
      <c r="R84" s="29" t="str">
        <f t="shared" si="85"/>
        <v>NORTH WEST AEROBATICS</v>
      </c>
      <c r="S84" s="29" t="str">
        <f t="shared" si="86"/>
        <v>CH7B</v>
      </c>
      <c r="T84" s="29" t="str">
        <f t="shared" si="87"/>
        <v>CITABRIA</v>
      </c>
      <c r="U84" s="29">
        <f t="shared" si="88"/>
        <v>0</v>
      </c>
      <c r="V84" s="29" t="str">
        <f t="shared" si="89"/>
        <v>VCH</v>
      </c>
      <c r="W84" s="29" t="str">
        <f t="shared" si="90"/>
        <v>P</v>
      </c>
      <c r="X84" s="29">
        <f t="shared" si="91"/>
        <v>0</v>
      </c>
      <c r="Y84" s="29">
        <f t="shared" si="92"/>
        <v>0</v>
      </c>
      <c r="Z84" s="29">
        <f t="shared" si="93"/>
        <v>0</v>
      </c>
      <c r="AA84" s="29">
        <f t="shared" si="94"/>
        <v>0</v>
      </c>
      <c r="AB84" s="29">
        <f t="shared" si="95"/>
        <v>0</v>
      </c>
      <c r="AC84" s="29" t="str">
        <f t="shared" si="96"/>
        <v>GCTAB</v>
      </c>
      <c r="AD84" s="29">
        <f t="shared" si="97"/>
        <v>0</v>
      </c>
      <c r="AE84" s="29">
        <f t="shared" si="98"/>
        <v>0</v>
      </c>
    </row>
    <row r="85" spans="1:31" x14ac:dyDescent="0.25">
      <c r="A85" s="28" t="s">
        <v>8288</v>
      </c>
      <c r="B85" s="26" t="s">
        <v>8289</v>
      </c>
      <c r="C85" s="26" t="s">
        <v>394</v>
      </c>
      <c r="D85" s="26" t="s">
        <v>395</v>
      </c>
      <c r="E85" s="31"/>
      <c r="F85" s="31" t="s">
        <v>222</v>
      </c>
      <c r="G85" s="26" t="s">
        <v>229</v>
      </c>
      <c r="H85" s="26"/>
      <c r="I85" s="26"/>
      <c r="J85" s="26"/>
      <c r="K85" s="31"/>
      <c r="L85" s="26"/>
      <c r="M85" s="26" t="s">
        <v>8290</v>
      </c>
      <c r="N85" s="26"/>
      <c r="O85" s="26"/>
      <c r="Q85" s="29" t="e">
        <f>#REF!</f>
        <v>#REF!</v>
      </c>
      <c r="R85" s="29" t="e">
        <f>#REF!</f>
        <v>#REF!</v>
      </c>
      <c r="S85" s="29" t="e">
        <f>#REF!</f>
        <v>#REF!</v>
      </c>
      <c r="T85" s="29" t="e">
        <f>#REF!</f>
        <v>#REF!</v>
      </c>
      <c r="U85" s="29" t="e">
        <f>#REF!</f>
        <v>#REF!</v>
      </c>
      <c r="V85" s="29" t="e">
        <f>#REF!</f>
        <v>#REF!</v>
      </c>
      <c r="W85" s="29" t="e">
        <f>#REF!</f>
        <v>#REF!</v>
      </c>
      <c r="X85" s="29" t="e">
        <f>#REF!</f>
        <v>#REF!</v>
      </c>
      <c r="Y85" s="29" t="e">
        <f>#REF!</f>
        <v>#REF!</v>
      </c>
      <c r="Z85" s="29" t="e">
        <f>#REF!</f>
        <v>#REF!</v>
      </c>
      <c r="AA85" s="29" t="e">
        <f>#REF!</f>
        <v>#REF!</v>
      </c>
      <c r="AB85" s="29" t="e">
        <f>#REF!</f>
        <v>#REF!</v>
      </c>
      <c r="AC85" s="29" t="e">
        <f>#REF!</f>
        <v>#REF!</v>
      </c>
      <c r="AD85" s="29" t="e">
        <f>#REF!</f>
        <v>#REF!</v>
      </c>
      <c r="AE85" s="29" t="e">
        <f>#REF!</f>
        <v>#REF!</v>
      </c>
    </row>
    <row r="86" spans="1:31" x14ac:dyDescent="0.25">
      <c r="A86" s="28" t="s">
        <v>392</v>
      </c>
      <c r="B86" s="26" t="s">
        <v>393</v>
      </c>
      <c r="C86" s="26" t="s">
        <v>394</v>
      </c>
      <c r="D86" s="26" t="s">
        <v>395</v>
      </c>
      <c r="E86" s="31"/>
      <c r="F86" s="26" t="s">
        <v>222</v>
      </c>
      <c r="G86" s="26" t="s">
        <v>229</v>
      </c>
      <c r="H86" s="26"/>
      <c r="I86" s="26"/>
      <c r="J86" s="26"/>
      <c r="K86" s="31"/>
      <c r="L86" s="26"/>
      <c r="M86" s="26" t="s">
        <v>397</v>
      </c>
      <c r="N86" s="26"/>
      <c r="O86" s="26"/>
      <c r="Q86" s="29" t="str">
        <f>A115</f>
        <v>G-CTED</v>
      </c>
      <c r="R86" s="29" t="str">
        <f>B115</f>
        <v>JOHN NICHOLSON</v>
      </c>
      <c r="S86" s="29" t="str">
        <f>C115</f>
        <v>RV7</v>
      </c>
      <c r="T86" s="29">
        <f>D115</f>
        <v>0</v>
      </c>
      <c r="U86" s="29">
        <f>E115</f>
        <v>0</v>
      </c>
      <c r="V86" s="29" t="str">
        <f>F115</f>
        <v>VC</v>
      </c>
      <c r="W86" s="29" t="str">
        <f>G115</f>
        <v>P</v>
      </c>
      <c r="X86" s="29">
        <f>H115</f>
        <v>0</v>
      </c>
      <c r="Y86" s="29">
        <f>I115</f>
        <v>0</v>
      </c>
      <c r="Z86" s="29">
        <f>J115</f>
        <v>0</v>
      </c>
      <c r="AA86" s="29">
        <f>K115</f>
        <v>0</v>
      </c>
      <c r="AB86" s="29">
        <f>L115</f>
        <v>0</v>
      </c>
      <c r="AC86" s="29" t="str">
        <f>M115</f>
        <v>GCTED</v>
      </c>
      <c r="AD86" s="29">
        <f>N115</f>
        <v>0</v>
      </c>
      <c r="AE86" s="29">
        <f>O115</f>
        <v>0</v>
      </c>
    </row>
    <row r="87" spans="1:31" x14ac:dyDescent="0.25">
      <c r="A87" s="28" t="s">
        <v>398</v>
      </c>
      <c r="B87" s="26" t="s">
        <v>399</v>
      </c>
      <c r="C87" s="26" t="s">
        <v>400</v>
      </c>
      <c r="D87" s="26" t="s">
        <v>401</v>
      </c>
      <c r="E87" s="31"/>
      <c r="F87" s="26" t="s">
        <v>222</v>
      </c>
      <c r="G87" s="26" t="s">
        <v>229</v>
      </c>
      <c r="H87" s="26"/>
      <c r="I87" s="26"/>
      <c r="J87" s="26"/>
      <c r="K87" s="31"/>
      <c r="L87" s="26"/>
      <c r="M87" s="26" t="s">
        <v>402</v>
      </c>
      <c r="N87" s="26"/>
      <c r="O87" s="26"/>
      <c r="Q87" s="29" t="str">
        <f>A116</f>
        <v>G-CYPM</v>
      </c>
      <c r="R87" s="29" t="str">
        <f>B116</f>
        <v>PAUL YEOMAN</v>
      </c>
      <c r="S87" s="29" t="str">
        <f>C116</f>
        <v>SR22</v>
      </c>
      <c r="T87" s="29">
        <f>D116</f>
        <v>0</v>
      </c>
      <c r="U87" s="29">
        <f>E116</f>
        <v>0</v>
      </c>
      <c r="V87" s="29" t="str">
        <f>F116</f>
        <v>VC</v>
      </c>
      <c r="W87" s="29" t="str">
        <f>G116</f>
        <v>P</v>
      </c>
      <c r="X87" s="29">
        <f>H116</f>
        <v>0</v>
      </c>
      <c r="Y87" s="29">
        <f>I116</f>
        <v>0</v>
      </c>
      <c r="Z87" s="29">
        <f>J116</f>
        <v>0</v>
      </c>
      <c r="AA87" s="29">
        <f>K116</f>
        <v>0</v>
      </c>
      <c r="AB87" s="29">
        <f>L116</f>
        <v>0</v>
      </c>
      <c r="AC87" s="29" t="str">
        <f>M116</f>
        <v>GCYPM</v>
      </c>
      <c r="AD87" s="29">
        <f>N116</f>
        <v>0</v>
      </c>
      <c r="AE87" s="29" t="str">
        <f>O116</f>
        <v>EMERGENCY BALLISTIC DEVICE</v>
      </c>
    </row>
    <row r="88" spans="1:31" x14ac:dyDescent="0.25">
      <c r="A88" s="28" t="s">
        <v>64</v>
      </c>
      <c r="B88" s="26" t="s">
        <v>403</v>
      </c>
      <c r="C88" s="26" t="s">
        <v>404</v>
      </c>
      <c r="D88" s="26"/>
      <c r="E88" s="31"/>
      <c r="F88" s="26" t="s">
        <v>256</v>
      </c>
      <c r="G88" s="26" t="s">
        <v>229</v>
      </c>
      <c r="H88" s="26"/>
      <c r="I88" s="26"/>
      <c r="J88" s="26"/>
      <c r="K88" s="31"/>
      <c r="L88" s="26"/>
      <c r="M88" s="26" t="s">
        <v>170</v>
      </c>
      <c r="N88" s="26"/>
      <c r="O88" s="26"/>
      <c r="Q88" s="29" t="str">
        <f>A117</f>
        <v>G-DAWG</v>
      </c>
      <c r="R88" s="29" t="str">
        <f>B117</f>
        <v>HIGH G BULLDOG</v>
      </c>
      <c r="S88" s="29" t="str">
        <f>C117</f>
        <v>BDOG</v>
      </c>
      <c r="T88" s="29" t="str">
        <f>D117</f>
        <v>BULLDOG</v>
      </c>
      <c r="U88" s="29">
        <f>E117</f>
        <v>0</v>
      </c>
      <c r="V88" s="29" t="str">
        <f>F117</f>
        <v>VM</v>
      </c>
      <c r="W88" s="29" t="str">
        <f>G117</f>
        <v>P</v>
      </c>
      <c r="X88" s="29">
        <f>H117</f>
        <v>0</v>
      </c>
      <c r="Y88" s="29">
        <f>I117</f>
        <v>0</v>
      </c>
      <c r="Z88" s="29">
        <f>J117</f>
        <v>0</v>
      </c>
      <c r="AA88" s="29">
        <f>K117</f>
        <v>0</v>
      </c>
      <c r="AB88" s="29">
        <f>L117</f>
        <v>0</v>
      </c>
      <c r="AC88" s="29" t="str">
        <f>M117</f>
        <v>GDAWG</v>
      </c>
      <c r="AD88" s="29">
        <f>N117</f>
        <v>0</v>
      </c>
      <c r="AE88" s="29">
        <f>O117</f>
        <v>0</v>
      </c>
    </row>
    <row r="89" spans="1:31" x14ac:dyDescent="0.25">
      <c r="A89" s="28" t="s">
        <v>405</v>
      </c>
      <c r="B89" s="26" t="s">
        <v>406</v>
      </c>
      <c r="C89" s="26" t="s">
        <v>407</v>
      </c>
      <c r="D89" s="26" t="s">
        <v>408</v>
      </c>
      <c r="E89" s="31"/>
      <c r="F89" s="29" t="s">
        <v>396</v>
      </c>
      <c r="G89" s="26" t="s">
        <v>229</v>
      </c>
      <c r="H89" s="26"/>
      <c r="I89" s="26"/>
      <c r="J89" s="26"/>
      <c r="K89" s="31"/>
      <c r="L89" s="26"/>
      <c r="M89" s="26" t="s">
        <v>409</v>
      </c>
      <c r="N89" s="26"/>
      <c r="O89" s="26"/>
      <c r="Q89" s="29" t="str">
        <f>A118</f>
        <v>G-DGRE</v>
      </c>
      <c r="R89" s="29" t="str">
        <f>B118</f>
        <v>HELICENTRE AVIATION</v>
      </c>
      <c r="S89" s="29" t="str">
        <f>C118</f>
        <v>G2CA</v>
      </c>
      <c r="T89" s="29">
        <f>D118</f>
        <v>0</v>
      </c>
      <c r="U89" s="29">
        <f>E118</f>
        <v>0</v>
      </c>
      <c r="V89" s="29" t="str">
        <f>F118</f>
        <v>VCH</v>
      </c>
      <c r="W89" s="29" t="str">
        <f>G118</f>
        <v>P</v>
      </c>
      <c r="X89" s="29">
        <f>H118</f>
        <v>0</v>
      </c>
      <c r="Y89" s="29">
        <f>I118</f>
        <v>0</v>
      </c>
      <c r="Z89" s="29">
        <f>J118</f>
        <v>0</v>
      </c>
      <c r="AA89" s="29">
        <f>K118</f>
        <v>0</v>
      </c>
      <c r="AB89" s="29">
        <f>L118</f>
        <v>0</v>
      </c>
      <c r="AC89" s="29" t="str">
        <f>M118</f>
        <v>GDGRE</v>
      </c>
      <c r="AD89" s="29">
        <f>N118</f>
        <v>0</v>
      </c>
      <c r="AE89" s="29">
        <f>O118</f>
        <v>0</v>
      </c>
    </row>
    <row r="90" spans="1:31" x14ac:dyDescent="0.25">
      <c r="A90" s="28" t="s">
        <v>8571</v>
      </c>
      <c r="B90" s="26" t="s">
        <v>8572</v>
      </c>
      <c r="C90" s="26" t="s">
        <v>58</v>
      </c>
      <c r="D90" s="26" t="s">
        <v>269</v>
      </c>
      <c r="E90" s="31"/>
      <c r="F90" s="31" t="s">
        <v>222</v>
      </c>
      <c r="G90" s="26" t="s">
        <v>229</v>
      </c>
      <c r="H90" s="26"/>
      <c r="I90" s="26"/>
      <c r="J90" s="26"/>
      <c r="K90" s="31"/>
      <c r="L90" s="26"/>
      <c r="M90" s="26" t="s">
        <v>8573</v>
      </c>
      <c r="N90" s="26"/>
      <c r="O90" s="26"/>
      <c r="Q90" s="29" t="str">
        <f>A119</f>
        <v>G-DJSM</v>
      </c>
      <c r="R90" s="29" t="str">
        <f>B119</f>
        <v>MEOBLE ESTATE</v>
      </c>
      <c r="S90" s="29" t="str">
        <f>C119</f>
        <v>AS50</v>
      </c>
      <c r="T90" s="29" t="str">
        <f>D119</f>
        <v>SQUIRREL</v>
      </c>
      <c r="U90" s="29">
        <f>E119</f>
        <v>0</v>
      </c>
      <c r="V90" s="29" t="str">
        <f>F119</f>
        <v>VCH</v>
      </c>
      <c r="W90" s="29" t="str">
        <f>G119</f>
        <v>P</v>
      </c>
      <c r="X90" s="29">
        <f>H119</f>
        <v>0</v>
      </c>
      <c r="Y90" s="29">
        <f>I119</f>
        <v>0</v>
      </c>
      <c r="Z90" s="29">
        <f>J119</f>
        <v>0</v>
      </c>
      <c r="AA90" s="29">
        <f>K119</f>
        <v>0</v>
      </c>
      <c r="AB90" s="29">
        <f>L119</f>
        <v>0</v>
      </c>
      <c r="AC90" s="29" t="str">
        <f>M119</f>
        <v>GDJSM</v>
      </c>
      <c r="AD90" s="29">
        <f>N119</f>
        <v>0</v>
      </c>
      <c r="AE90" s="29">
        <f>O119</f>
        <v>0</v>
      </c>
    </row>
    <row r="91" spans="1:31" x14ac:dyDescent="0.25">
      <c r="A91" s="28" t="s">
        <v>8124</v>
      </c>
      <c r="B91" s="26" t="s">
        <v>8122</v>
      </c>
      <c r="C91" s="26" t="s">
        <v>400</v>
      </c>
      <c r="D91" s="26" t="s">
        <v>401</v>
      </c>
      <c r="E91" s="31"/>
      <c r="F91" s="26" t="s">
        <v>222</v>
      </c>
      <c r="G91" s="26" t="s">
        <v>229</v>
      </c>
      <c r="H91" s="26"/>
      <c r="I91" s="26"/>
      <c r="J91" s="26"/>
      <c r="K91" s="31"/>
      <c r="L91" s="26"/>
      <c r="M91" s="26" t="s">
        <v>8125</v>
      </c>
      <c r="N91" s="26"/>
      <c r="O91" s="26"/>
      <c r="Q91" s="29" t="str">
        <f>A120</f>
        <v>G-DONE</v>
      </c>
      <c r="R91" s="29" t="str">
        <f>B120</f>
        <v>VIVIO DEVELOPMENTS</v>
      </c>
      <c r="S91" s="29" t="str">
        <f>C120</f>
        <v>B505</v>
      </c>
      <c r="T91" s="29" t="str">
        <f>D120</f>
        <v>JET RANGER X</v>
      </c>
      <c r="U91" s="29">
        <f>E120</f>
        <v>0</v>
      </c>
      <c r="V91" s="29" t="str">
        <f>F120</f>
        <v>VCH</v>
      </c>
      <c r="W91" s="29" t="str">
        <f>G120</f>
        <v>P</v>
      </c>
      <c r="X91" s="29">
        <f>H120</f>
        <v>0</v>
      </c>
      <c r="Y91" s="29">
        <f>I120</f>
        <v>0</v>
      </c>
      <c r="Z91" s="29">
        <f>J120</f>
        <v>0</v>
      </c>
      <c r="AA91" s="29">
        <f>K120</f>
        <v>0</v>
      </c>
      <c r="AB91" s="29">
        <f>L120</f>
        <v>0</v>
      </c>
      <c r="AC91" s="29" t="str">
        <f>M120</f>
        <v>GDONE</v>
      </c>
      <c r="AD91" s="29">
        <f>N120</f>
        <v>0</v>
      </c>
      <c r="AE91" s="29">
        <f>O120</f>
        <v>0</v>
      </c>
    </row>
    <row r="92" spans="1:31" x14ac:dyDescent="0.25">
      <c r="A92" s="28" t="s">
        <v>8126</v>
      </c>
      <c r="B92" s="26" t="s">
        <v>8122</v>
      </c>
      <c r="C92" s="26" t="s">
        <v>394</v>
      </c>
      <c r="D92" s="26" t="s">
        <v>395</v>
      </c>
      <c r="E92" s="31"/>
      <c r="F92" s="26" t="s">
        <v>222</v>
      </c>
      <c r="G92" s="26" t="s">
        <v>229</v>
      </c>
      <c r="H92" s="26"/>
      <c r="I92" s="26"/>
      <c r="J92" s="26"/>
      <c r="K92" s="31"/>
      <c r="L92" s="26"/>
      <c r="M92" s="26" t="s">
        <v>8127</v>
      </c>
      <c r="N92" s="26"/>
      <c r="O92" s="26"/>
      <c r="Q92" s="29" t="str">
        <f>A121</f>
        <v>G-DTFF</v>
      </c>
      <c r="R92" s="29" t="str">
        <f>B121</f>
        <v>RIDGWAY AVIATION</v>
      </c>
      <c r="S92" s="29" t="str">
        <f>C121</f>
        <v>C82S</v>
      </c>
      <c r="T92" s="29">
        <f>D121</f>
        <v>0</v>
      </c>
      <c r="U92" s="29">
        <f>E121</f>
        <v>0</v>
      </c>
      <c r="V92" s="29" t="str">
        <f>F121</f>
        <v>VC</v>
      </c>
      <c r="W92" s="29" t="str">
        <f>G121</f>
        <v>P</v>
      </c>
      <c r="X92" s="29">
        <f>H121</f>
        <v>0</v>
      </c>
      <c r="Y92" s="29">
        <f>I121</f>
        <v>0</v>
      </c>
      <c r="Z92" s="29">
        <f>J121</f>
        <v>0</v>
      </c>
      <c r="AA92" s="29">
        <f>K121</f>
        <v>0</v>
      </c>
      <c r="AB92" s="29">
        <f>L121</f>
        <v>0</v>
      </c>
      <c r="AC92" s="29" t="str">
        <f>M121</f>
        <v>GDTFF</v>
      </c>
      <c r="AD92" s="29">
        <f>N121</f>
        <v>0</v>
      </c>
      <c r="AE92" s="29">
        <f>O121</f>
        <v>0</v>
      </c>
    </row>
    <row r="93" spans="1:31" x14ac:dyDescent="0.25">
      <c r="A93" s="28" t="s">
        <v>8026</v>
      </c>
      <c r="B93" s="26" t="s">
        <v>918</v>
      </c>
      <c r="C93" s="26" t="s">
        <v>288</v>
      </c>
      <c r="D93" s="26"/>
      <c r="E93" s="31"/>
      <c r="F93" s="26" t="s">
        <v>222</v>
      </c>
      <c r="G93" s="26" t="s">
        <v>229</v>
      </c>
      <c r="H93" s="26"/>
      <c r="I93" s="26"/>
      <c r="J93" s="26"/>
      <c r="K93" s="31"/>
      <c r="L93" s="26"/>
      <c r="M93" s="26" t="s">
        <v>8049</v>
      </c>
      <c r="N93" s="26"/>
      <c r="O93" s="26"/>
      <c r="Q93" s="29" t="str">
        <f>A122</f>
        <v>G-EBLV</v>
      </c>
      <c r="R93" s="29" t="str">
        <f>B122</f>
        <v>BAE SYSTEMS (OPERATIONS) LTD</v>
      </c>
      <c r="S93" s="29" t="str">
        <f>C122</f>
        <v>DH60</v>
      </c>
      <c r="T93" s="29" t="str">
        <f>D122</f>
        <v>MOTH</v>
      </c>
      <c r="U93" s="29">
        <f>E122</f>
        <v>0</v>
      </c>
      <c r="V93" s="29" t="str">
        <f>F122</f>
        <v>VC</v>
      </c>
      <c r="W93" s="29" t="str">
        <f>G122</f>
        <v>P</v>
      </c>
      <c r="X93" s="29">
        <f>H122</f>
        <v>0</v>
      </c>
      <c r="Y93" s="29">
        <f>I122</f>
        <v>0</v>
      </c>
      <c r="Z93" s="29">
        <f>J122</f>
        <v>0</v>
      </c>
      <c r="AA93" s="29">
        <f>K122</f>
        <v>0</v>
      </c>
      <c r="AB93" s="29">
        <f>L122</f>
        <v>0</v>
      </c>
      <c r="AC93" s="29" t="str">
        <f>M122</f>
        <v>GEBLV</v>
      </c>
      <c r="AD93" s="29">
        <f>N122</f>
        <v>0</v>
      </c>
      <c r="AE93" s="29">
        <f>O122</f>
        <v>0</v>
      </c>
    </row>
    <row r="94" spans="1:31" x14ac:dyDescent="0.25">
      <c r="A94" s="28" t="s">
        <v>410</v>
      </c>
      <c r="B94" s="26" t="s">
        <v>411</v>
      </c>
      <c r="C94" s="26" t="s">
        <v>400</v>
      </c>
      <c r="D94" s="26" t="s">
        <v>401</v>
      </c>
      <c r="E94" s="31"/>
      <c r="F94" s="26" t="s">
        <v>256</v>
      </c>
      <c r="G94" s="26" t="s">
        <v>229</v>
      </c>
      <c r="H94" s="26"/>
      <c r="I94" s="26"/>
      <c r="J94" s="26"/>
      <c r="K94" s="31"/>
      <c r="L94" s="26"/>
      <c r="M94" s="26" t="s">
        <v>179</v>
      </c>
      <c r="N94" s="26"/>
      <c r="O94" s="26"/>
      <c r="Q94" s="29" t="str">
        <f>A123</f>
        <v>G-EGBS</v>
      </c>
      <c r="R94" s="29" t="str">
        <f>B123</f>
        <v>DAVID JOHNSTONE</v>
      </c>
      <c r="S94" s="29" t="str">
        <f>C123</f>
        <v>RV9</v>
      </c>
      <c r="T94" s="29">
        <f>D123</f>
        <v>0</v>
      </c>
      <c r="U94" s="29">
        <f>E123</f>
        <v>0</v>
      </c>
      <c r="V94" s="29" t="str">
        <f>F123</f>
        <v>VC</v>
      </c>
      <c r="W94" s="29" t="str">
        <f>G123</f>
        <v>P</v>
      </c>
      <c r="X94" s="29">
        <f>H123</f>
        <v>0</v>
      </c>
      <c r="Y94" s="29">
        <f>I123</f>
        <v>0</v>
      </c>
      <c r="Z94" s="29">
        <f>J123</f>
        <v>0</v>
      </c>
      <c r="AA94" s="29">
        <f>K123</f>
        <v>0</v>
      </c>
      <c r="AB94" s="29">
        <f>L123</f>
        <v>0</v>
      </c>
      <c r="AC94" s="29" t="str">
        <f>M123</f>
        <v>GEGBS</v>
      </c>
      <c r="AD94" s="29">
        <f>N123</f>
        <v>0</v>
      </c>
      <c r="AE94" s="29">
        <f>O123</f>
        <v>0</v>
      </c>
    </row>
    <row r="95" spans="1:31" x14ac:dyDescent="0.25">
      <c r="A95" s="28" t="s">
        <v>8099</v>
      </c>
      <c r="B95" s="26" t="s">
        <v>8100</v>
      </c>
      <c r="C95" s="26" t="s">
        <v>429</v>
      </c>
      <c r="D95" s="26" t="s">
        <v>430</v>
      </c>
      <c r="E95" s="31"/>
      <c r="F95" s="26" t="s">
        <v>222</v>
      </c>
      <c r="G95" s="26" t="s">
        <v>229</v>
      </c>
      <c r="H95" s="26"/>
      <c r="I95" s="26"/>
      <c r="J95" s="26"/>
      <c r="K95" s="31"/>
      <c r="L95" s="26"/>
      <c r="M95" s="26" t="s">
        <v>8101</v>
      </c>
      <c r="N95" s="26"/>
      <c r="O95" s="26" t="s">
        <v>8102</v>
      </c>
      <c r="Q95" s="29" t="str">
        <f>A124</f>
        <v>G-EGCD</v>
      </c>
      <c r="R95" s="29" t="str">
        <f>B124</f>
        <v>AVRO FLYING GROUP</v>
      </c>
      <c r="S95" s="29" t="str">
        <f>C124</f>
        <v>C172</v>
      </c>
      <c r="T95" s="29" t="str">
        <f>D124</f>
        <v>SKYHAWK</v>
      </c>
      <c r="U95" s="29">
        <f>E124</f>
        <v>0</v>
      </c>
      <c r="V95" s="29" t="str">
        <f>F124</f>
        <v>VC</v>
      </c>
      <c r="W95" s="29" t="str">
        <f>G124</f>
        <v>P</v>
      </c>
      <c r="X95" s="29">
        <f>H124</f>
        <v>0</v>
      </c>
      <c r="Y95" s="29">
        <f>I124</f>
        <v>0</v>
      </c>
      <c r="Z95" s="29">
        <f>J124</f>
        <v>0</v>
      </c>
      <c r="AA95" s="29">
        <f>K124</f>
        <v>0</v>
      </c>
      <c r="AB95" s="29">
        <f>L124</f>
        <v>0</v>
      </c>
      <c r="AC95" s="29" t="str">
        <f>M124</f>
        <v>GEGCD</v>
      </c>
      <c r="AD95" s="29">
        <f>N124</f>
        <v>0</v>
      </c>
      <c r="AE95" s="29">
        <f>O124</f>
        <v>0</v>
      </c>
    </row>
    <row r="96" spans="1:31" x14ac:dyDescent="0.25">
      <c r="A96" s="28" t="s">
        <v>412</v>
      </c>
      <c r="B96" s="26" t="s">
        <v>413</v>
      </c>
      <c r="C96" s="26" t="s">
        <v>288</v>
      </c>
      <c r="D96" s="26"/>
      <c r="E96" s="31"/>
      <c r="F96" s="26" t="s">
        <v>396</v>
      </c>
      <c r="G96" s="26" t="s">
        <v>229</v>
      </c>
      <c r="H96" s="26"/>
      <c r="I96" s="26"/>
      <c r="J96" s="26"/>
      <c r="K96" s="31"/>
      <c r="L96" s="26"/>
      <c r="M96" s="26" t="s">
        <v>414</v>
      </c>
      <c r="N96" s="26"/>
      <c r="O96" s="26"/>
      <c r="Q96" s="29" t="str">
        <f>A125</f>
        <v>G-EGRV</v>
      </c>
      <c r="R96" s="29" t="str">
        <f>B125</f>
        <v>BARRY GWYNNETT</v>
      </c>
      <c r="S96" s="29" t="str">
        <f>C125</f>
        <v>RV8</v>
      </c>
      <c r="T96" s="29">
        <f>D125</f>
        <v>0</v>
      </c>
      <c r="U96" s="29">
        <f>E125</f>
        <v>0</v>
      </c>
      <c r="V96" s="29" t="str">
        <f>F125</f>
        <v>VC</v>
      </c>
      <c r="W96" s="29" t="str">
        <f>G125</f>
        <v>P</v>
      </c>
      <c r="X96" s="29">
        <f>H125</f>
        <v>0</v>
      </c>
      <c r="Y96" s="29">
        <f>I125</f>
        <v>0</v>
      </c>
      <c r="Z96" s="29">
        <f>J125</f>
        <v>0</v>
      </c>
      <c r="AA96" s="29">
        <f>K125</f>
        <v>0</v>
      </c>
      <c r="AB96" s="29">
        <f>L125</f>
        <v>0</v>
      </c>
      <c r="AC96" s="29" t="str">
        <f>M125</f>
        <v>GEGRV</v>
      </c>
      <c r="AD96" s="29">
        <f>N125</f>
        <v>0</v>
      </c>
      <c r="AE96" s="29">
        <f>O125</f>
        <v>0</v>
      </c>
    </row>
    <row r="97" spans="1:31" x14ac:dyDescent="0.25">
      <c r="A97" s="28" t="s">
        <v>427</v>
      </c>
      <c r="B97" s="26" t="s">
        <v>428</v>
      </c>
      <c r="C97" s="26" t="s">
        <v>429</v>
      </c>
      <c r="D97" s="26" t="s">
        <v>430</v>
      </c>
      <c r="E97" s="31"/>
      <c r="F97" s="26" t="s">
        <v>396</v>
      </c>
      <c r="G97" s="26" t="s">
        <v>229</v>
      </c>
      <c r="H97" s="26"/>
      <c r="I97" s="26"/>
      <c r="J97" s="26"/>
      <c r="K97" s="31"/>
      <c r="L97" s="26"/>
      <c r="M97" s="26" t="s">
        <v>431</v>
      </c>
      <c r="N97" s="26"/>
      <c r="O97" s="26"/>
      <c r="Q97" s="29" t="str">
        <f t="shared" ref="Q97:Q110" si="99">A126</f>
        <v>G-EHAT</v>
      </c>
      <c r="R97" s="29" t="str">
        <f t="shared" ref="R97:R110" si="100">B126</f>
        <v>GAMA AVIATION</v>
      </c>
      <c r="S97" s="29" t="str">
        <f t="shared" ref="S97:S110" si="101">C126</f>
        <v>A169</v>
      </c>
      <c r="T97" s="29">
        <f t="shared" ref="T97:T110" si="102">D126</f>
        <v>0</v>
      </c>
      <c r="U97" s="29">
        <f t="shared" ref="U97:U110" si="103">E126</f>
        <v>0</v>
      </c>
      <c r="V97" s="29" t="str">
        <f t="shared" ref="V97:V110" si="104">F126</f>
        <v>VCH</v>
      </c>
      <c r="W97" s="29" t="str">
        <f t="shared" ref="W97:W110" si="105">G126</f>
        <v>L</v>
      </c>
      <c r="X97" s="29">
        <f t="shared" ref="X97:X110" si="106">H126</f>
        <v>0</v>
      </c>
      <c r="Y97" s="29">
        <f t="shared" ref="Y97:Y110" si="107">I126</f>
        <v>0</v>
      </c>
      <c r="Z97" s="29" t="str">
        <f t="shared" ref="Z97:Z110" si="108">J126</f>
        <v>GMA</v>
      </c>
      <c r="AA97" s="29">
        <f t="shared" ref="AA97:AA110" si="109">K126</f>
        <v>0</v>
      </c>
      <c r="AB97" s="29">
        <f t="shared" ref="AB97:AB110" si="110">L126</f>
        <v>0</v>
      </c>
      <c r="AC97" s="29" t="str">
        <f t="shared" ref="AC97:AC110" si="111">M126</f>
        <v>GEHAT</v>
      </c>
      <c r="AD97" s="29">
        <f t="shared" ref="AD97:AD110" si="112">N126</f>
        <v>0</v>
      </c>
      <c r="AE97" s="29">
        <f t="shared" ref="AE97:AE110" si="113">O126</f>
        <v>0</v>
      </c>
    </row>
    <row r="98" spans="1:31" x14ac:dyDescent="0.25">
      <c r="A98" s="28" t="s">
        <v>8128</v>
      </c>
      <c r="B98" s="26" t="s">
        <v>8122</v>
      </c>
      <c r="C98" s="26" t="s">
        <v>400</v>
      </c>
      <c r="D98" s="26" t="s">
        <v>401</v>
      </c>
      <c r="E98" s="31"/>
      <c r="F98" s="40" t="s">
        <v>222</v>
      </c>
      <c r="G98" s="26" t="s">
        <v>229</v>
      </c>
      <c r="H98" s="26"/>
      <c r="I98" s="26"/>
      <c r="J98" s="26"/>
      <c r="K98" s="31"/>
      <c r="L98" s="26"/>
      <c r="M98" s="26" t="s">
        <v>8129</v>
      </c>
      <c r="N98" s="26"/>
      <c r="O98" s="26"/>
      <c r="Q98" s="29" t="str">
        <f t="shared" si="99"/>
        <v>G-ERFS</v>
      </c>
      <c r="R98" s="29" t="str">
        <f t="shared" si="100"/>
        <v>NORTH WALES FLIGHT ACADEMY</v>
      </c>
      <c r="S98" s="29" t="str">
        <f t="shared" si="101"/>
        <v>P28A</v>
      </c>
      <c r="T98" s="29" t="str">
        <f t="shared" si="102"/>
        <v>CHEROKEE</v>
      </c>
      <c r="U98" s="29">
        <f t="shared" si="103"/>
        <v>0</v>
      </c>
      <c r="V98" s="29" t="str">
        <f t="shared" si="104"/>
        <v>VC</v>
      </c>
      <c r="W98" s="29" t="str">
        <f t="shared" si="105"/>
        <v>L</v>
      </c>
      <c r="X98" s="29">
        <f t="shared" si="106"/>
        <v>0</v>
      </c>
      <c r="Y98" s="29">
        <f t="shared" si="107"/>
        <v>0</v>
      </c>
      <c r="Z98" s="29">
        <f t="shared" si="108"/>
        <v>0</v>
      </c>
      <c r="AA98" s="29">
        <f t="shared" si="109"/>
        <v>0</v>
      </c>
      <c r="AB98" s="29">
        <f t="shared" si="110"/>
        <v>0</v>
      </c>
      <c r="AC98" s="29" t="str">
        <f t="shared" si="111"/>
        <v>GERFS</v>
      </c>
      <c r="AD98" s="29">
        <f t="shared" si="112"/>
        <v>0</v>
      </c>
      <c r="AE98" s="29">
        <f t="shared" si="113"/>
        <v>0</v>
      </c>
    </row>
    <row r="99" spans="1:31" x14ac:dyDescent="0.25">
      <c r="A99" s="28" t="s">
        <v>460</v>
      </c>
      <c r="B99" s="26" t="s">
        <v>461</v>
      </c>
      <c r="C99" s="29" t="s">
        <v>442</v>
      </c>
      <c r="F99" s="29" t="s">
        <v>396</v>
      </c>
      <c r="G99" s="26" t="s">
        <v>85</v>
      </c>
      <c r="H99" s="26"/>
      <c r="I99" s="26"/>
      <c r="J99" s="26"/>
      <c r="K99" s="26"/>
      <c r="L99" s="26"/>
      <c r="M99" s="28" t="s">
        <v>462</v>
      </c>
      <c r="N99" s="26"/>
      <c r="O99" s="26"/>
      <c r="Q99" s="29" t="str">
        <f t="shared" si="99"/>
        <v>G-FICH</v>
      </c>
      <c r="R99" s="29" t="str">
        <f t="shared" si="100"/>
        <v>HELICENTRE AVIATION</v>
      </c>
      <c r="S99" s="29" t="str">
        <f t="shared" si="101"/>
        <v>G2CA</v>
      </c>
      <c r="T99" s="29">
        <f t="shared" si="102"/>
        <v>0</v>
      </c>
      <c r="U99" s="29">
        <f t="shared" si="103"/>
        <v>0</v>
      </c>
      <c r="V99" s="29" t="str">
        <f t="shared" si="104"/>
        <v>VCH</v>
      </c>
      <c r="W99" s="29" t="str">
        <f t="shared" si="105"/>
        <v>P</v>
      </c>
      <c r="X99" s="29">
        <f t="shared" si="106"/>
        <v>0</v>
      </c>
      <c r="Y99" s="29">
        <f t="shared" si="107"/>
        <v>0</v>
      </c>
      <c r="Z99" s="29">
        <f t="shared" si="108"/>
        <v>0</v>
      </c>
      <c r="AA99" s="29">
        <f t="shared" si="109"/>
        <v>0</v>
      </c>
      <c r="AB99" s="29">
        <f t="shared" si="110"/>
        <v>0</v>
      </c>
      <c r="AC99" s="29" t="str">
        <f t="shared" si="111"/>
        <v>GFICH</v>
      </c>
      <c r="AD99" s="29">
        <f t="shared" si="112"/>
        <v>0</v>
      </c>
      <c r="AE99" s="29">
        <f t="shared" si="113"/>
        <v>0</v>
      </c>
    </row>
    <row r="100" spans="1:31" x14ac:dyDescent="0.25">
      <c r="A100" s="28" t="s">
        <v>470</v>
      </c>
      <c r="B100" s="26" t="s">
        <v>471</v>
      </c>
      <c r="C100" s="26" t="s">
        <v>472</v>
      </c>
      <c r="D100" s="26"/>
      <c r="E100" s="31"/>
      <c r="F100" s="26" t="s">
        <v>222</v>
      </c>
      <c r="G100" s="26" t="s">
        <v>229</v>
      </c>
      <c r="H100" s="26"/>
      <c r="I100" s="26"/>
      <c r="J100" s="26"/>
      <c r="K100" s="31"/>
      <c r="L100" s="26"/>
      <c r="M100" s="26" t="s">
        <v>473</v>
      </c>
      <c r="N100" s="26"/>
      <c r="O100" s="26"/>
      <c r="Q100" s="29" t="str">
        <f t="shared" si="99"/>
        <v>G-FKNH</v>
      </c>
      <c r="R100" s="29" t="str">
        <f t="shared" si="100"/>
        <v>MICHAEL MOTHERSHAW</v>
      </c>
      <c r="S100" s="29" t="str">
        <f t="shared" si="101"/>
        <v>PA15</v>
      </c>
      <c r="T100" s="29" t="str">
        <f t="shared" si="102"/>
        <v>VAGABOND</v>
      </c>
      <c r="U100" s="29">
        <f t="shared" si="103"/>
        <v>0</v>
      </c>
      <c r="V100" s="29" t="str">
        <f t="shared" si="104"/>
        <v>BC</v>
      </c>
      <c r="W100" s="29" t="str">
        <f t="shared" si="105"/>
        <v>P</v>
      </c>
      <c r="X100" s="29">
        <f t="shared" si="106"/>
        <v>0</v>
      </c>
      <c r="Y100" s="29">
        <f t="shared" si="107"/>
        <v>0</v>
      </c>
      <c r="Z100" s="29">
        <f t="shared" si="108"/>
        <v>0</v>
      </c>
      <c r="AA100" s="29">
        <f t="shared" si="109"/>
        <v>0</v>
      </c>
      <c r="AB100" s="29">
        <f t="shared" si="110"/>
        <v>0</v>
      </c>
      <c r="AC100" s="29" t="str">
        <f t="shared" si="111"/>
        <v>GFKNH</v>
      </c>
      <c r="AD100" s="29">
        <f t="shared" si="112"/>
        <v>0</v>
      </c>
      <c r="AE100" s="29">
        <f t="shared" si="113"/>
        <v>0</v>
      </c>
    </row>
    <row r="101" spans="1:31" x14ac:dyDescent="0.25">
      <c r="A101" s="28" t="s">
        <v>474</v>
      </c>
      <c r="B101" s="26" t="s">
        <v>264</v>
      </c>
      <c r="C101" s="26" t="s">
        <v>241</v>
      </c>
      <c r="D101" s="26"/>
      <c r="E101" s="26"/>
      <c r="F101" s="26" t="s">
        <v>222</v>
      </c>
      <c r="G101" s="26" t="s">
        <v>229</v>
      </c>
      <c r="H101" s="26"/>
      <c r="I101" s="26"/>
      <c r="J101" s="26"/>
      <c r="K101" s="26"/>
      <c r="L101" s="26"/>
      <c r="M101" s="28" t="s">
        <v>475</v>
      </c>
      <c r="N101" s="26"/>
      <c r="O101" s="26"/>
      <c r="Q101" s="29" t="str">
        <f t="shared" si="99"/>
        <v>G-FRYA</v>
      </c>
      <c r="R101" s="29" t="str">
        <f t="shared" si="100"/>
        <v>HELICENTRE AVIATION</v>
      </c>
      <c r="S101" s="29" t="str">
        <f t="shared" si="101"/>
        <v>R44</v>
      </c>
      <c r="T101" s="29" t="str">
        <f t="shared" si="102"/>
        <v>RAVEN 2</v>
      </c>
      <c r="U101" s="29">
        <f t="shared" si="103"/>
        <v>0</v>
      </c>
      <c r="V101" s="29" t="str">
        <f t="shared" si="104"/>
        <v>VCH</v>
      </c>
      <c r="W101" s="29" t="str">
        <f t="shared" si="105"/>
        <v>P</v>
      </c>
      <c r="X101" s="29">
        <f t="shared" si="106"/>
        <v>0</v>
      </c>
      <c r="Y101" s="29">
        <f t="shared" si="107"/>
        <v>0</v>
      </c>
      <c r="Z101" s="29">
        <f t="shared" si="108"/>
        <v>0</v>
      </c>
      <c r="AA101" s="29">
        <f t="shared" si="109"/>
        <v>0</v>
      </c>
      <c r="AB101" s="29">
        <f t="shared" si="110"/>
        <v>0</v>
      </c>
      <c r="AC101" s="29" t="str">
        <f t="shared" si="111"/>
        <v>GFRYA</v>
      </c>
      <c r="AD101" s="29">
        <f t="shared" si="112"/>
        <v>0</v>
      </c>
      <c r="AE101" s="29">
        <f t="shared" si="113"/>
        <v>0</v>
      </c>
    </row>
    <row r="102" spans="1:31" x14ac:dyDescent="0.25">
      <c r="A102" s="28" t="s">
        <v>8116</v>
      </c>
      <c r="B102" s="26" t="s">
        <v>8122</v>
      </c>
      <c r="C102" s="26" t="s">
        <v>394</v>
      </c>
      <c r="D102" s="26" t="s">
        <v>395</v>
      </c>
      <c r="E102" s="31"/>
      <c r="F102" s="26" t="s">
        <v>222</v>
      </c>
      <c r="G102" s="26" t="s">
        <v>229</v>
      </c>
      <c r="H102" s="26"/>
      <c r="I102" s="26"/>
      <c r="J102" s="26"/>
      <c r="K102" s="31"/>
      <c r="L102" s="26"/>
      <c r="M102" s="26" t="s">
        <v>8123</v>
      </c>
      <c r="N102" s="26"/>
      <c r="O102" s="26"/>
      <c r="Q102" s="29" t="str">
        <f t="shared" si="99"/>
        <v>G-FUXM</v>
      </c>
      <c r="R102" s="29" t="str">
        <f t="shared" si="100"/>
        <v>PAUL FOWLER</v>
      </c>
      <c r="S102" s="29" t="str">
        <f t="shared" si="101"/>
        <v>SPIT</v>
      </c>
      <c r="T102" s="29" t="str">
        <f t="shared" si="102"/>
        <v>SPITFIRE</v>
      </c>
      <c r="U102" s="29">
        <f t="shared" si="103"/>
        <v>0</v>
      </c>
      <c r="V102" s="29" t="str">
        <f t="shared" si="104"/>
        <v>VC</v>
      </c>
      <c r="W102" s="29" t="str">
        <f t="shared" si="105"/>
        <v>P</v>
      </c>
      <c r="X102" s="29">
        <f t="shared" si="106"/>
        <v>0</v>
      </c>
      <c r="Y102" s="29">
        <f t="shared" si="107"/>
        <v>0</v>
      </c>
      <c r="Z102" s="29">
        <f t="shared" si="108"/>
        <v>0</v>
      </c>
      <c r="AA102" s="29">
        <f t="shared" si="109"/>
        <v>0</v>
      </c>
      <c r="AB102" s="29">
        <f t="shared" si="110"/>
        <v>0</v>
      </c>
      <c r="AC102" s="29" t="str">
        <f t="shared" si="111"/>
        <v>GFUXM</v>
      </c>
      <c r="AD102" s="29">
        <f t="shared" si="112"/>
        <v>0</v>
      </c>
      <c r="AE102" s="29">
        <f t="shared" si="113"/>
        <v>0</v>
      </c>
    </row>
    <row r="103" spans="1:31" x14ac:dyDescent="0.25">
      <c r="A103" s="28" t="s">
        <v>8130</v>
      </c>
      <c r="B103" s="26" t="s">
        <v>8122</v>
      </c>
      <c r="C103" s="26" t="s">
        <v>394</v>
      </c>
      <c r="D103" s="26" t="s">
        <v>395</v>
      </c>
      <c r="E103" s="31"/>
      <c r="F103" s="26" t="s">
        <v>222</v>
      </c>
      <c r="G103" s="26" t="s">
        <v>229</v>
      </c>
      <c r="H103" s="26"/>
      <c r="I103" s="26"/>
      <c r="J103" s="26"/>
      <c r="K103" s="31"/>
      <c r="L103" s="26"/>
      <c r="M103" s="28" t="s">
        <v>8131</v>
      </c>
      <c r="N103" s="26"/>
      <c r="O103" s="26"/>
      <c r="Q103" s="29" t="str">
        <f t="shared" si="99"/>
        <v>G-GAME</v>
      </c>
      <c r="R103" s="29" t="str">
        <f t="shared" si="100"/>
        <v>PHILIP WADSLEY</v>
      </c>
      <c r="S103" s="29" t="str">
        <f t="shared" si="101"/>
        <v>C303</v>
      </c>
      <c r="T103" s="29" t="str">
        <f t="shared" si="102"/>
        <v>CRUSADER</v>
      </c>
      <c r="U103" s="29">
        <f t="shared" si="103"/>
        <v>0</v>
      </c>
      <c r="V103" s="29" t="str">
        <f t="shared" si="104"/>
        <v>VC</v>
      </c>
      <c r="W103" s="29" t="str">
        <f t="shared" si="105"/>
        <v>P</v>
      </c>
      <c r="X103" s="29">
        <f t="shared" si="106"/>
        <v>0</v>
      </c>
      <c r="Y103" s="29">
        <f t="shared" si="107"/>
        <v>0</v>
      </c>
      <c r="Z103" s="29">
        <f t="shared" si="108"/>
        <v>0</v>
      </c>
      <c r="AA103" s="29">
        <f t="shared" si="109"/>
        <v>0</v>
      </c>
      <c r="AB103" s="29">
        <f t="shared" si="110"/>
        <v>0</v>
      </c>
      <c r="AC103" s="29" t="str">
        <f t="shared" si="111"/>
        <v>GGAME</v>
      </c>
      <c r="AD103" s="29">
        <f t="shared" si="112"/>
        <v>0</v>
      </c>
      <c r="AE103" s="29">
        <f t="shared" si="113"/>
        <v>0</v>
      </c>
    </row>
    <row r="104" spans="1:31" x14ac:dyDescent="0.25">
      <c r="A104" s="28" t="s">
        <v>480</v>
      </c>
      <c r="B104" s="26" t="s">
        <v>461</v>
      </c>
      <c r="C104" s="29" t="s">
        <v>481</v>
      </c>
      <c r="D104" s="30" t="s">
        <v>482</v>
      </c>
      <c r="F104" s="29" t="s">
        <v>396</v>
      </c>
      <c r="G104" s="26" t="s">
        <v>85</v>
      </c>
      <c r="H104" s="26"/>
      <c r="I104" s="26"/>
      <c r="J104" s="26"/>
      <c r="K104" s="26"/>
      <c r="L104" s="26"/>
      <c r="M104" s="28" t="s">
        <v>483</v>
      </c>
      <c r="N104" s="26"/>
      <c r="O104" s="26"/>
      <c r="Q104" s="29" t="str">
        <f t="shared" si="99"/>
        <v>G-GFIB</v>
      </c>
      <c r="R104" s="29" t="str">
        <f t="shared" si="100"/>
        <v>WESTAIR FLYING SERVICES LTD</v>
      </c>
      <c r="S104" s="29" t="str">
        <f t="shared" si="101"/>
        <v>C152</v>
      </c>
      <c r="T104" s="29">
        <f t="shared" si="102"/>
        <v>0</v>
      </c>
      <c r="U104" s="29">
        <f t="shared" si="103"/>
        <v>0</v>
      </c>
      <c r="V104" s="29" t="str">
        <f t="shared" si="104"/>
        <v>VC</v>
      </c>
      <c r="W104" s="29" t="str">
        <f t="shared" si="105"/>
        <v>P</v>
      </c>
      <c r="X104" s="29">
        <f t="shared" si="106"/>
        <v>0</v>
      </c>
      <c r="Y104" s="29">
        <f t="shared" si="107"/>
        <v>0</v>
      </c>
      <c r="Z104" s="29">
        <f t="shared" si="108"/>
        <v>0</v>
      </c>
      <c r="AA104" s="29">
        <f t="shared" si="109"/>
        <v>0</v>
      </c>
      <c r="AB104" s="29">
        <f t="shared" si="110"/>
        <v>0</v>
      </c>
      <c r="AC104" s="29" t="str">
        <f t="shared" si="111"/>
        <v>GGFIB</v>
      </c>
      <c r="AD104" s="29">
        <f t="shared" si="112"/>
        <v>0</v>
      </c>
      <c r="AE104" s="29">
        <f t="shared" si="113"/>
        <v>0</v>
      </c>
    </row>
    <row r="105" spans="1:31" x14ac:dyDescent="0.25">
      <c r="A105" s="28" t="s">
        <v>493</v>
      </c>
      <c r="B105" s="26" t="s">
        <v>494</v>
      </c>
      <c r="C105" s="26" t="s">
        <v>495</v>
      </c>
      <c r="D105" s="26" t="s">
        <v>496</v>
      </c>
      <c r="E105" s="31"/>
      <c r="F105" s="26" t="s">
        <v>256</v>
      </c>
      <c r="G105" s="26" t="s">
        <v>229</v>
      </c>
      <c r="H105" s="26"/>
      <c r="I105" s="26"/>
      <c r="J105" s="26"/>
      <c r="K105" s="31"/>
      <c r="L105" s="26"/>
      <c r="M105" s="26" t="s">
        <v>164</v>
      </c>
      <c r="N105" s="26"/>
      <c r="O105" s="26"/>
      <c r="Q105" s="29" t="str">
        <f t="shared" si="99"/>
        <v>G-GFRA</v>
      </c>
      <c r="R105" s="29" t="str">
        <f t="shared" si="100"/>
        <v>RAVENAIR AIRCRAFT LTD</v>
      </c>
      <c r="S105" s="29" t="str">
        <f t="shared" si="101"/>
        <v>P28U</v>
      </c>
      <c r="T105" s="29" t="str">
        <f t="shared" si="102"/>
        <v>TURBO ARROW</v>
      </c>
      <c r="U105" s="29">
        <f t="shared" si="103"/>
        <v>0</v>
      </c>
      <c r="V105" s="29" t="str">
        <f t="shared" si="104"/>
        <v>VC</v>
      </c>
      <c r="W105" s="29" t="str">
        <f t="shared" si="105"/>
        <v>P</v>
      </c>
      <c r="X105" s="29">
        <f t="shared" si="106"/>
        <v>0</v>
      </c>
      <c r="Y105" s="29">
        <f t="shared" si="107"/>
        <v>0</v>
      </c>
      <c r="Z105" s="29">
        <f t="shared" si="108"/>
        <v>0</v>
      </c>
      <c r="AA105" s="29">
        <f t="shared" si="109"/>
        <v>0</v>
      </c>
      <c r="AB105" s="29">
        <f t="shared" si="110"/>
        <v>0</v>
      </c>
      <c r="AC105" s="29" t="str">
        <f t="shared" si="111"/>
        <v>GGFRA</v>
      </c>
      <c r="AD105" s="29">
        <f t="shared" si="112"/>
        <v>0</v>
      </c>
      <c r="AE105" s="29">
        <f t="shared" si="113"/>
        <v>0</v>
      </c>
    </row>
    <row r="106" spans="1:31" x14ac:dyDescent="0.25">
      <c r="A106" s="28" t="s">
        <v>8108</v>
      </c>
      <c r="B106" s="26" t="s">
        <v>8109</v>
      </c>
      <c r="C106" s="26" t="s">
        <v>3633</v>
      </c>
      <c r="D106" s="26" t="s">
        <v>8110</v>
      </c>
      <c r="E106" s="31"/>
      <c r="F106" s="26" t="s">
        <v>222</v>
      </c>
      <c r="G106" s="26" t="s">
        <v>229</v>
      </c>
      <c r="H106" s="26"/>
      <c r="I106" s="26"/>
      <c r="J106" s="26"/>
      <c r="K106" s="31"/>
      <c r="L106" s="26"/>
      <c r="M106" s="26" t="s">
        <v>8111</v>
      </c>
      <c r="N106" s="26"/>
      <c r="O106" s="26"/>
      <c r="Q106" s="29" t="str">
        <f t="shared" si="99"/>
        <v>G-GOES</v>
      </c>
      <c r="R106" s="29" t="str">
        <f t="shared" si="100"/>
        <v>HELICENTRE AVIATION</v>
      </c>
      <c r="S106" s="29" t="str">
        <f t="shared" si="101"/>
        <v>R44</v>
      </c>
      <c r="T106" s="29" t="str">
        <f t="shared" si="102"/>
        <v>RAVEN 2</v>
      </c>
      <c r="U106" s="29">
        <f t="shared" si="103"/>
        <v>0</v>
      </c>
      <c r="V106" s="29" t="str">
        <f t="shared" si="104"/>
        <v>VCH</v>
      </c>
      <c r="W106" s="29" t="str">
        <f t="shared" si="105"/>
        <v>P</v>
      </c>
      <c r="X106" s="29">
        <f t="shared" si="106"/>
        <v>0</v>
      </c>
      <c r="Y106" s="29">
        <f t="shared" si="107"/>
        <v>0</v>
      </c>
      <c r="Z106" s="29">
        <f t="shared" si="108"/>
        <v>0</v>
      </c>
      <c r="AA106" s="29">
        <f t="shared" si="109"/>
        <v>0</v>
      </c>
      <c r="AB106" s="29">
        <f t="shared" si="110"/>
        <v>0</v>
      </c>
      <c r="AC106" s="29" t="str">
        <f t="shared" si="111"/>
        <v>GGOES</v>
      </c>
      <c r="AD106" s="29">
        <f t="shared" si="112"/>
        <v>0</v>
      </c>
      <c r="AE106" s="29">
        <f t="shared" si="113"/>
        <v>0</v>
      </c>
    </row>
    <row r="107" spans="1:31" x14ac:dyDescent="0.25">
      <c r="A107" s="28" t="s">
        <v>499</v>
      </c>
      <c r="B107" s="26" t="s">
        <v>500</v>
      </c>
      <c r="C107" s="26" t="s">
        <v>501</v>
      </c>
      <c r="D107" s="26" t="s">
        <v>8164</v>
      </c>
      <c r="E107" s="31"/>
      <c r="F107" s="26" t="s">
        <v>256</v>
      </c>
      <c r="G107" s="26" t="s">
        <v>229</v>
      </c>
      <c r="H107" s="26"/>
      <c r="I107" s="26"/>
      <c r="J107" s="26"/>
      <c r="K107" s="31"/>
      <c r="L107" s="26"/>
      <c r="M107" s="26" t="s">
        <v>174</v>
      </c>
      <c r="N107" s="26"/>
      <c r="O107" s="26" t="s">
        <v>502</v>
      </c>
      <c r="Q107" s="29" t="str">
        <f t="shared" si="99"/>
        <v>G-GORV</v>
      </c>
      <c r="R107" s="29" t="str">
        <f t="shared" si="100"/>
        <v>G-GORV GROUP</v>
      </c>
      <c r="S107" s="29" t="str">
        <f t="shared" si="101"/>
        <v>RV8</v>
      </c>
      <c r="T107" s="29">
        <f t="shared" si="102"/>
        <v>0</v>
      </c>
      <c r="U107" s="29">
        <f t="shared" si="103"/>
        <v>0</v>
      </c>
      <c r="V107" s="29" t="str">
        <f t="shared" si="104"/>
        <v>BC</v>
      </c>
      <c r="W107" s="29" t="str">
        <f t="shared" si="105"/>
        <v>P</v>
      </c>
      <c r="X107" s="29">
        <f t="shared" si="106"/>
        <v>0</v>
      </c>
      <c r="Y107" s="29">
        <f t="shared" si="107"/>
        <v>0</v>
      </c>
      <c r="Z107" s="29">
        <f t="shared" si="108"/>
        <v>0</v>
      </c>
      <c r="AA107" s="29">
        <f t="shared" si="109"/>
        <v>0</v>
      </c>
      <c r="AB107" s="29">
        <f t="shared" si="110"/>
        <v>0</v>
      </c>
      <c r="AC107" s="29" t="str">
        <f t="shared" si="111"/>
        <v>GGORV</v>
      </c>
      <c r="AD107" s="29">
        <f t="shared" si="112"/>
        <v>0</v>
      </c>
      <c r="AE107" s="29">
        <f t="shared" si="113"/>
        <v>0</v>
      </c>
    </row>
    <row r="108" spans="1:31" x14ac:dyDescent="0.25">
      <c r="A108" s="28" t="s">
        <v>8174</v>
      </c>
      <c r="B108" s="26" t="s">
        <v>8175</v>
      </c>
      <c r="C108" s="26" t="s">
        <v>1184</v>
      </c>
      <c r="D108" s="26" t="s">
        <v>1185</v>
      </c>
      <c r="E108" s="31"/>
      <c r="F108" s="31" t="s">
        <v>222</v>
      </c>
      <c r="G108" s="26" t="s">
        <v>446</v>
      </c>
      <c r="H108" s="26"/>
      <c r="I108" s="26"/>
      <c r="J108" s="26"/>
      <c r="K108" s="31"/>
      <c r="L108" s="26"/>
      <c r="M108" s="26" t="s">
        <v>8176</v>
      </c>
      <c r="N108" s="26"/>
      <c r="O108" s="26" t="s">
        <v>8177</v>
      </c>
      <c r="Q108" s="29" t="str">
        <f t="shared" si="99"/>
        <v>G-GURU</v>
      </c>
      <c r="R108" s="29" t="str">
        <f t="shared" si="100"/>
        <v>G-GURU LTD</v>
      </c>
      <c r="S108" s="29" t="str">
        <f t="shared" si="101"/>
        <v>P28A</v>
      </c>
      <c r="T108" s="29" t="str">
        <f t="shared" si="102"/>
        <v>CHEROKEE WARRIOR II</v>
      </c>
      <c r="U108" s="29">
        <f t="shared" si="103"/>
        <v>0</v>
      </c>
      <c r="V108" s="29" t="str">
        <f t="shared" si="104"/>
        <v>VC</v>
      </c>
      <c r="W108" s="29" t="str">
        <f t="shared" si="105"/>
        <v>P</v>
      </c>
      <c r="X108" s="29">
        <f t="shared" si="106"/>
        <v>0</v>
      </c>
      <c r="Y108" s="29">
        <f t="shared" si="107"/>
        <v>0</v>
      </c>
      <c r="Z108" s="29">
        <f t="shared" si="108"/>
        <v>0</v>
      </c>
      <c r="AA108" s="29">
        <f t="shared" si="109"/>
        <v>0</v>
      </c>
      <c r="AB108" s="29">
        <f t="shared" si="110"/>
        <v>0</v>
      </c>
      <c r="AC108" s="29" t="str">
        <f t="shared" si="111"/>
        <v>GGURU</v>
      </c>
      <c r="AD108" s="29">
        <f t="shared" si="112"/>
        <v>0</v>
      </c>
      <c r="AE108" s="29">
        <f t="shared" si="113"/>
        <v>0</v>
      </c>
    </row>
    <row r="109" spans="1:31" x14ac:dyDescent="0.25">
      <c r="A109" s="28" t="s">
        <v>8574</v>
      </c>
      <c r="B109" s="26" t="s">
        <v>561</v>
      </c>
      <c r="C109" s="26" t="s">
        <v>445</v>
      </c>
      <c r="D109" s="26"/>
      <c r="E109" s="31"/>
      <c r="F109" s="31" t="s">
        <v>396</v>
      </c>
      <c r="G109" s="26" t="s">
        <v>446</v>
      </c>
      <c r="H109" s="26"/>
      <c r="I109" s="26"/>
      <c r="J109" s="26"/>
      <c r="K109" s="31"/>
      <c r="L109" s="26"/>
      <c r="M109" s="26" t="s">
        <v>8575</v>
      </c>
      <c r="N109" s="26"/>
      <c r="O109" s="26"/>
      <c r="Q109" s="29" t="str">
        <f t="shared" si="99"/>
        <v>G-GYAV</v>
      </c>
      <c r="R109" s="29" t="str">
        <f t="shared" si="100"/>
        <v>SOUTHPORT AND MERSEYSIDE AEROCLUB</v>
      </c>
      <c r="S109" s="29" t="str">
        <f t="shared" si="101"/>
        <v>C172</v>
      </c>
      <c r="T109" s="29" t="str">
        <f t="shared" si="102"/>
        <v>SKYHAWK</v>
      </c>
      <c r="U109" s="29">
        <f t="shared" si="103"/>
        <v>0</v>
      </c>
      <c r="V109" s="29" t="str">
        <f t="shared" si="104"/>
        <v>VC</v>
      </c>
      <c r="W109" s="29" t="str">
        <f t="shared" si="105"/>
        <v>p</v>
      </c>
      <c r="X109" s="29">
        <f t="shared" si="106"/>
        <v>0</v>
      </c>
      <c r="Y109" s="29">
        <f t="shared" si="107"/>
        <v>0</v>
      </c>
      <c r="Z109" s="29">
        <f t="shared" si="108"/>
        <v>0</v>
      </c>
      <c r="AA109" s="29">
        <f t="shared" si="109"/>
        <v>0</v>
      </c>
      <c r="AB109" s="29">
        <f t="shared" si="110"/>
        <v>0</v>
      </c>
      <c r="AC109" s="29" t="str">
        <f t="shared" si="111"/>
        <v>GGYAV</v>
      </c>
      <c r="AD109" s="29">
        <f t="shared" si="112"/>
        <v>0</v>
      </c>
      <c r="AE109" s="29">
        <f t="shared" si="113"/>
        <v>0</v>
      </c>
    </row>
    <row r="110" spans="1:31" x14ac:dyDescent="0.25">
      <c r="A110" s="28" t="s">
        <v>8555</v>
      </c>
      <c r="B110" s="26" t="s">
        <v>8556</v>
      </c>
      <c r="C110" s="26" t="s">
        <v>1156</v>
      </c>
      <c r="D110" s="26"/>
      <c r="E110" s="31"/>
      <c r="F110" s="31" t="s">
        <v>222</v>
      </c>
      <c r="G110" s="26" t="s">
        <v>229</v>
      </c>
      <c r="H110" s="26"/>
      <c r="I110" s="26"/>
      <c r="J110" s="26"/>
      <c r="K110" s="31"/>
      <c r="L110" s="26"/>
      <c r="M110" s="26" t="s">
        <v>8557</v>
      </c>
      <c r="N110" s="26"/>
      <c r="O110" s="26"/>
      <c r="Q110" s="29" t="str">
        <f t="shared" si="99"/>
        <v>G-HAWC</v>
      </c>
      <c r="R110" s="29" t="str">
        <f t="shared" si="100"/>
        <v>L39-AVIATION</v>
      </c>
      <c r="S110" s="29" t="str">
        <f t="shared" si="101"/>
        <v>HAWK</v>
      </c>
      <c r="T110" s="29" t="str">
        <f t="shared" si="102"/>
        <v>HAWK</v>
      </c>
      <c r="U110" s="29">
        <f t="shared" si="103"/>
        <v>0</v>
      </c>
      <c r="V110" s="29" t="str">
        <f t="shared" si="104"/>
        <v>VC</v>
      </c>
      <c r="W110" s="29" t="str">
        <f t="shared" si="105"/>
        <v>P</v>
      </c>
      <c r="X110" s="29">
        <f t="shared" si="106"/>
        <v>0</v>
      </c>
      <c r="Y110" s="29">
        <f t="shared" si="107"/>
        <v>0</v>
      </c>
      <c r="Z110" s="29">
        <f t="shared" si="108"/>
        <v>0</v>
      </c>
      <c r="AA110" s="29">
        <f t="shared" si="109"/>
        <v>0</v>
      </c>
      <c r="AB110" s="29">
        <f t="shared" si="110"/>
        <v>0</v>
      </c>
      <c r="AC110" s="29" t="str">
        <f t="shared" si="111"/>
        <v>GHAWC</v>
      </c>
      <c r="AD110" s="29">
        <f t="shared" si="112"/>
        <v>0</v>
      </c>
      <c r="AE110" s="29">
        <f t="shared" si="113"/>
        <v>0</v>
      </c>
    </row>
    <row r="111" spans="1:31" x14ac:dyDescent="0.25">
      <c r="A111" s="1" t="s">
        <v>512</v>
      </c>
      <c r="B111" s="26" t="s">
        <v>513</v>
      </c>
      <c r="C111" s="26" t="s">
        <v>514</v>
      </c>
      <c r="D111" s="26" t="s">
        <v>515</v>
      </c>
      <c r="E111" s="26"/>
      <c r="F111" s="26" t="s">
        <v>222</v>
      </c>
      <c r="G111" s="26" t="s">
        <v>229</v>
      </c>
      <c r="H111" s="26"/>
      <c r="I111" s="26"/>
      <c r="J111" s="26"/>
      <c r="K111" s="26"/>
      <c r="L111" s="26"/>
      <c r="M111" s="1" t="s">
        <v>516</v>
      </c>
      <c r="N111" s="26"/>
      <c r="O111" s="26"/>
      <c r="Q111" s="29" t="str">
        <f t="shared" ref="Q111:AE115" si="114">A141</f>
        <v>G-HEDL</v>
      </c>
      <c r="R111" s="29" t="str">
        <f t="shared" si="114"/>
        <v>HIGHFIELD AVIATION</v>
      </c>
      <c r="S111" s="29" t="str">
        <f t="shared" si="114"/>
        <v>E200</v>
      </c>
      <c r="T111" s="29" t="str">
        <f t="shared" si="114"/>
        <v>EXTRA 200</v>
      </c>
      <c r="U111" s="29">
        <f t="shared" si="114"/>
        <v>0</v>
      </c>
      <c r="V111" s="29" t="str">
        <f t="shared" si="114"/>
        <v>VC</v>
      </c>
      <c r="W111" s="29" t="str">
        <f t="shared" si="114"/>
        <v>P</v>
      </c>
      <c r="X111" s="29">
        <f t="shared" si="114"/>
        <v>0</v>
      </c>
      <c r="Y111" s="29">
        <f t="shared" si="114"/>
        <v>0</v>
      </c>
      <c r="Z111" s="29">
        <f t="shared" si="114"/>
        <v>0</v>
      </c>
      <c r="AA111" s="29">
        <f t="shared" si="114"/>
        <v>0</v>
      </c>
      <c r="AB111" s="29">
        <f t="shared" si="114"/>
        <v>0</v>
      </c>
      <c r="AC111" s="29" t="str">
        <f t="shared" si="114"/>
        <v>GHEDL</v>
      </c>
      <c r="AD111" s="29">
        <f t="shared" si="114"/>
        <v>0</v>
      </c>
      <c r="AE111" s="29">
        <f t="shared" si="114"/>
        <v>0</v>
      </c>
    </row>
    <row r="112" spans="1:31" x14ac:dyDescent="0.25">
      <c r="A112" s="28" t="s">
        <v>8027</v>
      </c>
      <c r="B112" s="26" t="s">
        <v>8028</v>
      </c>
      <c r="C112" s="26" t="s">
        <v>4104</v>
      </c>
      <c r="D112" s="26"/>
      <c r="E112" s="31"/>
      <c r="F112" s="26" t="s">
        <v>396</v>
      </c>
      <c r="G112" s="26" t="s">
        <v>229</v>
      </c>
      <c r="H112" s="26"/>
      <c r="I112" s="26"/>
      <c r="J112" s="26"/>
      <c r="K112" s="31"/>
      <c r="L112" s="26"/>
      <c r="M112" s="26" t="s">
        <v>8029</v>
      </c>
      <c r="N112" s="26"/>
      <c r="O112" s="26"/>
      <c r="Q112" s="29" t="str">
        <f t="shared" si="114"/>
        <v>G-HFLW</v>
      </c>
      <c r="R112" s="29" t="str">
        <f t="shared" si="114"/>
        <v>CAPITAL AIR SERVICES LTD</v>
      </c>
      <c r="S112" s="29" t="str">
        <f t="shared" si="114"/>
        <v>EC45</v>
      </c>
      <c r="T112" s="29">
        <f t="shared" si="114"/>
        <v>0</v>
      </c>
      <c r="U112" s="29">
        <f t="shared" si="114"/>
        <v>0</v>
      </c>
      <c r="V112" s="29" t="str">
        <f t="shared" si="114"/>
        <v>VCH</v>
      </c>
      <c r="W112" s="29" t="str">
        <f t="shared" si="114"/>
        <v>P</v>
      </c>
      <c r="X112" s="29">
        <f t="shared" si="114"/>
        <v>0</v>
      </c>
      <c r="Y112" s="29">
        <f t="shared" si="114"/>
        <v>0</v>
      </c>
      <c r="Z112" s="29">
        <f t="shared" si="114"/>
        <v>0</v>
      </c>
      <c r="AA112" s="29">
        <f t="shared" si="114"/>
        <v>0</v>
      </c>
      <c r="AB112" s="29">
        <f t="shared" si="114"/>
        <v>0</v>
      </c>
      <c r="AC112" s="29" t="str">
        <f t="shared" si="114"/>
        <v>GHFLW</v>
      </c>
      <c r="AD112" s="29">
        <f t="shared" si="114"/>
        <v>0</v>
      </c>
      <c r="AE112" s="29">
        <f t="shared" si="114"/>
        <v>0</v>
      </c>
    </row>
    <row r="113" spans="1:31" x14ac:dyDescent="0.25">
      <c r="A113" s="28" t="s">
        <v>8533</v>
      </c>
      <c r="B113" s="26" t="s">
        <v>8534</v>
      </c>
      <c r="C113" s="26" t="s">
        <v>407</v>
      </c>
      <c r="D113" s="26" t="s">
        <v>408</v>
      </c>
      <c r="E113" s="31"/>
      <c r="F113" s="31" t="s">
        <v>396</v>
      </c>
      <c r="G113" s="26" t="s">
        <v>229</v>
      </c>
      <c r="H113" s="26"/>
      <c r="I113" s="26"/>
      <c r="J113" s="26"/>
      <c r="K113" s="31"/>
      <c r="L113" s="26"/>
      <c r="M113" s="26" t="s">
        <v>8535</v>
      </c>
      <c r="N113" s="26"/>
      <c r="O113" s="26"/>
      <c r="Q113" s="29" t="str">
        <f t="shared" si="114"/>
        <v>G-HIGA</v>
      </c>
      <c r="R113" s="29" t="str">
        <f t="shared" si="114"/>
        <v>HIGH-G FLIGHT TRAINING</v>
      </c>
      <c r="S113" s="29" t="str">
        <f t="shared" si="114"/>
        <v>C172</v>
      </c>
      <c r="T113" s="29" t="str">
        <f t="shared" si="114"/>
        <v>SKYHAWK</v>
      </c>
      <c r="U113" s="29">
        <f t="shared" si="114"/>
        <v>0</v>
      </c>
      <c r="V113" s="29" t="str">
        <f t="shared" si="114"/>
        <v>VC</v>
      </c>
      <c r="W113" s="29" t="str">
        <f t="shared" si="114"/>
        <v>P</v>
      </c>
      <c r="X113" s="29">
        <f t="shared" si="114"/>
        <v>0</v>
      </c>
      <c r="Y113" s="29">
        <f t="shared" si="114"/>
        <v>0</v>
      </c>
      <c r="Z113" s="29">
        <f t="shared" si="114"/>
        <v>0</v>
      </c>
      <c r="AA113" s="29">
        <f t="shared" si="114"/>
        <v>0</v>
      </c>
      <c r="AB113" s="29">
        <f t="shared" si="114"/>
        <v>0</v>
      </c>
      <c r="AC113" s="29" t="str">
        <f t="shared" si="114"/>
        <v>GHIGA</v>
      </c>
      <c r="AD113" s="29">
        <f t="shared" si="114"/>
        <v>0</v>
      </c>
      <c r="AE113" s="29">
        <f t="shared" si="114"/>
        <v>0</v>
      </c>
    </row>
    <row r="114" spans="1:31" x14ac:dyDescent="0.25">
      <c r="A114" s="28" t="s">
        <v>529</v>
      </c>
      <c r="B114" s="26" t="s">
        <v>530</v>
      </c>
      <c r="C114" s="26" t="s">
        <v>531</v>
      </c>
      <c r="D114" s="26" t="s">
        <v>532</v>
      </c>
      <c r="E114" s="31"/>
      <c r="F114" s="26" t="s">
        <v>396</v>
      </c>
      <c r="G114" s="26" t="s">
        <v>229</v>
      </c>
      <c r="H114" s="26"/>
      <c r="I114" s="26"/>
      <c r="J114" s="26"/>
      <c r="K114" s="31"/>
      <c r="L114" s="26"/>
      <c r="M114" s="26" t="s">
        <v>533</v>
      </c>
      <c r="N114" s="26"/>
      <c r="O114" s="26"/>
      <c r="Q114" s="29" t="str">
        <f t="shared" si="114"/>
        <v>G-HITD</v>
      </c>
      <c r="R114" s="29" t="str">
        <f t="shared" si="114"/>
        <v>AIRBUS HELICOPTERS UKS</v>
      </c>
      <c r="S114" s="29" t="str">
        <f t="shared" si="114"/>
        <v>AS50</v>
      </c>
      <c r="T114" s="29" t="str">
        <f t="shared" si="114"/>
        <v>SQUIRREL</v>
      </c>
      <c r="U114" s="29">
        <f t="shared" si="114"/>
        <v>0</v>
      </c>
      <c r="V114" s="29" t="str">
        <f t="shared" si="114"/>
        <v>VCH</v>
      </c>
      <c r="W114" s="29" t="str">
        <f t="shared" si="114"/>
        <v>AD</v>
      </c>
      <c r="X114" s="29">
        <f t="shared" si="114"/>
        <v>0</v>
      </c>
      <c r="Y114" s="29">
        <f t="shared" si="114"/>
        <v>0</v>
      </c>
      <c r="Z114" s="29">
        <f t="shared" si="114"/>
        <v>0</v>
      </c>
      <c r="AA114" s="29">
        <f t="shared" si="114"/>
        <v>0</v>
      </c>
      <c r="AB114" s="29">
        <f t="shared" si="114"/>
        <v>0</v>
      </c>
      <c r="AC114" s="29" t="str">
        <f t="shared" si="114"/>
        <v>GHITD</v>
      </c>
      <c r="AD114" s="29">
        <f t="shared" si="114"/>
        <v>0</v>
      </c>
      <c r="AE114" s="29">
        <f t="shared" si="114"/>
        <v>0</v>
      </c>
    </row>
    <row r="115" spans="1:31" x14ac:dyDescent="0.25">
      <c r="A115" s="28" t="s">
        <v>8518</v>
      </c>
      <c r="B115" s="26" t="s">
        <v>8519</v>
      </c>
      <c r="C115" s="26" t="s">
        <v>404</v>
      </c>
      <c r="D115" s="26"/>
      <c r="E115" s="31"/>
      <c r="F115" s="31" t="s">
        <v>222</v>
      </c>
      <c r="G115" s="26" t="s">
        <v>229</v>
      </c>
      <c r="H115" s="26"/>
      <c r="I115" s="26"/>
      <c r="J115" s="26"/>
      <c r="K115" s="31"/>
      <c r="L115" s="26"/>
      <c r="M115" s="26" t="s">
        <v>8520</v>
      </c>
      <c r="N115" s="26"/>
      <c r="O115" s="26"/>
      <c r="Q115" s="29" t="str">
        <f t="shared" si="114"/>
        <v>G-HJDP</v>
      </c>
      <c r="R115" s="29" t="str">
        <f t="shared" si="114"/>
        <v>DEREK PIERCE</v>
      </c>
      <c r="S115" s="29" t="str">
        <f t="shared" si="114"/>
        <v>B505</v>
      </c>
      <c r="T115" s="29" t="str">
        <f t="shared" si="114"/>
        <v>JET RANGER X</v>
      </c>
      <c r="U115" s="29">
        <f t="shared" si="114"/>
        <v>0</v>
      </c>
      <c r="V115" s="29" t="str">
        <f t="shared" si="114"/>
        <v>VCH</v>
      </c>
      <c r="W115" s="29" t="str">
        <f t="shared" si="114"/>
        <v>P</v>
      </c>
      <c r="X115" s="29">
        <f t="shared" si="114"/>
        <v>0</v>
      </c>
      <c r="Y115" s="29">
        <f t="shared" si="114"/>
        <v>0</v>
      </c>
      <c r="Z115" s="29">
        <f t="shared" si="114"/>
        <v>0</v>
      </c>
      <c r="AA115" s="29">
        <f t="shared" si="114"/>
        <v>0</v>
      </c>
      <c r="AB115" s="29">
        <f t="shared" si="114"/>
        <v>0</v>
      </c>
      <c r="AC115" s="29" t="str">
        <f t="shared" si="114"/>
        <v>GHJDP</v>
      </c>
      <c r="AD115" s="29">
        <f t="shared" si="114"/>
        <v>0</v>
      </c>
      <c r="AE115" s="29">
        <f t="shared" si="114"/>
        <v>0</v>
      </c>
    </row>
    <row r="116" spans="1:31" x14ac:dyDescent="0.25">
      <c r="A116" s="28" t="s">
        <v>68</v>
      </c>
      <c r="B116" s="26" t="s">
        <v>69</v>
      </c>
      <c r="C116" s="26" t="s">
        <v>541</v>
      </c>
      <c r="D116" s="26"/>
      <c r="E116" s="31"/>
      <c r="F116" s="26" t="s">
        <v>222</v>
      </c>
      <c r="G116" s="26" t="s">
        <v>229</v>
      </c>
      <c r="H116" s="26"/>
      <c r="I116" s="26"/>
      <c r="J116" s="26"/>
      <c r="K116" s="31"/>
      <c r="L116" s="26"/>
      <c r="M116" s="26" t="s">
        <v>542</v>
      </c>
      <c r="N116" s="26"/>
      <c r="O116" s="26" t="s">
        <v>502</v>
      </c>
      <c r="Q116" s="29" t="str">
        <f t="shared" ref="Q116:AE118" si="115">A147</f>
        <v>G-IIJM</v>
      </c>
      <c r="R116" s="29" t="str">
        <f t="shared" si="115"/>
        <v>JOHN MCCARTHY</v>
      </c>
      <c r="S116" s="29" t="str">
        <f t="shared" si="115"/>
        <v>EXNG</v>
      </c>
      <c r="T116" s="29" t="str">
        <f t="shared" si="115"/>
        <v>EXTRA NG</v>
      </c>
      <c r="U116" s="29">
        <f t="shared" si="115"/>
        <v>0</v>
      </c>
      <c r="V116" s="29" t="str">
        <f t="shared" si="115"/>
        <v>VC</v>
      </c>
      <c r="W116" s="29" t="str">
        <f t="shared" si="115"/>
        <v>P</v>
      </c>
      <c r="X116" s="29">
        <f t="shared" si="115"/>
        <v>0</v>
      </c>
      <c r="Y116" s="29">
        <f t="shared" si="115"/>
        <v>0</v>
      </c>
      <c r="Z116" s="29">
        <f t="shared" si="115"/>
        <v>0</v>
      </c>
      <c r="AA116" s="29">
        <f t="shared" si="115"/>
        <v>0</v>
      </c>
      <c r="AB116" s="29">
        <f t="shared" si="115"/>
        <v>0</v>
      </c>
      <c r="AC116" s="29" t="str">
        <f t="shared" si="115"/>
        <v>G-IIJM</v>
      </c>
      <c r="AD116" s="29">
        <f t="shared" si="115"/>
        <v>0</v>
      </c>
      <c r="AE116" s="29">
        <f t="shared" si="115"/>
        <v>0</v>
      </c>
    </row>
    <row r="117" spans="1:31" x14ac:dyDescent="0.25">
      <c r="A117" s="28" t="s">
        <v>549</v>
      </c>
      <c r="B117" s="26" t="s">
        <v>550</v>
      </c>
      <c r="C117" s="26" t="s">
        <v>551</v>
      </c>
      <c r="D117" s="26" t="s">
        <v>552</v>
      </c>
      <c r="E117" s="31"/>
      <c r="F117" s="26" t="s">
        <v>217</v>
      </c>
      <c r="G117" s="26" t="s">
        <v>229</v>
      </c>
      <c r="H117" s="26"/>
      <c r="I117" s="26"/>
      <c r="J117" s="26"/>
      <c r="K117" s="31"/>
      <c r="L117" s="26"/>
      <c r="M117" s="26" t="s">
        <v>185</v>
      </c>
      <c r="N117" s="26"/>
      <c r="O117" s="26"/>
      <c r="Q117" s="29" t="str">
        <f t="shared" si="115"/>
        <v>G-IIRP</v>
      </c>
      <c r="R117" s="29" t="str">
        <f t="shared" si="115"/>
        <v>MICHAEL PICKIN</v>
      </c>
      <c r="S117" s="29" t="str">
        <f t="shared" si="115"/>
        <v>CP23</v>
      </c>
      <c r="T117" s="29" t="str">
        <f t="shared" si="115"/>
        <v>CAP 232</v>
      </c>
      <c r="U117" s="29">
        <f t="shared" si="115"/>
        <v>0</v>
      </c>
      <c r="V117" s="29" t="str">
        <f t="shared" si="115"/>
        <v>VC</v>
      </c>
      <c r="W117" s="29" t="str">
        <f t="shared" si="115"/>
        <v>P</v>
      </c>
      <c r="X117" s="29">
        <f t="shared" si="115"/>
        <v>0</v>
      </c>
      <c r="Y117" s="29">
        <f t="shared" si="115"/>
        <v>0</v>
      </c>
      <c r="Z117" s="29">
        <f t="shared" si="115"/>
        <v>0</v>
      </c>
      <c r="AA117" s="29">
        <f t="shared" si="115"/>
        <v>0</v>
      </c>
      <c r="AB117" s="29">
        <f t="shared" si="115"/>
        <v>0</v>
      </c>
      <c r="AC117" s="29" t="str">
        <f t="shared" si="115"/>
        <v>GIIRP</v>
      </c>
      <c r="AD117" s="29">
        <f t="shared" si="115"/>
        <v>0</v>
      </c>
      <c r="AE117" s="29">
        <f t="shared" si="115"/>
        <v>0</v>
      </c>
    </row>
    <row r="118" spans="1:31" x14ac:dyDescent="0.25">
      <c r="A118" s="28" t="s">
        <v>8030</v>
      </c>
      <c r="B118" s="26" t="s">
        <v>8028</v>
      </c>
      <c r="C118" s="26" t="s">
        <v>4104</v>
      </c>
      <c r="D118" s="26"/>
      <c r="E118" s="31"/>
      <c r="F118" s="26" t="s">
        <v>396</v>
      </c>
      <c r="G118" s="26" t="s">
        <v>229</v>
      </c>
      <c r="H118" s="26"/>
      <c r="I118" s="26"/>
      <c r="J118" s="26"/>
      <c r="K118" s="31"/>
      <c r="L118" s="26"/>
      <c r="M118" s="26" t="s">
        <v>8042</v>
      </c>
      <c r="N118" s="26"/>
      <c r="O118" s="26"/>
      <c r="Q118" s="29" t="str">
        <f t="shared" si="115"/>
        <v>G-JERK</v>
      </c>
      <c r="R118" s="29" t="str">
        <f t="shared" si="115"/>
        <v>FIGHTER AVIATION ENGINEERING</v>
      </c>
      <c r="S118" s="29" t="str">
        <f t="shared" si="115"/>
        <v>P51</v>
      </c>
      <c r="T118" s="29" t="str">
        <f t="shared" si="115"/>
        <v>MUSTANG</v>
      </c>
      <c r="U118" s="29">
        <f t="shared" si="115"/>
        <v>0</v>
      </c>
      <c r="V118" s="29" t="str">
        <f t="shared" si="115"/>
        <v>VC</v>
      </c>
      <c r="W118" s="29" t="str">
        <f t="shared" si="115"/>
        <v>P</v>
      </c>
      <c r="X118" s="29">
        <f t="shared" si="115"/>
        <v>0</v>
      </c>
      <c r="Y118" s="29">
        <f t="shared" si="115"/>
        <v>0</v>
      </c>
      <c r="Z118" s="29">
        <f t="shared" si="115"/>
        <v>0</v>
      </c>
      <c r="AA118" s="29">
        <f t="shared" si="115"/>
        <v>0</v>
      </c>
      <c r="AB118" s="29">
        <f t="shared" si="115"/>
        <v>0</v>
      </c>
      <c r="AC118" s="29" t="str">
        <f t="shared" si="115"/>
        <v>GJERK</v>
      </c>
      <c r="AD118" s="29">
        <f t="shared" si="115"/>
        <v>0</v>
      </c>
      <c r="AE118" s="29">
        <f t="shared" si="115"/>
        <v>0</v>
      </c>
    </row>
    <row r="119" spans="1:31" x14ac:dyDescent="0.25">
      <c r="A119" s="28" t="s">
        <v>8270</v>
      </c>
      <c r="B119" s="26" t="s">
        <v>8271</v>
      </c>
      <c r="C119" s="26" t="s">
        <v>490</v>
      </c>
      <c r="D119" s="26" t="s">
        <v>491</v>
      </c>
      <c r="E119" s="31"/>
      <c r="F119" s="31" t="s">
        <v>396</v>
      </c>
      <c r="G119" s="26" t="s">
        <v>229</v>
      </c>
      <c r="H119" s="26"/>
      <c r="I119" s="26"/>
      <c r="J119" s="26"/>
      <c r="K119" s="31"/>
      <c r="L119" s="26"/>
      <c r="M119" s="26" t="s">
        <v>8272</v>
      </c>
      <c r="N119" s="26"/>
      <c r="O119" s="26"/>
      <c r="Q119" s="29" t="str">
        <f t="shared" ref="Q119:AE120" si="116">A152</f>
        <v>G-JUDE</v>
      </c>
      <c r="R119" s="29" t="str">
        <f t="shared" si="116"/>
        <v>BRAVO INDIA FLYING GROUP</v>
      </c>
      <c r="S119" s="29" t="str">
        <f t="shared" si="116"/>
        <v>DR40</v>
      </c>
      <c r="T119" s="29" t="str">
        <f t="shared" si="116"/>
        <v>REGENT</v>
      </c>
      <c r="U119" s="29">
        <f t="shared" si="116"/>
        <v>0</v>
      </c>
      <c r="V119" s="29" t="str">
        <f t="shared" si="116"/>
        <v>BC</v>
      </c>
      <c r="W119" s="29" t="str">
        <f t="shared" si="116"/>
        <v>P</v>
      </c>
      <c r="X119" s="29">
        <f t="shared" si="116"/>
        <v>0</v>
      </c>
      <c r="Y119" s="29">
        <f t="shared" si="116"/>
        <v>0</v>
      </c>
      <c r="Z119" s="29">
        <f t="shared" si="116"/>
        <v>0</v>
      </c>
      <c r="AA119" s="29">
        <f t="shared" si="116"/>
        <v>0</v>
      </c>
      <c r="AB119" s="29">
        <f t="shared" si="116"/>
        <v>0</v>
      </c>
      <c r="AC119" s="29" t="str">
        <f t="shared" si="116"/>
        <v>GJUDE</v>
      </c>
      <c r="AD119" s="29">
        <f t="shared" si="116"/>
        <v>0</v>
      </c>
      <c r="AE119" s="29">
        <f t="shared" si="116"/>
        <v>0</v>
      </c>
    </row>
    <row r="120" spans="1:31" x14ac:dyDescent="0.25">
      <c r="A120" s="28" t="s">
        <v>8069</v>
      </c>
      <c r="B120" s="26" t="s">
        <v>8070</v>
      </c>
      <c r="C120" s="26" t="s">
        <v>683</v>
      </c>
      <c r="D120" s="26" t="s">
        <v>684</v>
      </c>
      <c r="E120" s="31"/>
      <c r="F120" s="26" t="s">
        <v>396</v>
      </c>
      <c r="G120" s="26" t="s">
        <v>229</v>
      </c>
      <c r="H120" s="26"/>
      <c r="I120" s="26"/>
      <c r="J120" s="26"/>
      <c r="K120" s="31"/>
      <c r="L120" s="26"/>
      <c r="M120" s="26" t="s">
        <v>8071</v>
      </c>
      <c r="N120" s="26"/>
      <c r="O120" s="26"/>
      <c r="Q120" s="29" t="str">
        <f t="shared" si="116"/>
        <v>G-LAIR</v>
      </c>
      <c r="R120" s="29" t="str">
        <f t="shared" si="116"/>
        <v>EDWARD HOWARD</v>
      </c>
      <c r="S120" s="29" t="str">
        <f t="shared" si="116"/>
        <v>GLAS</v>
      </c>
      <c r="T120" s="29" t="str">
        <f t="shared" si="116"/>
        <v>GLASAIR</v>
      </c>
      <c r="U120" s="29">
        <f t="shared" si="116"/>
        <v>0</v>
      </c>
      <c r="V120" s="29" t="str">
        <f t="shared" si="116"/>
        <v>VC</v>
      </c>
      <c r="W120" s="29" t="str">
        <f t="shared" si="116"/>
        <v>P</v>
      </c>
      <c r="X120" s="29">
        <f t="shared" si="116"/>
        <v>0</v>
      </c>
      <c r="Y120" s="29">
        <f t="shared" si="116"/>
        <v>0</v>
      </c>
      <c r="Z120" s="29">
        <f t="shared" si="116"/>
        <v>0</v>
      </c>
      <c r="AA120" s="29">
        <f t="shared" si="116"/>
        <v>0</v>
      </c>
      <c r="AB120" s="29">
        <f t="shared" si="116"/>
        <v>0</v>
      </c>
      <c r="AC120" s="29" t="str">
        <f t="shared" si="116"/>
        <v>GLAIR</v>
      </c>
      <c r="AD120" s="29">
        <f t="shared" si="116"/>
        <v>0</v>
      </c>
      <c r="AE120" s="29">
        <f t="shared" si="116"/>
        <v>0</v>
      </c>
    </row>
    <row r="121" spans="1:31" x14ac:dyDescent="0.25">
      <c r="A121" s="28" t="s">
        <v>8525</v>
      </c>
      <c r="B121" s="26" t="s">
        <v>8526</v>
      </c>
      <c r="C121" s="26" t="s">
        <v>2806</v>
      </c>
      <c r="D121" s="26"/>
      <c r="E121" s="31"/>
      <c r="F121" s="31" t="s">
        <v>222</v>
      </c>
      <c r="G121" s="26" t="s">
        <v>229</v>
      </c>
      <c r="H121" s="26"/>
      <c r="I121" s="26"/>
      <c r="J121" s="26"/>
      <c r="K121" s="31"/>
      <c r="L121" s="26"/>
      <c r="M121" s="26" t="s">
        <v>8527</v>
      </c>
      <c r="N121" s="26"/>
      <c r="O121" s="26"/>
      <c r="Q121" s="29" t="str">
        <f t="shared" ref="Q121:Q133" si="117">A155</f>
        <v>G-LASS</v>
      </c>
      <c r="R121" s="29" t="str">
        <f t="shared" ref="R121:R133" si="118">B155</f>
        <v>TERRANCE WHITE</v>
      </c>
      <c r="S121" s="29" t="str">
        <f t="shared" ref="S121:S133" si="119">C155</f>
        <v>VEZE</v>
      </c>
      <c r="T121" s="29" t="str">
        <f t="shared" ref="T121:T133" si="120">D155</f>
        <v>VARIEZE</v>
      </c>
      <c r="U121" s="29">
        <f t="shared" ref="U121:U133" si="121">E155</f>
        <v>0</v>
      </c>
      <c r="V121" s="29" t="str">
        <f t="shared" ref="V121:V133" si="122">F155</f>
        <v>BC</v>
      </c>
      <c r="W121" s="29" t="str">
        <f t="shared" ref="W121:W133" si="123">G155</f>
        <v>P</v>
      </c>
      <c r="X121" s="29">
        <f t="shared" ref="X121:X133" si="124">H155</f>
        <v>0</v>
      </c>
      <c r="Y121" s="29">
        <f t="shared" ref="Y121:Y133" si="125">I155</f>
        <v>0</v>
      </c>
      <c r="Z121" s="29">
        <f t="shared" ref="Z121:Z133" si="126">J155</f>
        <v>0</v>
      </c>
      <c r="AA121" s="29">
        <f t="shared" ref="AA121:AA133" si="127">K155</f>
        <v>0</v>
      </c>
      <c r="AB121" s="29">
        <f t="shared" ref="AB121:AB133" si="128">L155</f>
        <v>0</v>
      </c>
      <c r="AC121" s="29" t="str">
        <f t="shared" ref="AC121:AC133" si="129">M155</f>
        <v>GLASS</v>
      </c>
      <c r="AD121" s="29">
        <f t="shared" ref="AD121:AD133" si="130">N155</f>
        <v>0</v>
      </c>
      <c r="AE121" s="29">
        <f t="shared" ref="AE121:AE133" si="131">O155</f>
        <v>0</v>
      </c>
    </row>
    <row r="122" spans="1:31" x14ac:dyDescent="0.25">
      <c r="A122" s="28" t="s">
        <v>574</v>
      </c>
      <c r="B122" s="26" t="s">
        <v>575</v>
      </c>
      <c r="C122" s="26" t="s">
        <v>576</v>
      </c>
      <c r="D122" s="26" t="s">
        <v>577</v>
      </c>
      <c r="E122" s="26"/>
      <c r="F122" s="26" t="s">
        <v>222</v>
      </c>
      <c r="G122" s="26" t="s">
        <v>229</v>
      </c>
      <c r="H122" s="26"/>
      <c r="I122" s="26"/>
      <c r="J122" s="26"/>
      <c r="K122" s="26"/>
      <c r="L122" s="26"/>
      <c r="M122" s="28" t="s">
        <v>578</v>
      </c>
      <c r="N122" s="26"/>
      <c r="O122" s="26"/>
      <c r="Q122" s="29" t="str">
        <f t="shared" si="117"/>
        <v>G-LAWA</v>
      </c>
      <c r="R122" s="29" t="str">
        <f t="shared" si="118"/>
        <v>CASTLE AIR LTD</v>
      </c>
      <c r="S122" s="29" t="str">
        <f t="shared" si="119"/>
        <v>A139</v>
      </c>
      <c r="T122" s="29">
        <f t="shared" si="120"/>
        <v>0</v>
      </c>
      <c r="U122" s="29">
        <f t="shared" si="121"/>
        <v>0</v>
      </c>
      <c r="V122" s="29" t="str">
        <f t="shared" si="122"/>
        <v>VCH</v>
      </c>
      <c r="W122" s="29" t="str">
        <f t="shared" si="123"/>
        <v>AD</v>
      </c>
      <c r="X122" s="29">
        <f t="shared" si="124"/>
        <v>0</v>
      </c>
      <c r="Y122" s="29">
        <f t="shared" si="125"/>
        <v>0</v>
      </c>
      <c r="Z122" s="29" t="str">
        <f t="shared" si="126"/>
        <v>CST</v>
      </c>
      <c r="AA122" s="29">
        <f t="shared" si="127"/>
        <v>0</v>
      </c>
      <c r="AB122" s="29">
        <f t="shared" si="128"/>
        <v>0</v>
      </c>
      <c r="AC122" s="29" t="str">
        <f t="shared" si="129"/>
        <v>GLAWA</v>
      </c>
      <c r="AD122" s="29">
        <f t="shared" si="130"/>
        <v>0</v>
      </c>
      <c r="AE122" s="29">
        <f t="shared" si="131"/>
        <v>0</v>
      </c>
    </row>
    <row r="123" spans="1:31" x14ac:dyDescent="0.25">
      <c r="A123" s="28" t="s">
        <v>580</v>
      </c>
      <c r="B123" s="26" t="s">
        <v>581</v>
      </c>
      <c r="C123" s="26" t="s">
        <v>582</v>
      </c>
      <c r="D123" s="26"/>
      <c r="E123" s="31"/>
      <c r="F123" s="26" t="s">
        <v>222</v>
      </c>
      <c r="G123" s="26" t="s">
        <v>229</v>
      </c>
      <c r="H123" s="26"/>
      <c r="I123" s="26"/>
      <c r="J123" s="26"/>
      <c r="K123" s="31"/>
      <c r="L123" s="26"/>
      <c r="M123" s="26" t="s">
        <v>583</v>
      </c>
      <c r="N123" s="26"/>
      <c r="O123" s="26"/>
      <c r="Q123" s="29" t="str">
        <f t="shared" si="117"/>
        <v>G-LBRR</v>
      </c>
      <c r="R123" s="29" t="str">
        <f t="shared" si="118"/>
        <v>SKYHOOK HELICOPTERS</v>
      </c>
      <c r="S123" s="29" t="str">
        <f t="shared" si="119"/>
        <v>AS50</v>
      </c>
      <c r="T123" s="29" t="str">
        <f t="shared" si="120"/>
        <v>SQUIRREL</v>
      </c>
      <c r="U123" s="29">
        <f t="shared" si="121"/>
        <v>0</v>
      </c>
      <c r="V123" s="29" t="str">
        <f t="shared" si="122"/>
        <v>VCH</v>
      </c>
      <c r="W123" s="29" t="str">
        <f t="shared" si="123"/>
        <v>AD</v>
      </c>
      <c r="X123" s="29">
        <f t="shared" si="124"/>
        <v>0</v>
      </c>
      <c r="Y123" s="29">
        <f t="shared" si="125"/>
        <v>0</v>
      </c>
      <c r="Z123" s="29">
        <f t="shared" si="126"/>
        <v>0</v>
      </c>
      <c r="AA123" s="29">
        <f t="shared" si="127"/>
        <v>0</v>
      </c>
      <c r="AB123" s="29">
        <f t="shared" si="128"/>
        <v>0</v>
      </c>
      <c r="AC123" s="29" t="str">
        <f t="shared" si="129"/>
        <v>GLBRR</v>
      </c>
      <c r="AD123" s="29">
        <f t="shared" si="130"/>
        <v>0</v>
      </c>
      <c r="AE123" s="29">
        <f t="shared" si="131"/>
        <v>0</v>
      </c>
    </row>
    <row r="124" spans="1:31" x14ac:dyDescent="0.25">
      <c r="A124" s="28" t="s">
        <v>8230</v>
      </c>
      <c r="B124" s="26" t="s">
        <v>8231</v>
      </c>
      <c r="C124" s="26" t="s">
        <v>261</v>
      </c>
      <c r="D124" s="26" t="s">
        <v>262</v>
      </c>
      <c r="E124" s="31"/>
      <c r="F124" s="31" t="s">
        <v>222</v>
      </c>
      <c r="G124" s="26" t="s">
        <v>229</v>
      </c>
      <c r="H124" s="26"/>
      <c r="I124" s="26"/>
      <c r="J124" s="26"/>
      <c r="K124" s="31"/>
      <c r="L124" s="26"/>
      <c r="M124" s="26" t="s">
        <v>8232</v>
      </c>
      <c r="N124" s="26"/>
      <c r="O124" s="26"/>
      <c r="Q124" s="29" t="str">
        <f t="shared" si="117"/>
        <v>G-LENZ</v>
      </c>
      <c r="R124" s="29" t="str">
        <f t="shared" si="118"/>
        <v>RENNETA</v>
      </c>
      <c r="S124" s="29" t="str">
        <f t="shared" si="119"/>
        <v>SR20</v>
      </c>
      <c r="T124" s="29">
        <f t="shared" si="120"/>
        <v>0</v>
      </c>
      <c r="U124" s="29">
        <f t="shared" si="121"/>
        <v>0</v>
      </c>
      <c r="V124" s="29" t="str">
        <f t="shared" si="122"/>
        <v>VC</v>
      </c>
      <c r="W124" s="29" t="str">
        <f t="shared" si="123"/>
        <v>P</v>
      </c>
      <c r="X124" s="29">
        <f t="shared" si="124"/>
        <v>0</v>
      </c>
      <c r="Y124" s="29">
        <f t="shared" si="125"/>
        <v>0</v>
      </c>
      <c r="Z124" s="29">
        <f t="shared" si="126"/>
        <v>0</v>
      </c>
      <c r="AA124" s="29">
        <f t="shared" si="127"/>
        <v>0</v>
      </c>
      <c r="AB124" s="29">
        <f t="shared" si="128"/>
        <v>0</v>
      </c>
      <c r="AC124" s="29" t="str">
        <f t="shared" si="129"/>
        <v>GLENZ</v>
      </c>
      <c r="AD124" s="29">
        <f t="shared" si="130"/>
        <v>0</v>
      </c>
      <c r="AE124" s="29" t="str">
        <f t="shared" si="131"/>
        <v>EMERGENCY BALLISTIC DEVICE</v>
      </c>
    </row>
    <row r="125" spans="1:31" x14ac:dyDescent="0.25">
      <c r="A125" s="28" t="s">
        <v>8245</v>
      </c>
      <c r="B125" s="26" t="s">
        <v>8246</v>
      </c>
      <c r="C125" s="26" t="s">
        <v>649</v>
      </c>
      <c r="D125" s="40"/>
      <c r="E125" s="31"/>
      <c r="F125" s="31" t="s">
        <v>222</v>
      </c>
      <c r="G125" s="26" t="s">
        <v>229</v>
      </c>
      <c r="H125" s="26"/>
      <c r="I125" s="26"/>
      <c r="J125" s="26"/>
      <c r="K125" s="31"/>
      <c r="L125" s="26"/>
      <c r="M125" s="26" t="s">
        <v>9061</v>
      </c>
      <c r="N125" s="26"/>
      <c r="O125" s="26"/>
      <c r="Q125" s="29" t="str">
        <f t="shared" si="117"/>
        <v>G-LFSA</v>
      </c>
      <c r="R125" s="29" t="str">
        <f t="shared" si="118"/>
        <v>LIVERPOOL FLYING SCHOOL</v>
      </c>
      <c r="S125" s="29" t="str">
        <f t="shared" si="119"/>
        <v>PA38</v>
      </c>
      <c r="T125" s="29" t="str">
        <f t="shared" si="120"/>
        <v>TOMAHAWK</v>
      </c>
      <c r="U125" s="29">
        <f t="shared" si="121"/>
        <v>0</v>
      </c>
      <c r="V125" s="29" t="str">
        <f t="shared" si="122"/>
        <v>VC</v>
      </c>
      <c r="W125" s="29" t="str">
        <f t="shared" si="123"/>
        <v>P</v>
      </c>
      <c r="X125" s="29">
        <f t="shared" si="124"/>
        <v>0</v>
      </c>
      <c r="Y125" s="29">
        <f t="shared" si="125"/>
        <v>0</v>
      </c>
      <c r="Z125" s="29">
        <f t="shared" si="126"/>
        <v>0</v>
      </c>
      <c r="AA125" s="29">
        <f t="shared" si="127"/>
        <v>0</v>
      </c>
      <c r="AB125" s="29">
        <f t="shared" si="128"/>
        <v>0</v>
      </c>
      <c r="AC125" s="29" t="str">
        <f t="shared" si="129"/>
        <v>GLFSA</v>
      </c>
      <c r="AD125" s="29">
        <f t="shared" si="130"/>
        <v>0</v>
      </c>
      <c r="AE125" s="29">
        <f t="shared" si="131"/>
        <v>0</v>
      </c>
    </row>
    <row r="126" spans="1:31" x14ac:dyDescent="0.25">
      <c r="A126" s="28" t="s">
        <v>8546</v>
      </c>
      <c r="B126" s="26" t="s">
        <v>8547</v>
      </c>
      <c r="C126" s="26" t="s">
        <v>526</v>
      </c>
      <c r="D126" s="26"/>
      <c r="E126" s="31"/>
      <c r="F126" s="31" t="s">
        <v>396</v>
      </c>
      <c r="G126" s="26" t="s">
        <v>85</v>
      </c>
      <c r="H126" s="26"/>
      <c r="I126" s="26"/>
      <c r="J126" s="26" t="s">
        <v>8548</v>
      </c>
      <c r="K126" s="31"/>
      <c r="L126" s="26"/>
      <c r="M126" s="26" t="s">
        <v>8549</v>
      </c>
      <c r="N126" s="26"/>
      <c r="O126" s="26"/>
      <c r="Q126" s="29" t="str">
        <f t="shared" si="117"/>
        <v>G-LFSH</v>
      </c>
      <c r="R126" s="29" t="str">
        <f t="shared" si="118"/>
        <v>LIVERPOOL FLYING SCHOOL</v>
      </c>
      <c r="S126" s="29" t="str">
        <f t="shared" si="119"/>
        <v>PA38</v>
      </c>
      <c r="T126" s="29" t="str">
        <f t="shared" si="120"/>
        <v>TOMAHAWK</v>
      </c>
      <c r="U126" s="29">
        <f t="shared" si="121"/>
        <v>0</v>
      </c>
      <c r="V126" s="29" t="str">
        <f t="shared" si="122"/>
        <v>VC</v>
      </c>
      <c r="W126" s="29" t="str">
        <f t="shared" si="123"/>
        <v>P</v>
      </c>
      <c r="X126" s="29">
        <f t="shared" si="124"/>
        <v>0</v>
      </c>
      <c r="Y126" s="29">
        <f t="shared" si="125"/>
        <v>0</v>
      </c>
      <c r="Z126" s="29">
        <f t="shared" si="126"/>
        <v>0</v>
      </c>
      <c r="AA126" s="29">
        <f t="shared" si="127"/>
        <v>0</v>
      </c>
      <c r="AB126" s="29">
        <f t="shared" si="128"/>
        <v>0</v>
      </c>
      <c r="AC126" s="29" t="str">
        <f t="shared" si="129"/>
        <v>GLFSH</v>
      </c>
      <c r="AD126" s="29">
        <f t="shared" si="130"/>
        <v>0</v>
      </c>
      <c r="AE126" s="29">
        <f t="shared" si="131"/>
        <v>0</v>
      </c>
    </row>
    <row r="127" spans="1:31" x14ac:dyDescent="0.25">
      <c r="A127" s="28" t="s">
        <v>8104</v>
      </c>
      <c r="B127" s="26" t="s">
        <v>8105</v>
      </c>
      <c r="C127" s="26" t="s">
        <v>249</v>
      </c>
      <c r="D127" s="26" t="s">
        <v>250</v>
      </c>
      <c r="E127" s="31"/>
      <c r="F127" s="26" t="s">
        <v>222</v>
      </c>
      <c r="G127" s="26" t="s">
        <v>85</v>
      </c>
      <c r="H127" s="26"/>
      <c r="I127" s="26"/>
      <c r="J127" s="26"/>
      <c r="K127" s="31"/>
      <c r="L127" s="26"/>
      <c r="M127" s="26" t="s">
        <v>8106</v>
      </c>
      <c r="N127" s="26"/>
      <c r="O127" s="26"/>
      <c r="Q127" s="29" t="str">
        <f t="shared" si="117"/>
        <v>G-LFSL</v>
      </c>
      <c r="R127" s="29" t="str">
        <f t="shared" si="118"/>
        <v>LIVERPOOL FLYING SCHOOL</v>
      </c>
      <c r="S127" s="29" t="str">
        <f t="shared" si="119"/>
        <v>PA38</v>
      </c>
      <c r="T127" s="29" t="str">
        <f t="shared" si="120"/>
        <v>TOMAHAWK</v>
      </c>
      <c r="U127" s="29">
        <f t="shared" si="121"/>
        <v>0</v>
      </c>
      <c r="V127" s="29" t="str">
        <f t="shared" si="122"/>
        <v>VC</v>
      </c>
      <c r="W127" s="29" t="str">
        <f t="shared" si="123"/>
        <v>P</v>
      </c>
      <c r="X127" s="29">
        <f t="shared" si="124"/>
        <v>0</v>
      </c>
      <c r="Y127" s="29">
        <f t="shared" si="125"/>
        <v>0</v>
      </c>
      <c r="Z127" s="29">
        <f t="shared" si="126"/>
        <v>0</v>
      </c>
      <c r="AA127" s="29">
        <f t="shared" si="127"/>
        <v>0</v>
      </c>
      <c r="AB127" s="29">
        <f t="shared" si="128"/>
        <v>0</v>
      </c>
      <c r="AC127" s="29" t="str">
        <f t="shared" si="129"/>
        <v>GLFSL</v>
      </c>
      <c r="AD127" s="29">
        <f t="shared" si="130"/>
        <v>0</v>
      </c>
      <c r="AE127" s="29">
        <f t="shared" si="131"/>
        <v>0</v>
      </c>
    </row>
    <row r="128" spans="1:31" x14ac:dyDescent="0.25">
      <c r="A128" s="28" t="s">
        <v>8031</v>
      </c>
      <c r="B128" s="26" t="s">
        <v>8028</v>
      </c>
      <c r="C128" s="26" t="s">
        <v>4104</v>
      </c>
      <c r="D128" s="26"/>
      <c r="E128" s="31"/>
      <c r="F128" s="26" t="s">
        <v>396</v>
      </c>
      <c r="G128" s="26" t="s">
        <v>229</v>
      </c>
      <c r="H128" s="26"/>
      <c r="I128" s="26"/>
      <c r="J128" s="26"/>
      <c r="K128" s="31"/>
      <c r="L128" s="26"/>
      <c r="M128" s="26" t="s">
        <v>8046</v>
      </c>
      <c r="N128" s="26"/>
      <c r="O128" s="26"/>
      <c r="Q128" s="29" t="str">
        <f t="shared" si="117"/>
        <v>G-LFSM</v>
      </c>
      <c r="R128" s="29" t="str">
        <f t="shared" si="118"/>
        <v>LIVERPOOL FLYING SCHOOL</v>
      </c>
      <c r="S128" s="29" t="str">
        <f t="shared" si="119"/>
        <v>PA38</v>
      </c>
      <c r="T128" s="29" t="str">
        <f t="shared" si="120"/>
        <v>TOMAHAWK</v>
      </c>
      <c r="U128" s="29">
        <f t="shared" si="121"/>
        <v>0</v>
      </c>
      <c r="V128" s="29" t="str">
        <f t="shared" si="122"/>
        <v>VC</v>
      </c>
      <c r="W128" s="29" t="str">
        <f t="shared" si="123"/>
        <v>P</v>
      </c>
      <c r="X128" s="29">
        <f t="shared" si="124"/>
        <v>0</v>
      </c>
      <c r="Y128" s="29">
        <f t="shared" si="125"/>
        <v>0</v>
      </c>
      <c r="Z128" s="29">
        <f t="shared" si="126"/>
        <v>0</v>
      </c>
      <c r="AA128" s="29">
        <f t="shared" si="127"/>
        <v>0</v>
      </c>
      <c r="AB128" s="29">
        <f t="shared" si="128"/>
        <v>0</v>
      </c>
      <c r="AC128" s="29" t="str">
        <f t="shared" si="129"/>
        <v>GLFSM</v>
      </c>
      <c r="AD128" s="29">
        <f t="shared" si="130"/>
        <v>0</v>
      </c>
      <c r="AE128" s="29">
        <f t="shared" si="131"/>
        <v>0</v>
      </c>
    </row>
    <row r="129" spans="1:31" x14ac:dyDescent="0.25">
      <c r="A129" s="28" t="s">
        <v>55</v>
      </c>
      <c r="B129" s="26" t="s">
        <v>403</v>
      </c>
      <c r="C129" s="26" t="s">
        <v>618</v>
      </c>
      <c r="D129" s="26" t="s">
        <v>619</v>
      </c>
      <c r="E129" s="31"/>
      <c r="F129" s="26" t="s">
        <v>256</v>
      </c>
      <c r="G129" s="26" t="s">
        <v>229</v>
      </c>
      <c r="H129" s="26"/>
      <c r="I129" s="26"/>
      <c r="J129" s="26"/>
      <c r="K129" s="31"/>
      <c r="L129" s="26"/>
      <c r="M129" s="26" t="s">
        <v>176</v>
      </c>
      <c r="N129" s="26"/>
      <c r="O129" s="26"/>
      <c r="Q129" s="29" t="str">
        <f t="shared" si="117"/>
        <v>G-LFSN</v>
      </c>
      <c r="R129" s="29" t="str">
        <f t="shared" si="118"/>
        <v>LIVERPOOL FLYING SCHOOL</v>
      </c>
      <c r="S129" s="29" t="str">
        <f t="shared" si="119"/>
        <v>PA38</v>
      </c>
      <c r="T129" s="29" t="str">
        <f t="shared" si="120"/>
        <v>TOMAHAWK</v>
      </c>
      <c r="U129" s="29">
        <f t="shared" si="121"/>
        <v>0</v>
      </c>
      <c r="V129" s="29" t="str">
        <f t="shared" si="122"/>
        <v>VC</v>
      </c>
      <c r="W129" s="29" t="str">
        <f t="shared" si="123"/>
        <v>P</v>
      </c>
      <c r="X129" s="29">
        <f t="shared" si="124"/>
        <v>0</v>
      </c>
      <c r="Y129" s="29">
        <f t="shared" si="125"/>
        <v>0</v>
      </c>
      <c r="Z129" s="29">
        <f t="shared" si="126"/>
        <v>0</v>
      </c>
      <c r="AA129" s="29">
        <f t="shared" si="127"/>
        <v>0</v>
      </c>
      <c r="AB129" s="29">
        <f t="shared" si="128"/>
        <v>0</v>
      </c>
      <c r="AC129" s="29" t="str">
        <f t="shared" si="129"/>
        <v>GLFSN</v>
      </c>
      <c r="AD129" s="29">
        <f t="shared" si="130"/>
        <v>0</v>
      </c>
      <c r="AE129" s="29">
        <f t="shared" si="131"/>
        <v>0</v>
      </c>
    </row>
    <row r="130" spans="1:31" x14ac:dyDescent="0.25">
      <c r="A130" s="28" t="s">
        <v>8053</v>
      </c>
      <c r="B130" s="26" t="s">
        <v>8028</v>
      </c>
      <c r="C130" s="26" t="s">
        <v>407</v>
      </c>
      <c r="D130" s="26" t="s">
        <v>408</v>
      </c>
      <c r="E130" s="31"/>
      <c r="F130" s="26" t="s">
        <v>396</v>
      </c>
      <c r="G130" s="26" t="s">
        <v>229</v>
      </c>
      <c r="H130" s="26"/>
      <c r="I130" s="26"/>
      <c r="J130" s="26"/>
      <c r="K130" s="31"/>
      <c r="L130" s="26"/>
      <c r="M130" s="26" t="s">
        <v>8054</v>
      </c>
      <c r="N130" s="26"/>
      <c r="O130" s="26"/>
      <c r="Q130" s="29" t="str">
        <f t="shared" si="117"/>
        <v>G-LFSO</v>
      </c>
      <c r="R130" s="29" t="str">
        <f t="shared" si="118"/>
        <v>PVT</v>
      </c>
      <c r="S130" s="29" t="str">
        <f t="shared" si="119"/>
        <v>PA38</v>
      </c>
      <c r="T130" s="29" t="str">
        <f t="shared" si="120"/>
        <v>TOMAHAWK</v>
      </c>
      <c r="U130" s="29">
        <f t="shared" si="121"/>
        <v>0</v>
      </c>
      <c r="V130" s="29" t="str">
        <f t="shared" si="122"/>
        <v>VC</v>
      </c>
      <c r="W130" s="29" t="str">
        <f t="shared" si="123"/>
        <v>P</v>
      </c>
      <c r="X130" s="29">
        <f t="shared" si="124"/>
        <v>0</v>
      </c>
      <c r="Y130" s="29">
        <f t="shared" si="125"/>
        <v>0</v>
      </c>
      <c r="Z130" s="29">
        <f t="shared" si="126"/>
        <v>0</v>
      </c>
      <c r="AA130" s="29">
        <f t="shared" si="127"/>
        <v>0</v>
      </c>
      <c r="AB130" s="29">
        <f t="shared" si="128"/>
        <v>0</v>
      </c>
      <c r="AC130" s="29" t="str">
        <f t="shared" si="129"/>
        <v>GLFSO</v>
      </c>
      <c r="AD130" s="29">
        <f t="shared" si="130"/>
        <v>0</v>
      </c>
      <c r="AE130" s="29">
        <f t="shared" si="131"/>
        <v>0</v>
      </c>
    </row>
    <row r="131" spans="1:31" x14ac:dyDescent="0.25">
      <c r="A131" s="28" t="s">
        <v>8550</v>
      </c>
      <c r="B131" s="26" t="s">
        <v>8551</v>
      </c>
      <c r="C131" s="26" t="s">
        <v>215</v>
      </c>
      <c r="D131" s="40" t="s">
        <v>216</v>
      </c>
      <c r="E131" s="31"/>
      <c r="F131" s="31" t="s">
        <v>222</v>
      </c>
      <c r="G131" s="26" t="s">
        <v>229</v>
      </c>
      <c r="H131" s="26"/>
      <c r="I131" s="26"/>
      <c r="J131" s="26"/>
      <c r="K131" s="31"/>
      <c r="L131" s="26"/>
      <c r="M131" s="26" t="s">
        <v>8552</v>
      </c>
      <c r="N131" s="26"/>
      <c r="O131" s="26"/>
      <c r="Q131" s="29" t="str">
        <f t="shared" si="117"/>
        <v>G-LFST</v>
      </c>
      <c r="R131" s="29" t="str">
        <f t="shared" si="118"/>
        <v>LIVERPOOL FLYING SCHOOL</v>
      </c>
      <c r="S131" s="29" t="str">
        <f t="shared" si="119"/>
        <v>P28A</v>
      </c>
      <c r="T131" s="29" t="str">
        <f t="shared" si="120"/>
        <v>CHEROKEE</v>
      </c>
      <c r="U131" s="29">
        <f t="shared" si="121"/>
        <v>0</v>
      </c>
      <c r="V131" s="29" t="str">
        <f t="shared" si="122"/>
        <v>VC</v>
      </c>
      <c r="W131" s="29" t="str">
        <f t="shared" si="123"/>
        <v>P</v>
      </c>
      <c r="X131" s="29">
        <f t="shared" si="124"/>
        <v>0</v>
      </c>
      <c r="Y131" s="29">
        <f t="shared" si="125"/>
        <v>0</v>
      </c>
      <c r="Z131" s="29">
        <f t="shared" si="126"/>
        <v>0</v>
      </c>
      <c r="AA131" s="29">
        <f t="shared" si="127"/>
        <v>0</v>
      </c>
      <c r="AB131" s="29">
        <f t="shared" si="128"/>
        <v>0</v>
      </c>
      <c r="AC131" s="29" t="str">
        <f t="shared" si="129"/>
        <v>GLFST</v>
      </c>
      <c r="AD131" s="29">
        <f t="shared" si="130"/>
        <v>0</v>
      </c>
      <c r="AE131" s="29">
        <f t="shared" si="131"/>
        <v>0</v>
      </c>
    </row>
    <row r="132" spans="1:31" x14ac:dyDescent="0.25">
      <c r="A132" s="28" t="s">
        <v>625</v>
      </c>
      <c r="B132" s="26" t="s">
        <v>626</v>
      </c>
      <c r="C132" s="26" t="s">
        <v>627</v>
      </c>
      <c r="D132" s="26" t="s">
        <v>628</v>
      </c>
      <c r="E132" s="31"/>
      <c r="F132" s="26" t="s">
        <v>222</v>
      </c>
      <c r="G132" s="26" t="s">
        <v>229</v>
      </c>
      <c r="H132" s="26"/>
      <c r="I132" s="26"/>
      <c r="J132" s="26"/>
      <c r="K132" s="31"/>
      <c r="L132" s="26"/>
      <c r="M132" s="26" t="s">
        <v>629</v>
      </c>
      <c r="N132" s="26"/>
      <c r="O132" s="26"/>
      <c r="Q132" s="29" t="str">
        <f t="shared" si="117"/>
        <v>G-LFSU</v>
      </c>
      <c r="R132" s="29" t="str">
        <f t="shared" si="118"/>
        <v>LIVERPOOL FLYING SCHOOL</v>
      </c>
      <c r="S132" s="29" t="str">
        <f t="shared" si="119"/>
        <v>PA38</v>
      </c>
      <c r="T132" s="29" t="str">
        <f t="shared" si="120"/>
        <v>TOMAHAWK</v>
      </c>
      <c r="U132" s="29">
        <f t="shared" si="121"/>
        <v>0</v>
      </c>
      <c r="V132" s="29" t="str">
        <f t="shared" si="122"/>
        <v>VC</v>
      </c>
      <c r="W132" s="29" t="str">
        <f t="shared" si="123"/>
        <v>P</v>
      </c>
      <c r="X132" s="29">
        <f t="shared" si="124"/>
        <v>0</v>
      </c>
      <c r="Y132" s="29">
        <f t="shared" si="125"/>
        <v>0</v>
      </c>
      <c r="Z132" s="29">
        <f t="shared" si="126"/>
        <v>0</v>
      </c>
      <c r="AA132" s="29">
        <f t="shared" si="127"/>
        <v>0</v>
      </c>
      <c r="AB132" s="29">
        <f t="shared" si="128"/>
        <v>0</v>
      </c>
      <c r="AC132" s="29" t="str">
        <f t="shared" si="129"/>
        <v>GLFSU</v>
      </c>
      <c r="AD132" s="29">
        <f t="shared" si="130"/>
        <v>0</v>
      </c>
      <c r="AE132" s="29">
        <f t="shared" si="131"/>
        <v>0</v>
      </c>
    </row>
    <row r="133" spans="1:31" x14ac:dyDescent="0.25">
      <c r="A133" s="28" t="s">
        <v>634</v>
      </c>
      <c r="B133" s="26" t="s">
        <v>635</v>
      </c>
      <c r="C133" s="26" t="s">
        <v>288</v>
      </c>
      <c r="D133" s="26"/>
      <c r="E133" s="31"/>
      <c r="F133" s="26" t="s">
        <v>222</v>
      </c>
      <c r="G133" s="26" t="s">
        <v>229</v>
      </c>
      <c r="H133" s="26"/>
      <c r="I133" s="26"/>
      <c r="J133" s="26"/>
      <c r="K133" s="31"/>
      <c r="L133" s="26"/>
      <c r="M133" s="28" t="s">
        <v>636</v>
      </c>
      <c r="N133" s="26"/>
      <c r="O133" s="26"/>
      <c r="Q133" s="29" t="str">
        <f t="shared" si="117"/>
        <v>G-LINE</v>
      </c>
      <c r="R133" s="29" t="str">
        <f t="shared" si="118"/>
        <v>GB HELICOPTERS</v>
      </c>
      <c r="S133" s="29" t="str">
        <f t="shared" si="119"/>
        <v>AS55</v>
      </c>
      <c r="T133" s="29" t="str">
        <f t="shared" si="120"/>
        <v>TWIN SQUIRREL</v>
      </c>
      <c r="U133" s="29">
        <f t="shared" si="121"/>
        <v>0</v>
      </c>
      <c r="V133" s="29" t="str">
        <f t="shared" si="122"/>
        <v>VCH</v>
      </c>
      <c r="W133" s="29" t="str">
        <f t="shared" si="123"/>
        <v>L</v>
      </c>
      <c r="X133" s="29">
        <f t="shared" si="124"/>
        <v>0</v>
      </c>
      <c r="Y133" s="29">
        <f t="shared" si="125"/>
        <v>0</v>
      </c>
      <c r="Z133" s="29" t="str">
        <f t="shared" si="126"/>
        <v>KNM</v>
      </c>
      <c r="AA133" s="29">
        <f t="shared" si="127"/>
        <v>0</v>
      </c>
      <c r="AB133" s="29">
        <f t="shared" si="128"/>
        <v>0</v>
      </c>
      <c r="AC133" s="29" t="str">
        <f t="shared" si="129"/>
        <v>GLINE</v>
      </c>
      <c r="AD133" s="29">
        <f t="shared" si="130"/>
        <v>0</v>
      </c>
      <c r="AE133" s="29">
        <f t="shared" si="131"/>
        <v>0</v>
      </c>
    </row>
    <row r="134" spans="1:31" x14ac:dyDescent="0.25">
      <c r="A134" s="28" t="s">
        <v>637</v>
      </c>
      <c r="B134" s="26" t="s">
        <v>638</v>
      </c>
      <c r="C134" s="26" t="s">
        <v>639</v>
      </c>
      <c r="D134" s="26" t="s">
        <v>640</v>
      </c>
      <c r="E134" s="26"/>
      <c r="F134" s="26" t="s">
        <v>222</v>
      </c>
      <c r="G134" s="26" t="s">
        <v>229</v>
      </c>
      <c r="H134" s="26"/>
      <c r="I134" s="26"/>
      <c r="J134" s="26"/>
      <c r="K134" s="26"/>
      <c r="L134" s="26"/>
      <c r="M134" s="28" t="s">
        <v>641</v>
      </c>
      <c r="N134" s="26"/>
      <c r="O134" s="26"/>
      <c r="Q134" s="29" t="str">
        <f t="shared" ref="Q134:Q150" si="132">A168</f>
        <v>G-LINJ</v>
      </c>
      <c r="R134" s="29" t="str">
        <f t="shared" ref="R134:R150" si="133">B168</f>
        <v>HELICENTRE AVIATION</v>
      </c>
      <c r="S134" s="29" t="str">
        <f t="shared" ref="S134:S150" si="134">C168</f>
        <v>R44</v>
      </c>
      <c r="T134" s="29" t="str">
        <f t="shared" ref="T134:T150" si="135">D168</f>
        <v>RAVEN 2</v>
      </c>
      <c r="U134" s="29">
        <f t="shared" ref="U134:U150" si="136">E168</f>
        <v>0</v>
      </c>
      <c r="V134" s="29" t="str">
        <f t="shared" ref="V134:V150" si="137">F168</f>
        <v>VCH</v>
      </c>
      <c r="W134" s="29" t="str">
        <f t="shared" ref="W134:W150" si="138">G168</f>
        <v>P</v>
      </c>
      <c r="X134" s="29">
        <f t="shared" ref="X134:X150" si="139">H168</f>
        <v>0</v>
      </c>
      <c r="Y134" s="29">
        <f t="shared" ref="Y134:Y150" si="140">I168</f>
        <v>0</v>
      </c>
      <c r="Z134" s="29">
        <f t="shared" ref="Z134:Z150" si="141">J168</f>
        <v>0</v>
      </c>
      <c r="AA134" s="29">
        <f t="shared" ref="AA134:AA150" si="142">K168</f>
        <v>0</v>
      </c>
      <c r="AB134" s="29">
        <f t="shared" ref="AB134:AB150" si="143">L168</f>
        <v>0</v>
      </c>
      <c r="AC134" s="29" t="str">
        <f t="shared" ref="AC134:AC150" si="144">M168</f>
        <v>GLINJ</v>
      </c>
      <c r="AD134" s="29">
        <f t="shared" ref="AD134:AD150" si="145">N168</f>
        <v>0</v>
      </c>
      <c r="AE134" s="29">
        <f t="shared" ref="AE134:AE150" si="146">O168</f>
        <v>0</v>
      </c>
    </row>
    <row r="135" spans="1:31" x14ac:dyDescent="0.25">
      <c r="A135" s="28" t="s">
        <v>8032</v>
      </c>
      <c r="B135" s="26" t="s">
        <v>8028</v>
      </c>
      <c r="C135" s="26" t="s">
        <v>407</v>
      </c>
      <c r="D135" s="26" t="s">
        <v>408</v>
      </c>
      <c r="E135" s="31"/>
      <c r="F135" s="26" t="s">
        <v>396</v>
      </c>
      <c r="G135" s="26" t="s">
        <v>229</v>
      </c>
      <c r="H135" s="26"/>
      <c r="I135" s="26"/>
      <c r="J135" s="26"/>
      <c r="K135" s="31"/>
      <c r="L135" s="26"/>
      <c r="M135" s="26" t="s">
        <v>8034</v>
      </c>
      <c r="N135" s="26"/>
      <c r="O135" s="26"/>
      <c r="Q135" s="29" t="str">
        <f t="shared" si="132"/>
        <v>G-LINY</v>
      </c>
      <c r="R135" s="29" t="str">
        <f t="shared" si="133"/>
        <v>HELICENTRE AVIATION</v>
      </c>
      <c r="S135" s="29" t="str">
        <f t="shared" si="134"/>
        <v>R44</v>
      </c>
      <c r="T135" s="29" t="str">
        <f t="shared" si="135"/>
        <v>RAVEN 2</v>
      </c>
      <c r="U135" s="29">
        <f t="shared" si="136"/>
        <v>0</v>
      </c>
      <c r="V135" s="29" t="str">
        <f t="shared" si="137"/>
        <v>VCH</v>
      </c>
      <c r="W135" s="29" t="str">
        <f t="shared" si="138"/>
        <v>P</v>
      </c>
      <c r="X135" s="29">
        <f t="shared" si="139"/>
        <v>0</v>
      </c>
      <c r="Y135" s="29">
        <f t="shared" si="140"/>
        <v>0</v>
      </c>
      <c r="Z135" s="29">
        <f t="shared" si="141"/>
        <v>0</v>
      </c>
      <c r="AA135" s="29">
        <f t="shared" si="142"/>
        <v>0</v>
      </c>
      <c r="AB135" s="29">
        <f t="shared" si="143"/>
        <v>0</v>
      </c>
      <c r="AC135" s="29" t="str">
        <f t="shared" si="144"/>
        <v>GLINY</v>
      </c>
      <c r="AD135" s="29">
        <f t="shared" si="145"/>
        <v>0</v>
      </c>
      <c r="AE135" s="29">
        <f t="shared" si="146"/>
        <v>0</v>
      </c>
    </row>
    <row r="136" spans="1:31" x14ac:dyDescent="0.25">
      <c r="A136" s="28" t="s">
        <v>65</v>
      </c>
      <c r="B136" s="26" t="s">
        <v>648</v>
      </c>
      <c r="C136" s="26" t="s">
        <v>649</v>
      </c>
      <c r="D136" s="26"/>
      <c r="E136" s="31"/>
      <c r="F136" s="26" t="s">
        <v>256</v>
      </c>
      <c r="G136" s="26" t="s">
        <v>229</v>
      </c>
      <c r="H136" s="26"/>
      <c r="I136" s="26"/>
      <c r="J136" s="26"/>
      <c r="K136" s="31"/>
      <c r="L136" s="26"/>
      <c r="M136" s="26" t="s">
        <v>186</v>
      </c>
      <c r="N136" s="26"/>
      <c r="O136" s="26"/>
      <c r="Q136" s="29" t="str">
        <f t="shared" si="132"/>
        <v>G-LINZ</v>
      </c>
      <c r="R136" s="29" t="str">
        <f t="shared" si="133"/>
        <v>HELICENTRE AVIATION</v>
      </c>
      <c r="S136" s="29" t="str">
        <f t="shared" si="134"/>
        <v>R44</v>
      </c>
      <c r="T136" s="29" t="str">
        <f t="shared" si="135"/>
        <v>RAVEN 2</v>
      </c>
      <c r="U136" s="29">
        <f t="shared" si="136"/>
        <v>0</v>
      </c>
      <c r="V136" s="29" t="str">
        <f t="shared" si="137"/>
        <v>VCH</v>
      </c>
      <c r="W136" s="29" t="str">
        <f t="shared" si="138"/>
        <v>P</v>
      </c>
      <c r="X136" s="29">
        <f t="shared" si="139"/>
        <v>0</v>
      </c>
      <c r="Y136" s="29">
        <f t="shared" si="140"/>
        <v>0</v>
      </c>
      <c r="Z136" s="29">
        <f t="shared" si="141"/>
        <v>0</v>
      </c>
      <c r="AA136" s="29">
        <f t="shared" si="142"/>
        <v>0</v>
      </c>
      <c r="AB136" s="29">
        <f t="shared" si="143"/>
        <v>0</v>
      </c>
      <c r="AC136" s="29" t="str">
        <f t="shared" si="144"/>
        <v>GLINZ</v>
      </c>
      <c r="AD136" s="29">
        <f t="shared" si="145"/>
        <v>0</v>
      </c>
      <c r="AE136" s="29">
        <f t="shared" si="146"/>
        <v>0</v>
      </c>
    </row>
    <row r="137" spans="1:31" x14ac:dyDescent="0.25">
      <c r="A137" s="28" t="s">
        <v>8611</v>
      </c>
      <c r="B137" s="26" t="s">
        <v>8612</v>
      </c>
      <c r="C137" s="26" t="s">
        <v>249</v>
      </c>
      <c r="D137" s="26" t="s">
        <v>8286</v>
      </c>
      <c r="E137" s="31"/>
      <c r="F137" s="31" t="s">
        <v>222</v>
      </c>
      <c r="G137" s="26" t="s">
        <v>229</v>
      </c>
      <c r="H137" s="26"/>
      <c r="I137" s="26"/>
      <c r="J137" s="26"/>
      <c r="K137" s="31"/>
      <c r="L137" s="26"/>
      <c r="M137" s="28" t="s">
        <v>8613</v>
      </c>
      <c r="N137" s="26"/>
      <c r="O137" s="26"/>
      <c r="Q137" s="29" t="str">
        <f t="shared" si="132"/>
        <v>G-LITO</v>
      </c>
      <c r="R137" s="29" t="str">
        <f t="shared" si="133"/>
        <v>CASTLE AIR LTD</v>
      </c>
      <c r="S137" s="29" t="str">
        <f t="shared" si="134"/>
        <v>A109</v>
      </c>
      <c r="T137" s="29">
        <f t="shared" si="135"/>
        <v>0</v>
      </c>
      <c r="U137" s="29">
        <f t="shared" si="136"/>
        <v>0</v>
      </c>
      <c r="V137" s="29" t="str">
        <f t="shared" si="137"/>
        <v>VCH</v>
      </c>
      <c r="W137" s="29" t="str">
        <f t="shared" si="138"/>
        <v>AD</v>
      </c>
      <c r="X137" s="29">
        <f t="shared" si="139"/>
        <v>0</v>
      </c>
      <c r="Y137" s="29">
        <f t="shared" si="140"/>
        <v>0</v>
      </c>
      <c r="Z137" s="29" t="str">
        <f t="shared" si="141"/>
        <v>CST</v>
      </c>
      <c r="AA137" s="29">
        <f t="shared" si="142"/>
        <v>0</v>
      </c>
      <c r="AB137" s="29">
        <f t="shared" si="143"/>
        <v>0</v>
      </c>
      <c r="AC137" s="29" t="str">
        <f t="shared" si="144"/>
        <v>GLITO</v>
      </c>
      <c r="AD137" s="29">
        <f t="shared" si="145"/>
        <v>0</v>
      </c>
      <c r="AE137" s="29">
        <f t="shared" si="146"/>
        <v>0</v>
      </c>
    </row>
    <row r="138" spans="1:31" x14ac:dyDescent="0.25">
      <c r="A138" s="28" t="s">
        <v>8506</v>
      </c>
      <c r="B138" s="26" t="s">
        <v>8507</v>
      </c>
      <c r="C138" s="26" t="s">
        <v>261</v>
      </c>
      <c r="D138" s="26" t="s">
        <v>262</v>
      </c>
      <c r="E138" s="31"/>
      <c r="F138" s="31" t="s">
        <v>222</v>
      </c>
      <c r="G138" s="26" t="s">
        <v>8508</v>
      </c>
      <c r="H138" s="26"/>
      <c r="I138" s="26"/>
      <c r="J138" s="26"/>
      <c r="K138" s="31"/>
      <c r="L138" s="26"/>
      <c r="M138" s="26" t="s">
        <v>8509</v>
      </c>
      <c r="N138" s="26"/>
      <c r="O138" s="26"/>
      <c r="Q138" s="29" t="str">
        <f t="shared" si="132"/>
        <v>G-LNAC</v>
      </c>
      <c r="R138" s="29" t="str">
        <f t="shared" si="133"/>
        <v>SPECIALIST AVIATION SERVICES LTD</v>
      </c>
      <c r="S138" s="29" t="str">
        <f t="shared" si="134"/>
        <v>A169</v>
      </c>
      <c r="T138" s="29">
        <f t="shared" si="135"/>
        <v>0</v>
      </c>
      <c r="U138" s="29">
        <f t="shared" si="136"/>
        <v>0</v>
      </c>
      <c r="V138" s="29" t="str">
        <f t="shared" si="137"/>
        <v>VCH</v>
      </c>
      <c r="W138" s="29" t="str">
        <f t="shared" si="138"/>
        <v>L</v>
      </c>
      <c r="X138" s="29">
        <f t="shared" si="139"/>
        <v>0</v>
      </c>
      <c r="Y138" s="29">
        <f t="shared" si="140"/>
        <v>0</v>
      </c>
      <c r="Z138" s="29" t="str">
        <f t="shared" si="141"/>
        <v>PLC</v>
      </c>
      <c r="AA138" s="29">
        <f t="shared" si="142"/>
        <v>0</v>
      </c>
      <c r="AB138" s="29">
        <f t="shared" si="143"/>
        <v>0</v>
      </c>
      <c r="AC138" s="29" t="str">
        <f t="shared" si="144"/>
        <v>GLNAC</v>
      </c>
      <c r="AD138" s="29">
        <f t="shared" si="145"/>
        <v>0</v>
      </c>
      <c r="AE138" s="29">
        <f t="shared" si="146"/>
        <v>0</v>
      </c>
    </row>
    <row r="139" spans="1:31" x14ac:dyDescent="0.25">
      <c r="A139" s="28" t="s">
        <v>656</v>
      </c>
      <c r="B139" s="26" t="s">
        <v>657</v>
      </c>
      <c r="C139" s="26" t="s">
        <v>658</v>
      </c>
      <c r="D139" s="26" t="s">
        <v>658</v>
      </c>
      <c r="E139" s="31"/>
      <c r="F139" s="26" t="s">
        <v>222</v>
      </c>
      <c r="G139" s="26" t="s">
        <v>229</v>
      </c>
      <c r="H139" s="26"/>
      <c r="I139" s="26"/>
      <c r="J139" s="26"/>
      <c r="K139" s="31"/>
      <c r="L139" s="26"/>
      <c r="M139" s="26" t="s">
        <v>659</v>
      </c>
      <c r="N139" s="26"/>
      <c r="O139" s="26"/>
      <c r="Q139" s="29" t="str">
        <f t="shared" si="132"/>
        <v>G-LRMJ</v>
      </c>
      <c r="R139" s="29" t="str">
        <f t="shared" si="133"/>
        <v>AVIATEQ AVIATION</v>
      </c>
      <c r="S139" s="29" t="str">
        <f t="shared" si="134"/>
        <v>SR22</v>
      </c>
      <c r="T139" s="29">
        <f t="shared" si="135"/>
        <v>0</v>
      </c>
      <c r="U139" s="29">
        <f t="shared" si="136"/>
        <v>0</v>
      </c>
      <c r="V139" s="29" t="str">
        <f t="shared" si="137"/>
        <v>VC</v>
      </c>
      <c r="W139" s="29" t="str">
        <f t="shared" si="138"/>
        <v>P</v>
      </c>
      <c r="X139" s="29">
        <f t="shared" si="139"/>
        <v>0</v>
      </c>
      <c r="Y139" s="29">
        <f t="shared" si="140"/>
        <v>0</v>
      </c>
      <c r="Z139" s="29">
        <f t="shared" si="141"/>
        <v>0</v>
      </c>
      <c r="AA139" s="29">
        <f t="shared" si="142"/>
        <v>0</v>
      </c>
      <c r="AB139" s="29">
        <f t="shared" si="143"/>
        <v>0</v>
      </c>
      <c r="AC139" s="29" t="str">
        <f t="shared" si="144"/>
        <v>GLRMJ</v>
      </c>
      <c r="AD139" s="29">
        <f t="shared" si="145"/>
        <v>0</v>
      </c>
      <c r="AE139" s="29" t="str">
        <f t="shared" si="146"/>
        <v>EMERGENCY BALLISTIC DEVICE</v>
      </c>
    </row>
    <row r="140" spans="1:31" x14ac:dyDescent="0.25">
      <c r="A140" s="28" t="s">
        <v>8035</v>
      </c>
      <c r="B140" s="26" t="s">
        <v>8028</v>
      </c>
      <c r="C140" s="26" t="s">
        <v>4104</v>
      </c>
      <c r="D140" s="26"/>
      <c r="E140" s="31"/>
      <c r="F140" s="26" t="s">
        <v>396</v>
      </c>
      <c r="G140" s="26" t="s">
        <v>229</v>
      </c>
      <c r="H140" s="26"/>
      <c r="I140" s="26"/>
      <c r="J140" s="26"/>
      <c r="K140" s="31"/>
      <c r="L140" s="26"/>
      <c r="M140" s="26" t="s">
        <v>8036</v>
      </c>
      <c r="N140" s="26"/>
      <c r="O140" s="26"/>
      <c r="Q140" s="29" t="str">
        <f t="shared" si="132"/>
        <v>G-LUFC</v>
      </c>
      <c r="R140" s="29" t="str">
        <f t="shared" si="133"/>
        <v>VNE AVIATION TRAINING</v>
      </c>
      <c r="S140" s="29" t="str">
        <f t="shared" si="134"/>
        <v>B407</v>
      </c>
      <c r="T140" s="29">
        <f t="shared" si="135"/>
        <v>0</v>
      </c>
      <c r="U140" s="29">
        <f t="shared" si="136"/>
        <v>0</v>
      </c>
      <c r="V140" s="29" t="str">
        <f t="shared" si="137"/>
        <v>VCH</v>
      </c>
      <c r="W140" s="29" t="str">
        <f t="shared" si="138"/>
        <v>AD</v>
      </c>
      <c r="X140" s="29">
        <f t="shared" si="139"/>
        <v>0</v>
      </c>
      <c r="Y140" s="29">
        <f t="shared" si="140"/>
        <v>0</v>
      </c>
      <c r="Z140" s="29">
        <f t="shared" si="141"/>
        <v>0</v>
      </c>
      <c r="AA140" s="29">
        <f t="shared" si="142"/>
        <v>0</v>
      </c>
      <c r="AB140" s="29">
        <f t="shared" si="143"/>
        <v>0</v>
      </c>
      <c r="AC140" s="29" t="str">
        <f t="shared" si="144"/>
        <v>GLUFC</v>
      </c>
      <c r="AD140" s="29">
        <f t="shared" si="145"/>
        <v>0</v>
      </c>
      <c r="AE140" s="29">
        <f t="shared" si="146"/>
        <v>0</v>
      </c>
    </row>
    <row r="141" spans="1:31" x14ac:dyDescent="0.25">
      <c r="A141" s="28" t="s">
        <v>8648</v>
      </c>
      <c r="B141" s="26" t="s">
        <v>8646</v>
      </c>
      <c r="C141" s="26" t="s">
        <v>1098</v>
      </c>
      <c r="D141" s="26" t="s">
        <v>8649</v>
      </c>
      <c r="E141" s="31"/>
      <c r="F141" s="31" t="s">
        <v>222</v>
      </c>
      <c r="G141" s="26" t="s">
        <v>229</v>
      </c>
      <c r="H141" s="26"/>
      <c r="I141" s="26"/>
      <c r="J141" s="26"/>
      <c r="K141" s="31"/>
      <c r="L141" s="26"/>
      <c r="M141" s="26" t="s">
        <v>8650</v>
      </c>
      <c r="N141" s="26"/>
      <c r="O141" s="26"/>
      <c r="Q141" s="29" t="str">
        <f t="shared" si="132"/>
        <v>G-LUSO</v>
      </c>
      <c r="R141" s="29" t="str">
        <f t="shared" si="133"/>
        <v>RAVENAIR</v>
      </c>
      <c r="S141" s="29" t="str">
        <f t="shared" si="134"/>
        <v>PC12</v>
      </c>
      <c r="T141" s="29">
        <f t="shared" si="135"/>
        <v>0</v>
      </c>
      <c r="U141" s="29">
        <f t="shared" si="136"/>
        <v>0</v>
      </c>
      <c r="V141" s="29" t="str">
        <f t="shared" si="137"/>
        <v>VC</v>
      </c>
      <c r="W141" s="29" t="str">
        <f t="shared" si="138"/>
        <v>AD</v>
      </c>
      <c r="X141" s="29">
        <f t="shared" si="139"/>
        <v>0</v>
      </c>
      <c r="Y141" s="29">
        <f t="shared" si="140"/>
        <v>0</v>
      </c>
      <c r="Z141" s="29" t="str">
        <f t="shared" si="141"/>
        <v>RVR</v>
      </c>
      <c r="AA141" s="29">
        <f t="shared" si="142"/>
        <v>0</v>
      </c>
      <c r="AB141" s="29">
        <f t="shared" si="143"/>
        <v>0</v>
      </c>
      <c r="AC141" s="29" t="str">
        <f t="shared" si="144"/>
        <v>GLUSO</v>
      </c>
      <c r="AD141" s="29">
        <f t="shared" si="145"/>
        <v>0</v>
      </c>
      <c r="AE141" s="29">
        <f t="shared" si="146"/>
        <v>0</v>
      </c>
    </row>
    <row r="142" spans="1:31" x14ac:dyDescent="0.25">
      <c r="A142" s="28" t="s">
        <v>8561</v>
      </c>
      <c r="B142" s="26" t="s">
        <v>691</v>
      </c>
      <c r="C142" s="26" t="s">
        <v>559</v>
      </c>
      <c r="D142" s="26"/>
      <c r="E142" s="31"/>
      <c r="F142" s="31" t="s">
        <v>396</v>
      </c>
      <c r="G142" s="26" t="s">
        <v>229</v>
      </c>
      <c r="H142" s="26"/>
      <c r="I142" s="26"/>
      <c r="J142" s="26"/>
      <c r="K142" s="31"/>
      <c r="L142" s="26"/>
      <c r="M142" s="26" t="s">
        <v>8562</v>
      </c>
      <c r="N142" s="26"/>
      <c r="O142" s="26"/>
      <c r="Q142" s="29" t="str">
        <f t="shared" si="132"/>
        <v>G-LUXE</v>
      </c>
      <c r="R142" s="29" t="str">
        <f t="shared" si="133"/>
        <v>DIRECT FLIGHT LTD</v>
      </c>
      <c r="S142" s="29" t="str">
        <f t="shared" si="134"/>
        <v>B463</v>
      </c>
      <c r="T142" s="29" t="str">
        <f t="shared" si="135"/>
        <v>AVRO RJ</v>
      </c>
      <c r="U142" s="29">
        <f t="shared" si="136"/>
        <v>0</v>
      </c>
      <c r="V142" s="29" t="str">
        <f t="shared" si="137"/>
        <v>VC</v>
      </c>
      <c r="W142" s="29" t="str">
        <f t="shared" si="138"/>
        <v>AD</v>
      </c>
      <c r="X142" s="29">
        <f t="shared" si="139"/>
        <v>0</v>
      </c>
      <c r="Y142" s="29">
        <f t="shared" si="140"/>
        <v>0</v>
      </c>
      <c r="Z142" s="29" t="str">
        <f t="shared" si="141"/>
        <v>DCT</v>
      </c>
      <c r="AA142" s="29">
        <f t="shared" si="142"/>
        <v>0</v>
      </c>
      <c r="AB142" s="29" t="str">
        <f t="shared" si="143"/>
        <v>Charter</v>
      </c>
      <c r="AC142" s="29" t="str">
        <f t="shared" si="144"/>
        <v>GLUXE</v>
      </c>
      <c r="AD142" s="29">
        <f t="shared" si="145"/>
        <v>0</v>
      </c>
      <c r="AE142" s="29">
        <f t="shared" si="146"/>
        <v>0</v>
      </c>
    </row>
    <row r="143" spans="1:31" x14ac:dyDescent="0.25">
      <c r="A143" s="28" t="s">
        <v>677</v>
      </c>
      <c r="B143" s="26" t="s">
        <v>678</v>
      </c>
      <c r="C143" s="26" t="s">
        <v>261</v>
      </c>
      <c r="D143" s="26" t="s">
        <v>262</v>
      </c>
      <c r="E143" s="31"/>
      <c r="F143" s="26" t="s">
        <v>222</v>
      </c>
      <c r="G143" s="26" t="s">
        <v>229</v>
      </c>
      <c r="H143" s="26"/>
      <c r="I143" s="26"/>
      <c r="J143" s="26"/>
      <c r="K143" s="31"/>
      <c r="L143" s="26"/>
      <c r="M143" s="26" t="s">
        <v>679</v>
      </c>
      <c r="N143" s="26"/>
      <c r="O143" s="26"/>
      <c r="Q143" s="29" t="str">
        <f t="shared" si="132"/>
        <v>G-MAFA</v>
      </c>
      <c r="R143" s="29" t="str">
        <f t="shared" si="133"/>
        <v>DIRECT FLIGHT LTD</v>
      </c>
      <c r="S143" s="29" t="str">
        <f t="shared" si="134"/>
        <v>F406</v>
      </c>
      <c r="T143" s="29" t="str">
        <f t="shared" si="135"/>
        <v>CARAVAN 2</v>
      </c>
      <c r="U143" s="29">
        <f t="shared" si="136"/>
        <v>0</v>
      </c>
      <c r="V143" s="29" t="str">
        <f t="shared" si="137"/>
        <v>VC</v>
      </c>
      <c r="W143" s="29" t="str">
        <f t="shared" si="138"/>
        <v>AD</v>
      </c>
      <c r="X143" s="29">
        <f t="shared" si="139"/>
        <v>0</v>
      </c>
      <c r="Y143" s="29">
        <f t="shared" si="140"/>
        <v>0</v>
      </c>
      <c r="Z143" s="29" t="str">
        <f t="shared" si="141"/>
        <v>DCT</v>
      </c>
      <c r="AA143" s="29">
        <f t="shared" si="142"/>
        <v>0</v>
      </c>
      <c r="AB143" s="29">
        <f t="shared" si="143"/>
        <v>0</v>
      </c>
      <c r="AC143" s="29" t="str">
        <f t="shared" si="144"/>
        <v>GMAFA</v>
      </c>
      <c r="AD143" s="29">
        <f t="shared" si="145"/>
        <v>0</v>
      </c>
      <c r="AE143" s="29">
        <f t="shared" si="146"/>
        <v>0</v>
      </c>
    </row>
    <row r="144" spans="1:31" x14ac:dyDescent="0.25">
      <c r="A144" s="28" t="s">
        <v>8605</v>
      </c>
      <c r="B144" s="26" t="s">
        <v>8606</v>
      </c>
      <c r="C144" s="26" t="s">
        <v>490</v>
      </c>
      <c r="D144" s="26" t="s">
        <v>491</v>
      </c>
      <c r="E144" s="31"/>
      <c r="F144" s="31" t="s">
        <v>396</v>
      </c>
      <c r="G144" s="26" t="s">
        <v>446</v>
      </c>
      <c r="H144" s="26"/>
      <c r="I144" s="26"/>
      <c r="J144" s="26"/>
      <c r="K144" s="31"/>
      <c r="L144" s="26"/>
      <c r="M144" s="26" t="s">
        <v>8607</v>
      </c>
      <c r="N144" s="26"/>
      <c r="O144" s="26"/>
      <c r="Q144" s="29" t="str">
        <f t="shared" si="132"/>
        <v>G-MAFB</v>
      </c>
      <c r="R144" s="29" t="str">
        <f t="shared" si="133"/>
        <v>DIRECT FLIGHT LTD</v>
      </c>
      <c r="S144" s="29" t="str">
        <f t="shared" si="134"/>
        <v>F406</v>
      </c>
      <c r="T144" s="29" t="str">
        <f t="shared" si="135"/>
        <v>CARAVAN 2</v>
      </c>
      <c r="U144" s="29">
        <f t="shared" si="136"/>
        <v>0</v>
      </c>
      <c r="V144" s="29" t="str">
        <f t="shared" si="137"/>
        <v>VC</v>
      </c>
      <c r="W144" s="29" t="str">
        <f t="shared" si="138"/>
        <v>AD</v>
      </c>
      <c r="X144" s="29">
        <f t="shared" si="139"/>
        <v>0</v>
      </c>
      <c r="Y144" s="29">
        <f t="shared" si="140"/>
        <v>0</v>
      </c>
      <c r="Z144" s="29" t="str">
        <f t="shared" si="141"/>
        <v>DCT</v>
      </c>
      <c r="AA144" s="29">
        <f t="shared" si="142"/>
        <v>0</v>
      </c>
      <c r="AB144" s="29">
        <f t="shared" si="143"/>
        <v>0</v>
      </c>
      <c r="AC144" s="29" t="str">
        <f t="shared" si="144"/>
        <v>GMAFB</v>
      </c>
      <c r="AD144" s="29">
        <f t="shared" si="145"/>
        <v>0</v>
      </c>
      <c r="AE144" s="29">
        <f t="shared" si="146"/>
        <v>0</v>
      </c>
    </row>
    <row r="145" spans="1:31" x14ac:dyDescent="0.25">
      <c r="A145" s="28" t="s">
        <v>57</v>
      </c>
      <c r="B145" s="26" t="s">
        <v>682</v>
      </c>
      <c r="C145" s="26" t="s">
        <v>683</v>
      </c>
      <c r="D145" s="26" t="s">
        <v>684</v>
      </c>
      <c r="E145" s="31"/>
      <c r="F145" s="26" t="s">
        <v>396</v>
      </c>
      <c r="G145" s="26" t="s">
        <v>229</v>
      </c>
      <c r="H145" s="26"/>
      <c r="I145" s="26"/>
      <c r="J145" s="26"/>
      <c r="K145" s="31"/>
      <c r="L145" s="26"/>
      <c r="M145" s="26" t="s">
        <v>685</v>
      </c>
      <c r="N145" s="26"/>
      <c r="O145" s="26"/>
      <c r="Q145" s="29" t="str">
        <f t="shared" si="132"/>
        <v>G-MAKN</v>
      </c>
      <c r="R145" s="29" t="str">
        <f t="shared" si="133"/>
        <v>RAVENAIR AIRCRAFT LTD</v>
      </c>
      <c r="S145" s="29" t="str">
        <f t="shared" si="134"/>
        <v>PC12</v>
      </c>
      <c r="T145" s="29">
        <f t="shared" si="135"/>
        <v>0</v>
      </c>
      <c r="U145" s="29">
        <f t="shared" si="136"/>
        <v>0</v>
      </c>
      <c r="V145" s="29" t="str">
        <f t="shared" si="137"/>
        <v>VC</v>
      </c>
      <c r="W145" s="29" t="str">
        <f t="shared" si="138"/>
        <v>AD</v>
      </c>
      <c r="X145" s="29">
        <f t="shared" si="139"/>
        <v>0</v>
      </c>
      <c r="Y145" s="29">
        <f t="shared" si="140"/>
        <v>0</v>
      </c>
      <c r="Z145" s="29" t="str">
        <f t="shared" si="141"/>
        <v>RVR</v>
      </c>
      <c r="AA145" s="29">
        <f t="shared" si="142"/>
        <v>0</v>
      </c>
      <c r="AB145" s="29">
        <f t="shared" si="143"/>
        <v>0</v>
      </c>
      <c r="AC145" s="29" t="str">
        <f t="shared" si="144"/>
        <v>GMAKN</v>
      </c>
      <c r="AD145" s="29">
        <f t="shared" si="145"/>
        <v>0</v>
      </c>
      <c r="AE145" s="29">
        <f t="shared" si="146"/>
        <v>0</v>
      </c>
    </row>
    <row r="146" spans="1:31" x14ac:dyDescent="0.25">
      <c r="A146" s="28" t="s">
        <v>8302</v>
      </c>
      <c r="B146" s="26" t="s">
        <v>8303</v>
      </c>
      <c r="C146" s="26" t="s">
        <v>649</v>
      </c>
      <c r="D146" s="40"/>
      <c r="E146" s="31"/>
      <c r="F146" s="31" t="s">
        <v>217</v>
      </c>
      <c r="G146" s="26" t="s">
        <v>229</v>
      </c>
      <c r="H146" s="26"/>
      <c r="I146" s="26"/>
      <c r="J146" s="26"/>
      <c r="K146" s="31"/>
      <c r="L146" s="26"/>
      <c r="M146" s="26" t="s">
        <v>8304</v>
      </c>
      <c r="N146" s="26"/>
      <c r="O146" s="26"/>
      <c r="Q146" s="29" t="str">
        <f t="shared" si="132"/>
        <v>G-MAOL</v>
      </c>
      <c r="R146" s="29" t="str">
        <f t="shared" si="133"/>
        <v>SLOANE HELICOPTERS LTD</v>
      </c>
      <c r="S146" s="29" t="str">
        <f t="shared" si="134"/>
        <v>A109</v>
      </c>
      <c r="T146" s="29">
        <f t="shared" si="135"/>
        <v>0</v>
      </c>
      <c r="U146" s="29">
        <f t="shared" si="136"/>
        <v>0</v>
      </c>
      <c r="V146" s="29" t="str">
        <f t="shared" si="137"/>
        <v>VCH</v>
      </c>
      <c r="W146" s="29" t="str">
        <f t="shared" si="138"/>
        <v>AD</v>
      </c>
      <c r="X146" s="29">
        <f t="shared" si="139"/>
        <v>0</v>
      </c>
      <c r="Y146" s="29">
        <f t="shared" si="140"/>
        <v>0</v>
      </c>
      <c r="Z146" s="29" t="str">
        <f t="shared" si="141"/>
        <v>SLN</v>
      </c>
      <c r="AA146" s="29">
        <f t="shared" si="142"/>
        <v>0</v>
      </c>
      <c r="AB146" s="29">
        <f t="shared" si="143"/>
        <v>0</v>
      </c>
      <c r="AC146" s="29" t="str">
        <f t="shared" si="144"/>
        <v>GMAOL</v>
      </c>
      <c r="AD146" s="29">
        <f t="shared" si="145"/>
        <v>0</v>
      </c>
      <c r="AE146" s="29">
        <f t="shared" si="146"/>
        <v>0</v>
      </c>
    </row>
    <row r="147" spans="1:31" x14ac:dyDescent="0.25">
      <c r="A147" s="28" t="s">
        <v>8642</v>
      </c>
      <c r="B147" s="26" t="s">
        <v>8643</v>
      </c>
      <c r="C147" s="26" t="s">
        <v>3761</v>
      </c>
      <c r="D147" s="26" t="s">
        <v>8644</v>
      </c>
      <c r="E147" s="31"/>
      <c r="F147" s="31" t="s">
        <v>222</v>
      </c>
      <c r="G147" s="26" t="s">
        <v>229</v>
      </c>
      <c r="H147" s="26"/>
      <c r="I147" s="26"/>
      <c r="J147" s="26"/>
      <c r="K147" s="31"/>
      <c r="L147" s="26"/>
      <c r="M147" s="26" t="s">
        <v>8642</v>
      </c>
      <c r="N147" s="26"/>
      <c r="O147" s="26"/>
      <c r="Q147" s="29" t="str">
        <f t="shared" si="132"/>
        <v>G-MCAN</v>
      </c>
      <c r="R147" s="29" t="str">
        <f t="shared" si="133"/>
        <v>CASTLE AIR LTD</v>
      </c>
      <c r="S147" s="29" t="str">
        <f t="shared" si="134"/>
        <v>A109</v>
      </c>
      <c r="T147" s="29">
        <f t="shared" si="135"/>
        <v>0</v>
      </c>
      <c r="U147" s="29">
        <f t="shared" si="136"/>
        <v>0</v>
      </c>
      <c r="V147" s="29" t="str">
        <f t="shared" si="137"/>
        <v>VCH</v>
      </c>
      <c r="W147" s="29" t="str">
        <f t="shared" si="138"/>
        <v>AD</v>
      </c>
      <c r="X147" s="29">
        <f t="shared" si="139"/>
        <v>0</v>
      </c>
      <c r="Y147" s="29">
        <f t="shared" si="140"/>
        <v>0</v>
      </c>
      <c r="Z147" s="29" t="str">
        <f t="shared" si="141"/>
        <v>CST</v>
      </c>
      <c r="AA147" s="29">
        <f t="shared" si="142"/>
        <v>0</v>
      </c>
      <c r="AB147" s="29">
        <f t="shared" si="143"/>
        <v>0</v>
      </c>
      <c r="AC147" s="29" t="str">
        <f t="shared" si="144"/>
        <v>GMCAN</v>
      </c>
      <c r="AD147" s="29">
        <f t="shared" si="145"/>
        <v>0</v>
      </c>
      <c r="AE147" s="29">
        <f t="shared" si="146"/>
        <v>0</v>
      </c>
    </row>
    <row r="148" spans="1:31" x14ac:dyDescent="0.25">
      <c r="A148" s="28" t="s">
        <v>8181</v>
      </c>
      <c r="B148" s="26" t="s">
        <v>8182</v>
      </c>
      <c r="C148" s="26" t="s">
        <v>3112</v>
      </c>
      <c r="D148" s="40" t="s">
        <v>8183</v>
      </c>
      <c r="E148" s="31"/>
      <c r="F148" s="31" t="s">
        <v>222</v>
      </c>
      <c r="G148" s="26" t="s">
        <v>229</v>
      </c>
      <c r="H148" s="26"/>
      <c r="I148" s="26"/>
      <c r="J148" s="26"/>
      <c r="K148" s="31"/>
      <c r="L148" s="26"/>
      <c r="M148" s="26" t="s">
        <v>8184</v>
      </c>
      <c r="N148" s="26"/>
      <c r="O148" s="26"/>
      <c r="Q148" s="29" t="str">
        <f t="shared" si="132"/>
        <v>G-MCGB</v>
      </c>
      <c r="R148" s="29" t="str">
        <f t="shared" si="133"/>
        <v>BRISTOW HELICOPTERS LTD</v>
      </c>
      <c r="S148" s="29" t="str">
        <f t="shared" si="134"/>
        <v>S92</v>
      </c>
      <c r="T148" s="29" t="str">
        <f t="shared" si="135"/>
        <v>CYCLONE</v>
      </c>
      <c r="U148" s="29">
        <f t="shared" si="136"/>
        <v>0</v>
      </c>
      <c r="V148" s="29" t="str">
        <f t="shared" si="137"/>
        <v>VCH</v>
      </c>
      <c r="W148" s="29" t="str">
        <f t="shared" si="138"/>
        <v>L</v>
      </c>
      <c r="X148" s="29">
        <f t="shared" si="139"/>
        <v>0</v>
      </c>
      <c r="Y148" s="29">
        <f t="shared" si="140"/>
        <v>0</v>
      </c>
      <c r="Z148" s="29" t="str">
        <f t="shared" si="141"/>
        <v>BHL</v>
      </c>
      <c r="AA148" s="29">
        <f t="shared" si="142"/>
        <v>0</v>
      </c>
      <c r="AB148" s="29">
        <f t="shared" si="143"/>
        <v>0</v>
      </c>
      <c r="AC148" s="29" t="str">
        <f t="shared" si="144"/>
        <v>GMCGB</v>
      </c>
      <c r="AD148" s="29">
        <f t="shared" si="145"/>
        <v>0</v>
      </c>
      <c r="AE148" s="29">
        <f t="shared" si="146"/>
        <v>0</v>
      </c>
    </row>
    <row r="149" spans="1:31" x14ac:dyDescent="0.25">
      <c r="A149" s="28" t="s">
        <v>8565</v>
      </c>
      <c r="B149" s="26" t="s">
        <v>8566</v>
      </c>
      <c r="C149" s="26" t="s">
        <v>1054</v>
      </c>
      <c r="D149" s="26" t="s">
        <v>1055</v>
      </c>
      <c r="E149" s="31"/>
      <c r="F149" s="31" t="s">
        <v>222</v>
      </c>
      <c r="G149" s="26" t="s">
        <v>229</v>
      </c>
      <c r="H149" s="26"/>
      <c r="I149" s="26"/>
      <c r="J149" s="26"/>
      <c r="K149" s="31"/>
      <c r="L149" s="26"/>
      <c r="M149" s="26" t="s">
        <v>8567</v>
      </c>
      <c r="N149" s="26"/>
      <c r="O149" s="26"/>
      <c r="Q149" s="29" t="str">
        <f t="shared" si="132"/>
        <v>G-MCGC</v>
      </c>
      <c r="R149" s="29" t="str">
        <f t="shared" si="133"/>
        <v>BRISTOW HELICOPTERS LTD</v>
      </c>
      <c r="S149" s="29" t="str">
        <f t="shared" si="134"/>
        <v>S92</v>
      </c>
      <c r="T149" s="29" t="str">
        <f t="shared" si="135"/>
        <v>CYCLONE</v>
      </c>
      <c r="U149" s="29">
        <f t="shared" si="136"/>
        <v>0</v>
      </c>
      <c r="V149" s="29" t="str">
        <f t="shared" si="137"/>
        <v>VCH</v>
      </c>
      <c r="W149" s="29" t="str">
        <f t="shared" si="138"/>
        <v>L</v>
      </c>
      <c r="X149" s="29">
        <f t="shared" si="139"/>
        <v>0</v>
      </c>
      <c r="Y149" s="29">
        <f t="shared" si="140"/>
        <v>0</v>
      </c>
      <c r="Z149" s="29" t="str">
        <f t="shared" si="141"/>
        <v>BHL</v>
      </c>
      <c r="AA149" s="29">
        <f t="shared" si="142"/>
        <v>0</v>
      </c>
      <c r="AB149" s="29">
        <f t="shared" si="143"/>
        <v>0</v>
      </c>
      <c r="AC149" s="29" t="str">
        <f t="shared" si="144"/>
        <v>GMCGC</v>
      </c>
      <c r="AD149" s="29">
        <f t="shared" si="145"/>
        <v>0</v>
      </c>
      <c r="AE149" s="29">
        <f t="shared" si="146"/>
        <v>0</v>
      </c>
    </row>
    <row r="150" spans="1:31" x14ac:dyDescent="0.25">
      <c r="A150" s="28" t="s">
        <v>732</v>
      </c>
      <c r="B150" s="26" t="s">
        <v>733</v>
      </c>
      <c r="C150" s="26" t="s">
        <v>734</v>
      </c>
      <c r="D150" s="26"/>
      <c r="E150" s="31"/>
      <c r="F150" s="26" t="s">
        <v>222</v>
      </c>
      <c r="G150" s="26" t="s">
        <v>229</v>
      </c>
      <c r="H150" s="26"/>
      <c r="I150" s="26"/>
      <c r="J150" s="26"/>
      <c r="K150" s="31"/>
      <c r="L150" s="26"/>
      <c r="M150" s="26" t="s">
        <v>735</v>
      </c>
      <c r="N150" s="26"/>
      <c r="O150" s="26"/>
      <c r="Q150" s="29" t="str">
        <f t="shared" si="132"/>
        <v>G-MCGD</v>
      </c>
      <c r="R150" s="29" t="str">
        <f t="shared" si="133"/>
        <v>BRISTOW HELICOPTERS LTD</v>
      </c>
      <c r="S150" s="29" t="str">
        <f t="shared" si="134"/>
        <v>S92</v>
      </c>
      <c r="T150" s="29" t="str">
        <f t="shared" si="135"/>
        <v>CYCLONE</v>
      </c>
      <c r="U150" s="29">
        <f t="shared" si="136"/>
        <v>0</v>
      </c>
      <c r="V150" s="29" t="str">
        <f t="shared" si="137"/>
        <v>VCH</v>
      </c>
      <c r="W150" s="29" t="str">
        <f t="shared" si="138"/>
        <v>L</v>
      </c>
      <c r="X150" s="29">
        <f t="shared" si="139"/>
        <v>0</v>
      </c>
      <c r="Y150" s="29">
        <f t="shared" si="140"/>
        <v>0</v>
      </c>
      <c r="Z150" s="29" t="str">
        <f t="shared" si="141"/>
        <v>BHL</v>
      </c>
      <c r="AA150" s="29">
        <f t="shared" si="142"/>
        <v>0</v>
      </c>
      <c r="AB150" s="29">
        <f t="shared" si="143"/>
        <v>0</v>
      </c>
      <c r="AC150" s="29" t="str">
        <f t="shared" si="144"/>
        <v>GMCGD</v>
      </c>
      <c r="AD150" s="29">
        <f t="shared" si="145"/>
        <v>0</v>
      </c>
      <c r="AE150" s="29">
        <f t="shared" si="146"/>
        <v>0</v>
      </c>
    </row>
    <row r="151" spans="1:31" x14ac:dyDescent="0.25">
      <c r="A151" s="28" t="s">
        <v>736</v>
      </c>
      <c r="B151" s="26" t="s">
        <v>737</v>
      </c>
      <c r="C151" s="26" t="s">
        <v>738</v>
      </c>
      <c r="D151" s="26"/>
      <c r="E151" s="26"/>
      <c r="F151" s="26" t="s">
        <v>222</v>
      </c>
      <c r="G151" s="26" t="s">
        <v>229</v>
      </c>
      <c r="H151" s="26"/>
      <c r="I151" s="26"/>
      <c r="J151" s="26"/>
      <c r="K151" s="26"/>
      <c r="L151" s="26"/>
      <c r="M151" s="28" t="s">
        <v>739</v>
      </c>
      <c r="N151" s="26"/>
      <c r="O151" s="26"/>
      <c r="Q151" s="29" t="str">
        <f t="shared" ref="Q151:AE157" si="147">A186</f>
        <v>G-MCGF</v>
      </c>
      <c r="R151" s="29" t="str">
        <f t="shared" si="147"/>
        <v>BRISTOW HELICOPTERS LTD</v>
      </c>
      <c r="S151" s="29" t="str">
        <f t="shared" si="147"/>
        <v>S92</v>
      </c>
      <c r="T151" s="29" t="str">
        <f t="shared" si="147"/>
        <v>CYCLONE</v>
      </c>
      <c r="U151" s="29">
        <f t="shared" si="147"/>
        <v>0</v>
      </c>
      <c r="V151" s="29" t="str">
        <f t="shared" si="147"/>
        <v>VCH</v>
      </c>
      <c r="W151" s="29" t="str">
        <f t="shared" si="147"/>
        <v>L</v>
      </c>
      <c r="X151" s="29">
        <f t="shared" si="147"/>
        <v>0</v>
      </c>
      <c r="Y151" s="29">
        <f t="shared" si="147"/>
        <v>0</v>
      </c>
      <c r="Z151" s="29" t="str">
        <f t="shared" si="147"/>
        <v>BHL</v>
      </c>
      <c r="AA151" s="29">
        <f t="shared" si="147"/>
        <v>0</v>
      </c>
      <c r="AB151" s="29">
        <f t="shared" si="147"/>
        <v>0</v>
      </c>
      <c r="AC151" s="29" t="str">
        <f t="shared" si="147"/>
        <v>GMCGF</v>
      </c>
      <c r="AD151" s="29">
        <f t="shared" si="147"/>
        <v>0</v>
      </c>
      <c r="AE151" s="29">
        <f t="shared" si="147"/>
        <v>0</v>
      </c>
    </row>
    <row r="152" spans="1:31" x14ac:dyDescent="0.25">
      <c r="A152" s="28" t="s">
        <v>62</v>
      </c>
      <c r="B152" s="26" t="s">
        <v>740</v>
      </c>
      <c r="C152" s="26" t="s">
        <v>741</v>
      </c>
      <c r="D152" s="26" t="s">
        <v>742</v>
      </c>
      <c r="E152" s="31"/>
      <c r="F152" s="26" t="s">
        <v>256</v>
      </c>
      <c r="G152" s="26" t="s">
        <v>229</v>
      </c>
      <c r="H152" s="26"/>
      <c r="I152" s="26"/>
      <c r="J152" s="26"/>
      <c r="K152" s="31"/>
      <c r="L152" s="26"/>
      <c r="M152" s="26" t="s">
        <v>172</v>
      </c>
      <c r="N152" s="26"/>
      <c r="O152" s="26"/>
      <c r="Q152" s="29" t="str">
        <f t="shared" si="147"/>
        <v>G-MCGG</v>
      </c>
      <c r="R152" s="29" t="str">
        <f t="shared" si="147"/>
        <v>BRISTOW HELICOPTERS LTD</v>
      </c>
      <c r="S152" s="29" t="str">
        <f t="shared" si="147"/>
        <v>S92</v>
      </c>
      <c r="T152" s="29" t="str">
        <f t="shared" si="147"/>
        <v>CYCLONE</v>
      </c>
      <c r="U152" s="29">
        <f t="shared" si="147"/>
        <v>0</v>
      </c>
      <c r="V152" s="29" t="str">
        <f t="shared" si="147"/>
        <v>VCH</v>
      </c>
      <c r="W152" s="29" t="str">
        <f t="shared" si="147"/>
        <v>L</v>
      </c>
      <c r="X152" s="29">
        <f t="shared" si="147"/>
        <v>0</v>
      </c>
      <c r="Y152" s="29">
        <f t="shared" si="147"/>
        <v>0</v>
      </c>
      <c r="Z152" s="29" t="str">
        <f t="shared" si="147"/>
        <v>BHL</v>
      </c>
      <c r="AA152" s="29">
        <f t="shared" si="147"/>
        <v>0</v>
      </c>
      <c r="AB152" s="29">
        <f t="shared" si="147"/>
        <v>0</v>
      </c>
      <c r="AC152" s="29" t="str">
        <f t="shared" si="147"/>
        <v>GMCGG</v>
      </c>
      <c r="AD152" s="29">
        <f t="shared" si="147"/>
        <v>0</v>
      </c>
      <c r="AE152" s="29">
        <f t="shared" si="147"/>
        <v>0</v>
      </c>
    </row>
    <row r="153" spans="1:31" x14ac:dyDescent="0.25">
      <c r="A153" s="28" t="s">
        <v>755</v>
      </c>
      <c r="B153" s="26" t="s">
        <v>756</v>
      </c>
      <c r="C153" s="26" t="s">
        <v>757</v>
      </c>
      <c r="D153" s="26" t="s">
        <v>758</v>
      </c>
      <c r="E153" s="31"/>
      <c r="F153" s="26" t="s">
        <v>222</v>
      </c>
      <c r="G153" s="26" t="s">
        <v>229</v>
      </c>
      <c r="H153" s="26"/>
      <c r="I153" s="26"/>
      <c r="J153" s="26"/>
      <c r="K153" s="31"/>
      <c r="L153" s="26"/>
      <c r="M153" s="26" t="s">
        <v>759</v>
      </c>
      <c r="N153" s="26"/>
      <c r="O153" s="26"/>
      <c r="Q153" s="29" t="str">
        <f t="shared" si="147"/>
        <v>G-MCGH</v>
      </c>
      <c r="R153" s="29" t="str">
        <f t="shared" si="147"/>
        <v>BRISTOW HELICOPTERS LTD</v>
      </c>
      <c r="S153" s="29" t="str">
        <f t="shared" si="147"/>
        <v>S92</v>
      </c>
      <c r="T153" s="29" t="str">
        <f t="shared" si="147"/>
        <v>CYCLONE</v>
      </c>
      <c r="U153" s="29">
        <f t="shared" si="147"/>
        <v>0</v>
      </c>
      <c r="V153" s="29" t="str">
        <f t="shared" si="147"/>
        <v>VCH</v>
      </c>
      <c r="W153" s="29" t="str">
        <f t="shared" si="147"/>
        <v>L</v>
      </c>
      <c r="X153" s="29">
        <f t="shared" si="147"/>
        <v>0</v>
      </c>
      <c r="Y153" s="29">
        <f t="shared" si="147"/>
        <v>0</v>
      </c>
      <c r="Z153" s="29" t="str">
        <f t="shared" si="147"/>
        <v>BHL</v>
      </c>
      <c r="AA153" s="29">
        <f t="shared" si="147"/>
        <v>0</v>
      </c>
      <c r="AB153" s="29">
        <f t="shared" si="147"/>
        <v>0</v>
      </c>
      <c r="AC153" s="29" t="str">
        <f t="shared" si="147"/>
        <v>GMCGH</v>
      </c>
      <c r="AD153" s="29">
        <f t="shared" si="147"/>
        <v>0</v>
      </c>
      <c r="AE153" s="29">
        <f t="shared" si="147"/>
        <v>0</v>
      </c>
    </row>
    <row r="154" spans="1:31" x14ac:dyDescent="0.25">
      <c r="A154" s="28" t="s">
        <v>760</v>
      </c>
      <c r="B154" s="29" t="s">
        <v>8312</v>
      </c>
      <c r="C154" s="29" t="s">
        <v>490</v>
      </c>
      <c r="D154" s="26" t="s">
        <v>491</v>
      </c>
      <c r="F154" s="29" t="s">
        <v>396</v>
      </c>
      <c r="G154" s="26" t="s">
        <v>446</v>
      </c>
      <c r="H154" s="26"/>
      <c r="I154" s="26"/>
      <c r="J154" s="26"/>
      <c r="K154" s="31"/>
      <c r="L154" s="26"/>
      <c r="M154" s="26" t="s">
        <v>8311</v>
      </c>
      <c r="N154" s="26"/>
      <c r="O154" s="26"/>
      <c r="Q154" s="29" t="str">
        <f t="shared" si="147"/>
        <v>G-MCGI</v>
      </c>
      <c r="R154" s="29" t="str">
        <f t="shared" si="147"/>
        <v>BRISTOW HELICOPTERS LTD</v>
      </c>
      <c r="S154" s="29" t="str">
        <f t="shared" si="147"/>
        <v>S92</v>
      </c>
      <c r="T154" s="29" t="str">
        <f t="shared" si="147"/>
        <v>CYCLONE</v>
      </c>
      <c r="U154" s="29">
        <f t="shared" si="147"/>
        <v>0</v>
      </c>
      <c r="V154" s="29" t="str">
        <f t="shared" si="147"/>
        <v>VCH</v>
      </c>
      <c r="W154" s="29" t="str">
        <f t="shared" si="147"/>
        <v>L</v>
      </c>
      <c r="X154" s="29">
        <f t="shared" si="147"/>
        <v>0</v>
      </c>
      <c r="Y154" s="29">
        <f t="shared" si="147"/>
        <v>0</v>
      </c>
      <c r="Z154" s="29" t="str">
        <f t="shared" si="147"/>
        <v>BHL</v>
      </c>
      <c r="AA154" s="29">
        <f t="shared" si="147"/>
        <v>0</v>
      </c>
      <c r="AB154" s="29">
        <f t="shared" si="147"/>
        <v>0</v>
      </c>
      <c r="AC154" s="29" t="str">
        <f t="shared" si="147"/>
        <v>GMCGI</v>
      </c>
      <c r="AD154" s="29">
        <f t="shared" si="147"/>
        <v>0</v>
      </c>
      <c r="AE154" s="29">
        <f t="shared" si="147"/>
        <v>0</v>
      </c>
    </row>
    <row r="155" spans="1:31" x14ac:dyDescent="0.25">
      <c r="A155" s="28" t="s">
        <v>8093</v>
      </c>
      <c r="B155" s="26" t="s">
        <v>8008</v>
      </c>
      <c r="C155" s="26" t="s">
        <v>7604</v>
      </c>
      <c r="D155" s="26" t="s">
        <v>8094</v>
      </c>
      <c r="E155" s="31"/>
      <c r="F155" s="26" t="s">
        <v>256</v>
      </c>
      <c r="G155" s="26" t="s">
        <v>229</v>
      </c>
      <c r="H155" s="26"/>
      <c r="I155" s="26"/>
      <c r="J155" s="26"/>
      <c r="K155" s="31"/>
      <c r="L155" s="26"/>
      <c r="M155" s="26" t="s">
        <v>6826</v>
      </c>
      <c r="N155" s="26"/>
      <c r="O155" s="26"/>
      <c r="Q155" s="29" t="str">
        <f t="shared" si="147"/>
        <v>G-MCGJ</v>
      </c>
      <c r="R155" s="29" t="str">
        <f t="shared" si="147"/>
        <v>BRISTOW HELICOPTERS LTD</v>
      </c>
      <c r="S155" s="29" t="str">
        <f t="shared" si="147"/>
        <v>S92</v>
      </c>
      <c r="T155" s="29" t="str">
        <f t="shared" si="147"/>
        <v>CYCLONE</v>
      </c>
      <c r="U155" s="29">
        <f t="shared" si="147"/>
        <v>0</v>
      </c>
      <c r="V155" s="29" t="str">
        <f t="shared" si="147"/>
        <v>VCH</v>
      </c>
      <c r="W155" s="29" t="str">
        <f t="shared" si="147"/>
        <v>L</v>
      </c>
      <c r="X155" s="29">
        <f t="shared" si="147"/>
        <v>0</v>
      </c>
      <c r="Y155" s="29">
        <f t="shared" si="147"/>
        <v>0</v>
      </c>
      <c r="Z155" s="29" t="str">
        <f t="shared" si="147"/>
        <v>BHL</v>
      </c>
      <c r="AA155" s="29">
        <f t="shared" si="147"/>
        <v>0</v>
      </c>
      <c r="AB155" s="29">
        <f t="shared" si="147"/>
        <v>0</v>
      </c>
      <c r="AC155" s="29" t="str">
        <f t="shared" si="147"/>
        <v>GMCGJ</v>
      </c>
      <c r="AD155" s="29">
        <f t="shared" si="147"/>
        <v>0</v>
      </c>
      <c r="AE155" s="29">
        <f t="shared" si="147"/>
        <v>0</v>
      </c>
    </row>
    <row r="156" spans="1:31" x14ac:dyDescent="0.25">
      <c r="A156" s="28" t="s">
        <v>762</v>
      </c>
      <c r="B156" s="29" t="s">
        <v>561</v>
      </c>
      <c r="C156" s="29" t="s">
        <v>442</v>
      </c>
      <c r="F156" s="29" t="s">
        <v>396</v>
      </c>
      <c r="G156" s="26" t="s">
        <v>446</v>
      </c>
      <c r="H156" s="26"/>
      <c r="I156" s="26"/>
      <c r="J156" s="26" t="s">
        <v>562</v>
      </c>
      <c r="K156" s="31"/>
      <c r="L156" s="26"/>
      <c r="M156" s="26" t="s">
        <v>8313</v>
      </c>
      <c r="N156" s="26"/>
      <c r="O156" s="26"/>
      <c r="Q156" s="29" t="str">
        <f t="shared" si="147"/>
        <v>G-MCGL</v>
      </c>
      <c r="R156" s="29" t="str">
        <f t="shared" si="147"/>
        <v>BRISTOW HELICOPTERS LTD</v>
      </c>
      <c r="S156" s="29" t="str">
        <f t="shared" si="147"/>
        <v>S92</v>
      </c>
      <c r="T156" s="29" t="str">
        <f t="shared" si="147"/>
        <v>CYCLONE</v>
      </c>
      <c r="U156" s="29">
        <f t="shared" si="147"/>
        <v>0</v>
      </c>
      <c r="V156" s="29" t="str">
        <f t="shared" si="147"/>
        <v>VCH</v>
      </c>
      <c r="W156" s="29" t="str">
        <f t="shared" si="147"/>
        <v>L</v>
      </c>
      <c r="X156" s="29">
        <f t="shared" si="147"/>
        <v>0</v>
      </c>
      <c r="Y156" s="29">
        <f t="shared" si="147"/>
        <v>0</v>
      </c>
      <c r="Z156" s="29" t="str">
        <f t="shared" si="147"/>
        <v>SRG</v>
      </c>
      <c r="AA156" s="29">
        <f t="shared" si="147"/>
        <v>0</v>
      </c>
      <c r="AB156" s="29">
        <f t="shared" si="147"/>
        <v>0</v>
      </c>
      <c r="AC156" s="29" t="str">
        <f t="shared" si="147"/>
        <v>GMCGL</v>
      </c>
      <c r="AD156" s="29">
        <f t="shared" si="147"/>
        <v>0</v>
      </c>
      <c r="AE156" s="29">
        <f t="shared" si="147"/>
        <v>0</v>
      </c>
    </row>
    <row r="157" spans="1:31" x14ac:dyDescent="0.25">
      <c r="A157" s="28" t="s">
        <v>8327</v>
      </c>
      <c r="B157" s="29" t="s">
        <v>8312</v>
      </c>
      <c r="C157" s="29" t="s">
        <v>490</v>
      </c>
      <c r="D157" s="26" t="s">
        <v>491</v>
      </c>
      <c r="F157" s="29" t="s">
        <v>396</v>
      </c>
      <c r="G157" s="26" t="s">
        <v>446</v>
      </c>
      <c r="H157" s="26"/>
      <c r="I157" s="26"/>
      <c r="J157" s="26"/>
      <c r="K157" s="31"/>
      <c r="L157" s="26"/>
      <c r="M157" s="26" t="s">
        <v>8328</v>
      </c>
      <c r="N157" s="26"/>
      <c r="O157" s="26"/>
      <c r="Q157" s="29" t="str">
        <f t="shared" si="147"/>
        <v>G-MCGM</v>
      </c>
      <c r="R157" s="29" t="str">
        <f t="shared" si="147"/>
        <v>BRISTOW HELICOPTERS LTD</v>
      </c>
      <c r="S157" s="29" t="str">
        <f t="shared" si="147"/>
        <v>A189</v>
      </c>
      <c r="T157" s="29">
        <f t="shared" si="147"/>
        <v>0</v>
      </c>
      <c r="U157" s="29">
        <f t="shared" si="147"/>
        <v>0</v>
      </c>
      <c r="V157" s="29" t="str">
        <f t="shared" si="147"/>
        <v>VCH</v>
      </c>
      <c r="W157" s="29" t="str">
        <f t="shared" si="147"/>
        <v>L</v>
      </c>
      <c r="X157" s="29">
        <f t="shared" si="147"/>
        <v>0</v>
      </c>
      <c r="Y157" s="29">
        <f t="shared" si="147"/>
        <v>0</v>
      </c>
      <c r="Z157" s="29" t="str">
        <f t="shared" si="147"/>
        <v>BHL</v>
      </c>
      <c r="AA157" s="29">
        <f t="shared" si="147"/>
        <v>0</v>
      </c>
      <c r="AB157" s="29">
        <f t="shared" si="147"/>
        <v>0</v>
      </c>
      <c r="AC157" s="29" t="str">
        <f t="shared" si="147"/>
        <v>GMCGM</v>
      </c>
      <c r="AD157" s="29">
        <f t="shared" si="147"/>
        <v>0</v>
      </c>
      <c r="AE157" s="29">
        <f t="shared" si="147"/>
        <v>0</v>
      </c>
    </row>
    <row r="158" spans="1:31" x14ac:dyDescent="0.25">
      <c r="A158" s="28" t="s">
        <v>8057</v>
      </c>
      <c r="B158" s="26" t="s">
        <v>8058</v>
      </c>
      <c r="C158" s="26" t="s">
        <v>1091</v>
      </c>
      <c r="D158" s="26"/>
      <c r="E158" s="31"/>
      <c r="F158" s="26" t="s">
        <v>222</v>
      </c>
      <c r="G158" s="26" t="s">
        <v>229</v>
      </c>
      <c r="H158" s="26"/>
      <c r="I158" s="26"/>
      <c r="J158" s="26"/>
      <c r="K158" s="31"/>
      <c r="L158" s="26"/>
      <c r="M158" s="26" t="s">
        <v>8059</v>
      </c>
      <c r="N158" s="26"/>
      <c r="O158" s="26" t="s">
        <v>502</v>
      </c>
      <c r="Q158" s="29" t="str">
        <f t="shared" ref="Q158:Q162" si="148">A194</f>
        <v>G-MCGO</v>
      </c>
      <c r="R158" s="29" t="str">
        <f t="shared" ref="R158:R162" si="149">B194</f>
        <v>BRISTOW HELICOPTERS LTD</v>
      </c>
      <c r="S158" s="29" t="str">
        <f t="shared" ref="S158:S162" si="150">C194</f>
        <v>A189</v>
      </c>
      <c r="T158" s="29">
        <f t="shared" ref="T158:T162" si="151">D194</f>
        <v>0</v>
      </c>
      <c r="U158" s="29">
        <f t="shared" ref="U158:U162" si="152">E194</f>
        <v>0</v>
      </c>
      <c r="V158" s="29" t="str">
        <f t="shared" ref="V158:V162" si="153">F194</f>
        <v>VCH</v>
      </c>
      <c r="W158" s="29" t="str">
        <f t="shared" ref="W158:W162" si="154">G194</f>
        <v>L</v>
      </c>
      <c r="X158" s="29">
        <f t="shared" ref="X158:X162" si="155">H194</f>
        <v>0</v>
      </c>
      <c r="Y158" s="29">
        <f t="shared" ref="Y158:Y162" si="156">I194</f>
        <v>0</v>
      </c>
      <c r="Z158" s="29" t="str">
        <f t="shared" ref="Z158:Z162" si="157">J194</f>
        <v>BHL</v>
      </c>
      <c r="AA158" s="29">
        <f t="shared" ref="AA158:AA162" si="158">K194</f>
        <v>0</v>
      </c>
      <c r="AB158" s="29">
        <f t="shared" ref="AB158:AB162" si="159">L194</f>
        <v>0</v>
      </c>
      <c r="AC158" s="29" t="str">
        <f t="shared" ref="AC158:AC162" si="160">M194</f>
        <v>GMCGO</v>
      </c>
      <c r="AD158" s="29">
        <f t="shared" ref="AD158:AD162" si="161">N194</f>
        <v>0</v>
      </c>
      <c r="AE158" s="29">
        <f t="shared" ref="AE158:AE162" si="162">O194</f>
        <v>0</v>
      </c>
    </row>
    <row r="159" spans="1:31" x14ac:dyDescent="0.25">
      <c r="A159" s="28" t="s">
        <v>8055</v>
      </c>
      <c r="B159" s="26" t="s">
        <v>766</v>
      </c>
      <c r="C159" s="26" t="s">
        <v>283</v>
      </c>
      <c r="D159" s="26" t="s">
        <v>284</v>
      </c>
      <c r="E159" s="31"/>
      <c r="F159" s="26" t="s">
        <v>222</v>
      </c>
      <c r="G159" s="26" t="s">
        <v>229</v>
      </c>
      <c r="H159" s="26"/>
      <c r="I159" s="26"/>
      <c r="J159" s="26"/>
      <c r="K159" s="31"/>
      <c r="L159" s="26"/>
      <c r="M159" s="26" t="s">
        <v>8056</v>
      </c>
      <c r="N159" s="26"/>
      <c r="O159" s="26"/>
      <c r="Q159" s="29" t="str">
        <f t="shared" si="148"/>
        <v>G-MCGP</v>
      </c>
      <c r="R159" s="29" t="str">
        <f t="shared" si="149"/>
        <v>BRISTOW HELICOPTERS LTD</v>
      </c>
      <c r="S159" s="29" t="str">
        <f t="shared" si="150"/>
        <v>A189</v>
      </c>
      <c r="T159" s="29">
        <f t="shared" si="151"/>
        <v>0</v>
      </c>
      <c r="U159" s="29">
        <f t="shared" si="152"/>
        <v>0</v>
      </c>
      <c r="V159" s="29" t="str">
        <f t="shared" si="153"/>
        <v>VCH</v>
      </c>
      <c r="W159" s="29" t="str">
        <f t="shared" si="154"/>
        <v>L</v>
      </c>
      <c r="X159" s="29">
        <f t="shared" si="155"/>
        <v>0</v>
      </c>
      <c r="Y159" s="29">
        <f t="shared" si="156"/>
        <v>0</v>
      </c>
      <c r="Z159" s="29" t="str">
        <f t="shared" si="157"/>
        <v>BHL</v>
      </c>
      <c r="AA159" s="29">
        <f t="shared" si="158"/>
        <v>0</v>
      </c>
      <c r="AB159" s="29">
        <f t="shared" si="159"/>
        <v>0</v>
      </c>
      <c r="AC159" s="29" t="str">
        <f t="shared" si="160"/>
        <v>GMCGP</v>
      </c>
      <c r="AD159" s="29">
        <f t="shared" si="161"/>
        <v>0</v>
      </c>
      <c r="AE159" s="29">
        <f t="shared" si="162"/>
        <v>0</v>
      </c>
    </row>
    <row r="160" spans="1:31" x14ac:dyDescent="0.25">
      <c r="A160" s="28" t="s">
        <v>8076</v>
      </c>
      <c r="B160" s="26" t="s">
        <v>766</v>
      </c>
      <c r="C160" s="26" t="s">
        <v>283</v>
      </c>
      <c r="D160" s="26" t="s">
        <v>284</v>
      </c>
      <c r="E160" s="31"/>
      <c r="F160" s="26" t="s">
        <v>222</v>
      </c>
      <c r="G160" s="26" t="s">
        <v>229</v>
      </c>
      <c r="H160" s="26"/>
      <c r="I160" s="26"/>
      <c r="J160" s="26"/>
      <c r="K160" s="31"/>
      <c r="L160" s="26"/>
      <c r="M160" s="26" t="s">
        <v>8081</v>
      </c>
      <c r="N160" s="26"/>
      <c r="O160" s="26"/>
      <c r="Q160" s="29" t="str">
        <f t="shared" si="148"/>
        <v>G-MCGR</v>
      </c>
      <c r="R160" s="29" t="str">
        <f t="shared" si="149"/>
        <v>BRISTOW HELICOPTERS LTD</v>
      </c>
      <c r="S160" s="29" t="str">
        <f t="shared" si="150"/>
        <v>A189</v>
      </c>
      <c r="T160" s="29">
        <f t="shared" si="151"/>
        <v>0</v>
      </c>
      <c r="U160" s="29">
        <f t="shared" si="152"/>
        <v>0</v>
      </c>
      <c r="V160" s="29" t="str">
        <f t="shared" si="153"/>
        <v>VCH</v>
      </c>
      <c r="W160" s="29" t="str">
        <f t="shared" si="154"/>
        <v>L</v>
      </c>
      <c r="X160" s="29">
        <f t="shared" si="155"/>
        <v>0</v>
      </c>
      <c r="Y160" s="29">
        <f t="shared" si="156"/>
        <v>0</v>
      </c>
      <c r="Z160" s="29" t="str">
        <f t="shared" si="157"/>
        <v>BHL</v>
      </c>
      <c r="AA160" s="29">
        <f t="shared" si="158"/>
        <v>0</v>
      </c>
      <c r="AB160" s="29">
        <f t="shared" si="159"/>
        <v>0</v>
      </c>
      <c r="AC160" s="29" t="str">
        <f t="shared" si="160"/>
        <v>GMCGR</v>
      </c>
      <c r="AD160" s="29">
        <f t="shared" si="161"/>
        <v>0</v>
      </c>
      <c r="AE160" s="29">
        <f t="shared" si="162"/>
        <v>0</v>
      </c>
    </row>
    <row r="161" spans="1:31" x14ac:dyDescent="0.25">
      <c r="A161" s="28" t="s">
        <v>8077</v>
      </c>
      <c r="B161" s="26" t="s">
        <v>766</v>
      </c>
      <c r="C161" s="26" t="s">
        <v>283</v>
      </c>
      <c r="D161" s="26" t="s">
        <v>284</v>
      </c>
      <c r="E161" s="31"/>
      <c r="F161" s="26" t="s">
        <v>222</v>
      </c>
      <c r="G161" s="26" t="s">
        <v>229</v>
      </c>
      <c r="H161" s="26"/>
      <c r="I161" s="26"/>
      <c r="J161" s="26"/>
      <c r="K161" s="31"/>
      <c r="L161" s="26"/>
      <c r="M161" s="26" t="s">
        <v>8082</v>
      </c>
      <c r="N161" s="26"/>
      <c r="O161" s="26"/>
      <c r="Q161" s="29" t="str">
        <f t="shared" si="148"/>
        <v>G-MCGS</v>
      </c>
      <c r="R161" s="29" t="str">
        <f t="shared" si="149"/>
        <v>BRISTOW HELICOPTERS LTD</v>
      </c>
      <c r="S161" s="29" t="str">
        <f t="shared" si="150"/>
        <v>A189</v>
      </c>
      <c r="T161" s="29">
        <f t="shared" si="151"/>
        <v>0</v>
      </c>
      <c r="U161" s="29">
        <f t="shared" si="152"/>
        <v>0</v>
      </c>
      <c r="V161" s="29" t="str">
        <f t="shared" si="153"/>
        <v>VCH</v>
      </c>
      <c r="W161" s="29" t="str">
        <f t="shared" si="154"/>
        <v>L</v>
      </c>
      <c r="X161" s="29">
        <f t="shared" si="155"/>
        <v>0</v>
      </c>
      <c r="Y161" s="29">
        <f t="shared" si="156"/>
        <v>0</v>
      </c>
      <c r="Z161" s="29" t="str">
        <f t="shared" si="157"/>
        <v>BHL</v>
      </c>
      <c r="AA161" s="29">
        <f t="shared" si="158"/>
        <v>0</v>
      </c>
      <c r="AB161" s="29">
        <f t="shared" si="159"/>
        <v>0</v>
      </c>
      <c r="AC161" s="29" t="str">
        <f t="shared" si="160"/>
        <v>GMCGS</v>
      </c>
      <c r="AD161" s="29">
        <f t="shared" si="161"/>
        <v>0</v>
      </c>
      <c r="AE161" s="29">
        <f t="shared" si="162"/>
        <v>0</v>
      </c>
    </row>
    <row r="162" spans="1:31" x14ac:dyDescent="0.25">
      <c r="A162" s="28" t="s">
        <v>8078</v>
      </c>
      <c r="B162" s="26" t="s">
        <v>766</v>
      </c>
      <c r="C162" s="26" t="s">
        <v>283</v>
      </c>
      <c r="D162" s="26" t="s">
        <v>284</v>
      </c>
      <c r="E162" s="31"/>
      <c r="F162" s="26" t="s">
        <v>222</v>
      </c>
      <c r="G162" s="26" t="s">
        <v>229</v>
      </c>
      <c r="H162" s="26"/>
      <c r="I162" s="26"/>
      <c r="J162" s="26"/>
      <c r="K162" s="31"/>
      <c r="L162" s="26"/>
      <c r="M162" s="26" t="s">
        <v>8083</v>
      </c>
      <c r="N162" s="26"/>
      <c r="O162" s="26"/>
      <c r="Q162" s="29" t="str">
        <f t="shared" si="148"/>
        <v>G-MCGU</v>
      </c>
      <c r="R162" s="29" t="str">
        <f t="shared" si="149"/>
        <v>BRISTOW HELICOPTERS LTD</v>
      </c>
      <c r="S162" s="29" t="str">
        <f t="shared" si="150"/>
        <v>A189</v>
      </c>
      <c r="T162" s="29">
        <f t="shared" si="151"/>
        <v>0</v>
      </c>
      <c r="U162" s="29">
        <f t="shared" si="152"/>
        <v>0</v>
      </c>
      <c r="V162" s="29" t="str">
        <f t="shared" si="153"/>
        <v>VCH</v>
      </c>
      <c r="W162" s="29" t="str">
        <f t="shared" si="154"/>
        <v>L</v>
      </c>
      <c r="X162" s="29">
        <f t="shared" si="155"/>
        <v>0</v>
      </c>
      <c r="Y162" s="29">
        <f t="shared" si="156"/>
        <v>0</v>
      </c>
      <c r="Z162" s="29" t="str">
        <f t="shared" si="157"/>
        <v>BHL</v>
      </c>
      <c r="AA162" s="29">
        <f t="shared" si="158"/>
        <v>0</v>
      </c>
      <c r="AB162" s="29">
        <f t="shared" si="159"/>
        <v>0</v>
      </c>
      <c r="AC162" s="29" t="str">
        <f t="shared" si="160"/>
        <v>GMCGU</v>
      </c>
      <c r="AD162" s="29">
        <f t="shared" si="161"/>
        <v>0</v>
      </c>
      <c r="AE162" s="29">
        <f t="shared" si="162"/>
        <v>0</v>
      </c>
    </row>
    <row r="163" spans="1:31" x14ac:dyDescent="0.25">
      <c r="A163" s="28" t="s">
        <v>765</v>
      </c>
      <c r="B163" s="26" t="s">
        <v>766</v>
      </c>
      <c r="C163" s="26" t="s">
        <v>283</v>
      </c>
      <c r="D163" s="26" t="s">
        <v>284</v>
      </c>
      <c r="E163" s="31"/>
      <c r="F163" s="26" t="s">
        <v>222</v>
      </c>
      <c r="G163" s="26" t="s">
        <v>229</v>
      </c>
      <c r="H163" s="26"/>
      <c r="I163" s="26"/>
      <c r="J163" s="26"/>
      <c r="K163" s="31"/>
      <c r="L163" s="26"/>
      <c r="M163" s="26" t="s">
        <v>767</v>
      </c>
      <c r="N163" s="26"/>
      <c r="O163" s="26"/>
      <c r="Q163" s="29" t="str">
        <f t="shared" ref="Q163" si="163">A200</f>
        <v>G-MCGX</v>
      </c>
      <c r="R163" s="29" t="str">
        <f t="shared" ref="R163" si="164">B200</f>
        <v>BRISTOW HELICOPTERS LTD</v>
      </c>
      <c r="S163" s="29" t="str">
        <f t="shared" ref="S163" si="165">C200</f>
        <v>A189</v>
      </c>
      <c r="T163" s="29">
        <f t="shared" ref="T163" si="166">D200</f>
        <v>0</v>
      </c>
      <c r="U163" s="29">
        <f t="shared" ref="U163" si="167">E200</f>
        <v>0</v>
      </c>
      <c r="V163" s="29" t="str">
        <f t="shared" ref="V163" si="168">F200</f>
        <v>VCH</v>
      </c>
      <c r="W163" s="29" t="str">
        <f t="shared" ref="W163" si="169">G200</f>
        <v>L</v>
      </c>
      <c r="X163" s="29">
        <f t="shared" ref="X163" si="170">H200</f>
        <v>0</v>
      </c>
      <c r="Y163" s="29">
        <f t="shared" ref="Y163" si="171">I200</f>
        <v>0</v>
      </c>
      <c r="Z163" s="29" t="str">
        <f t="shared" ref="Z163" si="172">J200</f>
        <v>BHL</v>
      </c>
      <c r="AA163" s="29">
        <f t="shared" ref="AA163" si="173">K200</f>
        <v>0</v>
      </c>
      <c r="AB163" s="29">
        <f t="shared" ref="AB163" si="174">L200</f>
        <v>0</v>
      </c>
      <c r="AC163" s="29" t="str">
        <f t="shared" ref="AC163" si="175">M200</f>
        <v>GMCGX</v>
      </c>
      <c r="AD163" s="29">
        <f t="shared" ref="AD163" si="176">N200</f>
        <v>0</v>
      </c>
      <c r="AE163" s="29">
        <f t="shared" ref="AE163" si="177">O200</f>
        <v>0</v>
      </c>
    </row>
    <row r="164" spans="1:31" x14ac:dyDescent="0.25">
      <c r="A164" s="28" t="s">
        <v>8306</v>
      </c>
      <c r="B164" s="26" t="s">
        <v>272</v>
      </c>
      <c r="C164" s="26" t="s">
        <v>283</v>
      </c>
      <c r="D164" s="26" t="s">
        <v>284</v>
      </c>
      <c r="E164" s="31"/>
      <c r="F164" s="31" t="s">
        <v>222</v>
      </c>
      <c r="G164" s="26" t="s">
        <v>229</v>
      </c>
      <c r="H164" s="26"/>
      <c r="I164" s="26"/>
      <c r="J164" s="26"/>
      <c r="K164" s="31"/>
      <c r="L164" s="26"/>
      <c r="M164" s="26" t="s">
        <v>8307</v>
      </c>
      <c r="N164" s="26"/>
      <c r="O164" s="26"/>
      <c r="Q164" s="29" t="str">
        <f t="shared" ref="Q164:AE166" si="178">A203</f>
        <v>G-MCSA</v>
      </c>
      <c r="R164" s="29" t="str">
        <f t="shared" si="178"/>
        <v>BABCOCK MISSION CRITICAL SERVICES</v>
      </c>
      <c r="S164" s="29" t="str">
        <f t="shared" si="178"/>
        <v>S92</v>
      </c>
      <c r="T164" s="29" t="str">
        <f t="shared" si="178"/>
        <v>CYCLONE</v>
      </c>
      <c r="U164" s="29">
        <f t="shared" si="178"/>
        <v>0</v>
      </c>
      <c r="V164" s="29" t="str">
        <f t="shared" si="178"/>
        <v>VCH</v>
      </c>
      <c r="W164" s="29" t="str">
        <f t="shared" si="178"/>
        <v>L</v>
      </c>
      <c r="X164" s="29">
        <f t="shared" si="178"/>
        <v>0</v>
      </c>
      <c r="Y164" s="29">
        <f t="shared" si="178"/>
        <v>0</v>
      </c>
      <c r="Z164" s="29" t="str">
        <f t="shared" si="178"/>
        <v>BND</v>
      </c>
      <c r="AA164" s="29">
        <f t="shared" si="178"/>
        <v>0</v>
      </c>
      <c r="AB164" s="29">
        <f t="shared" si="178"/>
        <v>0</v>
      </c>
      <c r="AC164" s="29" t="str">
        <f t="shared" si="178"/>
        <v>GMCSA</v>
      </c>
      <c r="AD164" s="29">
        <f t="shared" si="178"/>
        <v>0</v>
      </c>
      <c r="AE164" s="29">
        <f t="shared" si="178"/>
        <v>0</v>
      </c>
    </row>
    <row r="165" spans="1:31" x14ac:dyDescent="0.25">
      <c r="A165" s="28" t="s">
        <v>8080</v>
      </c>
      <c r="B165" s="26" t="s">
        <v>766</v>
      </c>
      <c r="C165" s="26" t="s">
        <v>249</v>
      </c>
      <c r="D165" s="26" t="s">
        <v>250</v>
      </c>
      <c r="E165" s="31"/>
      <c r="F165" s="26" t="s">
        <v>222</v>
      </c>
      <c r="G165" s="26" t="s">
        <v>229</v>
      </c>
      <c r="H165" s="26"/>
      <c r="I165" s="26"/>
      <c r="J165" s="26"/>
      <c r="K165" s="31"/>
      <c r="L165" s="26"/>
      <c r="M165" s="26" t="s">
        <v>8085</v>
      </c>
      <c r="N165" s="26"/>
      <c r="O165" s="26"/>
      <c r="Q165" s="29" t="str">
        <f t="shared" si="178"/>
        <v>G-MCSB</v>
      </c>
      <c r="R165" s="29" t="str">
        <f t="shared" si="178"/>
        <v>BABCOCK MISSION CRITICAL SERVICES</v>
      </c>
      <c r="S165" s="29" t="str">
        <f t="shared" si="178"/>
        <v>S92</v>
      </c>
      <c r="T165" s="29" t="str">
        <f t="shared" si="178"/>
        <v>CYCLONE</v>
      </c>
      <c r="U165" s="29">
        <f t="shared" si="178"/>
        <v>0</v>
      </c>
      <c r="V165" s="29" t="str">
        <f t="shared" si="178"/>
        <v>VCH</v>
      </c>
      <c r="W165" s="29" t="str">
        <f t="shared" si="178"/>
        <v>L</v>
      </c>
      <c r="X165" s="29">
        <f t="shared" si="178"/>
        <v>0</v>
      </c>
      <c r="Y165" s="29">
        <f t="shared" si="178"/>
        <v>0</v>
      </c>
      <c r="Z165" s="29" t="str">
        <f t="shared" si="178"/>
        <v>BND</v>
      </c>
      <c r="AA165" s="29">
        <f t="shared" si="178"/>
        <v>0</v>
      </c>
      <c r="AB165" s="29">
        <f t="shared" si="178"/>
        <v>0</v>
      </c>
      <c r="AC165" s="29" t="str">
        <f t="shared" si="178"/>
        <v>GMCSB</v>
      </c>
      <c r="AD165" s="29">
        <f t="shared" si="178"/>
        <v>0</v>
      </c>
      <c r="AE165" s="29">
        <f t="shared" si="178"/>
        <v>0</v>
      </c>
    </row>
    <row r="166" spans="1:31" x14ac:dyDescent="0.25">
      <c r="A166" s="28" t="s">
        <v>8079</v>
      </c>
      <c r="B166" s="26" t="s">
        <v>766</v>
      </c>
      <c r="C166" s="26" t="s">
        <v>283</v>
      </c>
      <c r="D166" s="26" t="s">
        <v>284</v>
      </c>
      <c r="E166" s="31"/>
      <c r="F166" s="26" t="s">
        <v>222</v>
      </c>
      <c r="G166" s="26" t="s">
        <v>229</v>
      </c>
      <c r="H166" s="26"/>
      <c r="I166" s="26"/>
      <c r="J166" s="26"/>
      <c r="K166" s="31"/>
      <c r="L166" s="26"/>
      <c r="M166" s="26" t="s">
        <v>8084</v>
      </c>
      <c r="N166" s="26"/>
      <c r="O166" s="26"/>
      <c r="Q166" s="29" t="str">
        <f t="shared" si="178"/>
        <v>G-MCSC</v>
      </c>
      <c r="R166" s="29" t="str">
        <f t="shared" si="178"/>
        <v>BABCOCK MISSION CRITICAL SERVICES</v>
      </c>
      <c r="S166" s="29" t="str">
        <f t="shared" si="178"/>
        <v>A139</v>
      </c>
      <c r="T166" s="29">
        <f t="shared" si="178"/>
        <v>0</v>
      </c>
      <c r="U166" s="29">
        <f t="shared" si="178"/>
        <v>0</v>
      </c>
      <c r="V166" s="29" t="str">
        <f t="shared" si="178"/>
        <v>VCH</v>
      </c>
      <c r="W166" s="29" t="str">
        <f t="shared" si="178"/>
        <v>L</v>
      </c>
      <c r="X166" s="29">
        <f t="shared" si="178"/>
        <v>0</v>
      </c>
      <c r="Y166" s="29">
        <f t="shared" si="178"/>
        <v>0</v>
      </c>
      <c r="Z166" s="29">
        <f t="shared" si="178"/>
        <v>0</v>
      </c>
      <c r="AA166" s="29">
        <f t="shared" si="178"/>
        <v>0</v>
      </c>
      <c r="AB166" s="29">
        <f t="shared" si="178"/>
        <v>0</v>
      </c>
      <c r="AC166" s="29" t="str">
        <f t="shared" si="178"/>
        <v>GMCSC</v>
      </c>
      <c r="AD166" s="29">
        <f t="shared" si="178"/>
        <v>0</v>
      </c>
      <c r="AE166" s="29">
        <f t="shared" si="178"/>
        <v>0</v>
      </c>
    </row>
    <row r="167" spans="1:31" x14ac:dyDescent="0.25">
      <c r="A167" s="28" t="s">
        <v>768</v>
      </c>
      <c r="B167" s="29" t="s">
        <v>508</v>
      </c>
      <c r="C167" s="29" t="s">
        <v>509</v>
      </c>
      <c r="D167" s="30" t="s">
        <v>510</v>
      </c>
      <c r="F167" s="29" t="s">
        <v>396</v>
      </c>
      <c r="G167" s="26" t="s">
        <v>85</v>
      </c>
      <c r="H167" s="26"/>
      <c r="I167" s="26"/>
      <c r="J167" s="26" t="s">
        <v>511</v>
      </c>
      <c r="K167" s="31"/>
      <c r="L167" s="26"/>
      <c r="M167" s="26" t="s">
        <v>8314</v>
      </c>
      <c r="N167" s="26"/>
      <c r="O167" s="26"/>
      <c r="Q167" s="29" t="str">
        <f t="shared" ref="Q167:Q170" si="179">A207</f>
        <v>G-MCSE</v>
      </c>
      <c r="R167" s="29" t="str">
        <f t="shared" ref="R167:R170" si="180">B207</f>
        <v>BABCOCK MISSION CRITICAL SERVICES</v>
      </c>
      <c r="S167" s="29" t="str">
        <f t="shared" ref="S167:S170" si="181">C207</f>
        <v>EC75</v>
      </c>
      <c r="T167" s="29">
        <f t="shared" ref="T167:T170" si="182">D207</f>
        <v>0</v>
      </c>
      <c r="U167" s="29">
        <f t="shared" ref="U167:U170" si="183">E207</f>
        <v>0</v>
      </c>
      <c r="V167" s="29" t="str">
        <f t="shared" ref="V167:V170" si="184">F207</f>
        <v>VCH</v>
      </c>
      <c r="W167" s="29" t="str">
        <f t="shared" ref="W167:W170" si="185">G207</f>
        <v>L</v>
      </c>
      <c r="X167" s="29">
        <f t="shared" ref="X167:X170" si="186">H207</f>
        <v>0</v>
      </c>
      <c r="Y167" s="29">
        <f t="shared" ref="Y167:Y170" si="187">I207</f>
        <v>0</v>
      </c>
      <c r="Z167" s="29" t="str">
        <f t="shared" ref="Z167:Z170" si="188">J207</f>
        <v>RHD</v>
      </c>
      <c r="AA167" s="29">
        <f t="shared" ref="AA167:AA170" si="189">K207</f>
        <v>0</v>
      </c>
      <c r="AB167" s="29">
        <f t="shared" ref="AB167:AB170" si="190">L207</f>
        <v>0</v>
      </c>
      <c r="AC167" s="29" t="str">
        <f t="shared" ref="AC167:AC170" si="191">M207</f>
        <v>GMCSE</v>
      </c>
      <c r="AD167" s="29">
        <f t="shared" ref="AD167:AD170" si="192">N207</f>
        <v>0</v>
      </c>
      <c r="AE167" s="29">
        <f t="shared" ref="AE167:AE170" si="193">O207</f>
        <v>0</v>
      </c>
    </row>
    <row r="168" spans="1:31" x14ac:dyDescent="0.25">
      <c r="A168" s="28" t="s">
        <v>8037</v>
      </c>
      <c r="B168" s="26" t="s">
        <v>8028</v>
      </c>
      <c r="C168" s="26" t="s">
        <v>407</v>
      </c>
      <c r="D168" s="26" t="s">
        <v>408</v>
      </c>
      <c r="E168" s="31"/>
      <c r="F168" s="26" t="s">
        <v>396</v>
      </c>
      <c r="G168" s="26" t="s">
        <v>229</v>
      </c>
      <c r="H168" s="26"/>
      <c r="I168" s="26"/>
      <c r="J168" s="26"/>
      <c r="K168" s="31"/>
      <c r="L168" s="26"/>
      <c r="M168" s="26" t="s">
        <v>8033</v>
      </c>
      <c r="N168" s="26"/>
      <c r="O168" s="26"/>
      <c r="Q168" s="29" t="str">
        <f t="shared" si="179"/>
        <v>G-MCSF</v>
      </c>
      <c r="R168" s="29" t="str">
        <f t="shared" si="180"/>
        <v>BABCOCK MISSION CRITICAL SERVICES</v>
      </c>
      <c r="S168" s="29" t="str">
        <f t="shared" si="181"/>
        <v>EC75</v>
      </c>
      <c r="T168" s="29">
        <f t="shared" si="182"/>
        <v>0</v>
      </c>
      <c r="U168" s="29">
        <f t="shared" si="183"/>
        <v>0</v>
      </c>
      <c r="V168" s="29" t="str">
        <f t="shared" si="184"/>
        <v>VCH</v>
      </c>
      <c r="W168" s="29" t="str">
        <f t="shared" si="185"/>
        <v>L</v>
      </c>
      <c r="X168" s="29">
        <f t="shared" si="186"/>
        <v>0</v>
      </c>
      <c r="Y168" s="29">
        <f t="shared" si="187"/>
        <v>0</v>
      </c>
      <c r="Z168" s="29" t="str">
        <f t="shared" si="188"/>
        <v>RHD</v>
      </c>
      <c r="AA168" s="29">
        <f t="shared" si="189"/>
        <v>0</v>
      </c>
      <c r="AB168" s="29">
        <f t="shared" si="190"/>
        <v>0</v>
      </c>
      <c r="AC168" s="29" t="str">
        <f t="shared" si="191"/>
        <v>GMCSF</v>
      </c>
      <c r="AD168" s="29">
        <f t="shared" si="192"/>
        <v>0</v>
      </c>
      <c r="AE168" s="29">
        <f t="shared" si="193"/>
        <v>0</v>
      </c>
    </row>
    <row r="169" spans="1:31" x14ac:dyDescent="0.25">
      <c r="A169" s="28" t="s">
        <v>8038</v>
      </c>
      <c r="B169" s="26" t="s">
        <v>8028</v>
      </c>
      <c r="C169" s="26" t="s">
        <v>407</v>
      </c>
      <c r="D169" s="26" t="s">
        <v>408</v>
      </c>
      <c r="E169" s="31"/>
      <c r="F169" s="26" t="s">
        <v>396</v>
      </c>
      <c r="G169" s="26" t="s">
        <v>229</v>
      </c>
      <c r="H169" s="26"/>
      <c r="I169" s="26"/>
      <c r="J169" s="26"/>
      <c r="K169" s="31"/>
      <c r="L169" s="26"/>
      <c r="M169" s="26" t="s">
        <v>8043</v>
      </c>
      <c r="N169" s="26"/>
      <c r="O169" s="26"/>
      <c r="Q169" s="29" t="str">
        <f t="shared" si="179"/>
        <v>G-MCSG</v>
      </c>
      <c r="R169" s="29" t="str">
        <f t="shared" si="180"/>
        <v>BABCOCK MISSION CRITICAL SERVICES</v>
      </c>
      <c r="S169" s="29" t="str">
        <f t="shared" si="181"/>
        <v>EC75</v>
      </c>
      <c r="T169" s="29">
        <f t="shared" si="182"/>
        <v>0</v>
      </c>
      <c r="U169" s="29">
        <f t="shared" si="183"/>
        <v>0</v>
      </c>
      <c r="V169" s="29" t="str">
        <f t="shared" si="184"/>
        <v>VCH</v>
      </c>
      <c r="W169" s="29" t="str">
        <f t="shared" si="185"/>
        <v>L</v>
      </c>
      <c r="X169" s="29">
        <f t="shared" si="186"/>
        <v>0</v>
      </c>
      <c r="Y169" s="29">
        <f t="shared" si="187"/>
        <v>0</v>
      </c>
      <c r="Z169" s="29" t="str">
        <f t="shared" si="188"/>
        <v>RHD</v>
      </c>
      <c r="AA169" s="29">
        <f t="shared" si="189"/>
        <v>0</v>
      </c>
      <c r="AB169" s="29">
        <f t="shared" si="190"/>
        <v>0</v>
      </c>
      <c r="AC169" s="29" t="str">
        <f t="shared" si="191"/>
        <v>GMCSG</v>
      </c>
      <c r="AD169" s="29">
        <f t="shared" si="192"/>
        <v>0</v>
      </c>
      <c r="AE169" s="29">
        <f t="shared" si="193"/>
        <v>0</v>
      </c>
    </row>
    <row r="170" spans="1:31" x14ac:dyDescent="0.25">
      <c r="A170" s="28" t="s">
        <v>8039</v>
      </c>
      <c r="B170" s="26" t="s">
        <v>8028</v>
      </c>
      <c r="C170" s="26" t="s">
        <v>407</v>
      </c>
      <c r="D170" s="26" t="s">
        <v>408</v>
      </c>
      <c r="E170" s="31"/>
      <c r="F170" s="26" t="s">
        <v>396</v>
      </c>
      <c r="G170" s="26" t="s">
        <v>229</v>
      </c>
      <c r="H170" s="26"/>
      <c r="I170" s="26"/>
      <c r="J170" s="26"/>
      <c r="K170" s="31"/>
      <c r="L170" s="26"/>
      <c r="M170" s="26" t="s">
        <v>8044</v>
      </c>
      <c r="N170" s="26"/>
      <c r="O170" s="26"/>
      <c r="Q170" s="29" t="str">
        <f t="shared" si="179"/>
        <v>G-MCSH</v>
      </c>
      <c r="R170" s="29" t="str">
        <f t="shared" si="180"/>
        <v>BABCOCK MISSION CRITICAL SERVICES</v>
      </c>
      <c r="S170" s="29" t="str">
        <f t="shared" si="181"/>
        <v>EC75</v>
      </c>
      <c r="T170" s="29">
        <f t="shared" si="182"/>
        <v>0</v>
      </c>
      <c r="U170" s="29">
        <f t="shared" si="183"/>
        <v>0</v>
      </c>
      <c r="V170" s="29" t="str">
        <f t="shared" si="184"/>
        <v>VCH</v>
      </c>
      <c r="W170" s="29" t="str">
        <f t="shared" si="185"/>
        <v>L</v>
      </c>
      <c r="X170" s="29">
        <f t="shared" si="186"/>
        <v>0</v>
      </c>
      <c r="Y170" s="29">
        <f t="shared" si="187"/>
        <v>0</v>
      </c>
      <c r="Z170" s="29" t="str">
        <f t="shared" si="188"/>
        <v>RHD</v>
      </c>
      <c r="AA170" s="29">
        <f t="shared" si="189"/>
        <v>0</v>
      </c>
      <c r="AB170" s="29">
        <f t="shared" si="190"/>
        <v>0</v>
      </c>
      <c r="AC170" s="29" t="str">
        <f t="shared" si="191"/>
        <v>GMCSH</v>
      </c>
      <c r="AD170" s="29">
        <f t="shared" si="192"/>
        <v>0</v>
      </c>
      <c r="AE170" s="29">
        <f t="shared" si="193"/>
        <v>0</v>
      </c>
    </row>
    <row r="171" spans="1:31" x14ac:dyDescent="0.25">
      <c r="A171" s="28" t="s">
        <v>769</v>
      </c>
      <c r="B171" s="26" t="s">
        <v>561</v>
      </c>
      <c r="C171" s="26" t="s">
        <v>445</v>
      </c>
      <c r="D171" s="26"/>
      <c r="E171" s="26"/>
      <c r="F171" s="29" t="s">
        <v>396</v>
      </c>
      <c r="G171" s="26" t="s">
        <v>446</v>
      </c>
      <c r="H171" s="26"/>
      <c r="I171" s="26"/>
      <c r="J171" s="26" t="s">
        <v>562</v>
      </c>
      <c r="K171" s="26"/>
      <c r="L171" s="26"/>
      <c r="M171" s="26" t="s">
        <v>8315</v>
      </c>
      <c r="N171" s="26"/>
      <c r="O171" s="26"/>
      <c r="Q171" s="29" t="str">
        <f t="shared" ref="Q171:Q179" si="194">A212</f>
        <v>G-MCSJ</v>
      </c>
      <c r="R171" s="29" t="str">
        <f t="shared" ref="R171:R179" si="195">B212</f>
        <v>BABCOCK MISSION CRITICAL SERVICES</v>
      </c>
      <c r="S171" s="29" t="str">
        <f t="shared" ref="S171:S179" si="196">C212</f>
        <v>S92</v>
      </c>
      <c r="T171" s="29" t="str">
        <f t="shared" ref="T171:T179" si="197">D212</f>
        <v>CYCLONE</v>
      </c>
      <c r="U171" s="29">
        <f t="shared" ref="U171:U179" si="198">E212</f>
        <v>0</v>
      </c>
      <c r="V171" s="29" t="str">
        <f t="shared" ref="V171:V179" si="199">F212</f>
        <v>VCH</v>
      </c>
      <c r="W171" s="29" t="str">
        <f t="shared" ref="W171:W179" si="200">G212</f>
        <v>L</v>
      </c>
      <c r="X171" s="29">
        <f t="shared" ref="X171:X179" si="201">H212</f>
        <v>0</v>
      </c>
      <c r="Y171" s="29">
        <f t="shared" ref="Y171:Y179" si="202">I212</f>
        <v>0</v>
      </c>
      <c r="Z171" s="29" t="str">
        <f t="shared" ref="Z171:Z179" si="203">J212</f>
        <v>BND</v>
      </c>
      <c r="AA171" s="29">
        <f t="shared" ref="AA171:AA179" si="204">K212</f>
        <v>0</v>
      </c>
      <c r="AB171" s="29">
        <f t="shared" ref="AB171:AB179" si="205">L212</f>
        <v>0</v>
      </c>
      <c r="AC171" s="29" t="str">
        <f t="shared" ref="AC171:AC179" si="206">M212</f>
        <v>GMCSJ</v>
      </c>
      <c r="AD171" s="29">
        <f t="shared" ref="AD171:AD179" si="207">N212</f>
        <v>0</v>
      </c>
      <c r="AE171" s="29">
        <f t="shared" ref="AE171:AE179" si="208">O212</f>
        <v>0</v>
      </c>
    </row>
    <row r="172" spans="1:31" x14ac:dyDescent="0.25">
      <c r="A172" s="28" t="s">
        <v>770</v>
      </c>
      <c r="B172" s="29" t="s">
        <v>689</v>
      </c>
      <c r="C172" s="29" t="s">
        <v>526</v>
      </c>
      <c r="F172" s="29" t="s">
        <v>396</v>
      </c>
      <c r="G172" s="26" t="s">
        <v>85</v>
      </c>
      <c r="H172" s="26"/>
      <c r="I172" s="26"/>
      <c r="J172" s="26" t="s">
        <v>468</v>
      </c>
      <c r="K172" s="31"/>
      <c r="L172" s="26"/>
      <c r="M172" s="26" t="s">
        <v>8316</v>
      </c>
      <c r="N172" s="26"/>
      <c r="O172" s="26"/>
      <c r="Q172" s="29" t="str">
        <f t="shared" si="194"/>
        <v>G-MCSK</v>
      </c>
      <c r="R172" s="29" t="str">
        <f t="shared" si="195"/>
        <v>BABCOCK MISSION CRITICAL SERVICES</v>
      </c>
      <c r="S172" s="29" t="str">
        <f t="shared" si="196"/>
        <v>S92</v>
      </c>
      <c r="T172" s="29" t="str">
        <f t="shared" si="197"/>
        <v>CYCLONE</v>
      </c>
      <c r="U172" s="29">
        <f t="shared" si="198"/>
        <v>0</v>
      </c>
      <c r="V172" s="29" t="str">
        <f t="shared" si="199"/>
        <v>VCH</v>
      </c>
      <c r="W172" s="29" t="str">
        <f t="shared" si="200"/>
        <v>L</v>
      </c>
      <c r="X172" s="29">
        <f t="shared" si="201"/>
        <v>0</v>
      </c>
      <c r="Y172" s="29">
        <f t="shared" si="202"/>
        <v>0</v>
      </c>
      <c r="Z172" s="29" t="str">
        <f t="shared" si="203"/>
        <v>BND</v>
      </c>
      <c r="AA172" s="29">
        <f t="shared" si="204"/>
        <v>0</v>
      </c>
      <c r="AB172" s="29">
        <f t="shared" si="205"/>
        <v>0</v>
      </c>
      <c r="AC172" s="29" t="str">
        <f t="shared" si="206"/>
        <v>GMCSK</v>
      </c>
      <c r="AD172" s="29">
        <f t="shared" si="207"/>
        <v>0</v>
      </c>
      <c r="AE172" s="29">
        <f t="shared" si="208"/>
        <v>0</v>
      </c>
    </row>
    <row r="173" spans="1:31" x14ac:dyDescent="0.25">
      <c r="A173" s="28" t="s">
        <v>8625</v>
      </c>
      <c r="B173" s="26" t="s">
        <v>8626</v>
      </c>
      <c r="C173" s="26" t="s">
        <v>541</v>
      </c>
      <c r="D173" s="26"/>
      <c r="E173" s="31"/>
      <c r="F173" s="31" t="s">
        <v>222</v>
      </c>
      <c r="G173" s="26" t="s">
        <v>229</v>
      </c>
      <c r="H173" s="26"/>
      <c r="I173" s="26"/>
      <c r="J173" s="26"/>
      <c r="K173" s="31"/>
      <c r="L173" s="26"/>
      <c r="M173" s="26" t="s">
        <v>8627</v>
      </c>
      <c r="N173" s="26"/>
      <c r="O173" s="26" t="s">
        <v>502</v>
      </c>
      <c r="Q173" s="29" t="str">
        <f t="shared" si="194"/>
        <v>G-MCSL</v>
      </c>
      <c r="R173" s="29" t="str">
        <f t="shared" si="195"/>
        <v>BABCOCK MISSION CRITICAL SERVICES</v>
      </c>
      <c r="S173" s="29" t="str">
        <f t="shared" si="196"/>
        <v>S92</v>
      </c>
      <c r="T173" s="29" t="str">
        <f t="shared" si="197"/>
        <v>CYCLONE</v>
      </c>
      <c r="U173" s="29">
        <f t="shared" si="198"/>
        <v>0</v>
      </c>
      <c r="V173" s="29" t="str">
        <f t="shared" si="199"/>
        <v>VCH</v>
      </c>
      <c r="W173" s="29" t="str">
        <f t="shared" si="200"/>
        <v>L</v>
      </c>
      <c r="X173" s="29">
        <f t="shared" si="201"/>
        <v>0</v>
      </c>
      <c r="Y173" s="29">
        <f t="shared" si="202"/>
        <v>0</v>
      </c>
      <c r="Z173" s="29" t="str">
        <f t="shared" si="203"/>
        <v>BND</v>
      </c>
      <c r="AA173" s="29">
        <f t="shared" si="204"/>
        <v>0</v>
      </c>
      <c r="AB173" s="29">
        <f t="shared" si="205"/>
        <v>0</v>
      </c>
      <c r="AC173" s="29" t="str">
        <f t="shared" si="206"/>
        <v>GMCSL</v>
      </c>
      <c r="AD173" s="29">
        <f t="shared" si="207"/>
        <v>0</v>
      </c>
      <c r="AE173" s="29">
        <f t="shared" si="208"/>
        <v>0</v>
      </c>
    </row>
    <row r="174" spans="1:31" x14ac:dyDescent="0.25">
      <c r="A174" s="28" t="s">
        <v>8608</v>
      </c>
      <c r="B174" s="26" t="s">
        <v>8609</v>
      </c>
      <c r="C174" s="26" t="s">
        <v>2254</v>
      </c>
      <c r="D174" s="26"/>
      <c r="E174" s="31"/>
      <c r="F174" s="31" t="s">
        <v>396</v>
      </c>
      <c r="G174" s="26" t="s">
        <v>446</v>
      </c>
      <c r="H174" s="26"/>
      <c r="I174" s="26"/>
      <c r="J174" s="26"/>
      <c r="K174" s="31"/>
      <c r="L174" s="26"/>
      <c r="M174" s="26" t="s">
        <v>8610</v>
      </c>
      <c r="N174" s="26"/>
      <c r="O174" s="26"/>
      <c r="Q174" s="29" t="str">
        <f t="shared" si="194"/>
        <v>G-MCSM</v>
      </c>
      <c r="R174" s="29" t="str">
        <f t="shared" si="195"/>
        <v>BABCOCK MISSION CRITICAL SERVICES OFFSHORE LTD</v>
      </c>
      <c r="S174" s="29" t="str">
        <f t="shared" si="196"/>
        <v>EC75</v>
      </c>
      <c r="T174" s="29">
        <f t="shared" si="197"/>
        <v>0</v>
      </c>
      <c r="U174" s="29">
        <f t="shared" si="198"/>
        <v>0</v>
      </c>
      <c r="V174" s="29" t="str">
        <f t="shared" si="199"/>
        <v>VCH</v>
      </c>
      <c r="W174" s="29" t="str">
        <f t="shared" si="200"/>
        <v>L</v>
      </c>
      <c r="X174" s="29">
        <f t="shared" si="201"/>
        <v>0</v>
      </c>
      <c r="Y174" s="29">
        <f t="shared" si="202"/>
        <v>0</v>
      </c>
      <c r="Z174" s="29" t="str">
        <f t="shared" si="203"/>
        <v>BND</v>
      </c>
      <c r="AA174" s="29">
        <f t="shared" si="204"/>
        <v>0</v>
      </c>
      <c r="AB174" s="29">
        <f t="shared" si="205"/>
        <v>0</v>
      </c>
      <c r="AC174" s="29" t="str">
        <f t="shared" si="206"/>
        <v>GMCSM</v>
      </c>
      <c r="AD174" s="29">
        <f t="shared" si="207"/>
        <v>0</v>
      </c>
      <c r="AE174" s="29">
        <f t="shared" si="208"/>
        <v>0</v>
      </c>
    </row>
    <row r="175" spans="1:31" x14ac:dyDescent="0.25">
      <c r="A175" s="28" t="s">
        <v>776</v>
      </c>
      <c r="B175" s="26" t="s">
        <v>704</v>
      </c>
      <c r="C175" s="26" t="s">
        <v>777</v>
      </c>
      <c r="D175" s="26"/>
      <c r="E175" s="31"/>
      <c r="F175" s="26" t="s">
        <v>222</v>
      </c>
      <c r="G175" s="26" t="s">
        <v>446</v>
      </c>
      <c r="H175" s="26"/>
      <c r="I175" s="26"/>
      <c r="J175" s="26" t="s">
        <v>707</v>
      </c>
      <c r="K175" s="31"/>
      <c r="L175" s="26"/>
      <c r="M175" s="26" t="s">
        <v>8317</v>
      </c>
      <c r="N175" s="26"/>
      <c r="O175" s="26"/>
      <c r="Q175" s="29" t="str">
        <f t="shared" si="194"/>
        <v>G-MDPI</v>
      </c>
      <c r="R175" s="29" t="str">
        <f t="shared" si="195"/>
        <v>CASTLE AIR LTD</v>
      </c>
      <c r="S175" s="29" t="str">
        <f t="shared" si="196"/>
        <v>A109</v>
      </c>
      <c r="T175" s="29">
        <f t="shared" si="197"/>
        <v>0</v>
      </c>
      <c r="U175" s="29">
        <f t="shared" si="198"/>
        <v>0</v>
      </c>
      <c r="V175" s="29" t="str">
        <f t="shared" si="199"/>
        <v>VCH</v>
      </c>
      <c r="W175" s="29" t="str">
        <f t="shared" si="200"/>
        <v>AD</v>
      </c>
      <c r="X175" s="29">
        <f t="shared" si="201"/>
        <v>0</v>
      </c>
      <c r="Y175" s="29">
        <f t="shared" si="202"/>
        <v>0</v>
      </c>
      <c r="Z175" s="29" t="str">
        <f t="shared" si="203"/>
        <v>CST</v>
      </c>
      <c r="AA175" s="29">
        <f t="shared" si="204"/>
        <v>0</v>
      </c>
      <c r="AB175" s="29">
        <f t="shared" si="205"/>
        <v>0</v>
      </c>
      <c r="AC175" s="29" t="str">
        <f t="shared" si="206"/>
        <v>GMDPI</v>
      </c>
      <c r="AD175" s="29">
        <f t="shared" si="207"/>
        <v>0</v>
      </c>
      <c r="AE175" s="29">
        <f t="shared" si="208"/>
        <v>0</v>
      </c>
    </row>
    <row r="176" spans="1:31" x14ac:dyDescent="0.25">
      <c r="A176" s="28" t="s">
        <v>778</v>
      </c>
      <c r="B176" s="26" t="s">
        <v>535</v>
      </c>
      <c r="C176" s="27" t="s">
        <v>779</v>
      </c>
      <c r="D176" s="27" t="s">
        <v>780</v>
      </c>
      <c r="E176" s="27"/>
      <c r="F176" s="29" t="s">
        <v>222</v>
      </c>
      <c r="G176" s="26" t="s">
        <v>446</v>
      </c>
      <c r="H176" s="26"/>
      <c r="I176" s="26"/>
      <c r="J176" s="27" t="s">
        <v>537</v>
      </c>
      <c r="K176" s="27"/>
      <c r="L176" s="26" t="s">
        <v>781</v>
      </c>
      <c r="M176" s="26" t="s">
        <v>8318</v>
      </c>
      <c r="N176" s="26"/>
      <c r="O176" s="26"/>
      <c r="Q176" s="29" t="str">
        <f t="shared" si="194"/>
        <v>G-MIND</v>
      </c>
      <c r="R176" s="29" t="str">
        <f t="shared" si="195"/>
        <v>RVL AVIATION LTD</v>
      </c>
      <c r="S176" s="29" t="str">
        <f t="shared" si="196"/>
        <v>C404</v>
      </c>
      <c r="T176" s="29" t="str">
        <f t="shared" si="197"/>
        <v>TITAN</v>
      </c>
      <c r="U176" s="29">
        <f t="shared" si="198"/>
        <v>0</v>
      </c>
      <c r="V176" s="29" t="str">
        <f t="shared" si="199"/>
        <v>VC</v>
      </c>
      <c r="W176" s="29" t="str">
        <f t="shared" si="200"/>
        <v>L</v>
      </c>
      <c r="X176" s="29">
        <f t="shared" si="201"/>
        <v>0</v>
      </c>
      <c r="Y176" s="29">
        <f t="shared" si="202"/>
        <v>0</v>
      </c>
      <c r="Z176" s="29" t="str">
        <f t="shared" si="203"/>
        <v>REV</v>
      </c>
      <c r="AA176" s="29">
        <f t="shared" si="204"/>
        <v>0</v>
      </c>
      <c r="AB176" s="29">
        <f t="shared" si="205"/>
        <v>0</v>
      </c>
      <c r="AC176" s="29" t="str">
        <f t="shared" si="206"/>
        <v>GMIND</v>
      </c>
      <c r="AD176" s="29">
        <f t="shared" si="207"/>
        <v>0</v>
      </c>
      <c r="AE176" s="29">
        <f t="shared" si="208"/>
        <v>0</v>
      </c>
    </row>
    <row r="177" spans="1:31" x14ac:dyDescent="0.25">
      <c r="A177" s="28" t="s">
        <v>782</v>
      </c>
      <c r="B177" s="26" t="s">
        <v>535</v>
      </c>
      <c r="C177" s="26" t="s">
        <v>536</v>
      </c>
      <c r="D177" s="26" t="s">
        <v>616</v>
      </c>
      <c r="E177" s="26"/>
      <c r="F177" s="29" t="s">
        <v>222</v>
      </c>
      <c r="G177" s="26" t="s">
        <v>446</v>
      </c>
      <c r="H177" s="26"/>
      <c r="I177" s="26"/>
      <c r="J177" s="27" t="s">
        <v>537</v>
      </c>
      <c r="K177" s="26"/>
      <c r="L177" s="26"/>
      <c r="M177" s="26" t="s">
        <v>8319</v>
      </c>
      <c r="N177" s="26"/>
      <c r="O177" s="26"/>
      <c r="Q177" s="29" t="str">
        <f t="shared" si="194"/>
        <v>G-MKVB</v>
      </c>
      <c r="R177" s="29" t="str">
        <f t="shared" si="195"/>
        <v>HISTORIC AIRCRAFT COLLECTION LTD</v>
      </c>
      <c r="S177" s="29" t="str">
        <f t="shared" si="196"/>
        <v>SPIT</v>
      </c>
      <c r="T177" s="29" t="str">
        <f t="shared" si="197"/>
        <v>SPITFIRE</v>
      </c>
      <c r="U177" s="29">
        <f t="shared" si="198"/>
        <v>0</v>
      </c>
      <c r="V177" s="29" t="str">
        <f t="shared" si="199"/>
        <v>VC</v>
      </c>
      <c r="W177" s="29" t="str">
        <f t="shared" si="200"/>
        <v>P</v>
      </c>
      <c r="X177" s="29">
        <f t="shared" si="201"/>
        <v>0</v>
      </c>
      <c r="Y177" s="29">
        <f t="shared" si="202"/>
        <v>0</v>
      </c>
      <c r="Z177" s="29">
        <f t="shared" si="203"/>
        <v>0</v>
      </c>
      <c r="AA177" s="29">
        <f t="shared" si="204"/>
        <v>0</v>
      </c>
      <c r="AB177" s="29">
        <f t="shared" si="205"/>
        <v>0</v>
      </c>
      <c r="AC177" s="29" t="str">
        <f t="shared" si="206"/>
        <v>GMKVB</v>
      </c>
      <c r="AD177" s="29">
        <f t="shared" si="207"/>
        <v>0</v>
      </c>
      <c r="AE177" s="29">
        <f t="shared" si="208"/>
        <v>0</v>
      </c>
    </row>
    <row r="178" spans="1:31" x14ac:dyDescent="0.25">
      <c r="A178" s="28" t="s">
        <v>783</v>
      </c>
      <c r="B178" s="26" t="s">
        <v>535</v>
      </c>
      <c r="C178" s="26" t="s">
        <v>536</v>
      </c>
      <c r="D178" s="26" t="s">
        <v>616</v>
      </c>
      <c r="E178" s="26"/>
      <c r="F178" s="29" t="s">
        <v>222</v>
      </c>
      <c r="G178" s="26" t="s">
        <v>446</v>
      </c>
      <c r="H178" s="26"/>
      <c r="I178" s="26"/>
      <c r="J178" s="27" t="s">
        <v>537</v>
      </c>
      <c r="K178" s="26"/>
      <c r="L178" s="26"/>
      <c r="M178" s="26" t="s">
        <v>8320</v>
      </c>
      <c r="N178" s="26"/>
      <c r="O178" s="26"/>
      <c r="Q178" s="29" t="str">
        <f t="shared" si="194"/>
        <v>G-MOAL</v>
      </c>
      <c r="R178" s="29" t="str">
        <f t="shared" si="195"/>
        <v>CASTLE AIR LTD</v>
      </c>
      <c r="S178" s="29" t="str">
        <f t="shared" si="196"/>
        <v>A109</v>
      </c>
      <c r="T178" s="29">
        <f t="shared" si="197"/>
        <v>0</v>
      </c>
      <c r="U178" s="29">
        <f t="shared" si="198"/>
        <v>0</v>
      </c>
      <c r="V178" s="29" t="str">
        <f t="shared" si="199"/>
        <v>VCH</v>
      </c>
      <c r="W178" s="29" t="str">
        <f t="shared" si="200"/>
        <v>AD</v>
      </c>
      <c r="X178" s="29">
        <f t="shared" si="201"/>
        <v>0</v>
      </c>
      <c r="Y178" s="29">
        <f t="shared" si="202"/>
        <v>0</v>
      </c>
      <c r="Z178" s="29" t="str">
        <f t="shared" si="203"/>
        <v>CST</v>
      </c>
      <c r="AA178" s="29">
        <f t="shared" si="204"/>
        <v>0</v>
      </c>
      <c r="AB178" s="29">
        <f t="shared" si="205"/>
        <v>0</v>
      </c>
      <c r="AC178" s="29" t="str">
        <f t="shared" si="206"/>
        <v>GMOAL</v>
      </c>
      <c r="AD178" s="29">
        <f t="shared" si="207"/>
        <v>0</v>
      </c>
      <c r="AE178" s="29">
        <f t="shared" si="208"/>
        <v>0</v>
      </c>
    </row>
    <row r="179" spans="1:31" x14ac:dyDescent="0.25">
      <c r="A179" s="28" t="s">
        <v>784</v>
      </c>
      <c r="B179" s="26" t="s">
        <v>638</v>
      </c>
      <c r="C179" s="26" t="s">
        <v>777</v>
      </c>
      <c r="D179" s="26"/>
      <c r="E179" s="26"/>
      <c r="F179" s="29" t="s">
        <v>222</v>
      </c>
      <c r="G179" s="26" t="s">
        <v>446</v>
      </c>
      <c r="H179" s="26"/>
      <c r="I179" s="26"/>
      <c r="J179" s="26" t="s">
        <v>707</v>
      </c>
      <c r="K179" s="26"/>
      <c r="L179" s="26"/>
      <c r="M179" s="26" t="s">
        <v>8321</v>
      </c>
      <c r="N179" s="26"/>
      <c r="O179" s="26"/>
      <c r="Q179" s="29" t="str">
        <f t="shared" si="194"/>
        <v>G-MPAA</v>
      </c>
      <c r="R179" s="29" t="str">
        <f t="shared" si="195"/>
        <v>SHROPSHIRE AERO CLUB</v>
      </c>
      <c r="S179" s="29" t="str">
        <f t="shared" si="196"/>
        <v>P28A</v>
      </c>
      <c r="T179" s="29" t="str">
        <f t="shared" si="197"/>
        <v>CHEROKEE</v>
      </c>
      <c r="U179" s="29">
        <f t="shared" si="198"/>
        <v>0</v>
      </c>
      <c r="V179" s="29" t="str">
        <f t="shared" si="199"/>
        <v>VC</v>
      </c>
      <c r="W179" s="29" t="str">
        <f t="shared" si="200"/>
        <v>P</v>
      </c>
      <c r="X179" s="29">
        <f t="shared" si="201"/>
        <v>0</v>
      </c>
      <c r="Y179" s="29">
        <f t="shared" si="202"/>
        <v>0</v>
      </c>
      <c r="Z179" s="29">
        <f t="shared" si="203"/>
        <v>0</v>
      </c>
      <c r="AA179" s="29">
        <f t="shared" si="204"/>
        <v>0</v>
      </c>
      <c r="AB179" s="29">
        <f t="shared" si="205"/>
        <v>0</v>
      </c>
      <c r="AC179" s="29" t="str">
        <f t="shared" si="206"/>
        <v>GMPAA</v>
      </c>
      <c r="AD179" s="29">
        <f t="shared" si="207"/>
        <v>0</v>
      </c>
      <c r="AE179" s="29">
        <f t="shared" si="208"/>
        <v>0</v>
      </c>
    </row>
    <row r="180" spans="1:31" x14ac:dyDescent="0.25">
      <c r="A180" s="28" t="s">
        <v>785</v>
      </c>
      <c r="B180" s="26" t="s">
        <v>786</v>
      </c>
      <c r="C180" s="26" t="s">
        <v>445</v>
      </c>
      <c r="D180" s="26"/>
      <c r="E180" s="26"/>
      <c r="F180" s="29" t="s">
        <v>396</v>
      </c>
      <c r="G180" s="26" t="s">
        <v>446</v>
      </c>
      <c r="H180" s="26"/>
      <c r="I180" s="26"/>
      <c r="J180" s="26" t="s">
        <v>787</v>
      </c>
      <c r="K180" s="26"/>
      <c r="L180" s="26"/>
      <c r="M180" s="26" t="s">
        <v>8322</v>
      </c>
      <c r="N180" s="26"/>
      <c r="O180" s="26"/>
      <c r="Q180" s="29" t="str">
        <f t="shared" ref="Q180:AE181" si="209">A232</f>
        <v>G-NHVR</v>
      </c>
      <c r="R180" s="29" t="str">
        <f t="shared" si="209"/>
        <v>NHV HELICOPTERS LTD</v>
      </c>
      <c r="S180" s="29" t="str">
        <f t="shared" si="209"/>
        <v>EC75</v>
      </c>
      <c r="T180" s="29">
        <f t="shared" si="209"/>
        <v>0</v>
      </c>
      <c r="U180" s="29">
        <f t="shared" si="209"/>
        <v>0</v>
      </c>
      <c r="V180" s="29" t="str">
        <f t="shared" si="209"/>
        <v>VCH</v>
      </c>
      <c r="W180" s="29" t="str">
        <f t="shared" si="209"/>
        <v>L</v>
      </c>
      <c r="X180" s="29">
        <f t="shared" si="209"/>
        <v>0</v>
      </c>
      <c r="Y180" s="29">
        <f t="shared" si="209"/>
        <v>0</v>
      </c>
      <c r="Z180" s="29" t="str">
        <f t="shared" si="209"/>
        <v>NHX</v>
      </c>
      <c r="AA180" s="29">
        <f t="shared" si="209"/>
        <v>0</v>
      </c>
      <c r="AB180" s="29">
        <f t="shared" si="209"/>
        <v>0</v>
      </c>
      <c r="AC180" s="29" t="str">
        <f t="shared" si="209"/>
        <v>GNHVR</v>
      </c>
      <c r="AD180" s="29">
        <f t="shared" si="209"/>
        <v>0</v>
      </c>
      <c r="AE180" s="29">
        <f t="shared" si="209"/>
        <v>0</v>
      </c>
    </row>
    <row r="181" spans="1:31" x14ac:dyDescent="0.25">
      <c r="A181" s="27" t="s">
        <v>788</v>
      </c>
      <c r="B181" s="26" t="s">
        <v>561</v>
      </c>
      <c r="C181" s="26" t="s">
        <v>445</v>
      </c>
      <c r="D181" s="26"/>
      <c r="E181" s="26"/>
      <c r="F181" s="29" t="s">
        <v>396</v>
      </c>
      <c r="G181" s="26" t="s">
        <v>446</v>
      </c>
      <c r="H181" s="26"/>
      <c r="I181" s="26"/>
      <c r="J181" s="26" t="s">
        <v>562</v>
      </c>
      <c r="K181" s="26"/>
      <c r="L181" s="26"/>
      <c r="M181" s="26" t="s">
        <v>8323</v>
      </c>
      <c r="N181" s="26"/>
      <c r="O181" s="26"/>
      <c r="Q181" s="29" t="str">
        <f t="shared" si="209"/>
        <v>G-NHVU</v>
      </c>
      <c r="R181" s="29" t="str">
        <f t="shared" si="209"/>
        <v>NHV HELICOPTERS LTD</v>
      </c>
      <c r="S181" s="29" t="str">
        <f t="shared" si="209"/>
        <v>EC75</v>
      </c>
      <c r="T181" s="29">
        <f t="shared" si="209"/>
        <v>0</v>
      </c>
      <c r="U181" s="29">
        <f t="shared" si="209"/>
        <v>0</v>
      </c>
      <c r="V181" s="29" t="str">
        <f t="shared" si="209"/>
        <v>VCH</v>
      </c>
      <c r="W181" s="29" t="str">
        <f t="shared" si="209"/>
        <v>L</v>
      </c>
      <c r="X181" s="29">
        <f t="shared" si="209"/>
        <v>0</v>
      </c>
      <c r="Y181" s="29">
        <f t="shared" si="209"/>
        <v>0</v>
      </c>
      <c r="Z181" s="29" t="str">
        <f t="shared" si="209"/>
        <v>NHX</v>
      </c>
      <c r="AA181" s="29">
        <f t="shared" si="209"/>
        <v>0</v>
      </c>
      <c r="AB181" s="29">
        <f t="shared" si="209"/>
        <v>0</v>
      </c>
      <c r="AC181" s="29" t="str">
        <f t="shared" si="209"/>
        <v>GNHVU</v>
      </c>
      <c r="AD181" s="29">
        <f t="shared" si="209"/>
        <v>0</v>
      </c>
      <c r="AE181" s="29">
        <f t="shared" si="209"/>
        <v>0</v>
      </c>
    </row>
    <row r="182" spans="1:31" x14ac:dyDescent="0.25">
      <c r="A182" s="28" t="s">
        <v>789</v>
      </c>
      <c r="B182" s="29" t="s">
        <v>438</v>
      </c>
      <c r="C182" s="29" t="s">
        <v>439</v>
      </c>
      <c r="D182" s="29" t="s">
        <v>440</v>
      </c>
      <c r="F182" s="29" t="s">
        <v>396</v>
      </c>
      <c r="G182" s="26" t="s">
        <v>85</v>
      </c>
      <c r="H182" s="26"/>
      <c r="I182" s="26"/>
      <c r="J182" s="26" t="s">
        <v>441</v>
      </c>
      <c r="K182" s="31"/>
      <c r="L182" s="26"/>
      <c r="M182" s="26" t="s">
        <v>8324</v>
      </c>
      <c r="N182" s="26"/>
      <c r="O182" s="26"/>
      <c r="Q182" s="29" t="str">
        <f t="shared" ref="Q182:Q184" si="210">A235</f>
        <v>G-NHVX</v>
      </c>
      <c r="R182" s="29" t="str">
        <f t="shared" ref="R182:R184" si="211">B235</f>
        <v>NHV HELICOPTERS LTD</v>
      </c>
      <c r="S182" s="29" t="str">
        <f t="shared" ref="S182:S184" si="212">C235</f>
        <v>A139</v>
      </c>
      <c r="T182" s="29">
        <f t="shared" ref="T182:T184" si="213">D235</f>
        <v>0</v>
      </c>
      <c r="U182" s="29">
        <f t="shared" ref="U182:U184" si="214">E235</f>
        <v>0</v>
      </c>
      <c r="V182" s="29" t="str">
        <f t="shared" ref="V182:V184" si="215">F235</f>
        <v>VCH</v>
      </c>
      <c r="W182" s="29" t="str">
        <f t="shared" ref="W182:W184" si="216">G235</f>
        <v>L</v>
      </c>
      <c r="X182" s="29">
        <f t="shared" ref="X182:X184" si="217">H235</f>
        <v>0</v>
      </c>
      <c r="Y182" s="29">
        <f t="shared" ref="Y182:Y184" si="218">I235</f>
        <v>0</v>
      </c>
      <c r="Z182" s="29" t="str">
        <f t="shared" ref="Z182:Z184" si="219">J235</f>
        <v>NHX</v>
      </c>
      <c r="AA182" s="29">
        <f t="shared" ref="AA182:AA184" si="220">K235</f>
        <v>0</v>
      </c>
      <c r="AB182" s="29">
        <f t="shared" ref="AB182:AB184" si="221">L235</f>
        <v>0</v>
      </c>
      <c r="AC182" s="29" t="str">
        <f t="shared" ref="AC182:AC184" si="222">M235</f>
        <v>GNHVX</v>
      </c>
      <c r="AD182" s="29">
        <f t="shared" ref="AD182:AD184" si="223">N235</f>
        <v>0</v>
      </c>
      <c r="AE182" s="29">
        <f t="shared" ref="AE182:AE184" si="224">O235</f>
        <v>0</v>
      </c>
    </row>
    <row r="183" spans="1:31" x14ac:dyDescent="0.25">
      <c r="A183" s="28" t="s">
        <v>790</v>
      </c>
      <c r="B183" s="29" t="s">
        <v>438</v>
      </c>
      <c r="C183" s="29" t="s">
        <v>439</v>
      </c>
      <c r="D183" s="29" t="s">
        <v>440</v>
      </c>
      <c r="F183" s="29" t="s">
        <v>396</v>
      </c>
      <c r="G183" s="26" t="s">
        <v>85</v>
      </c>
      <c r="H183" s="26"/>
      <c r="I183" s="26"/>
      <c r="J183" s="26" t="s">
        <v>441</v>
      </c>
      <c r="K183" s="31"/>
      <c r="L183" s="26"/>
      <c r="M183" s="26" t="s">
        <v>8325</v>
      </c>
      <c r="N183" s="26"/>
      <c r="O183" s="26"/>
      <c r="Q183" s="29" t="str">
        <f t="shared" si="210"/>
        <v>G-NLDR</v>
      </c>
      <c r="R183" s="29" t="str">
        <f t="shared" si="211"/>
        <v>PDG HELICOPTERS</v>
      </c>
      <c r="S183" s="29" t="str">
        <f t="shared" si="212"/>
        <v>AS55</v>
      </c>
      <c r="T183" s="29" t="str">
        <f t="shared" si="213"/>
        <v>TWIN SQUIRREL</v>
      </c>
      <c r="U183" s="29">
        <f t="shared" si="214"/>
        <v>0</v>
      </c>
      <c r="V183" s="29" t="str">
        <f t="shared" si="215"/>
        <v>VCH</v>
      </c>
      <c r="W183" s="29" t="str">
        <f t="shared" si="216"/>
        <v>L</v>
      </c>
      <c r="X183" s="29">
        <f t="shared" si="217"/>
        <v>0</v>
      </c>
      <c r="Y183" s="29">
        <f t="shared" si="218"/>
        <v>0</v>
      </c>
      <c r="Z183" s="29" t="str">
        <f t="shared" si="219"/>
        <v>PDG</v>
      </c>
      <c r="AA183" s="29">
        <f t="shared" si="220"/>
        <v>0</v>
      </c>
      <c r="AB183" s="29">
        <f t="shared" si="221"/>
        <v>0</v>
      </c>
      <c r="AC183" s="29" t="str">
        <f t="shared" si="222"/>
        <v>GNLDR</v>
      </c>
      <c r="AD183" s="29">
        <f t="shared" si="223"/>
        <v>0</v>
      </c>
      <c r="AE183" s="29">
        <f t="shared" si="224"/>
        <v>0</v>
      </c>
    </row>
    <row r="184" spans="1:31" x14ac:dyDescent="0.25">
      <c r="A184" s="28" t="s">
        <v>791</v>
      </c>
      <c r="B184" s="29" t="s">
        <v>438</v>
      </c>
      <c r="C184" s="29" t="s">
        <v>439</v>
      </c>
      <c r="D184" s="29" t="s">
        <v>440</v>
      </c>
      <c r="F184" s="29" t="s">
        <v>396</v>
      </c>
      <c r="G184" s="26" t="s">
        <v>85</v>
      </c>
      <c r="H184" s="26"/>
      <c r="I184" s="26"/>
      <c r="J184" s="26" t="s">
        <v>441</v>
      </c>
      <c r="K184" s="31"/>
      <c r="L184" s="26"/>
      <c r="M184" s="26" t="s">
        <v>8326</v>
      </c>
      <c r="N184" s="26"/>
      <c r="O184" s="26"/>
      <c r="Q184" s="29" t="str">
        <f t="shared" si="210"/>
        <v>G-NOSE</v>
      </c>
      <c r="R184" s="29" t="str">
        <f t="shared" si="211"/>
        <v>RVL AVIATION LTD</v>
      </c>
      <c r="S184" s="29" t="str">
        <f t="shared" si="212"/>
        <v>C402</v>
      </c>
      <c r="T184" s="29">
        <f t="shared" si="213"/>
        <v>0</v>
      </c>
      <c r="U184" s="29">
        <f t="shared" si="214"/>
        <v>0</v>
      </c>
      <c r="V184" s="29" t="str">
        <f t="shared" si="215"/>
        <v>VC</v>
      </c>
      <c r="W184" s="29" t="str">
        <f t="shared" si="216"/>
        <v>L</v>
      </c>
      <c r="X184" s="29">
        <f t="shared" si="217"/>
        <v>0</v>
      </c>
      <c r="Y184" s="29">
        <f t="shared" si="218"/>
        <v>0</v>
      </c>
      <c r="Z184" s="29" t="str">
        <f t="shared" si="219"/>
        <v>REV</v>
      </c>
      <c r="AA184" s="29">
        <f t="shared" si="220"/>
        <v>0</v>
      </c>
      <c r="AB184" s="29">
        <f t="shared" si="221"/>
        <v>0</v>
      </c>
      <c r="AC184" s="29" t="str">
        <f t="shared" si="222"/>
        <v>GNOSE</v>
      </c>
      <c r="AD184" s="29">
        <f t="shared" si="223"/>
        <v>0</v>
      </c>
      <c r="AE184" s="29">
        <f t="shared" si="224"/>
        <v>0</v>
      </c>
    </row>
    <row r="185" spans="1:31" x14ac:dyDescent="0.25">
      <c r="A185" s="28" t="s">
        <v>792</v>
      </c>
      <c r="B185" s="29" t="s">
        <v>438</v>
      </c>
      <c r="C185" s="29" t="s">
        <v>439</v>
      </c>
      <c r="D185" s="29" t="s">
        <v>440</v>
      </c>
      <c r="F185" s="29" t="s">
        <v>396</v>
      </c>
      <c r="G185" s="26" t="s">
        <v>85</v>
      </c>
      <c r="H185" s="26"/>
      <c r="I185" s="26"/>
      <c r="J185" s="26" t="s">
        <v>441</v>
      </c>
      <c r="K185" s="31"/>
      <c r="L185" s="26"/>
      <c r="M185" s="26" t="s">
        <v>8330</v>
      </c>
      <c r="N185" s="26"/>
      <c r="O185" s="26"/>
      <c r="Q185" s="29" t="str">
        <f t="shared" ref="Q185:AE188" si="225">A239</f>
        <v>G-NSYS</v>
      </c>
      <c r="R185" s="29" t="str">
        <f t="shared" si="225"/>
        <v>CAPITAL AIR SERVICES LTD</v>
      </c>
      <c r="S185" s="29" t="str">
        <f t="shared" si="225"/>
        <v>EC35</v>
      </c>
      <c r="T185" s="29">
        <f t="shared" si="225"/>
        <v>0</v>
      </c>
      <c r="U185" s="29">
        <f t="shared" si="225"/>
        <v>0</v>
      </c>
      <c r="V185" s="29" t="str">
        <f t="shared" si="225"/>
        <v>VCH</v>
      </c>
      <c r="W185" s="29" t="str">
        <f t="shared" si="225"/>
        <v>AD</v>
      </c>
      <c r="X185" s="29">
        <f t="shared" si="225"/>
        <v>0</v>
      </c>
      <c r="Y185" s="29">
        <f t="shared" si="225"/>
        <v>0</v>
      </c>
      <c r="Z185" s="29" t="str">
        <f t="shared" si="225"/>
        <v>WTK</v>
      </c>
      <c r="AA185" s="29">
        <f t="shared" si="225"/>
        <v>0</v>
      </c>
      <c r="AB185" s="29">
        <f t="shared" si="225"/>
        <v>0</v>
      </c>
      <c r="AC185" s="29" t="str">
        <f t="shared" si="225"/>
        <v>GNSYS</v>
      </c>
      <c r="AD185" s="29">
        <f t="shared" si="225"/>
        <v>0</v>
      </c>
      <c r="AE185" s="29">
        <f t="shared" si="225"/>
        <v>0</v>
      </c>
    </row>
    <row r="186" spans="1:31" x14ac:dyDescent="0.25">
      <c r="A186" s="28" t="s">
        <v>793</v>
      </c>
      <c r="B186" s="29" t="s">
        <v>438</v>
      </c>
      <c r="C186" s="29" t="s">
        <v>439</v>
      </c>
      <c r="D186" s="29" t="s">
        <v>440</v>
      </c>
      <c r="F186" s="29" t="s">
        <v>396</v>
      </c>
      <c r="G186" s="26" t="s">
        <v>85</v>
      </c>
      <c r="H186" s="26"/>
      <c r="I186" s="26"/>
      <c r="J186" s="26" t="s">
        <v>441</v>
      </c>
      <c r="K186" s="31"/>
      <c r="L186" s="26"/>
      <c r="M186" s="26" t="s">
        <v>8331</v>
      </c>
      <c r="N186" s="26"/>
      <c r="O186" s="26"/>
      <c r="Q186" s="29" t="str">
        <f t="shared" si="225"/>
        <v>G-OAGI</v>
      </c>
      <c r="R186" s="29" t="str">
        <f t="shared" si="225"/>
        <v>AMY BRECKELL</v>
      </c>
      <c r="S186" s="29" t="str">
        <f t="shared" si="225"/>
        <v>SAH1</v>
      </c>
      <c r="T186" s="29">
        <f t="shared" si="225"/>
        <v>0</v>
      </c>
      <c r="U186" s="29">
        <f t="shared" si="225"/>
        <v>0</v>
      </c>
      <c r="V186" s="29" t="str">
        <f t="shared" si="225"/>
        <v>VC</v>
      </c>
      <c r="W186" s="29" t="str">
        <f t="shared" si="225"/>
        <v>P</v>
      </c>
      <c r="X186" s="29">
        <f t="shared" si="225"/>
        <v>0</v>
      </c>
      <c r="Y186" s="29">
        <f t="shared" si="225"/>
        <v>0</v>
      </c>
      <c r="Z186" s="29">
        <f t="shared" si="225"/>
        <v>0</v>
      </c>
      <c r="AA186" s="29">
        <f t="shared" si="225"/>
        <v>0</v>
      </c>
      <c r="AB186" s="29">
        <f t="shared" si="225"/>
        <v>0</v>
      </c>
      <c r="AC186" s="29" t="str">
        <f t="shared" si="225"/>
        <v>GOAGI</v>
      </c>
      <c r="AD186" s="29">
        <f t="shared" si="225"/>
        <v>0</v>
      </c>
      <c r="AE186" s="29">
        <f t="shared" si="225"/>
        <v>0</v>
      </c>
    </row>
    <row r="187" spans="1:31" x14ac:dyDescent="0.25">
      <c r="A187" s="28" t="s">
        <v>794</v>
      </c>
      <c r="B187" s="29" t="s">
        <v>438</v>
      </c>
      <c r="C187" s="29" t="s">
        <v>439</v>
      </c>
      <c r="D187" s="29" t="s">
        <v>440</v>
      </c>
      <c r="F187" s="29" t="s">
        <v>396</v>
      </c>
      <c r="G187" s="26" t="s">
        <v>85</v>
      </c>
      <c r="H187" s="26"/>
      <c r="I187" s="26"/>
      <c r="J187" s="26" t="s">
        <v>441</v>
      </c>
      <c r="K187" s="31"/>
      <c r="L187" s="26"/>
      <c r="M187" s="26" t="s">
        <v>8332</v>
      </c>
      <c r="N187" s="26"/>
      <c r="O187" s="26"/>
      <c r="Q187" s="29" t="str">
        <f t="shared" si="225"/>
        <v>G-OALI</v>
      </c>
      <c r="R187" s="29" t="str">
        <f t="shared" si="225"/>
        <v>ATLAS HELICOPTERS LTD</v>
      </c>
      <c r="S187" s="29" t="str">
        <f t="shared" si="225"/>
        <v>AS55</v>
      </c>
      <c r="T187" s="29" t="str">
        <f t="shared" si="225"/>
        <v>TWIN SQUIRREL</v>
      </c>
      <c r="U187" s="29">
        <f t="shared" si="225"/>
        <v>0</v>
      </c>
      <c r="V187" s="29" t="str">
        <f t="shared" si="225"/>
        <v>VCH</v>
      </c>
      <c r="W187" s="29" t="str">
        <f t="shared" si="225"/>
        <v>AD</v>
      </c>
      <c r="X187" s="29">
        <f t="shared" si="225"/>
        <v>0</v>
      </c>
      <c r="Y187" s="29">
        <f t="shared" si="225"/>
        <v>0</v>
      </c>
      <c r="Z187" s="29" t="str">
        <f t="shared" si="225"/>
        <v>TDT</v>
      </c>
      <c r="AA187" s="29">
        <f t="shared" si="225"/>
        <v>0</v>
      </c>
      <c r="AB187" s="29">
        <f t="shared" si="225"/>
        <v>0</v>
      </c>
      <c r="AC187" s="29" t="str">
        <f t="shared" si="225"/>
        <v>GOALI</v>
      </c>
      <c r="AD187" s="29">
        <f t="shared" si="225"/>
        <v>0</v>
      </c>
      <c r="AE187" s="29">
        <f t="shared" si="225"/>
        <v>0</v>
      </c>
    </row>
    <row r="188" spans="1:31" x14ac:dyDescent="0.25">
      <c r="A188" s="28" t="s">
        <v>795</v>
      </c>
      <c r="B188" s="29" t="s">
        <v>438</v>
      </c>
      <c r="C188" s="29" t="s">
        <v>439</v>
      </c>
      <c r="D188" s="29" t="s">
        <v>440</v>
      </c>
      <c r="F188" s="29" t="s">
        <v>396</v>
      </c>
      <c r="G188" s="26" t="s">
        <v>85</v>
      </c>
      <c r="H188" s="26"/>
      <c r="I188" s="26"/>
      <c r="J188" s="26" t="s">
        <v>441</v>
      </c>
      <c r="K188" s="31"/>
      <c r="L188" s="26"/>
      <c r="M188" s="26" t="s">
        <v>8333</v>
      </c>
      <c r="N188" s="26"/>
      <c r="O188" s="26"/>
      <c r="Q188" s="29" t="str">
        <f t="shared" si="225"/>
        <v>G-OASP</v>
      </c>
      <c r="R188" s="29" t="str">
        <f t="shared" si="225"/>
        <v>HELICOPTER SERVICES</v>
      </c>
      <c r="S188" s="29" t="str">
        <f t="shared" si="225"/>
        <v>AS55</v>
      </c>
      <c r="T188" s="29" t="str">
        <f t="shared" si="225"/>
        <v>TWIN SQUIRREL</v>
      </c>
      <c r="U188" s="29">
        <f t="shared" si="225"/>
        <v>0</v>
      </c>
      <c r="V188" s="29" t="str">
        <f t="shared" si="225"/>
        <v>VCH</v>
      </c>
      <c r="W188" s="29" t="str">
        <f t="shared" si="225"/>
        <v>L</v>
      </c>
      <c r="X188" s="29">
        <f t="shared" si="225"/>
        <v>0</v>
      </c>
      <c r="Y188" s="29">
        <f t="shared" si="225"/>
        <v>0</v>
      </c>
      <c r="Z188" s="29" t="str">
        <f t="shared" si="225"/>
        <v>TOA</v>
      </c>
      <c r="AA188" s="29">
        <f t="shared" si="225"/>
        <v>0</v>
      </c>
      <c r="AB188" s="29">
        <f t="shared" si="225"/>
        <v>0</v>
      </c>
      <c r="AC188" s="29" t="str">
        <f t="shared" si="225"/>
        <v>GOASP</v>
      </c>
      <c r="AD188" s="29">
        <f t="shared" si="225"/>
        <v>0</v>
      </c>
      <c r="AE188" s="29">
        <f t="shared" si="225"/>
        <v>0</v>
      </c>
    </row>
    <row r="189" spans="1:31" x14ac:dyDescent="0.25">
      <c r="A189" s="28" t="s">
        <v>796</v>
      </c>
      <c r="B189" s="29" t="s">
        <v>438</v>
      </c>
      <c r="C189" s="29" t="s">
        <v>439</v>
      </c>
      <c r="D189" s="29" t="s">
        <v>440</v>
      </c>
      <c r="F189" s="29" t="s">
        <v>396</v>
      </c>
      <c r="G189" s="26" t="s">
        <v>85</v>
      </c>
      <c r="H189" s="26"/>
      <c r="I189" s="26"/>
      <c r="J189" s="26" t="s">
        <v>441</v>
      </c>
      <c r="K189" s="31"/>
      <c r="L189" s="26"/>
      <c r="M189" s="26" t="s">
        <v>8334</v>
      </c>
      <c r="N189" s="26"/>
      <c r="O189" s="26"/>
      <c r="Q189" s="29" t="str">
        <f t="shared" ref="Q189:AE194" si="226">A244</f>
        <v>G-OCMM</v>
      </c>
      <c r="R189" s="29" t="str">
        <f t="shared" si="226"/>
        <v>CASTLE AIR LTD</v>
      </c>
      <c r="S189" s="29" t="str">
        <f t="shared" si="226"/>
        <v>A109</v>
      </c>
      <c r="T189" s="29">
        <f t="shared" si="226"/>
        <v>0</v>
      </c>
      <c r="U189" s="29">
        <f t="shared" si="226"/>
        <v>0</v>
      </c>
      <c r="V189" s="29" t="str">
        <f t="shared" si="226"/>
        <v>VCH</v>
      </c>
      <c r="W189" s="29" t="str">
        <f t="shared" si="226"/>
        <v>AD</v>
      </c>
      <c r="X189" s="29">
        <f t="shared" si="226"/>
        <v>0</v>
      </c>
      <c r="Y189" s="29">
        <f t="shared" si="226"/>
        <v>0</v>
      </c>
      <c r="Z189" s="29" t="str">
        <f t="shared" si="226"/>
        <v>CST</v>
      </c>
      <c r="AA189" s="29">
        <f t="shared" si="226"/>
        <v>0</v>
      </c>
      <c r="AB189" s="29">
        <f t="shared" si="226"/>
        <v>0</v>
      </c>
      <c r="AC189" s="29" t="str">
        <f t="shared" si="226"/>
        <v>GOCMM</v>
      </c>
      <c r="AD189" s="29">
        <f t="shared" si="226"/>
        <v>0</v>
      </c>
      <c r="AE189" s="29">
        <f t="shared" si="226"/>
        <v>0</v>
      </c>
    </row>
    <row r="190" spans="1:31" x14ac:dyDescent="0.25">
      <c r="A190" s="28" t="s">
        <v>797</v>
      </c>
      <c r="B190" s="29" t="s">
        <v>438</v>
      </c>
      <c r="C190" s="29" t="s">
        <v>439</v>
      </c>
      <c r="D190" s="29" t="s">
        <v>440</v>
      </c>
      <c r="F190" s="29" t="s">
        <v>396</v>
      </c>
      <c r="G190" s="26" t="s">
        <v>85</v>
      </c>
      <c r="H190" s="26"/>
      <c r="I190" s="26"/>
      <c r="J190" s="26" t="s">
        <v>441</v>
      </c>
      <c r="K190" s="31"/>
      <c r="L190" s="26"/>
      <c r="M190" s="26" t="s">
        <v>8335</v>
      </c>
      <c r="N190" s="26"/>
      <c r="O190" s="26"/>
      <c r="Q190" s="29" t="str">
        <f t="shared" si="226"/>
        <v>G-ODHB</v>
      </c>
      <c r="R190" s="29" t="str">
        <f t="shared" si="226"/>
        <v>KINGMOOR AVIATION</v>
      </c>
      <c r="S190" s="29" t="str">
        <f t="shared" si="226"/>
        <v>R44</v>
      </c>
      <c r="T190" s="29" t="str">
        <f t="shared" si="226"/>
        <v>RAVEN 2</v>
      </c>
      <c r="U190" s="29">
        <f t="shared" si="226"/>
        <v>0</v>
      </c>
      <c r="V190" s="29" t="str">
        <f t="shared" si="226"/>
        <v>VCH</v>
      </c>
      <c r="W190" s="29" t="str">
        <f t="shared" si="226"/>
        <v>P</v>
      </c>
      <c r="X190" s="29">
        <f t="shared" si="226"/>
        <v>0</v>
      </c>
      <c r="Y190" s="29">
        <f t="shared" si="226"/>
        <v>0</v>
      </c>
      <c r="Z190" s="29">
        <f t="shared" si="226"/>
        <v>0</v>
      </c>
      <c r="AA190" s="29">
        <f t="shared" si="226"/>
        <v>0</v>
      </c>
      <c r="AB190" s="29">
        <f t="shared" si="226"/>
        <v>0</v>
      </c>
      <c r="AC190" s="29" t="str">
        <f t="shared" si="226"/>
        <v>GODHB</v>
      </c>
      <c r="AD190" s="29">
        <f t="shared" si="226"/>
        <v>0</v>
      </c>
      <c r="AE190" s="29">
        <f t="shared" si="226"/>
        <v>0</v>
      </c>
    </row>
    <row r="191" spans="1:31" x14ac:dyDescent="0.25">
      <c r="A191" s="28" t="s">
        <v>801</v>
      </c>
      <c r="B191" s="26" t="s">
        <v>438</v>
      </c>
      <c r="C191" s="26" t="s">
        <v>439</v>
      </c>
      <c r="D191" s="29" t="s">
        <v>440</v>
      </c>
      <c r="E191" s="26"/>
      <c r="F191" s="29" t="s">
        <v>396</v>
      </c>
      <c r="G191" s="26" t="s">
        <v>85</v>
      </c>
      <c r="H191" s="26"/>
      <c r="I191" s="26"/>
      <c r="J191" s="26" t="s">
        <v>799</v>
      </c>
      <c r="K191" s="26"/>
      <c r="L191" s="26"/>
      <c r="M191" s="26" t="s">
        <v>8336</v>
      </c>
      <c r="N191" s="26"/>
      <c r="O191" s="26"/>
      <c r="Q191" s="29" t="str">
        <f t="shared" si="226"/>
        <v>G-OENC</v>
      </c>
      <c r="R191" s="29" t="str">
        <f t="shared" si="226"/>
        <v>BRISTOW HELICOPTERS LTD</v>
      </c>
      <c r="S191" s="29" t="str">
        <f t="shared" si="226"/>
        <v>A189</v>
      </c>
      <c r="T191" s="29">
        <f t="shared" si="226"/>
        <v>0</v>
      </c>
      <c r="U191" s="29">
        <f t="shared" si="226"/>
        <v>0</v>
      </c>
      <c r="V191" s="29" t="str">
        <f t="shared" si="226"/>
        <v>VCH</v>
      </c>
      <c r="W191" s="29" t="str">
        <f t="shared" si="226"/>
        <v>L</v>
      </c>
      <c r="X191" s="29">
        <f t="shared" si="226"/>
        <v>0</v>
      </c>
      <c r="Y191" s="29">
        <f t="shared" si="226"/>
        <v>0</v>
      </c>
      <c r="Z191" s="29" t="str">
        <f t="shared" si="226"/>
        <v>BHL</v>
      </c>
      <c r="AA191" s="29">
        <f t="shared" si="226"/>
        <v>0</v>
      </c>
      <c r="AB191" s="29">
        <f t="shared" si="226"/>
        <v>0</v>
      </c>
      <c r="AC191" s="29" t="str">
        <f t="shared" si="226"/>
        <v>GOENC</v>
      </c>
      <c r="AD191" s="29">
        <f t="shared" si="226"/>
        <v>0</v>
      </c>
      <c r="AE191" s="29">
        <f t="shared" si="226"/>
        <v>0</v>
      </c>
    </row>
    <row r="192" spans="1:31" x14ac:dyDescent="0.25">
      <c r="A192" s="28" t="s">
        <v>802</v>
      </c>
      <c r="B192" s="26" t="s">
        <v>438</v>
      </c>
      <c r="C192" s="26" t="s">
        <v>605</v>
      </c>
      <c r="D192" s="26"/>
      <c r="E192" s="26"/>
      <c r="F192" s="29" t="s">
        <v>396</v>
      </c>
      <c r="G192" s="26" t="s">
        <v>85</v>
      </c>
      <c r="H192" s="26"/>
      <c r="I192" s="26"/>
      <c r="J192" s="26" t="s">
        <v>441</v>
      </c>
      <c r="K192" s="26"/>
      <c r="L192" s="26"/>
      <c r="M192" s="26" t="s">
        <v>8337</v>
      </c>
      <c r="N192" s="26"/>
      <c r="O192" s="26"/>
      <c r="Q192" s="29" t="str">
        <f t="shared" si="226"/>
        <v>G-OFFO</v>
      </c>
      <c r="R192" s="29" t="str">
        <f t="shared" si="226"/>
        <v>2 EXCEL AVIATION LTD</v>
      </c>
      <c r="S192" s="29" t="str">
        <f t="shared" si="226"/>
        <v>E300</v>
      </c>
      <c r="T192" s="29">
        <f t="shared" si="226"/>
        <v>0</v>
      </c>
      <c r="U192" s="29">
        <f t="shared" si="226"/>
        <v>0</v>
      </c>
      <c r="V192" s="29" t="str">
        <f t="shared" si="226"/>
        <v>VC</v>
      </c>
      <c r="W192" s="29" t="str">
        <f t="shared" si="226"/>
        <v>AD</v>
      </c>
      <c r="X192" s="29">
        <f t="shared" si="226"/>
        <v>0</v>
      </c>
      <c r="Y192" s="29">
        <f t="shared" si="226"/>
        <v>0</v>
      </c>
      <c r="Z192" s="29" t="str">
        <f t="shared" si="226"/>
        <v>BRO</v>
      </c>
      <c r="AA192" s="29">
        <f t="shared" si="226"/>
        <v>0</v>
      </c>
      <c r="AB192" s="29">
        <f t="shared" si="226"/>
        <v>0</v>
      </c>
      <c r="AC192" s="29" t="str">
        <f t="shared" si="226"/>
        <v>GOFFO</v>
      </c>
      <c r="AD192" s="29">
        <f t="shared" si="226"/>
        <v>0</v>
      </c>
      <c r="AE192" s="29">
        <f t="shared" si="226"/>
        <v>0</v>
      </c>
    </row>
    <row r="193" spans="1:31" x14ac:dyDescent="0.25">
      <c r="A193" s="28" t="s">
        <v>803</v>
      </c>
      <c r="B193" s="29" t="s">
        <v>438</v>
      </c>
      <c r="C193" s="29" t="s">
        <v>605</v>
      </c>
      <c r="F193" s="29" t="s">
        <v>396</v>
      </c>
      <c r="G193" s="26" t="s">
        <v>85</v>
      </c>
      <c r="H193" s="26"/>
      <c r="I193" s="26"/>
      <c r="J193" s="26" t="s">
        <v>441</v>
      </c>
      <c r="K193" s="31"/>
      <c r="L193" s="26"/>
      <c r="M193" s="26" t="s">
        <v>8338</v>
      </c>
      <c r="N193" s="26"/>
      <c r="O193" s="26"/>
      <c r="Q193" s="29" t="str">
        <f t="shared" si="226"/>
        <v>G-OFZY</v>
      </c>
      <c r="R193" s="29" t="str">
        <f t="shared" si="226"/>
        <v>ATLAS HELICOPTERS LTD</v>
      </c>
      <c r="S193" s="29" t="str">
        <f t="shared" si="226"/>
        <v>AS55</v>
      </c>
      <c r="T193" s="29" t="str">
        <f t="shared" si="226"/>
        <v>TWIN SQUIRREL</v>
      </c>
      <c r="U193" s="29">
        <f t="shared" si="226"/>
        <v>0</v>
      </c>
      <c r="V193" s="29" t="str">
        <f t="shared" si="226"/>
        <v>VCH</v>
      </c>
      <c r="W193" s="29" t="str">
        <f t="shared" si="226"/>
        <v>AD</v>
      </c>
      <c r="X193" s="29">
        <f t="shared" si="226"/>
        <v>0</v>
      </c>
      <c r="Y193" s="29">
        <f t="shared" si="226"/>
        <v>0</v>
      </c>
      <c r="Z193" s="29" t="str">
        <f t="shared" si="226"/>
        <v>TDT</v>
      </c>
      <c r="AA193" s="29">
        <f t="shared" si="226"/>
        <v>0</v>
      </c>
      <c r="AB193" s="29">
        <f t="shared" si="226"/>
        <v>0</v>
      </c>
      <c r="AC193" s="29" t="str">
        <f t="shared" si="226"/>
        <v>GOFZY</v>
      </c>
      <c r="AD193" s="29">
        <f t="shared" si="226"/>
        <v>0</v>
      </c>
      <c r="AE193" s="29">
        <f t="shared" si="226"/>
        <v>0</v>
      </c>
    </row>
    <row r="194" spans="1:31" x14ac:dyDescent="0.25">
      <c r="A194" s="28" t="s">
        <v>804</v>
      </c>
      <c r="B194" s="29" t="s">
        <v>438</v>
      </c>
      <c r="C194" s="29" t="s">
        <v>605</v>
      </c>
      <c r="F194" s="29" t="s">
        <v>396</v>
      </c>
      <c r="G194" s="26" t="s">
        <v>85</v>
      </c>
      <c r="H194" s="26"/>
      <c r="I194" s="26"/>
      <c r="J194" s="26" t="s">
        <v>441</v>
      </c>
      <c r="K194" s="31"/>
      <c r="L194" s="26"/>
      <c r="M194" s="26" t="s">
        <v>8339</v>
      </c>
      <c r="N194" s="26"/>
      <c r="O194" s="26"/>
      <c r="Q194" s="29" t="str">
        <f t="shared" si="226"/>
        <v>G-OHAM</v>
      </c>
      <c r="R194" s="29" t="str">
        <f t="shared" si="226"/>
        <v>COTSWOLD HELICOPTERS</v>
      </c>
      <c r="S194" s="29" t="str">
        <f t="shared" si="226"/>
        <v>R44</v>
      </c>
      <c r="T194" s="29" t="str">
        <f t="shared" si="226"/>
        <v>RAVEN 2</v>
      </c>
      <c r="U194" s="29">
        <f t="shared" si="226"/>
        <v>0</v>
      </c>
      <c r="V194" s="29" t="str">
        <f t="shared" si="226"/>
        <v>VCH</v>
      </c>
      <c r="W194" s="29" t="str">
        <f t="shared" si="226"/>
        <v>AD</v>
      </c>
      <c r="X194" s="29">
        <f t="shared" si="226"/>
        <v>0</v>
      </c>
      <c r="Y194" s="29">
        <f t="shared" si="226"/>
        <v>0</v>
      </c>
      <c r="Z194" s="29" t="str">
        <f t="shared" si="226"/>
        <v>HHH</v>
      </c>
      <c r="AA194" s="29">
        <f t="shared" si="226"/>
        <v>0</v>
      </c>
      <c r="AB194" s="29">
        <f t="shared" si="226"/>
        <v>0</v>
      </c>
      <c r="AC194" s="29" t="str">
        <f t="shared" si="226"/>
        <v>GOHAM</v>
      </c>
      <c r="AD194" s="29">
        <f t="shared" si="226"/>
        <v>0</v>
      </c>
      <c r="AE194" s="29">
        <f t="shared" si="226"/>
        <v>0</v>
      </c>
    </row>
    <row r="195" spans="1:31" x14ac:dyDescent="0.25">
      <c r="A195" s="28" t="s">
        <v>805</v>
      </c>
      <c r="B195" s="29" t="s">
        <v>438</v>
      </c>
      <c r="C195" s="29" t="s">
        <v>605</v>
      </c>
      <c r="F195" s="29" t="s">
        <v>396</v>
      </c>
      <c r="G195" s="26" t="s">
        <v>85</v>
      </c>
      <c r="H195" s="26"/>
      <c r="I195" s="26"/>
      <c r="J195" s="26" t="s">
        <v>441</v>
      </c>
      <c r="K195" s="31"/>
      <c r="L195" s="26"/>
      <c r="M195" s="26" t="s">
        <v>8340</v>
      </c>
      <c r="N195" s="26"/>
      <c r="O195" s="26"/>
      <c r="Q195" s="29" t="str">
        <f t="shared" ref="Q195:Q197" si="227">A251</f>
        <v>G-OLCP</v>
      </c>
      <c r="R195" s="29" t="str">
        <f t="shared" ref="R195:R197" si="228">B251</f>
        <v>GB HELICOPTERS</v>
      </c>
      <c r="S195" s="29" t="str">
        <f t="shared" ref="S195:S197" si="229">C251</f>
        <v>AS55</v>
      </c>
      <c r="T195" s="29" t="str">
        <f t="shared" ref="T195:T197" si="230">D251</f>
        <v>TWIN SQUIRREL</v>
      </c>
      <c r="U195" s="29">
        <f t="shared" ref="U195:U197" si="231">E251</f>
        <v>0</v>
      </c>
      <c r="V195" s="29" t="str">
        <f t="shared" ref="V195:V197" si="232">F251</f>
        <v>VCH</v>
      </c>
      <c r="W195" s="29" t="str">
        <f t="shared" ref="W195:W197" si="233">G251</f>
        <v>L</v>
      </c>
      <c r="X195" s="29">
        <f t="shared" ref="X195:X197" si="234">H251</f>
        <v>0</v>
      </c>
      <c r="Y195" s="29">
        <f t="shared" ref="Y195:Y197" si="235">I251</f>
        <v>0</v>
      </c>
      <c r="Z195" s="29" t="str">
        <f t="shared" ref="Z195:Z197" si="236">J251</f>
        <v>KNM</v>
      </c>
      <c r="AA195" s="29">
        <f t="shared" ref="AA195:AA197" si="237">K251</f>
        <v>0</v>
      </c>
      <c r="AB195" s="29">
        <f t="shared" ref="AB195:AB197" si="238">L251</f>
        <v>0</v>
      </c>
      <c r="AC195" s="29" t="str">
        <f t="shared" ref="AC195:AC197" si="239">M251</f>
        <v>GOLCP</v>
      </c>
      <c r="AD195" s="29">
        <f t="shared" ref="AD195:AD197" si="240">N251</f>
        <v>0</v>
      </c>
      <c r="AE195" s="29">
        <f t="shared" ref="AE195:AE197" si="241">O251</f>
        <v>0</v>
      </c>
    </row>
    <row r="196" spans="1:31" x14ac:dyDescent="0.25">
      <c r="A196" s="28" t="s">
        <v>806</v>
      </c>
      <c r="B196" s="29" t="s">
        <v>438</v>
      </c>
      <c r="C196" s="29" t="s">
        <v>605</v>
      </c>
      <c r="F196" s="29" t="s">
        <v>396</v>
      </c>
      <c r="G196" s="26" t="s">
        <v>85</v>
      </c>
      <c r="H196" s="26"/>
      <c r="I196" s="26"/>
      <c r="J196" s="26" t="s">
        <v>441</v>
      </c>
      <c r="K196" s="31"/>
      <c r="L196" s="26"/>
      <c r="M196" s="26" t="s">
        <v>8341</v>
      </c>
      <c r="N196" s="26"/>
      <c r="O196" s="26"/>
      <c r="Q196" s="29" t="str">
        <f t="shared" si="227"/>
        <v>G-OMCM</v>
      </c>
      <c r="R196" s="29" t="str">
        <f t="shared" si="228"/>
        <v>TJ MORRIS LTD</v>
      </c>
      <c r="S196" s="29" t="str">
        <f t="shared" si="229"/>
        <v>AS50</v>
      </c>
      <c r="T196" s="29" t="str">
        <f t="shared" si="230"/>
        <v>SQUIRREL</v>
      </c>
      <c r="U196" s="29">
        <f t="shared" si="231"/>
        <v>0</v>
      </c>
      <c r="V196" s="29" t="str">
        <f t="shared" si="232"/>
        <v>VCH</v>
      </c>
      <c r="W196" s="29" t="str">
        <f t="shared" si="233"/>
        <v>P</v>
      </c>
      <c r="X196" s="29">
        <f t="shared" si="234"/>
        <v>0</v>
      </c>
      <c r="Y196" s="29">
        <f t="shared" si="235"/>
        <v>0</v>
      </c>
      <c r="Z196" s="29">
        <f t="shared" si="236"/>
        <v>0</v>
      </c>
      <c r="AA196" s="29">
        <f t="shared" si="237"/>
        <v>0</v>
      </c>
      <c r="AB196" s="29">
        <f t="shared" si="238"/>
        <v>0</v>
      </c>
      <c r="AC196" s="29" t="str">
        <f t="shared" si="239"/>
        <v>GOMCM</v>
      </c>
      <c r="AD196" s="29">
        <f t="shared" si="240"/>
        <v>0</v>
      </c>
      <c r="AE196" s="29">
        <f t="shared" si="241"/>
        <v>0</v>
      </c>
    </row>
    <row r="197" spans="1:31" x14ac:dyDescent="0.25">
      <c r="A197" s="28" t="s">
        <v>807</v>
      </c>
      <c r="B197" s="29" t="s">
        <v>438</v>
      </c>
      <c r="C197" s="29" t="s">
        <v>605</v>
      </c>
      <c r="F197" s="29" t="s">
        <v>396</v>
      </c>
      <c r="G197" s="26" t="s">
        <v>85</v>
      </c>
      <c r="H197" s="26"/>
      <c r="I197" s="26"/>
      <c r="J197" s="26" t="s">
        <v>441</v>
      </c>
      <c r="K197" s="31"/>
      <c r="L197" s="26"/>
      <c r="M197" s="26" t="s">
        <v>8342</v>
      </c>
      <c r="N197" s="26"/>
      <c r="O197" s="26"/>
      <c r="Q197" s="29" t="str">
        <f t="shared" si="227"/>
        <v>G-OMDR</v>
      </c>
      <c r="R197" s="29" t="str">
        <f t="shared" si="228"/>
        <v>CASTLE AIR LTD</v>
      </c>
      <c r="S197" s="29" t="str">
        <f t="shared" si="229"/>
        <v>B06</v>
      </c>
      <c r="T197" s="29" t="str">
        <f t="shared" si="230"/>
        <v>JETRANGER</v>
      </c>
      <c r="U197" s="29">
        <f t="shared" si="231"/>
        <v>0</v>
      </c>
      <c r="V197" s="29" t="str">
        <f t="shared" si="232"/>
        <v>VCH</v>
      </c>
      <c r="W197" s="29" t="str">
        <f t="shared" si="233"/>
        <v>AD</v>
      </c>
      <c r="X197" s="29">
        <f t="shared" si="234"/>
        <v>0</v>
      </c>
      <c r="Y197" s="29">
        <f t="shared" si="235"/>
        <v>0</v>
      </c>
      <c r="Z197" s="29" t="str">
        <f t="shared" si="236"/>
        <v>CST</v>
      </c>
      <c r="AA197" s="29">
        <f t="shared" si="237"/>
        <v>0</v>
      </c>
      <c r="AB197" s="29">
        <f t="shared" si="238"/>
        <v>0</v>
      </c>
      <c r="AC197" s="29" t="str">
        <f t="shared" si="239"/>
        <v>GOMDR</v>
      </c>
      <c r="AD197" s="29">
        <f t="shared" si="240"/>
        <v>0</v>
      </c>
      <c r="AE197" s="29">
        <f t="shared" si="241"/>
        <v>0</v>
      </c>
    </row>
    <row r="198" spans="1:31" x14ac:dyDescent="0.25">
      <c r="A198" s="28" t="s">
        <v>810</v>
      </c>
      <c r="B198" s="29" t="s">
        <v>438</v>
      </c>
      <c r="C198" s="29" t="s">
        <v>605</v>
      </c>
      <c r="F198" s="29" t="s">
        <v>396</v>
      </c>
      <c r="G198" s="26" t="s">
        <v>85</v>
      </c>
      <c r="H198" s="26"/>
      <c r="I198" s="26"/>
      <c r="J198" s="26" t="s">
        <v>441</v>
      </c>
      <c r="K198" s="31"/>
      <c r="L198" s="26"/>
      <c r="M198" s="26" t="s">
        <v>8343</v>
      </c>
      <c r="N198" s="26"/>
      <c r="O198" s="26"/>
      <c r="Q198" s="29" t="e">
        <f>#REF!</f>
        <v>#REF!</v>
      </c>
      <c r="R198" s="29" t="e">
        <f>#REF!</f>
        <v>#REF!</v>
      </c>
      <c r="S198" s="29" t="e">
        <f>#REF!</f>
        <v>#REF!</v>
      </c>
      <c r="T198" s="29" t="e">
        <f>#REF!</f>
        <v>#REF!</v>
      </c>
      <c r="U198" s="29" t="e">
        <f>#REF!</f>
        <v>#REF!</v>
      </c>
      <c r="V198" s="29" t="e">
        <f>#REF!</f>
        <v>#REF!</v>
      </c>
      <c r="W198" s="29" t="e">
        <f>#REF!</f>
        <v>#REF!</v>
      </c>
      <c r="X198" s="29" t="e">
        <f>#REF!</f>
        <v>#REF!</v>
      </c>
      <c r="Y198" s="29" t="e">
        <f>#REF!</f>
        <v>#REF!</v>
      </c>
      <c r="Z198" s="29" t="e">
        <f>#REF!</f>
        <v>#REF!</v>
      </c>
      <c r="AA198" s="29" t="e">
        <f>#REF!</f>
        <v>#REF!</v>
      </c>
      <c r="AB198" s="29" t="e">
        <f>#REF!</f>
        <v>#REF!</v>
      </c>
      <c r="AC198" s="29" t="e">
        <f>#REF!</f>
        <v>#REF!</v>
      </c>
      <c r="AD198" s="29" t="e">
        <f>#REF!</f>
        <v>#REF!</v>
      </c>
      <c r="AE198" s="29" t="e">
        <f>#REF!</f>
        <v>#REF!</v>
      </c>
    </row>
    <row r="199" spans="1:31" x14ac:dyDescent="0.25">
      <c r="A199" s="28" t="s">
        <v>811</v>
      </c>
      <c r="B199" s="29" t="s">
        <v>438</v>
      </c>
      <c r="C199" s="29" t="s">
        <v>605</v>
      </c>
      <c r="F199" s="29" t="s">
        <v>396</v>
      </c>
      <c r="G199" s="26" t="s">
        <v>85</v>
      </c>
      <c r="H199" s="26"/>
      <c r="I199" s="26"/>
      <c r="J199" s="26" t="s">
        <v>441</v>
      </c>
      <c r="K199" s="31"/>
      <c r="L199" s="26"/>
      <c r="M199" s="26" t="s">
        <v>8344</v>
      </c>
      <c r="N199" s="26"/>
      <c r="O199" s="26"/>
      <c r="Q199" s="29" t="str">
        <f t="shared" ref="Q199:AE204" si="242">A255</f>
        <v>G-OOTT</v>
      </c>
      <c r="R199" s="29" t="str">
        <f t="shared" si="242"/>
        <v>LIBERTAS (UK) LTD</v>
      </c>
      <c r="S199" s="29" t="str">
        <f t="shared" si="242"/>
        <v>AS50</v>
      </c>
      <c r="T199" s="29" t="str">
        <f t="shared" si="242"/>
        <v>SQUIRREL</v>
      </c>
      <c r="U199" s="29">
        <f t="shared" si="242"/>
        <v>0</v>
      </c>
      <c r="V199" s="29" t="str">
        <f t="shared" si="242"/>
        <v>VCH</v>
      </c>
      <c r="W199" s="29" t="str">
        <f t="shared" si="242"/>
        <v>P</v>
      </c>
      <c r="X199" s="29">
        <f t="shared" si="242"/>
        <v>0</v>
      </c>
      <c r="Y199" s="29">
        <f t="shared" si="242"/>
        <v>0</v>
      </c>
      <c r="Z199" s="29">
        <f t="shared" si="242"/>
        <v>0</v>
      </c>
      <c r="AA199" s="29">
        <f t="shared" si="242"/>
        <v>0</v>
      </c>
      <c r="AB199" s="29">
        <f t="shared" si="242"/>
        <v>0</v>
      </c>
      <c r="AC199" s="29" t="str">
        <f t="shared" si="242"/>
        <v>GOOTT</v>
      </c>
      <c r="AD199" s="29">
        <f t="shared" si="242"/>
        <v>0</v>
      </c>
      <c r="AE199" s="29">
        <f t="shared" si="242"/>
        <v>0</v>
      </c>
    </row>
    <row r="200" spans="1:31" x14ac:dyDescent="0.25">
      <c r="A200" s="28" t="s">
        <v>814</v>
      </c>
      <c r="B200" s="29" t="s">
        <v>438</v>
      </c>
      <c r="C200" s="29" t="s">
        <v>605</v>
      </c>
      <c r="F200" s="29" t="s">
        <v>396</v>
      </c>
      <c r="G200" s="26" t="s">
        <v>85</v>
      </c>
      <c r="H200" s="26"/>
      <c r="I200" s="26"/>
      <c r="J200" s="26" t="s">
        <v>441</v>
      </c>
      <c r="K200" s="31"/>
      <c r="L200" s="26"/>
      <c r="M200" s="26" t="s">
        <v>8345</v>
      </c>
      <c r="N200" s="26"/>
      <c r="O200" s="26"/>
      <c r="Q200" s="29" t="str">
        <f t="shared" si="242"/>
        <v>G-OPOT</v>
      </c>
      <c r="R200" s="29" t="str">
        <f t="shared" si="242"/>
        <v>CASTLE AIR LTD</v>
      </c>
      <c r="S200" s="29" t="str">
        <f t="shared" si="242"/>
        <v>A109</v>
      </c>
      <c r="T200" s="29">
        <f t="shared" si="242"/>
        <v>0</v>
      </c>
      <c r="U200" s="29">
        <f t="shared" si="242"/>
        <v>0</v>
      </c>
      <c r="V200" s="29" t="str">
        <f t="shared" si="242"/>
        <v>VCH</v>
      </c>
      <c r="W200" s="29" t="str">
        <f t="shared" si="242"/>
        <v>AD</v>
      </c>
      <c r="X200" s="29">
        <f t="shared" si="242"/>
        <v>0</v>
      </c>
      <c r="Y200" s="29">
        <f t="shared" si="242"/>
        <v>0</v>
      </c>
      <c r="Z200" s="29" t="str">
        <f t="shared" si="242"/>
        <v>CST</v>
      </c>
      <c r="AA200" s="29">
        <f t="shared" si="242"/>
        <v>0</v>
      </c>
      <c r="AB200" s="29">
        <f t="shared" si="242"/>
        <v>0</v>
      </c>
      <c r="AC200" s="29" t="str">
        <f t="shared" si="242"/>
        <v>GOPOT</v>
      </c>
      <c r="AD200" s="29">
        <f t="shared" si="242"/>
        <v>0</v>
      </c>
      <c r="AE200" s="29">
        <f t="shared" si="242"/>
        <v>0</v>
      </c>
    </row>
    <row r="201" spans="1:31" x14ac:dyDescent="0.25">
      <c r="A201" s="28" t="s">
        <v>815</v>
      </c>
      <c r="B201" s="29" t="s">
        <v>438</v>
      </c>
      <c r="C201" s="29" t="s">
        <v>439</v>
      </c>
      <c r="D201" s="29" t="s">
        <v>440</v>
      </c>
      <c r="F201" s="29" t="s">
        <v>396</v>
      </c>
      <c r="G201" s="26" t="s">
        <v>85</v>
      </c>
      <c r="H201" s="26"/>
      <c r="I201" s="26"/>
      <c r="J201" s="26" t="s">
        <v>441</v>
      </c>
      <c r="K201" s="31"/>
      <c r="L201" s="26"/>
      <c r="M201" s="26" t="s">
        <v>8346</v>
      </c>
      <c r="N201" s="26"/>
      <c r="O201" s="26"/>
      <c r="Q201" s="29" t="str">
        <f t="shared" si="242"/>
        <v>G-ORCD</v>
      </c>
      <c r="R201" s="29" t="str">
        <f t="shared" si="242"/>
        <v>CASTLE AIR LTD</v>
      </c>
      <c r="S201" s="29" t="str">
        <f t="shared" si="242"/>
        <v>A109</v>
      </c>
      <c r="T201" s="29">
        <f t="shared" si="242"/>
        <v>0</v>
      </c>
      <c r="U201" s="29">
        <f t="shared" si="242"/>
        <v>0</v>
      </c>
      <c r="V201" s="29" t="str">
        <f t="shared" si="242"/>
        <v>VCH</v>
      </c>
      <c r="W201" s="29" t="str">
        <f t="shared" si="242"/>
        <v>AD</v>
      </c>
      <c r="X201" s="29">
        <f t="shared" si="242"/>
        <v>0</v>
      </c>
      <c r="Y201" s="29">
        <f t="shared" si="242"/>
        <v>0</v>
      </c>
      <c r="Z201" s="29" t="str">
        <f t="shared" si="242"/>
        <v>CST</v>
      </c>
      <c r="AA201" s="29">
        <f t="shared" si="242"/>
        <v>0</v>
      </c>
      <c r="AB201" s="29">
        <f t="shared" si="242"/>
        <v>0</v>
      </c>
      <c r="AC201" s="29" t="str">
        <f t="shared" si="242"/>
        <v>GORCD</v>
      </c>
      <c r="AD201" s="29">
        <f t="shared" si="242"/>
        <v>0</v>
      </c>
      <c r="AE201" s="29">
        <f t="shared" si="242"/>
        <v>0</v>
      </c>
    </row>
    <row r="202" spans="1:31" x14ac:dyDescent="0.25">
      <c r="A202" s="28" t="s">
        <v>816</v>
      </c>
      <c r="B202" s="29" t="s">
        <v>438</v>
      </c>
      <c r="C202" s="29" t="s">
        <v>439</v>
      </c>
      <c r="D202" s="29" t="s">
        <v>440</v>
      </c>
      <c r="F202" s="29" t="s">
        <v>396</v>
      </c>
      <c r="G202" s="26" t="s">
        <v>85</v>
      </c>
      <c r="H202" s="26"/>
      <c r="I202" s="26"/>
      <c r="J202" s="26" t="s">
        <v>441</v>
      </c>
      <c r="K202" s="31"/>
      <c r="L202" s="26"/>
      <c r="M202" s="26" t="s">
        <v>8347</v>
      </c>
      <c r="N202" s="26"/>
      <c r="O202" s="26"/>
      <c r="Q202" s="29" t="str">
        <f t="shared" si="242"/>
        <v>G-ORDH</v>
      </c>
      <c r="R202" s="29" t="str">
        <f t="shared" si="242"/>
        <v>GB HELICOPTERS</v>
      </c>
      <c r="S202" s="29" t="str">
        <f t="shared" si="242"/>
        <v>AS55</v>
      </c>
      <c r="T202" s="29" t="str">
        <f t="shared" si="242"/>
        <v>TWIN SQUIRREL</v>
      </c>
      <c r="U202" s="29">
        <f t="shared" si="242"/>
        <v>0</v>
      </c>
      <c r="V202" s="29" t="str">
        <f t="shared" si="242"/>
        <v>VCH</v>
      </c>
      <c r="W202" s="29" t="str">
        <f t="shared" si="242"/>
        <v>L</v>
      </c>
      <c r="X202" s="29">
        <f t="shared" si="242"/>
        <v>0</v>
      </c>
      <c r="Y202" s="29">
        <f t="shared" si="242"/>
        <v>0</v>
      </c>
      <c r="Z202" s="29" t="str">
        <f t="shared" si="242"/>
        <v>KNM</v>
      </c>
      <c r="AA202" s="29">
        <f t="shared" si="242"/>
        <v>0</v>
      </c>
      <c r="AB202" s="29">
        <f t="shared" si="242"/>
        <v>0</v>
      </c>
      <c r="AC202" s="29" t="str">
        <f t="shared" si="242"/>
        <v>GORDH</v>
      </c>
      <c r="AD202" s="29">
        <f t="shared" si="242"/>
        <v>0</v>
      </c>
      <c r="AE202" s="29">
        <f t="shared" si="242"/>
        <v>0</v>
      </c>
    </row>
    <row r="203" spans="1:31" x14ac:dyDescent="0.25">
      <c r="A203" s="28" t="s">
        <v>817</v>
      </c>
      <c r="B203" s="26" t="s">
        <v>461</v>
      </c>
      <c r="C203" s="29" t="s">
        <v>439</v>
      </c>
      <c r="D203" s="29" t="s">
        <v>440</v>
      </c>
      <c r="F203" s="29" t="s">
        <v>396</v>
      </c>
      <c r="G203" s="26" t="s">
        <v>85</v>
      </c>
      <c r="H203" s="26"/>
      <c r="I203" s="26"/>
      <c r="J203" s="26" t="s">
        <v>818</v>
      </c>
      <c r="K203" s="26"/>
      <c r="L203" s="26"/>
      <c r="M203" s="26" t="s">
        <v>8348</v>
      </c>
      <c r="N203" s="26"/>
      <c r="O203" s="26"/>
      <c r="Q203" s="29" t="str">
        <f t="shared" si="242"/>
        <v>G-ORST</v>
      </c>
      <c r="R203" s="29" t="str">
        <f t="shared" si="242"/>
        <v>BABCOCK MISSION CRITICAL SERVICES</v>
      </c>
      <c r="S203" s="29" t="str">
        <f t="shared" si="242"/>
        <v>EC35</v>
      </c>
      <c r="T203" s="29">
        <f t="shared" si="242"/>
        <v>0</v>
      </c>
      <c r="U203" s="29">
        <f t="shared" si="242"/>
        <v>0</v>
      </c>
      <c r="V203" s="29" t="str">
        <f t="shared" si="242"/>
        <v>VCH</v>
      </c>
      <c r="W203" s="29" t="str">
        <f t="shared" si="242"/>
        <v>L</v>
      </c>
      <c r="X203" s="29">
        <f t="shared" si="242"/>
        <v>0</v>
      </c>
      <c r="Y203" s="29">
        <f t="shared" si="242"/>
        <v>0</v>
      </c>
      <c r="Z203" s="29" t="str">
        <f t="shared" si="242"/>
        <v>RHD</v>
      </c>
      <c r="AA203" s="29">
        <f t="shared" si="242"/>
        <v>0</v>
      </c>
      <c r="AB203" s="29">
        <f t="shared" si="242"/>
        <v>0</v>
      </c>
      <c r="AC203" s="29" t="str">
        <f t="shared" si="242"/>
        <v>GORST</v>
      </c>
      <c r="AD203" s="29">
        <f t="shared" si="242"/>
        <v>0</v>
      </c>
      <c r="AE203" s="29">
        <f t="shared" si="242"/>
        <v>0</v>
      </c>
    </row>
    <row r="204" spans="1:31" x14ac:dyDescent="0.25">
      <c r="A204" s="28" t="s">
        <v>819</v>
      </c>
      <c r="B204" s="26" t="s">
        <v>461</v>
      </c>
      <c r="C204" s="29" t="s">
        <v>439</v>
      </c>
      <c r="D204" s="29" t="s">
        <v>440</v>
      </c>
      <c r="F204" s="29" t="s">
        <v>396</v>
      </c>
      <c r="G204" s="26" t="s">
        <v>85</v>
      </c>
      <c r="H204" s="26"/>
      <c r="I204" s="26"/>
      <c r="J204" s="26" t="s">
        <v>818</v>
      </c>
      <c r="K204" s="26"/>
      <c r="L204" s="26"/>
      <c r="M204" s="26" t="s">
        <v>8349</v>
      </c>
      <c r="N204" s="26"/>
      <c r="O204" s="26"/>
      <c r="Q204" s="29" t="str">
        <f t="shared" si="242"/>
        <v>G-ORVR</v>
      </c>
      <c r="R204" s="29" t="str">
        <f t="shared" si="242"/>
        <v>RAVENAIR</v>
      </c>
      <c r="S204" s="29" t="str">
        <f t="shared" si="242"/>
        <v>P68</v>
      </c>
      <c r="T204" s="29" t="str">
        <f t="shared" si="242"/>
        <v>OBSERVER</v>
      </c>
      <c r="U204" s="29">
        <f t="shared" si="242"/>
        <v>0</v>
      </c>
      <c r="V204" s="29" t="str">
        <f t="shared" si="242"/>
        <v>VC</v>
      </c>
      <c r="W204" s="29" t="str">
        <f t="shared" si="242"/>
        <v>L</v>
      </c>
      <c r="X204" s="29">
        <f t="shared" si="242"/>
        <v>0</v>
      </c>
      <c r="Y204" s="29">
        <f t="shared" si="242"/>
        <v>0</v>
      </c>
      <c r="Z204" s="29" t="str">
        <f t="shared" si="242"/>
        <v>RVR</v>
      </c>
      <c r="AA204" s="29">
        <f t="shared" si="242"/>
        <v>0</v>
      </c>
      <c r="AB204" s="29">
        <f t="shared" si="242"/>
        <v>0</v>
      </c>
      <c r="AC204" s="29" t="str">
        <f t="shared" si="242"/>
        <v>GORVR</v>
      </c>
      <c r="AD204" s="29">
        <f t="shared" si="242"/>
        <v>0</v>
      </c>
      <c r="AE204" s="29">
        <f t="shared" si="242"/>
        <v>0</v>
      </c>
    </row>
    <row r="205" spans="1:31" x14ac:dyDescent="0.25">
      <c r="A205" s="28" t="s">
        <v>820</v>
      </c>
      <c r="B205" s="26" t="s">
        <v>461</v>
      </c>
      <c r="C205" s="29" t="s">
        <v>442</v>
      </c>
      <c r="F205" s="29" t="s">
        <v>396</v>
      </c>
      <c r="G205" s="26" t="s">
        <v>85</v>
      </c>
      <c r="H205" s="26"/>
      <c r="I205" s="26"/>
      <c r="J205" s="26"/>
      <c r="K205" s="26"/>
      <c r="L205" s="26"/>
      <c r="M205" s="28" t="s">
        <v>821</v>
      </c>
      <c r="N205" s="26"/>
      <c r="O205" s="26"/>
      <c r="Q205" s="29" t="str">
        <f t="shared" ref="Q205:AE205" si="243">A263</f>
        <v>G-OSRA</v>
      </c>
      <c r="R205" s="29" t="str">
        <f t="shared" si="243"/>
        <v>2 EXCEL AVIATION LTD</v>
      </c>
      <c r="S205" s="29" t="str">
        <f t="shared" si="243"/>
        <v>R722</v>
      </c>
      <c r="T205" s="29" t="str">
        <f t="shared" si="243"/>
        <v>SUPER 27</v>
      </c>
      <c r="U205" s="29">
        <f t="shared" si="243"/>
        <v>0</v>
      </c>
      <c r="V205" s="29" t="str">
        <f t="shared" si="243"/>
        <v>VC</v>
      </c>
      <c r="W205" s="29" t="str">
        <f t="shared" si="243"/>
        <v>AD</v>
      </c>
      <c r="X205" s="29">
        <f t="shared" si="243"/>
        <v>0</v>
      </c>
      <c r="Y205" s="29">
        <f t="shared" si="243"/>
        <v>0</v>
      </c>
      <c r="Z205" s="29" t="str">
        <f t="shared" si="243"/>
        <v>BRO</v>
      </c>
      <c r="AA205" s="29">
        <f t="shared" si="243"/>
        <v>0</v>
      </c>
      <c r="AB205" s="29" t="str">
        <f t="shared" si="243"/>
        <v>Charter</v>
      </c>
      <c r="AC205" s="29" t="str">
        <f t="shared" si="243"/>
        <v>GOSRA</v>
      </c>
      <c r="AD205" s="29">
        <f t="shared" si="243"/>
        <v>0</v>
      </c>
      <c r="AE205" s="29">
        <f t="shared" si="243"/>
        <v>0</v>
      </c>
    </row>
    <row r="206" spans="1:31" x14ac:dyDescent="0.25">
      <c r="A206" s="28" t="s">
        <v>822</v>
      </c>
      <c r="B206" s="26" t="s">
        <v>461</v>
      </c>
      <c r="C206" s="29" t="s">
        <v>442</v>
      </c>
      <c r="F206" s="29" t="s">
        <v>396</v>
      </c>
      <c r="G206" s="26" t="s">
        <v>85</v>
      </c>
      <c r="H206" s="26"/>
      <c r="I206" s="26"/>
      <c r="J206" s="26"/>
      <c r="K206" s="26"/>
      <c r="L206" s="26"/>
      <c r="M206" s="28" t="s">
        <v>823</v>
      </c>
      <c r="N206" s="26"/>
      <c r="O206" s="26"/>
      <c r="Q206" s="29" t="str">
        <f t="shared" ref="Q206:Q213" si="244">A265</f>
        <v>G-OUCP</v>
      </c>
      <c r="R206" s="29" t="str">
        <f t="shared" ref="R206:R213" si="245">B265</f>
        <v>2 EXCEL AVIATION LTD</v>
      </c>
      <c r="S206" s="29" t="str">
        <f t="shared" ref="S206:S213" si="246">C265</f>
        <v>PA31</v>
      </c>
      <c r="T206" s="29" t="str">
        <f t="shared" ref="T206:T213" si="247">D265</f>
        <v>NAVAJO</v>
      </c>
      <c r="U206" s="29">
        <f t="shared" ref="U206:U213" si="248">E265</f>
        <v>0</v>
      </c>
      <c r="V206" s="29" t="str">
        <f t="shared" ref="V206:V213" si="249">F265</f>
        <v>VC</v>
      </c>
      <c r="W206" s="29" t="str">
        <f t="shared" ref="W206:W213" si="250">G265</f>
        <v>AD</v>
      </c>
      <c r="X206" s="29">
        <f t="shared" ref="X206:X213" si="251">H265</f>
        <v>0</v>
      </c>
      <c r="Y206" s="29">
        <f t="shared" ref="Y206:Y213" si="252">I265</f>
        <v>0</v>
      </c>
      <c r="Z206" s="29" t="str">
        <f t="shared" ref="Z206:Z213" si="253">J265</f>
        <v>BRO</v>
      </c>
      <c r="AA206" s="29">
        <f t="shared" ref="AA206:AA213" si="254">K265</f>
        <v>0</v>
      </c>
      <c r="AB206" s="29">
        <f t="shared" ref="AB206:AB213" si="255">L265</f>
        <v>0</v>
      </c>
      <c r="AC206" s="29" t="str">
        <f t="shared" ref="AC206:AC213" si="256">M265</f>
        <v>GOUCP</v>
      </c>
      <c r="AD206" s="29">
        <f t="shared" ref="AD206:AD213" si="257">N265</f>
        <v>0</v>
      </c>
      <c r="AE206" s="29">
        <f t="shared" ref="AE206:AE213" si="258">O265</f>
        <v>0</v>
      </c>
    </row>
    <row r="207" spans="1:31" x14ac:dyDescent="0.25">
      <c r="A207" s="28" t="s">
        <v>824</v>
      </c>
      <c r="B207" s="26" t="s">
        <v>461</v>
      </c>
      <c r="C207" s="29" t="s">
        <v>597</v>
      </c>
      <c r="F207" s="26" t="s">
        <v>396</v>
      </c>
      <c r="G207" s="26" t="s">
        <v>85</v>
      </c>
      <c r="H207" s="26"/>
      <c r="I207" s="26"/>
      <c r="J207" s="26" t="s">
        <v>478</v>
      </c>
      <c r="K207" s="26"/>
      <c r="L207" s="26"/>
      <c r="M207" s="26" t="s">
        <v>8350</v>
      </c>
      <c r="N207" s="26"/>
      <c r="O207" s="26"/>
      <c r="Q207" s="29" t="str">
        <f t="shared" si="244"/>
        <v>G-OWST</v>
      </c>
      <c r="R207" s="29" t="str">
        <f t="shared" si="245"/>
        <v>WESTAIR FLYING SERVICES</v>
      </c>
      <c r="S207" s="29" t="str">
        <f t="shared" si="246"/>
        <v>C172</v>
      </c>
      <c r="T207" s="29" t="str">
        <f t="shared" si="247"/>
        <v>SKYHAWK</v>
      </c>
      <c r="U207" s="29">
        <f t="shared" si="248"/>
        <v>0</v>
      </c>
      <c r="V207" s="29" t="str">
        <f t="shared" si="249"/>
        <v>VC</v>
      </c>
      <c r="W207" s="29" t="str">
        <f t="shared" si="250"/>
        <v>P</v>
      </c>
      <c r="X207" s="29">
        <f t="shared" si="251"/>
        <v>0</v>
      </c>
      <c r="Y207" s="29">
        <f t="shared" si="252"/>
        <v>0</v>
      </c>
      <c r="Z207" s="29">
        <f t="shared" si="253"/>
        <v>0</v>
      </c>
      <c r="AA207" s="29">
        <f t="shared" si="254"/>
        <v>0</v>
      </c>
      <c r="AB207" s="29">
        <f t="shared" si="255"/>
        <v>0</v>
      </c>
      <c r="AC207" s="29" t="str">
        <f t="shared" si="256"/>
        <v>GOWST</v>
      </c>
      <c r="AD207" s="29">
        <f t="shared" si="257"/>
        <v>0</v>
      </c>
      <c r="AE207" s="29">
        <f t="shared" si="258"/>
        <v>0</v>
      </c>
    </row>
    <row r="208" spans="1:31" x14ac:dyDescent="0.25">
      <c r="A208" s="28" t="s">
        <v>825</v>
      </c>
      <c r="B208" s="26" t="s">
        <v>461</v>
      </c>
      <c r="C208" s="29" t="s">
        <v>597</v>
      </c>
      <c r="F208" s="26" t="s">
        <v>396</v>
      </c>
      <c r="G208" s="26" t="s">
        <v>85</v>
      </c>
      <c r="H208" s="26"/>
      <c r="I208" s="26"/>
      <c r="J208" s="26" t="s">
        <v>478</v>
      </c>
      <c r="K208" s="26"/>
      <c r="L208" s="26"/>
      <c r="M208" s="26" t="s">
        <v>8351</v>
      </c>
      <c r="N208" s="26"/>
      <c r="O208" s="26"/>
      <c r="Q208" s="29" t="str">
        <f t="shared" si="244"/>
        <v>G-PASH</v>
      </c>
      <c r="R208" s="29" t="str">
        <f t="shared" si="245"/>
        <v>EXCEL CHARTER LTD</v>
      </c>
      <c r="S208" s="29" t="str">
        <f t="shared" si="246"/>
        <v>AS55</v>
      </c>
      <c r="T208" s="29" t="str">
        <f t="shared" si="247"/>
        <v>TWIN SQUIRREL</v>
      </c>
      <c r="U208" s="29">
        <f t="shared" si="248"/>
        <v>0</v>
      </c>
      <c r="V208" s="29" t="str">
        <f t="shared" si="249"/>
        <v>VCH</v>
      </c>
      <c r="W208" s="29" t="str">
        <f t="shared" si="250"/>
        <v>AD</v>
      </c>
      <c r="X208" s="29">
        <f t="shared" si="251"/>
        <v>0</v>
      </c>
      <c r="Y208" s="29">
        <f t="shared" si="252"/>
        <v>0</v>
      </c>
      <c r="Z208" s="29" t="str">
        <f t="shared" si="253"/>
        <v>XEL</v>
      </c>
      <c r="AA208" s="29">
        <f t="shared" si="254"/>
        <v>0</v>
      </c>
      <c r="AB208" s="29">
        <f t="shared" si="255"/>
        <v>0</v>
      </c>
      <c r="AC208" s="29" t="str">
        <f t="shared" si="256"/>
        <v>GPASH</v>
      </c>
      <c r="AD208" s="29">
        <f t="shared" si="257"/>
        <v>0</v>
      </c>
      <c r="AE208" s="29">
        <f t="shared" si="258"/>
        <v>0</v>
      </c>
    </row>
    <row r="209" spans="1:31" x14ac:dyDescent="0.25">
      <c r="A209" s="28" t="s">
        <v>826</v>
      </c>
      <c r="B209" s="26" t="s">
        <v>461</v>
      </c>
      <c r="C209" s="29" t="s">
        <v>597</v>
      </c>
      <c r="F209" s="26" t="s">
        <v>396</v>
      </c>
      <c r="G209" s="26" t="s">
        <v>85</v>
      </c>
      <c r="H209" s="26"/>
      <c r="I209" s="26"/>
      <c r="J209" s="26" t="s">
        <v>478</v>
      </c>
      <c r="K209" s="26"/>
      <c r="L209" s="26"/>
      <c r="M209" s="26" t="s">
        <v>8352</v>
      </c>
      <c r="N209" s="26"/>
      <c r="O209" s="26"/>
      <c r="Q209" s="29" t="str">
        <f t="shared" si="244"/>
        <v>G-PDGO</v>
      </c>
      <c r="R209" s="29" t="str">
        <f t="shared" si="245"/>
        <v>PDG HELICOPTERS</v>
      </c>
      <c r="S209" s="29" t="str">
        <f t="shared" si="246"/>
        <v>AS65</v>
      </c>
      <c r="T209" s="29" t="str">
        <f t="shared" si="247"/>
        <v>DAUPHIN</v>
      </c>
      <c r="U209" s="29">
        <f t="shared" si="248"/>
        <v>0</v>
      </c>
      <c r="V209" s="29" t="str">
        <f t="shared" si="249"/>
        <v>VCH</v>
      </c>
      <c r="W209" s="29" t="str">
        <f t="shared" si="250"/>
        <v>L</v>
      </c>
      <c r="X209" s="29">
        <f t="shared" si="251"/>
        <v>0</v>
      </c>
      <c r="Y209" s="29">
        <f t="shared" si="252"/>
        <v>0</v>
      </c>
      <c r="Z209" s="29" t="str">
        <f t="shared" si="253"/>
        <v>PDG</v>
      </c>
      <c r="AA209" s="29">
        <f t="shared" si="254"/>
        <v>0</v>
      </c>
      <c r="AB209" s="29">
        <f t="shared" si="255"/>
        <v>0</v>
      </c>
      <c r="AC209" s="29" t="str">
        <f t="shared" si="256"/>
        <v>GPDGO</v>
      </c>
      <c r="AD209" s="29">
        <f t="shared" si="257"/>
        <v>0</v>
      </c>
      <c r="AE209" s="29">
        <f t="shared" si="258"/>
        <v>0</v>
      </c>
    </row>
    <row r="210" spans="1:31" x14ac:dyDescent="0.25">
      <c r="A210" s="28" t="s">
        <v>827</v>
      </c>
      <c r="B210" s="26" t="s">
        <v>461</v>
      </c>
      <c r="C210" s="29" t="s">
        <v>597</v>
      </c>
      <c r="F210" s="26" t="s">
        <v>396</v>
      </c>
      <c r="G210" s="26" t="s">
        <v>85</v>
      </c>
      <c r="H210" s="26"/>
      <c r="I210" s="26"/>
      <c r="J210" s="26" t="s">
        <v>478</v>
      </c>
      <c r="K210" s="26"/>
      <c r="L210" s="26"/>
      <c r="M210" s="26" t="s">
        <v>8353</v>
      </c>
      <c r="N210" s="26"/>
      <c r="O210" s="26"/>
      <c r="Q210" s="29" t="str">
        <f t="shared" si="244"/>
        <v>G-PDGP</v>
      </c>
      <c r="R210" s="29" t="str">
        <f t="shared" si="245"/>
        <v>PDG HELICOPTERS</v>
      </c>
      <c r="S210" s="29" t="str">
        <f t="shared" si="246"/>
        <v>AS55</v>
      </c>
      <c r="T210" s="29" t="str">
        <f t="shared" si="247"/>
        <v>TWIN SQUIRREL</v>
      </c>
      <c r="U210" s="29">
        <f t="shared" si="248"/>
        <v>0</v>
      </c>
      <c r="V210" s="29" t="str">
        <f t="shared" si="249"/>
        <v>VCH</v>
      </c>
      <c r="W210" s="29" t="str">
        <f t="shared" si="250"/>
        <v>L</v>
      </c>
      <c r="X210" s="29">
        <f t="shared" si="251"/>
        <v>0</v>
      </c>
      <c r="Y210" s="29">
        <f t="shared" si="252"/>
        <v>0</v>
      </c>
      <c r="Z210" s="29" t="str">
        <f t="shared" si="253"/>
        <v>PDG</v>
      </c>
      <c r="AA210" s="29">
        <f t="shared" si="254"/>
        <v>0</v>
      </c>
      <c r="AB210" s="29">
        <f t="shared" si="255"/>
        <v>0</v>
      </c>
      <c r="AC210" s="29" t="str">
        <f t="shared" si="256"/>
        <v>GPDGP</v>
      </c>
      <c r="AD210" s="29">
        <f t="shared" si="257"/>
        <v>0</v>
      </c>
      <c r="AE210" s="29">
        <f t="shared" si="258"/>
        <v>0</v>
      </c>
    </row>
    <row r="211" spans="1:31" x14ac:dyDescent="0.25">
      <c r="A211" s="28" t="s">
        <v>828</v>
      </c>
      <c r="B211" s="26" t="s">
        <v>461</v>
      </c>
      <c r="C211" s="29" t="s">
        <v>439</v>
      </c>
      <c r="D211" s="29" t="s">
        <v>440</v>
      </c>
      <c r="F211" s="29" t="s">
        <v>396</v>
      </c>
      <c r="G211" s="26" t="s">
        <v>85</v>
      </c>
      <c r="H211" s="26"/>
      <c r="I211" s="26"/>
      <c r="J211" s="26" t="s">
        <v>818</v>
      </c>
      <c r="K211" s="26"/>
      <c r="L211" s="26"/>
      <c r="M211" s="26" t="s">
        <v>8354</v>
      </c>
      <c r="N211" s="26"/>
      <c r="O211" s="26"/>
      <c r="Q211" s="29" t="str">
        <f t="shared" si="244"/>
        <v>G-PERD</v>
      </c>
      <c r="R211" s="29" t="str">
        <f t="shared" si="245"/>
        <v>BABCOCK MISSION CRITICAL SERVICES</v>
      </c>
      <c r="S211" s="29" t="str">
        <f t="shared" si="246"/>
        <v>A139</v>
      </c>
      <c r="T211" s="29">
        <f t="shared" si="247"/>
        <v>0</v>
      </c>
      <c r="U211" s="29">
        <f t="shared" si="248"/>
        <v>0</v>
      </c>
      <c r="V211" s="29" t="str">
        <f t="shared" si="249"/>
        <v>VCH</v>
      </c>
      <c r="W211" s="29" t="str">
        <f t="shared" si="250"/>
        <v>L</v>
      </c>
      <c r="X211" s="29">
        <f t="shared" si="251"/>
        <v>0</v>
      </c>
      <c r="Y211" s="29">
        <f t="shared" si="252"/>
        <v>0</v>
      </c>
      <c r="Z211" s="29">
        <f t="shared" si="253"/>
        <v>0</v>
      </c>
      <c r="AA211" s="29">
        <f t="shared" si="254"/>
        <v>0</v>
      </c>
      <c r="AB211" s="29">
        <f t="shared" si="255"/>
        <v>0</v>
      </c>
      <c r="AC211" s="29" t="str">
        <f t="shared" si="256"/>
        <v>GPERD</v>
      </c>
      <c r="AD211" s="29">
        <f t="shared" si="257"/>
        <v>0</v>
      </c>
      <c r="AE211" s="29">
        <f t="shared" si="258"/>
        <v>0</v>
      </c>
    </row>
    <row r="212" spans="1:31" x14ac:dyDescent="0.25">
      <c r="A212" s="28" t="s">
        <v>829</v>
      </c>
      <c r="B212" s="26" t="s">
        <v>461</v>
      </c>
      <c r="C212" s="29" t="s">
        <v>439</v>
      </c>
      <c r="D212" s="29" t="s">
        <v>440</v>
      </c>
      <c r="F212" s="29" t="s">
        <v>396</v>
      </c>
      <c r="G212" s="26" t="s">
        <v>85</v>
      </c>
      <c r="H212" s="26"/>
      <c r="I212" s="26"/>
      <c r="J212" s="26" t="s">
        <v>818</v>
      </c>
      <c r="K212" s="26"/>
      <c r="L212" s="26"/>
      <c r="M212" s="26" t="s">
        <v>8355</v>
      </c>
      <c r="N212" s="26"/>
      <c r="O212" s="26"/>
      <c r="Q212" s="29" t="str">
        <f t="shared" si="244"/>
        <v>G-POET</v>
      </c>
      <c r="R212" s="29" t="str">
        <f t="shared" si="245"/>
        <v>AIR CAERNARFON</v>
      </c>
      <c r="S212" s="29" t="str">
        <f t="shared" si="246"/>
        <v>R44</v>
      </c>
      <c r="T212" s="29" t="str">
        <f t="shared" si="247"/>
        <v>RAVEN 2</v>
      </c>
      <c r="U212" s="29">
        <f t="shared" si="248"/>
        <v>0</v>
      </c>
      <c r="V212" s="29" t="str">
        <f t="shared" si="249"/>
        <v>VCH</v>
      </c>
      <c r="W212" s="29" t="str">
        <f t="shared" si="250"/>
        <v>P</v>
      </c>
      <c r="X212" s="29">
        <f t="shared" si="251"/>
        <v>0</v>
      </c>
      <c r="Y212" s="29">
        <f t="shared" si="252"/>
        <v>0</v>
      </c>
      <c r="Z212" s="29">
        <f t="shared" si="253"/>
        <v>0</v>
      </c>
      <c r="AA212" s="29">
        <f t="shared" si="254"/>
        <v>0</v>
      </c>
      <c r="AB212" s="29">
        <f t="shared" si="255"/>
        <v>0</v>
      </c>
      <c r="AC212" s="29" t="str">
        <f t="shared" si="256"/>
        <v>GPOET</v>
      </c>
      <c r="AD212" s="29">
        <f t="shared" si="257"/>
        <v>0</v>
      </c>
      <c r="AE212" s="29">
        <f t="shared" si="258"/>
        <v>0</v>
      </c>
    </row>
    <row r="213" spans="1:31" x14ac:dyDescent="0.25">
      <c r="A213" s="28" t="s">
        <v>830</v>
      </c>
      <c r="B213" s="26" t="s">
        <v>461</v>
      </c>
      <c r="C213" s="29" t="s">
        <v>439</v>
      </c>
      <c r="D213" s="29" t="s">
        <v>440</v>
      </c>
      <c r="F213" s="29" t="s">
        <v>396</v>
      </c>
      <c r="G213" s="26" t="s">
        <v>85</v>
      </c>
      <c r="H213" s="26"/>
      <c r="I213" s="26"/>
      <c r="J213" s="26" t="s">
        <v>818</v>
      </c>
      <c r="K213" s="26"/>
      <c r="L213" s="26"/>
      <c r="M213" s="26" t="s">
        <v>8356</v>
      </c>
      <c r="N213" s="26"/>
      <c r="O213" s="26"/>
      <c r="Q213" s="29" t="str">
        <f t="shared" si="244"/>
        <v>G-POLS</v>
      </c>
      <c r="R213" s="29" t="str">
        <f t="shared" si="245"/>
        <v>BABCOCK MISSION CRITICAL SERVICES</v>
      </c>
      <c r="S213" s="29" t="str">
        <f t="shared" si="246"/>
        <v>EC35</v>
      </c>
      <c r="T213" s="29">
        <f t="shared" si="247"/>
        <v>0</v>
      </c>
      <c r="U213" s="29">
        <f t="shared" si="248"/>
        <v>0</v>
      </c>
      <c r="V213" s="29" t="str">
        <f t="shared" si="249"/>
        <v>VCH</v>
      </c>
      <c r="W213" s="29" t="str">
        <f t="shared" si="250"/>
        <v>L</v>
      </c>
      <c r="X213" s="29">
        <f t="shared" si="251"/>
        <v>0</v>
      </c>
      <c r="Y213" s="29">
        <f t="shared" si="252"/>
        <v>0</v>
      </c>
      <c r="Z213" s="29" t="str">
        <f t="shared" si="253"/>
        <v>UKP</v>
      </c>
      <c r="AA213" s="29">
        <f t="shared" si="254"/>
        <v>0</v>
      </c>
      <c r="AB213" s="29">
        <f t="shared" si="255"/>
        <v>0</v>
      </c>
      <c r="AC213" s="29" t="str">
        <f t="shared" si="256"/>
        <v>GPOLS</v>
      </c>
      <c r="AD213" s="29">
        <f t="shared" si="257"/>
        <v>0</v>
      </c>
      <c r="AE213" s="29">
        <f t="shared" si="258"/>
        <v>0</v>
      </c>
    </row>
    <row r="214" spans="1:31" x14ac:dyDescent="0.25">
      <c r="A214" s="28" t="s">
        <v>831</v>
      </c>
      <c r="B214" s="26" t="s">
        <v>461</v>
      </c>
      <c r="C214" s="29" t="s">
        <v>439</v>
      </c>
      <c r="D214" s="29" t="s">
        <v>440</v>
      </c>
      <c r="F214" s="29" t="s">
        <v>396</v>
      </c>
      <c r="G214" s="26" t="s">
        <v>85</v>
      </c>
      <c r="H214" s="26"/>
      <c r="I214" s="26"/>
      <c r="J214" s="26" t="s">
        <v>818</v>
      </c>
      <c r="K214" s="26"/>
      <c r="L214" s="26"/>
      <c r="M214" s="26" t="s">
        <v>8357</v>
      </c>
      <c r="N214" s="26"/>
      <c r="O214" s="26"/>
      <c r="Q214" s="29" t="str">
        <f t="shared" ref="Q214:AE216" si="259">A274</f>
        <v>G-PRDH</v>
      </c>
      <c r="R214" s="29" t="str">
        <f t="shared" si="259"/>
        <v>COTSWOLD HELICOPTERS</v>
      </c>
      <c r="S214" s="29" t="str">
        <f t="shared" si="259"/>
        <v>AS55</v>
      </c>
      <c r="T214" s="29" t="str">
        <f t="shared" si="259"/>
        <v>TWIN SQUIRREL</v>
      </c>
      <c r="U214" s="29">
        <f t="shared" si="259"/>
        <v>0</v>
      </c>
      <c r="V214" s="29" t="str">
        <f t="shared" si="259"/>
        <v>VCH</v>
      </c>
      <c r="W214" s="29" t="str">
        <f t="shared" si="259"/>
        <v>AD</v>
      </c>
      <c r="X214" s="29">
        <f t="shared" si="259"/>
        <v>0</v>
      </c>
      <c r="Y214" s="29">
        <f t="shared" si="259"/>
        <v>0</v>
      </c>
      <c r="Z214" s="29" t="str">
        <f t="shared" si="259"/>
        <v>HHH</v>
      </c>
      <c r="AA214" s="29">
        <f t="shared" si="259"/>
        <v>0</v>
      </c>
      <c r="AB214" s="29">
        <f t="shared" si="259"/>
        <v>0</v>
      </c>
      <c r="AC214" s="29" t="str">
        <f t="shared" si="259"/>
        <v>GPRDH</v>
      </c>
      <c r="AD214" s="29">
        <f t="shared" si="259"/>
        <v>0</v>
      </c>
      <c r="AE214" s="29">
        <f t="shared" si="259"/>
        <v>0</v>
      </c>
    </row>
    <row r="215" spans="1:31" x14ac:dyDescent="0.25">
      <c r="A215" s="28" t="s">
        <v>832</v>
      </c>
      <c r="B215" s="29" t="s">
        <v>833</v>
      </c>
      <c r="C215" s="29" t="s">
        <v>597</v>
      </c>
      <c r="F215" s="26" t="s">
        <v>396</v>
      </c>
      <c r="G215" s="26" t="s">
        <v>85</v>
      </c>
      <c r="H215" s="26"/>
      <c r="I215" s="26"/>
      <c r="J215" s="26" t="s">
        <v>818</v>
      </c>
      <c r="K215" s="31"/>
      <c r="L215" s="26"/>
      <c r="M215" s="26" t="s">
        <v>8358</v>
      </c>
      <c r="N215" s="26"/>
      <c r="O215" s="26"/>
      <c r="Q215" s="29" t="str">
        <f t="shared" si="259"/>
        <v>G-PSHU</v>
      </c>
      <c r="R215" s="29" t="str">
        <f t="shared" si="259"/>
        <v>BABCOCK MISSION CRITICAL SERVICES</v>
      </c>
      <c r="S215" s="29" t="str">
        <f t="shared" si="259"/>
        <v>EC35</v>
      </c>
      <c r="T215" s="29">
        <f t="shared" si="259"/>
        <v>0</v>
      </c>
      <c r="U215" s="29">
        <f t="shared" si="259"/>
        <v>0</v>
      </c>
      <c r="V215" s="29" t="str">
        <f t="shared" si="259"/>
        <v>VCH</v>
      </c>
      <c r="W215" s="29" t="str">
        <f t="shared" si="259"/>
        <v>L</v>
      </c>
      <c r="X215" s="29">
        <f t="shared" si="259"/>
        <v>0</v>
      </c>
      <c r="Y215" s="29">
        <f t="shared" si="259"/>
        <v>0</v>
      </c>
      <c r="Z215" s="29" t="str">
        <f t="shared" si="259"/>
        <v>RHD</v>
      </c>
      <c r="AA215" s="29">
        <f t="shared" si="259"/>
        <v>0</v>
      </c>
      <c r="AB215" s="29">
        <f t="shared" si="259"/>
        <v>0</v>
      </c>
      <c r="AC215" s="29" t="str">
        <f t="shared" si="259"/>
        <v>GPSHU</v>
      </c>
      <c r="AD215" s="29">
        <f t="shared" si="259"/>
        <v>0</v>
      </c>
      <c r="AE215" s="29">
        <f t="shared" si="259"/>
        <v>0</v>
      </c>
    </row>
    <row r="216" spans="1:31" x14ac:dyDescent="0.25">
      <c r="A216" s="28" t="s">
        <v>834</v>
      </c>
      <c r="B216" s="26" t="s">
        <v>561</v>
      </c>
      <c r="C216" s="26" t="s">
        <v>445</v>
      </c>
      <c r="D216" s="26"/>
      <c r="E216" s="26"/>
      <c r="F216" s="29" t="s">
        <v>396</v>
      </c>
      <c r="G216" s="26" t="s">
        <v>446</v>
      </c>
      <c r="H216" s="26"/>
      <c r="I216" s="26"/>
      <c r="J216" s="26" t="s">
        <v>562</v>
      </c>
      <c r="K216" s="26"/>
      <c r="L216" s="26"/>
      <c r="M216" s="26" t="s">
        <v>8359</v>
      </c>
      <c r="N216" s="26"/>
      <c r="O216" s="26"/>
      <c r="Q216" s="29" t="str">
        <f t="shared" si="259"/>
        <v>G-RAFK</v>
      </c>
      <c r="R216" s="29" t="str">
        <f t="shared" si="259"/>
        <v>RVL AVIATION LTD</v>
      </c>
      <c r="S216" s="29" t="str">
        <f t="shared" si="259"/>
        <v>BE20</v>
      </c>
      <c r="T216" s="29" t="str">
        <f t="shared" si="259"/>
        <v>KING AIR 200</v>
      </c>
      <c r="U216" s="29">
        <f t="shared" si="259"/>
        <v>0</v>
      </c>
      <c r="V216" s="29" t="str">
        <f t="shared" si="259"/>
        <v>VC</v>
      </c>
      <c r="W216" s="29" t="str">
        <f t="shared" si="259"/>
        <v>AD</v>
      </c>
      <c r="X216" s="29">
        <f t="shared" si="259"/>
        <v>0</v>
      </c>
      <c r="Y216" s="29">
        <f t="shared" si="259"/>
        <v>0</v>
      </c>
      <c r="Z216" s="29" t="str">
        <f t="shared" si="259"/>
        <v>REV</v>
      </c>
      <c r="AA216" s="29">
        <f t="shared" si="259"/>
        <v>0</v>
      </c>
      <c r="AB216" s="29">
        <f t="shared" si="259"/>
        <v>0</v>
      </c>
      <c r="AC216" s="29" t="str">
        <f t="shared" si="259"/>
        <v>GRAFK</v>
      </c>
      <c r="AD216" s="29">
        <f t="shared" si="259"/>
        <v>0</v>
      </c>
      <c r="AE216" s="29">
        <f t="shared" si="259"/>
        <v>0</v>
      </c>
    </row>
    <row r="217" spans="1:31" x14ac:dyDescent="0.25">
      <c r="A217" s="28" t="s">
        <v>838</v>
      </c>
      <c r="B217" s="29" t="s">
        <v>585</v>
      </c>
      <c r="C217" s="29" t="s">
        <v>612</v>
      </c>
      <c r="D217" s="29" t="s">
        <v>613</v>
      </c>
      <c r="F217" s="29" t="s">
        <v>222</v>
      </c>
      <c r="G217" s="26" t="s">
        <v>85</v>
      </c>
      <c r="H217" s="26"/>
      <c r="I217" s="26"/>
      <c r="J217" s="26" t="s">
        <v>587</v>
      </c>
      <c r="K217" s="31"/>
      <c r="L217" s="26"/>
      <c r="M217" s="26" t="s">
        <v>8360</v>
      </c>
      <c r="N217" s="26"/>
      <c r="O217" s="26"/>
      <c r="Q217" s="29" t="str">
        <f t="shared" ref="Q217:Q237" si="260">A278</f>
        <v>G-EROE</v>
      </c>
      <c r="R217" s="29" t="str">
        <f t="shared" ref="R217:R237" si="261">B278</f>
        <v>ERIC VERDON-ROE</v>
      </c>
      <c r="S217" s="29" t="str">
        <f t="shared" ref="S217:S237" si="262">C278</f>
        <v>A504</v>
      </c>
      <c r="T217" s="29" t="str">
        <f t="shared" ref="T217:T237" si="263">D278</f>
        <v>AVRO 504</v>
      </c>
      <c r="U217" s="29">
        <f t="shared" ref="U217:U237" si="264">E278</f>
        <v>0</v>
      </c>
      <c r="V217" s="29" t="str">
        <f t="shared" ref="V217:V237" si="265">F278</f>
        <v>VC</v>
      </c>
      <c r="W217" s="29" t="str">
        <f t="shared" ref="W217:W237" si="266">G278</f>
        <v>P</v>
      </c>
      <c r="X217" s="29">
        <f t="shared" ref="X217:X237" si="267">H278</f>
        <v>0</v>
      </c>
      <c r="Y217" s="29">
        <f t="shared" ref="Y217:Y237" si="268">I278</f>
        <v>0</v>
      </c>
      <c r="Z217" s="29">
        <f t="shared" ref="Z217:Z237" si="269">J278</f>
        <v>0</v>
      </c>
      <c r="AA217" s="29">
        <f t="shared" ref="AA217:AA237" si="270">K278</f>
        <v>0</v>
      </c>
      <c r="AB217" s="29">
        <f t="shared" ref="AB217:AB237" si="271">L278</f>
        <v>0</v>
      </c>
      <c r="AC217" s="29" t="str">
        <f t="shared" ref="AC217:AC237" si="272">M278</f>
        <v>GREAT WAR</v>
      </c>
      <c r="AD217" s="29">
        <f t="shared" ref="AD217:AD237" si="273">N278</f>
        <v>0</v>
      </c>
      <c r="AE217" s="29">
        <f t="shared" ref="AE217:AE237" si="274">O278</f>
        <v>0</v>
      </c>
    </row>
    <row r="218" spans="1:31" x14ac:dyDescent="0.25">
      <c r="A218" s="28" t="s">
        <v>839</v>
      </c>
      <c r="B218" s="26" t="s">
        <v>840</v>
      </c>
      <c r="C218" s="26" t="s">
        <v>215</v>
      </c>
      <c r="D218" s="26" t="s">
        <v>216</v>
      </c>
      <c r="E218" s="31"/>
      <c r="F218" s="26" t="s">
        <v>222</v>
      </c>
      <c r="G218" s="26" t="s">
        <v>229</v>
      </c>
      <c r="H218" s="26"/>
      <c r="I218" s="26"/>
      <c r="J218" s="26"/>
      <c r="K218" s="31"/>
      <c r="L218" s="26"/>
      <c r="M218" s="26" t="s">
        <v>841</v>
      </c>
      <c r="N218" s="26"/>
      <c r="O218" s="26"/>
      <c r="Q218" s="29" t="str">
        <f t="shared" si="260"/>
        <v>G-REDF</v>
      </c>
      <c r="R218" s="29" t="str">
        <f t="shared" si="261"/>
        <v>BABCOCK MISSION CRITICAL SERVICES</v>
      </c>
      <c r="S218" s="29" t="str">
        <f t="shared" si="262"/>
        <v>AS65</v>
      </c>
      <c r="T218" s="29" t="str">
        <f t="shared" si="263"/>
        <v>DAUPHIN</v>
      </c>
      <c r="U218" s="29">
        <f t="shared" si="264"/>
        <v>0</v>
      </c>
      <c r="V218" s="29" t="str">
        <f t="shared" si="265"/>
        <v>VCH</v>
      </c>
      <c r="W218" s="29" t="str">
        <f t="shared" si="266"/>
        <v>L</v>
      </c>
      <c r="X218" s="29">
        <f t="shared" si="267"/>
        <v>0</v>
      </c>
      <c r="Y218" s="29">
        <f t="shared" si="268"/>
        <v>0</v>
      </c>
      <c r="Z218" s="29">
        <f t="shared" si="269"/>
        <v>0</v>
      </c>
      <c r="AA218" s="29">
        <f t="shared" si="270"/>
        <v>0</v>
      </c>
      <c r="AB218" s="29">
        <f t="shared" si="271"/>
        <v>0</v>
      </c>
      <c r="AC218" s="29" t="str">
        <f t="shared" si="272"/>
        <v>GREDF</v>
      </c>
      <c r="AD218" s="29">
        <f t="shared" si="273"/>
        <v>0</v>
      </c>
      <c r="AE218" s="29">
        <f t="shared" si="274"/>
        <v>0</v>
      </c>
    </row>
    <row r="219" spans="1:31" x14ac:dyDescent="0.25">
      <c r="A219" s="28" t="s">
        <v>842</v>
      </c>
      <c r="B219" s="29" t="s">
        <v>561</v>
      </c>
      <c r="C219" s="29" t="s">
        <v>445</v>
      </c>
      <c r="F219" s="29" t="s">
        <v>396</v>
      </c>
      <c r="G219" s="26" t="s">
        <v>446</v>
      </c>
      <c r="H219" s="26"/>
      <c r="I219" s="26"/>
      <c r="J219" s="26" t="s">
        <v>562</v>
      </c>
      <c r="K219" s="31"/>
      <c r="L219" s="26"/>
      <c r="M219" s="26" t="s">
        <v>8361</v>
      </c>
      <c r="N219" s="26"/>
      <c r="O219" s="26"/>
      <c r="Q219" s="29" t="str">
        <f t="shared" si="260"/>
        <v>G-REDJ</v>
      </c>
      <c r="R219" s="29" t="str">
        <f t="shared" si="261"/>
        <v>BABCOCK MISSION CRITICAL SERVICES</v>
      </c>
      <c r="S219" s="29" t="str">
        <f t="shared" si="262"/>
        <v>AS65</v>
      </c>
      <c r="T219" s="29" t="str">
        <f t="shared" si="263"/>
        <v>DAUPHIN</v>
      </c>
      <c r="U219" s="29">
        <f t="shared" si="264"/>
        <v>0</v>
      </c>
      <c r="V219" s="29" t="str">
        <f t="shared" si="265"/>
        <v>VCH</v>
      </c>
      <c r="W219" s="29" t="str">
        <f t="shared" si="266"/>
        <v>L</v>
      </c>
      <c r="X219" s="29">
        <f t="shared" si="267"/>
        <v>0</v>
      </c>
      <c r="Y219" s="29">
        <f t="shared" si="268"/>
        <v>0</v>
      </c>
      <c r="Z219" s="29">
        <f t="shared" si="269"/>
        <v>0</v>
      </c>
      <c r="AA219" s="29">
        <f t="shared" si="270"/>
        <v>0</v>
      </c>
      <c r="AB219" s="29">
        <f t="shared" si="271"/>
        <v>0</v>
      </c>
      <c r="AC219" s="29" t="str">
        <f t="shared" si="272"/>
        <v>GREDJ</v>
      </c>
      <c r="AD219" s="29">
        <f t="shared" si="273"/>
        <v>0</v>
      </c>
      <c r="AE219" s="29">
        <f t="shared" si="274"/>
        <v>0</v>
      </c>
    </row>
    <row r="220" spans="1:31" x14ac:dyDescent="0.25">
      <c r="A220" s="28" t="s">
        <v>8096</v>
      </c>
      <c r="B220" s="26" t="s">
        <v>8097</v>
      </c>
      <c r="C220" s="26" t="s">
        <v>249</v>
      </c>
      <c r="D220" s="26" t="s">
        <v>250</v>
      </c>
      <c r="E220" s="31"/>
      <c r="F220" s="26" t="s">
        <v>222</v>
      </c>
      <c r="G220" s="26" t="s">
        <v>229</v>
      </c>
      <c r="H220" s="26"/>
      <c r="I220" s="26"/>
      <c r="J220" s="26"/>
      <c r="K220" s="31"/>
      <c r="L220" s="26"/>
      <c r="M220" s="26" t="s">
        <v>8098</v>
      </c>
      <c r="N220" s="26"/>
      <c r="O220" s="26"/>
      <c r="Q220" s="29" t="str">
        <f t="shared" si="260"/>
        <v>G-REDN</v>
      </c>
      <c r="R220" s="29" t="str">
        <f t="shared" si="261"/>
        <v>BABCOCK MISSION CRITICAL SERVICES</v>
      </c>
      <c r="S220" s="29" t="str">
        <f t="shared" si="262"/>
        <v>AS3B</v>
      </c>
      <c r="T220" s="29" t="str">
        <f t="shared" si="263"/>
        <v>COUGAR</v>
      </c>
      <c r="U220" s="29">
        <f t="shared" si="264"/>
        <v>0</v>
      </c>
      <c r="V220" s="29" t="str">
        <f t="shared" si="265"/>
        <v>VCH</v>
      </c>
      <c r="W220" s="29" t="str">
        <f t="shared" si="266"/>
        <v>L</v>
      </c>
      <c r="X220" s="29">
        <f t="shared" si="267"/>
        <v>0</v>
      </c>
      <c r="Y220" s="29">
        <f t="shared" si="268"/>
        <v>0</v>
      </c>
      <c r="Z220" s="29">
        <f t="shared" si="269"/>
        <v>0</v>
      </c>
      <c r="AA220" s="29">
        <f t="shared" si="270"/>
        <v>0</v>
      </c>
      <c r="AB220" s="29">
        <f t="shared" si="271"/>
        <v>0</v>
      </c>
      <c r="AC220" s="29" t="str">
        <f t="shared" si="272"/>
        <v>GREDN</v>
      </c>
      <c r="AD220" s="29">
        <f t="shared" si="273"/>
        <v>0</v>
      </c>
      <c r="AE220" s="29">
        <f t="shared" si="274"/>
        <v>0</v>
      </c>
    </row>
    <row r="221" spans="1:31" x14ac:dyDescent="0.25">
      <c r="A221" s="28" t="s">
        <v>846</v>
      </c>
      <c r="B221" s="29" t="s">
        <v>438</v>
      </c>
      <c r="C221" s="29" t="s">
        <v>439</v>
      </c>
      <c r="D221" s="29" t="s">
        <v>440</v>
      </c>
      <c r="F221" s="29" t="s">
        <v>396</v>
      </c>
      <c r="G221" s="26" t="s">
        <v>85</v>
      </c>
      <c r="H221" s="26"/>
      <c r="I221" s="26"/>
      <c r="J221" s="26" t="s">
        <v>441</v>
      </c>
      <c r="K221" s="31"/>
      <c r="L221" s="26"/>
      <c r="M221" s="26" t="s">
        <v>8362</v>
      </c>
      <c r="N221" s="26"/>
      <c r="O221" s="26"/>
      <c r="Q221" s="29" t="str">
        <f t="shared" si="260"/>
        <v>G-REDO</v>
      </c>
      <c r="R221" s="29" t="str">
        <f t="shared" si="261"/>
        <v>BABCOCK MISSION CRITICAL SERVICES</v>
      </c>
      <c r="S221" s="29" t="str">
        <f t="shared" si="262"/>
        <v>AS3B</v>
      </c>
      <c r="T221" s="29" t="str">
        <f t="shared" si="263"/>
        <v>COUGAR</v>
      </c>
      <c r="U221" s="29">
        <f t="shared" si="264"/>
        <v>0</v>
      </c>
      <c r="V221" s="29" t="str">
        <f t="shared" si="265"/>
        <v>VCH</v>
      </c>
      <c r="W221" s="29" t="str">
        <f t="shared" si="266"/>
        <v>L</v>
      </c>
      <c r="X221" s="29">
        <f t="shared" si="267"/>
        <v>0</v>
      </c>
      <c r="Y221" s="29">
        <f t="shared" si="268"/>
        <v>0</v>
      </c>
      <c r="Z221" s="29">
        <f t="shared" si="269"/>
        <v>0</v>
      </c>
      <c r="AA221" s="29">
        <f t="shared" si="270"/>
        <v>0</v>
      </c>
      <c r="AB221" s="29">
        <f t="shared" si="271"/>
        <v>0</v>
      </c>
      <c r="AC221" s="29" t="str">
        <f t="shared" si="272"/>
        <v>GREDO</v>
      </c>
      <c r="AD221" s="29">
        <f t="shared" si="273"/>
        <v>0</v>
      </c>
      <c r="AE221" s="29">
        <f t="shared" si="274"/>
        <v>0</v>
      </c>
    </row>
    <row r="222" spans="1:31" x14ac:dyDescent="0.25">
      <c r="A222" s="28" t="s">
        <v>8135</v>
      </c>
      <c r="B222" s="26" t="s">
        <v>8136</v>
      </c>
      <c r="C222" s="26" t="s">
        <v>5893</v>
      </c>
      <c r="D222" s="26" t="s">
        <v>8137</v>
      </c>
      <c r="E222" s="31"/>
      <c r="F222" s="26" t="s">
        <v>222</v>
      </c>
      <c r="G222" s="26" t="s">
        <v>229</v>
      </c>
      <c r="H222" s="26"/>
      <c r="I222" s="26"/>
      <c r="J222" s="26"/>
      <c r="K222" s="31"/>
      <c r="L222" s="26"/>
      <c r="M222" s="26" t="s">
        <v>8138</v>
      </c>
      <c r="N222" s="26"/>
      <c r="O222" s="26"/>
      <c r="Q222" s="29" t="str">
        <f t="shared" si="260"/>
        <v>G-REDP</v>
      </c>
      <c r="R222" s="29" t="str">
        <f t="shared" si="261"/>
        <v>BABCOCK MISSION CRITICAL SERVICES</v>
      </c>
      <c r="S222" s="29" t="str">
        <f t="shared" si="262"/>
        <v>AS3B</v>
      </c>
      <c r="T222" s="29" t="str">
        <f t="shared" si="263"/>
        <v>COUGAR</v>
      </c>
      <c r="U222" s="29">
        <f t="shared" si="264"/>
        <v>0</v>
      </c>
      <c r="V222" s="29" t="str">
        <f t="shared" si="265"/>
        <v>VCH</v>
      </c>
      <c r="W222" s="29" t="str">
        <f t="shared" si="266"/>
        <v>L</v>
      </c>
      <c r="X222" s="29">
        <f t="shared" si="267"/>
        <v>0</v>
      </c>
      <c r="Y222" s="29">
        <f t="shared" si="268"/>
        <v>0</v>
      </c>
      <c r="Z222" s="29">
        <f t="shared" si="269"/>
        <v>0</v>
      </c>
      <c r="AA222" s="29">
        <f t="shared" si="270"/>
        <v>0</v>
      </c>
      <c r="AB222" s="29">
        <f t="shared" si="271"/>
        <v>0</v>
      </c>
      <c r="AC222" s="29" t="str">
        <f t="shared" si="272"/>
        <v>GREDP</v>
      </c>
      <c r="AD222" s="29">
        <f t="shared" si="273"/>
        <v>0</v>
      </c>
      <c r="AE222" s="29">
        <f t="shared" si="274"/>
        <v>0</v>
      </c>
    </row>
    <row r="223" spans="1:31" x14ac:dyDescent="0.25">
      <c r="A223" s="28" t="s">
        <v>8040</v>
      </c>
      <c r="B223" s="26" t="s">
        <v>8028</v>
      </c>
      <c r="C223" s="26" t="s">
        <v>407</v>
      </c>
      <c r="D223" s="26" t="s">
        <v>408</v>
      </c>
      <c r="E223" s="31"/>
      <c r="F223" s="26" t="s">
        <v>396</v>
      </c>
      <c r="G223" s="26" t="s">
        <v>229</v>
      </c>
      <c r="H223" s="26"/>
      <c r="I223" s="26"/>
      <c r="J223" s="26"/>
      <c r="K223" s="31"/>
      <c r="L223" s="26"/>
      <c r="M223" s="26" t="s">
        <v>8045</v>
      </c>
      <c r="N223" s="26"/>
      <c r="O223" s="26"/>
      <c r="Q223" s="29" t="str">
        <f t="shared" si="260"/>
        <v>G-REDR</v>
      </c>
      <c r="R223" s="29" t="str">
        <f t="shared" si="261"/>
        <v>BABCOCK MISSION CRITICAL SERVICES</v>
      </c>
      <c r="S223" s="29" t="str">
        <f t="shared" si="262"/>
        <v>EC25</v>
      </c>
      <c r="T223" s="29">
        <f t="shared" si="263"/>
        <v>0</v>
      </c>
      <c r="U223" s="29">
        <f t="shared" si="264"/>
        <v>0</v>
      </c>
      <c r="V223" s="29" t="str">
        <f t="shared" si="265"/>
        <v>VCH</v>
      </c>
      <c r="W223" s="29" t="str">
        <f t="shared" si="266"/>
        <v>L</v>
      </c>
      <c r="X223" s="29">
        <f t="shared" si="267"/>
        <v>0</v>
      </c>
      <c r="Y223" s="29">
        <f t="shared" si="268"/>
        <v>0</v>
      </c>
      <c r="Z223" s="29" t="str">
        <f t="shared" si="269"/>
        <v>RHD</v>
      </c>
      <c r="AA223" s="29">
        <f t="shared" si="270"/>
        <v>0</v>
      </c>
      <c r="AB223" s="29">
        <f t="shared" si="271"/>
        <v>0</v>
      </c>
      <c r="AC223" s="29" t="str">
        <f t="shared" si="272"/>
        <v>GREDR</v>
      </c>
      <c r="AD223" s="29">
        <f t="shared" si="273"/>
        <v>0</v>
      </c>
      <c r="AE223" s="29">
        <f t="shared" si="274"/>
        <v>0</v>
      </c>
    </row>
    <row r="224" spans="1:31" x14ac:dyDescent="0.25">
      <c r="A224" s="26" t="s">
        <v>848</v>
      </c>
      <c r="B224" s="26" t="s">
        <v>643</v>
      </c>
      <c r="C224" s="26" t="s">
        <v>509</v>
      </c>
      <c r="D224" s="30" t="s">
        <v>510</v>
      </c>
      <c r="E224" s="26"/>
      <c r="F224" s="29" t="s">
        <v>396</v>
      </c>
      <c r="G224" s="26" t="s">
        <v>85</v>
      </c>
      <c r="H224" s="26"/>
      <c r="I224" s="26"/>
      <c r="J224" s="26" t="s">
        <v>644</v>
      </c>
      <c r="K224" s="26"/>
      <c r="L224" s="26"/>
      <c r="M224" s="26" t="s">
        <v>8363</v>
      </c>
      <c r="N224" s="26"/>
      <c r="O224" s="26"/>
      <c r="Q224" s="29" t="str">
        <f t="shared" si="260"/>
        <v>G-REDT</v>
      </c>
      <c r="R224" s="29" t="str">
        <f t="shared" si="261"/>
        <v>BABCOCK MISSION CRITICAL SERVICES</v>
      </c>
      <c r="S224" s="29" t="str">
        <f t="shared" si="262"/>
        <v>EC25</v>
      </c>
      <c r="T224" s="29">
        <f t="shared" si="263"/>
        <v>0</v>
      </c>
      <c r="U224" s="29">
        <f t="shared" si="264"/>
        <v>0</v>
      </c>
      <c r="V224" s="29" t="str">
        <f t="shared" si="265"/>
        <v>VCH</v>
      </c>
      <c r="W224" s="29" t="str">
        <f t="shared" si="266"/>
        <v>L</v>
      </c>
      <c r="X224" s="29">
        <f t="shared" si="267"/>
        <v>0</v>
      </c>
      <c r="Y224" s="29">
        <f t="shared" si="268"/>
        <v>0</v>
      </c>
      <c r="Z224" s="29" t="str">
        <f t="shared" si="269"/>
        <v>RHD</v>
      </c>
      <c r="AA224" s="29">
        <f t="shared" si="270"/>
        <v>0</v>
      </c>
      <c r="AB224" s="29">
        <f t="shared" si="271"/>
        <v>0</v>
      </c>
      <c r="AC224" s="29" t="str">
        <f t="shared" si="272"/>
        <v>GREDT</v>
      </c>
      <c r="AD224" s="29">
        <f t="shared" si="273"/>
        <v>0</v>
      </c>
      <c r="AE224" s="29">
        <f t="shared" si="274"/>
        <v>0</v>
      </c>
    </row>
    <row r="225" spans="1:31" x14ac:dyDescent="0.25">
      <c r="A225" s="28" t="s">
        <v>8178</v>
      </c>
      <c r="B225" s="26" t="s">
        <v>8179</v>
      </c>
      <c r="C225" s="26" t="s">
        <v>3761</v>
      </c>
      <c r="D225" s="26" t="s">
        <v>3495</v>
      </c>
      <c r="E225" s="31"/>
      <c r="F225" s="31" t="s">
        <v>222</v>
      </c>
      <c r="G225" s="26" t="s">
        <v>229</v>
      </c>
      <c r="H225" s="26"/>
      <c r="I225" s="26"/>
      <c r="J225" s="26"/>
      <c r="K225" s="31"/>
      <c r="L225" s="26"/>
      <c r="M225" s="26" t="s">
        <v>8180</v>
      </c>
      <c r="N225" s="26"/>
      <c r="O225" s="26"/>
      <c r="Q225" s="29" t="str">
        <f t="shared" si="260"/>
        <v>G-RESA</v>
      </c>
      <c r="R225" s="29" t="str">
        <f t="shared" si="261"/>
        <v>BRISTOW HELICOPTERS LTD</v>
      </c>
      <c r="S225" s="29" t="str">
        <f t="shared" si="262"/>
        <v>A139</v>
      </c>
      <c r="T225" s="29">
        <f t="shared" si="263"/>
        <v>0</v>
      </c>
      <c r="U225" s="29">
        <f t="shared" si="264"/>
        <v>0</v>
      </c>
      <c r="V225" s="29" t="str">
        <f t="shared" si="265"/>
        <v>VCH</v>
      </c>
      <c r="W225" s="29" t="str">
        <f t="shared" si="266"/>
        <v>L</v>
      </c>
      <c r="X225" s="29">
        <f t="shared" si="267"/>
        <v>0</v>
      </c>
      <c r="Y225" s="29">
        <f t="shared" si="268"/>
        <v>0</v>
      </c>
      <c r="Z225" s="29">
        <f t="shared" si="269"/>
        <v>0</v>
      </c>
      <c r="AA225" s="29">
        <f t="shared" si="270"/>
        <v>0</v>
      </c>
      <c r="AB225" s="29">
        <f t="shared" si="271"/>
        <v>0</v>
      </c>
      <c r="AC225" s="29" t="str">
        <f t="shared" si="272"/>
        <v>GRESA</v>
      </c>
      <c r="AD225" s="29">
        <f t="shared" si="273"/>
        <v>0</v>
      </c>
      <c r="AE225" s="29">
        <f t="shared" si="274"/>
        <v>0</v>
      </c>
    </row>
    <row r="226" spans="1:31" x14ac:dyDescent="0.25">
      <c r="A226" s="26" t="s">
        <v>851</v>
      </c>
      <c r="B226" s="26" t="s">
        <v>194</v>
      </c>
      <c r="C226" s="26" t="s">
        <v>481</v>
      </c>
      <c r="D226" s="30" t="s">
        <v>482</v>
      </c>
      <c r="E226" s="26"/>
      <c r="F226" s="29" t="s">
        <v>396</v>
      </c>
      <c r="G226" s="26" t="s">
        <v>85</v>
      </c>
      <c r="H226" s="26"/>
      <c r="I226" s="26"/>
      <c r="J226" s="26" t="s">
        <v>527</v>
      </c>
      <c r="K226" s="26"/>
      <c r="L226" s="26"/>
      <c r="M226" s="26" t="s">
        <v>8364</v>
      </c>
      <c r="N226" s="26"/>
      <c r="O226" s="26"/>
      <c r="Q226" s="29" t="str">
        <f t="shared" si="260"/>
        <v>G-REXA</v>
      </c>
      <c r="R226" s="29" t="str">
        <f t="shared" si="261"/>
        <v>RVL AVIATION LTD</v>
      </c>
      <c r="S226" s="29" t="str">
        <f t="shared" si="262"/>
        <v>BE20</v>
      </c>
      <c r="T226" s="29" t="str">
        <f t="shared" si="263"/>
        <v>KING AIR 200</v>
      </c>
      <c r="U226" s="29">
        <f t="shared" si="264"/>
        <v>0</v>
      </c>
      <c r="V226" s="29" t="str">
        <f t="shared" si="265"/>
        <v>VC</v>
      </c>
      <c r="W226" s="29" t="str">
        <f t="shared" si="266"/>
        <v>AD</v>
      </c>
      <c r="X226" s="29">
        <f t="shared" si="267"/>
        <v>0</v>
      </c>
      <c r="Y226" s="29">
        <f t="shared" si="268"/>
        <v>0</v>
      </c>
      <c r="Z226" s="29" t="str">
        <f t="shared" si="269"/>
        <v>REV</v>
      </c>
      <c r="AA226" s="29">
        <f t="shared" si="270"/>
        <v>0</v>
      </c>
      <c r="AB226" s="29">
        <f t="shared" si="271"/>
        <v>0</v>
      </c>
      <c r="AC226" s="29" t="str">
        <f t="shared" si="272"/>
        <v>GREXA</v>
      </c>
      <c r="AD226" s="29">
        <f t="shared" si="273"/>
        <v>0</v>
      </c>
      <c r="AE226" s="29">
        <f t="shared" si="274"/>
        <v>0</v>
      </c>
    </row>
    <row r="227" spans="1:31" x14ac:dyDescent="0.25">
      <c r="A227" s="28" t="s">
        <v>853</v>
      </c>
      <c r="B227" s="29" t="s">
        <v>854</v>
      </c>
      <c r="C227" s="29" t="s">
        <v>597</v>
      </c>
      <c r="F227" s="26" t="s">
        <v>396</v>
      </c>
      <c r="G227" s="26" t="s">
        <v>85</v>
      </c>
      <c r="H227" s="26"/>
      <c r="I227" s="26"/>
      <c r="J227" s="26" t="s">
        <v>855</v>
      </c>
      <c r="K227" s="31"/>
      <c r="L227" s="26"/>
      <c r="M227" s="26" t="s">
        <v>8365</v>
      </c>
      <c r="N227" s="26"/>
      <c r="O227" s="26"/>
      <c r="Q227" s="29" t="str">
        <f t="shared" si="260"/>
        <v>G-REXC</v>
      </c>
      <c r="R227" s="29" t="str">
        <f t="shared" si="261"/>
        <v>CASTLE AIR LTD</v>
      </c>
      <c r="S227" s="29" t="str">
        <f t="shared" si="262"/>
        <v>A109</v>
      </c>
      <c r="T227" s="29">
        <f t="shared" si="263"/>
        <v>0</v>
      </c>
      <c r="U227" s="29">
        <f t="shared" si="264"/>
        <v>0</v>
      </c>
      <c r="V227" s="29" t="str">
        <f t="shared" si="265"/>
        <v>VCH</v>
      </c>
      <c r="W227" s="29" t="str">
        <f t="shared" si="266"/>
        <v>AD</v>
      </c>
      <c r="X227" s="29">
        <f t="shared" si="267"/>
        <v>0</v>
      </c>
      <c r="Y227" s="29">
        <f t="shared" si="268"/>
        <v>0</v>
      </c>
      <c r="Z227" s="29" t="str">
        <f t="shared" si="269"/>
        <v>CST</v>
      </c>
      <c r="AA227" s="29">
        <f t="shared" si="270"/>
        <v>0</v>
      </c>
      <c r="AB227" s="29">
        <f t="shared" si="271"/>
        <v>0</v>
      </c>
      <c r="AC227" s="29" t="str">
        <f t="shared" si="272"/>
        <v>GREXC</v>
      </c>
      <c r="AD227" s="29">
        <f t="shared" si="273"/>
        <v>0</v>
      </c>
      <c r="AE227" s="29">
        <f t="shared" si="274"/>
        <v>0</v>
      </c>
    </row>
    <row r="228" spans="1:31" x14ac:dyDescent="0.25">
      <c r="A228" s="28" t="s">
        <v>856</v>
      </c>
      <c r="B228" s="29" t="s">
        <v>854</v>
      </c>
      <c r="C228" s="29" t="s">
        <v>597</v>
      </c>
      <c r="F228" s="26" t="s">
        <v>396</v>
      </c>
      <c r="G228" s="26" t="s">
        <v>85</v>
      </c>
      <c r="H228" s="26"/>
      <c r="I228" s="26"/>
      <c r="J228" s="26" t="s">
        <v>855</v>
      </c>
      <c r="K228" s="31"/>
      <c r="L228" s="26"/>
      <c r="M228" s="26" t="s">
        <v>8366</v>
      </c>
      <c r="N228" s="26"/>
      <c r="O228" s="26"/>
      <c r="Q228" s="29" t="str">
        <f t="shared" si="260"/>
        <v>G-RHYM</v>
      </c>
      <c r="R228" s="29" t="str">
        <f t="shared" si="261"/>
        <v>2 EXCEL AVIATION LTD</v>
      </c>
      <c r="S228" s="29" t="str">
        <f t="shared" si="262"/>
        <v>PA31</v>
      </c>
      <c r="T228" s="29" t="str">
        <f t="shared" si="263"/>
        <v>NAVAJO</v>
      </c>
      <c r="U228" s="29">
        <f t="shared" si="264"/>
        <v>0</v>
      </c>
      <c r="V228" s="29" t="str">
        <f t="shared" si="265"/>
        <v>VC</v>
      </c>
      <c r="W228" s="29" t="str">
        <f t="shared" si="266"/>
        <v>AD</v>
      </c>
      <c r="X228" s="29">
        <f t="shared" si="267"/>
        <v>0</v>
      </c>
      <c r="Y228" s="29">
        <f t="shared" si="268"/>
        <v>0</v>
      </c>
      <c r="Z228" s="29" t="str">
        <f t="shared" si="269"/>
        <v>BRO</v>
      </c>
      <c r="AA228" s="29">
        <f t="shared" si="270"/>
        <v>0</v>
      </c>
      <c r="AB228" s="29">
        <f t="shared" si="271"/>
        <v>0</v>
      </c>
      <c r="AC228" s="29" t="str">
        <f t="shared" si="272"/>
        <v>GRHYM</v>
      </c>
      <c r="AD228" s="29">
        <f t="shared" si="273"/>
        <v>0</v>
      </c>
      <c r="AE228" s="29">
        <f t="shared" si="274"/>
        <v>0</v>
      </c>
    </row>
    <row r="229" spans="1:31" x14ac:dyDescent="0.25">
      <c r="A229" s="28" t="s">
        <v>857</v>
      </c>
      <c r="B229" s="29" t="s">
        <v>854</v>
      </c>
      <c r="C229" s="29" t="s">
        <v>597</v>
      </c>
      <c r="F229" s="26" t="s">
        <v>396</v>
      </c>
      <c r="G229" s="26" t="s">
        <v>85</v>
      </c>
      <c r="H229" s="26"/>
      <c r="I229" s="26"/>
      <c r="J229" s="26" t="s">
        <v>855</v>
      </c>
      <c r="K229" s="31"/>
      <c r="L229" s="26"/>
      <c r="M229" s="26" t="s">
        <v>8367</v>
      </c>
      <c r="N229" s="26"/>
      <c r="O229" s="26"/>
      <c r="Q229" s="29" t="str">
        <f t="shared" si="260"/>
        <v>G-RIDA</v>
      </c>
      <c r="R229" s="29" t="str">
        <f t="shared" si="261"/>
        <v>NATIONAL GRID ELECTRICITY TRANSMISSION PLC</v>
      </c>
      <c r="S229" s="29" t="str">
        <f t="shared" si="262"/>
        <v>AS55</v>
      </c>
      <c r="T229" s="29" t="str">
        <f t="shared" si="263"/>
        <v>TWIN SQUIRREL</v>
      </c>
      <c r="U229" s="29">
        <f t="shared" si="264"/>
        <v>0</v>
      </c>
      <c r="V229" s="29" t="str">
        <f t="shared" si="265"/>
        <v>VCH</v>
      </c>
      <c r="W229" s="29" t="str">
        <f t="shared" si="266"/>
        <v>L</v>
      </c>
      <c r="X229" s="29">
        <f t="shared" si="267"/>
        <v>0</v>
      </c>
      <c r="Y229" s="29">
        <f t="shared" si="268"/>
        <v>0</v>
      </c>
      <c r="Z229" s="29" t="str">
        <f t="shared" si="269"/>
        <v>GRD</v>
      </c>
      <c r="AA229" s="29">
        <f t="shared" si="270"/>
        <v>0</v>
      </c>
      <c r="AB229" s="29">
        <f t="shared" si="271"/>
        <v>0</v>
      </c>
      <c r="AC229" s="29" t="str">
        <f t="shared" si="272"/>
        <v>GRIDA</v>
      </c>
      <c r="AD229" s="29">
        <f t="shared" si="273"/>
        <v>0</v>
      </c>
      <c r="AE229" s="29">
        <f t="shared" si="274"/>
        <v>0</v>
      </c>
    </row>
    <row r="230" spans="1:31" x14ac:dyDescent="0.25">
      <c r="A230" s="28" t="s">
        <v>858</v>
      </c>
      <c r="B230" s="29" t="s">
        <v>854</v>
      </c>
      <c r="C230" s="29" t="s">
        <v>442</v>
      </c>
      <c r="F230" s="29" t="s">
        <v>396</v>
      </c>
      <c r="G230" s="26" t="s">
        <v>85</v>
      </c>
      <c r="H230" s="26"/>
      <c r="I230" s="26"/>
      <c r="J230" s="26" t="s">
        <v>855</v>
      </c>
      <c r="K230" s="31"/>
      <c r="L230" s="26"/>
      <c r="M230" s="26" t="s">
        <v>8368</v>
      </c>
      <c r="N230" s="26"/>
      <c r="O230" s="26"/>
      <c r="Q230" s="29" t="str">
        <f t="shared" si="260"/>
        <v>G-RIDB</v>
      </c>
      <c r="R230" s="29" t="str">
        <f t="shared" si="261"/>
        <v>NATIONAL GRID ELECTRICITY TRANSMISSION PLC</v>
      </c>
      <c r="S230" s="29" t="str">
        <f t="shared" si="262"/>
        <v>B429</v>
      </c>
      <c r="T230" s="29" t="str">
        <f t="shared" si="263"/>
        <v>GLOBALRANGER</v>
      </c>
      <c r="U230" s="29">
        <f t="shared" si="264"/>
        <v>0</v>
      </c>
      <c r="V230" s="29" t="str">
        <f t="shared" si="265"/>
        <v>VCH</v>
      </c>
      <c r="W230" s="29" t="str">
        <f t="shared" si="266"/>
        <v>L</v>
      </c>
      <c r="X230" s="29">
        <f t="shared" si="267"/>
        <v>0</v>
      </c>
      <c r="Y230" s="29">
        <f t="shared" si="268"/>
        <v>0</v>
      </c>
      <c r="Z230" s="29" t="str">
        <f t="shared" si="269"/>
        <v>GRD</v>
      </c>
      <c r="AA230" s="29">
        <f t="shared" si="270"/>
        <v>0</v>
      </c>
      <c r="AB230" s="29">
        <f t="shared" si="271"/>
        <v>0</v>
      </c>
      <c r="AC230" s="29" t="str">
        <f t="shared" si="272"/>
        <v>GRIDB</v>
      </c>
      <c r="AD230" s="29">
        <f t="shared" si="273"/>
        <v>0</v>
      </c>
      <c r="AE230" s="29">
        <f t="shared" si="274"/>
        <v>0</v>
      </c>
    </row>
    <row r="231" spans="1:31" x14ac:dyDescent="0.25">
      <c r="A231" s="28" t="s">
        <v>859</v>
      </c>
      <c r="B231" s="29" t="s">
        <v>854</v>
      </c>
      <c r="C231" s="29" t="s">
        <v>442</v>
      </c>
      <c r="F231" s="29" t="s">
        <v>396</v>
      </c>
      <c r="G231" s="26" t="s">
        <v>85</v>
      </c>
      <c r="H231" s="26"/>
      <c r="I231" s="26"/>
      <c r="J231" s="26" t="s">
        <v>855</v>
      </c>
      <c r="K231" s="31"/>
      <c r="L231" s="26"/>
      <c r="M231" s="26" t="s">
        <v>8369</v>
      </c>
      <c r="N231" s="26"/>
      <c r="O231" s="26"/>
      <c r="Q231" s="29" t="str">
        <f t="shared" si="260"/>
        <v>G-RULE</v>
      </c>
      <c r="R231" s="29" t="str">
        <f t="shared" si="261"/>
        <v>COTSWOLD HELICOPTERS</v>
      </c>
      <c r="S231" s="29" t="str">
        <f t="shared" si="262"/>
        <v>R44</v>
      </c>
      <c r="T231" s="29" t="str">
        <f t="shared" si="263"/>
        <v>RAVEN 2</v>
      </c>
      <c r="U231" s="29">
        <f t="shared" si="264"/>
        <v>0</v>
      </c>
      <c r="V231" s="29" t="str">
        <f t="shared" si="265"/>
        <v>VCH</v>
      </c>
      <c r="W231" s="29" t="str">
        <f t="shared" si="266"/>
        <v>AD</v>
      </c>
      <c r="X231" s="29">
        <f t="shared" si="267"/>
        <v>0</v>
      </c>
      <c r="Y231" s="29">
        <f t="shared" si="268"/>
        <v>0</v>
      </c>
      <c r="Z231" s="29" t="str">
        <f t="shared" si="269"/>
        <v>HHH</v>
      </c>
      <c r="AA231" s="29">
        <f t="shared" si="270"/>
        <v>0</v>
      </c>
      <c r="AB231" s="29">
        <f t="shared" si="271"/>
        <v>0</v>
      </c>
      <c r="AC231" s="29" t="str">
        <f t="shared" si="272"/>
        <v>GRULE</v>
      </c>
      <c r="AD231" s="29">
        <f t="shared" si="273"/>
        <v>0</v>
      </c>
      <c r="AE231" s="29">
        <f t="shared" si="274"/>
        <v>0</v>
      </c>
    </row>
    <row r="232" spans="1:31" x14ac:dyDescent="0.25">
      <c r="A232" s="28" t="s">
        <v>860</v>
      </c>
      <c r="B232" s="29" t="s">
        <v>854</v>
      </c>
      <c r="C232" s="29" t="s">
        <v>597</v>
      </c>
      <c r="F232" s="26" t="s">
        <v>396</v>
      </c>
      <c r="G232" s="26" t="s">
        <v>85</v>
      </c>
      <c r="H232" s="26"/>
      <c r="I232" s="26"/>
      <c r="J232" s="26" t="s">
        <v>855</v>
      </c>
      <c r="K232" s="31"/>
      <c r="L232" s="26"/>
      <c r="M232" s="26" t="s">
        <v>8370</v>
      </c>
      <c r="N232" s="26"/>
      <c r="O232" s="26"/>
      <c r="Q232" s="29" t="str">
        <f t="shared" si="260"/>
        <v>G-RVBI</v>
      </c>
      <c r="R232" s="29" t="str">
        <f t="shared" si="261"/>
        <v>ROBERT LEA</v>
      </c>
      <c r="S232" s="29" t="str">
        <f t="shared" si="262"/>
        <v>RV8</v>
      </c>
      <c r="T232" s="29">
        <f t="shared" si="263"/>
        <v>0</v>
      </c>
      <c r="U232" s="29">
        <f t="shared" si="264"/>
        <v>0</v>
      </c>
      <c r="V232" s="29" t="str">
        <f t="shared" si="265"/>
        <v>VC</v>
      </c>
      <c r="W232" s="29" t="str">
        <f t="shared" si="266"/>
        <v>P</v>
      </c>
      <c r="X232" s="29">
        <f t="shared" si="267"/>
        <v>0</v>
      </c>
      <c r="Y232" s="29">
        <f t="shared" si="268"/>
        <v>0</v>
      </c>
      <c r="Z232" s="29">
        <f t="shared" si="269"/>
        <v>0</v>
      </c>
      <c r="AA232" s="29">
        <f t="shared" si="270"/>
        <v>0</v>
      </c>
      <c r="AB232" s="29">
        <f t="shared" si="271"/>
        <v>0</v>
      </c>
      <c r="AC232" s="29" t="str">
        <f t="shared" si="272"/>
        <v>GRVBI</v>
      </c>
      <c r="AD232" s="29">
        <f t="shared" si="273"/>
        <v>0</v>
      </c>
      <c r="AE232" s="29">
        <f t="shared" si="274"/>
        <v>0</v>
      </c>
    </row>
    <row r="233" spans="1:31" x14ac:dyDescent="0.25">
      <c r="A233" s="28" t="s">
        <v>861</v>
      </c>
      <c r="B233" s="29" t="s">
        <v>854</v>
      </c>
      <c r="C233" s="29" t="s">
        <v>597</v>
      </c>
      <c r="F233" s="26" t="s">
        <v>396</v>
      </c>
      <c r="G233" s="26" t="s">
        <v>85</v>
      </c>
      <c r="H233" s="26"/>
      <c r="I233" s="26"/>
      <c r="J233" s="26" t="s">
        <v>855</v>
      </c>
      <c r="K233" s="31"/>
      <c r="L233" s="26"/>
      <c r="M233" s="26" t="s">
        <v>8371</v>
      </c>
      <c r="N233" s="26"/>
      <c r="O233" s="26"/>
      <c r="Q233" s="29" t="str">
        <f t="shared" si="260"/>
        <v>G-RVLZ</v>
      </c>
      <c r="R233" s="29" t="str">
        <f t="shared" si="261"/>
        <v>RVL AVIATION LTD</v>
      </c>
      <c r="S233" s="29" t="str">
        <f t="shared" si="262"/>
        <v>C310</v>
      </c>
      <c r="T233" s="29">
        <f t="shared" si="263"/>
        <v>0</v>
      </c>
      <c r="U233" s="29">
        <f t="shared" si="264"/>
        <v>0</v>
      </c>
      <c r="V233" s="29" t="str">
        <f t="shared" si="265"/>
        <v>VC</v>
      </c>
      <c r="W233" s="29" t="str">
        <f t="shared" si="266"/>
        <v>AD</v>
      </c>
      <c r="X233" s="29">
        <f t="shared" si="267"/>
        <v>0</v>
      </c>
      <c r="Y233" s="29">
        <f t="shared" si="268"/>
        <v>0</v>
      </c>
      <c r="Z233" s="29" t="str">
        <f t="shared" si="269"/>
        <v>REV</v>
      </c>
      <c r="AA233" s="29">
        <f t="shared" si="270"/>
        <v>0</v>
      </c>
      <c r="AB233" s="29">
        <f t="shared" si="271"/>
        <v>0</v>
      </c>
      <c r="AC233" s="29" t="str">
        <f t="shared" si="272"/>
        <v>GRVLZ</v>
      </c>
      <c r="AD233" s="29">
        <f t="shared" si="273"/>
        <v>0</v>
      </c>
      <c r="AE233" s="29">
        <f t="shared" si="274"/>
        <v>0</v>
      </c>
    </row>
    <row r="234" spans="1:31" x14ac:dyDescent="0.25">
      <c r="A234" s="28" t="s">
        <v>862</v>
      </c>
      <c r="B234" s="29" t="s">
        <v>854</v>
      </c>
      <c r="C234" s="29" t="s">
        <v>597</v>
      </c>
      <c r="F234" s="26" t="s">
        <v>396</v>
      </c>
      <c r="G234" s="26" t="s">
        <v>85</v>
      </c>
      <c r="H234" s="26"/>
      <c r="I234" s="26"/>
      <c r="J234" s="26" t="s">
        <v>855</v>
      </c>
      <c r="K234" s="31"/>
      <c r="L234" s="26"/>
      <c r="M234" s="26" t="s">
        <v>8372</v>
      </c>
      <c r="N234" s="26"/>
      <c r="O234" s="26"/>
      <c r="Q234" s="29" t="str">
        <f t="shared" si="260"/>
        <v>G-RVNO</v>
      </c>
      <c r="R234" s="29" t="str">
        <f t="shared" si="261"/>
        <v>RAVENAIR</v>
      </c>
      <c r="S234" s="29" t="str">
        <f t="shared" si="262"/>
        <v>PA34</v>
      </c>
      <c r="T234" s="29" t="str">
        <f t="shared" si="263"/>
        <v>SENECA</v>
      </c>
      <c r="U234" s="29">
        <f t="shared" si="264"/>
        <v>0</v>
      </c>
      <c r="V234" s="29" t="str">
        <f t="shared" si="265"/>
        <v>VC</v>
      </c>
      <c r="W234" s="29" t="str">
        <f t="shared" si="266"/>
        <v>L</v>
      </c>
      <c r="X234" s="29">
        <f t="shared" si="267"/>
        <v>0</v>
      </c>
      <c r="Y234" s="29">
        <f t="shared" si="268"/>
        <v>0</v>
      </c>
      <c r="Z234" s="29" t="str">
        <f t="shared" si="269"/>
        <v>RVR</v>
      </c>
      <c r="AA234" s="29">
        <f t="shared" si="270"/>
        <v>0</v>
      </c>
      <c r="AB234" s="29">
        <f t="shared" si="271"/>
        <v>0</v>
      </c>
      <c r="AC234" s="29" t="str">
        <f t="shared" si="272"/>
        <v>GRVNO</v>
      </c>
      <c r="AD234" s="29">
        <f t="shared" si="273"/>
        <v>0</v>
      </c>
      <c r="AE234" s="29">
        <f t="shared" si="274"/>
        <v>0</v>
      </c>
    </row>
    <row r="235" spans="1:31" x14ac:dyDescent="0.25">
      <c r="A235" s="28" t="s">
        <v>8568</v>
      </c>
      <c r="B235" s="26" t="s">
        <v>854</v>
      </c>
      <c r="C235" s="26" t="s">
        <v>442</v>
      </c>
      <c r="D235" s="26"/>
      <c r="E235" s="31"/>
      <c r="F235" s="31" t="s">
        <v>396</v>
      </c>
      <c r="G235" s="26" t="s">
        <v>85</v>
      </c>
      <c r="H235" s="26"/>
      <c r="I235" s="26"/>
      <c r="J235" s="26" t="s">
        <v>855</v>
      </c>
      <c r="K235" s="31"/>
      <c r="L235" s="26"/>
      <c r="M235" s="26" t="s">
        <v>8569</v>
      </c>
      <c r="N235" s="26"/>
      <c r="O235" s="26"/>
      <c r="Q235" s="29" t="str">
        <f t="shared" si="260"/>
        <v>G-RVRB</v>
      </c>
      <c r="R235" s="29" t="str">
        <f t="shared" si="261"/>
        <v>RAVENAIR</v>
      </c>
      <c r="S235" s="29" t="str">
        <f t="shared" si="262"/>
        <v>PA34</v>
      </c>
      <c r="T235" s="29" t="str">
        <f t="shared" si="263"/>
        <v>SENECA</v>
      </c>
      <c r="U235" s="29">
        <f t="shared" si="264"/>
        <v>0</v>
      </c>
      <c r="V235" s="29" t="str">
        <f t="shared" si="265"/>
        <v>VC</v>
      </c>
      <c r="W235" s="29" t="str">
        <f t="shared" si="266"/>
        <v>L</v>
      </c>
      <c r="X235" s="29">
        <f t="shared" si="267"/>
        <v>0</v>
      </c>
      <c r="Y235" s="29">
        <f t="shared" si="268"/>
        <v>0</v>
      </c>
      <c r="Z235" s="29" t="str">
        <f t="shared" si="269"/>
        <v>RVN</v>
      </c>
      <c r="AA235" s="29">
        <f t="shared" si="270"/>
        <v>0</v>
      </c>
      <c r="AB235" s="29">
        <f t="shared" si="271"/>
        <v>0</v>
      </c>
      <c r="AC235" s="29" t="str">
        <f t="shared" si="272"/>
        <v>GRVRB</v>
      </c>
      <c r="AD235" s="29">
        <f t="shared" si="273"/>
        <v>0</v>
      </c>
      <c r="AE235" s="29">
        <f t="shared" si="274"/>
        <v>0</v>
      </c>
    </row>
    <row r="236" spans="1:31" x14ac:dyDescent="0.25">
      <c r="A236" s="28" t="s">
        <v>864</v>
      </c>
      <c r="B236" s="29" t="s">
        <v>643</v>
      </c>
      <c r="C236" s="26" t="s">
        <v>509</v>
      </c>
      <c r="D236" s="30" t="s">
        <v>510</v>
      </c>
      <c r="E236" s="26"/>
      <c r="F236" s="29" t="s">
        <v>396</v>
      </c>
      <c r="G236" s="26" t="s">
        <v>85</v>
      </c>
      <c r="H236" s="26"/>
      <c r="I236" s="26"/>
      <c r="J236" s="26" t="s">
        <v>644</v>
      </c>
      <c r="K236" s="26"/>
      <c r="L236" s="26"/>
      <c r="M236" s="26" t="s">
        <v>8373</v>
      </c>
      <c r="N236" s="26"/>
      <c r="O236" s="26"/>
      <c r="Q236" s="29" t="str">
        <f t="shared" si="260"/>
        <v>G-RVRJ</v>
      </c>
      <c r="R236" s="29" t="str">
        <f t="shared" si="261"/>
        <v>RAVENAIR</v>
      </c>
      <c r="S236" s="29" t="str">
        <f t="shared" si="262"/>
        <v>PA23</v>
      </c>
      <c r="T236" s="29" t="str">
        <f t="shared" si="263"/>
        <v>APACHE</v>
      </c>
      <c r="U236" s="29">
        <f t="shared" si="264"/>
        <v>0</v>
      </c>
      <c r="V236" s="29" t="str">
        <f t="shared" si="265"/>
        <v>VC</v>
      </c>
      <c r="W236" s="29" t="str">
        <f t="shared" si="266"/>
        <v>L</v>
      </c>
      <c r="X236" s="29">
        <f t="shared" si="267"/>
        <v>0</v>
      </c>
      <c r="Y236" s="29">
        <f t="shared" si="268"/>
        <v>0</v>
      </c>
      <c r="Z236" s="29" t="str">
        <f t="shared" si="269"/>
        <v>RVR</v>
      </c>
      <c r="AA236" s="29">
        <f t="shared" si="270"/>
        <v>0</v>
      </c>
      <c r="AB236" s="29">
        <f t="shared" si="271"/>
        <v>0</v>
      </c>
      <c r="AC236" s="29" t="str">
        <f t="shared" si="272"/>
        <v>GRVRJ</v>
      </c>
      <c r="AD236" s="29">
        <f t="shared" si="273"/>
        <v>0</v>
      </c>
      <c r="AE236" s="29">
        <f t="shared" si="274"/>
        <v>0</v>
      </c>
    </row>
    <row r="237" spans="1:31" x14ac:dyDescent="0.25">
      <c r="A237" s="28" t="s">
        <v>867</v>
      </c>
      <c r="B237" s="29" t="s">
        <v>585</v>
      </c>
      <c r="C237" s="29" t="s">
        <v>868</v>
      </c>
      <c r="F237" s="29" t="s">
        <v>222</v>
      </c>
      <c r="G237" s="26" t="s">
        <v>85</v>
      </c>
      <c r="H237" s="26"/>
      <c r="I237" s="26"/>
      <c r="J237" s="26" t="s">
        <v>587</v>
      </c>
      <c r="K237" s="31"/>
      <c r="L237" s="26"/>
      <c r="M237" s="26" t="s">
        <v>8374</v>
      </c>
      <c r="N237" s="26"/>
      <c r="O237" s="26"/>
      <c r="Q237" s="29" t="str">
        <f t="shared" si="260"/>
        <v>G-RVRU</v>
      </c>
      <c r="R237" s="29" t="str">
        <f t="shared" si="261"/>
        <v>RAVENAIR</v>
      </c>
      <c r="S237" s="29" t="str">
        <f t="shared" si="262"/>
        <v>PA38</v>
      </c>
      <c r="T237" s="29" t="str">
        <f t="shared" si="263"/>
        <v>TOMAHAWK</v>
      </c>
      <c r="U237" s="29">
        <f t="shared" si="264"/>
        <v>0</v>
      </c>
      <c r="V237" s="29" t="str">
        <f t="shared" si="265"/>
        <v>VC</v>
      </c>
      <c r="W237" s="29" t="str">
        <f t="shared" si="266"/>
        <v>L</v>
      </c>
      <c r="X237" s="29">
        <f t="shared" si="267"/>
        <v>0</v>
      </c>
      <c r="Y237" s="29">
        <f t="shared" si="268"/>
        <v>0</v>
      </c>
      <c r="Z237" s="29" t="str">
        <f t="shared" si="269"/>
        <v>RVR</v>
      </c>
      <c r="AA237" s="29">
        <f t="shared" si="270"/>
        <v>0</v>
      </c>
      <c r="AB237" s="29">
        <f t="shared" si="271"/>
        <v>0</v>
      </c>
      <c r="AC237" s="29" t="str">
        <f t="shared" si="272"/>
        <v>GRVRU</v>
      </c>
      <c r="AD237" s="29">
        <f t="shared" si="273"/>
        <v>0</v>
      </c>
      <c r="AE237" s="29">
        <f t="shared" si="274"/>
        <v>0</v>
      </c>
    </row>
    <row r="238" spans="1:31" x14ac:dyDescent="0.25">
      <c r="A238" s="28" t="s">
        <v>869</v>
      </c>
      <c r="B238" s="29" t="s">
        <v>724</v>
      </c>
      <c r="C238" s="29" t="s">
        <v>509</v>
      </c>
      <c r="D238" s="30" t="s">
        <v>510</v>
      </c>
      <c r="F238" s="29" t="s">
        <v>396</v>
      </c>
      <c r="G238" s="26" t="s">
        <v>446</v>
      </c>
      <c r="H238" s="26"/>
      <c r="I238" s="26"/>
      <c r="J238" s="26" t="s">
        <v>725</v>
      </c>
      <c r="K238" s="31"/>
      <c r="L238" s="26"/>
      <c r="M238" s="26" t="s">
        <v>8375</v>
      </c>
      <c r="N238" s="26"/>
      <c r="O238" s="26"/>
      <c r="Q238" s="29" t="str">
        <f t="shared" ref="Q238:Q245" si="275">A299</f>
        <v>G-RVRW</v>
      </c>
      <c r="R238" s="29" t="str">
        <f t="shared" ref="R238:R245" si="276">B299</f>
        <v>RAVENAIR</v>
      </c>
      <c r="S238" s="29" t="str">
        <f t="shared" ref="S238:S245" si="277">C299</f>
        <v>PA27</v>
      </c>
      <c r="T238" s="29" t="str">
        <f t="shared" ref="T238:T245" si="278">D299</f>
        <v>AZTEC</v>
      </c>
      <c r="U238" s="29">
        <f t="shared" ref="U238:U245" si="279">E299</f>
        <v>0</v>
      </c>
      <c r="V238" s="29" t="str">
        <f t="shared" ref="V238:V245" si="280">F299</f>
        <v>VC</v>
      </c>
      <c r="W238" s="29" t="str">
        <f t="shared" ref="W238:W245" si="281">G299</f>
        <v>L</v>
      </c>
      <c r="X238" s="29">
        <f t="shared" ref="X238:X245" si="282">H299</f>
        <v>0</v>
      </c>
      <c r="Y238" s="29">
        <f t="shared" ref="Y238:Y245" si="283">I299</f>
        <v>0</v>
      </c>
      <c r="Z238" s="29" t="str">
        <f t="shared" ref="Z238:Z245" si="284">J299</f>
        <v>RVR</v>
      </c>
      <c r="AA238" s="29">
        <f t="shared" ref="AA238:AA245" si="285">K299</f>
        <v>0</v>
      </c>
      <c r="AB238" s="29">
        <f t="shared" ref="AB238:AB245" si="286">L299</f>
        <v>0</v>
      </c>
      <c r="AC238" s="29" t="str">
        <f t="shared" ref="AC238:AC245" si="287">M299</f>
        <v>GRVRW</v>
      </c>
      <c r="AD238" s="29">
        <f t="shared" ref="AD238:AD245" si="288">N299</f>
        <v>0</v>
      </c>
      <c r="AE238" s="29">
        <f t="shared" ref="AE238:AE245" si="289">O299</f>
        <v>0</v>
      </c>
    </row>
    <row r="239" spans="1:31" x14ac:dyDescent="0.25">
      <c r="A239" s="28" t="s">
        <v>870</v>
      </c>
      <c r="B239" s="29" t="s">
        <v>691</v>
      </c>
      <c r="C239" s="29" t="s">
        <v>520</v>
      </c>
      <c r="F239" s="29" t="s">
        <v>396</v>
      </c>
      <c r="G239" s="26" t="s">
        <v>446</v>
      </c>
      <c r="H239" s="26"/>
      <c r="I239" s="26"/>
      <c r="J239" s="26" t="s">
        <v>692</v>
      </c>
      <c r="K239" s="31"/>
      <c r="L239" s="26"/>
      <c r="M239" s="26" t="s">
        <v>8376</v>
      </c>
      <c r="N239" s="26"/>
      <c r="O239" s="26"/>
      <c r="Q239" s="29" t="str">
        <f t="shared" si="275"/>
        <v>G-RVRZ</v>
      </c>
      <c r="R239" s="29" t="str">
        <f t="shared" si="276"/>
        <v>RAVENAIR</v>
      </c>
      <c r="S239" s="29" t="str">
        <f t="shared" si="277"/>
        <v>PA27</v>
      </c>
      <c r="T239" s="29" t="str">
        <f t="shared" si="278"/>
        <v>AZTEC</v>
      </c>
      <c r="U239" s="29">
        <f t="shared" si="279"/>
        <v>0</v>
      </c>
      <c r="V239" s="29" t="str">
        <f t="shared" si="280"/>
        <v>VC</v>
      </c>
      <c r="W239" s="29" t="str">
        <f t="shared" si="281"/>
        <v>L</v>
      </c>
      <c r="X239" s="29">
        <f t="shared" si="282"/>
        <v>0</v>
      </c>
      <c r="Y239" s="29">
        <f t="shared" si="283"/>
        <v>0</v>
      </c>
      <c r="Z239" s="29" t="str">
        <f t="shared" si="284"/>
        <v>RVR</v>
      </c>
      <c r="AA239" s="29">
        <f t="shared" si="285"/>
        <v>0</v>
      </c>
      <c r="AB239" s="29">
        <f t="shared" si="286"/>
        <v>0</v>
      </c>
      <c r="AC239" s="29" t="str">
        <f t="shared" si="287"/>
        <v>GRVRZ</v>
      </c>
      <c r="AD239" s="29">
        <f t="shared" si="288"/>
        <v>0</v>
      </c>
      <c r="AE239" s="29">
        <f t="shared" si="289"/>
        <v>0</v>
      </c>
    </row>
    <row r="240" spans="1:31" x14ac:dyDescent="0.25">
      <c r="A240" s="28" t="s">
        <v>878</v>
      </c>
      <c r="B240" s="26" t="s">
        <v>879</v>
      </c>
      <c r="C240" s="26" t="s">
        <v>880</v>
      </c>
      <c r="D240" s="26"/>
      <c r="E240" s="31"/>
      <c r="F240" s="26" t="s">
        <v>222</v>
      </c>
      <c r="G240" s="26" t="s">
        <v>229</v>
      </c>
      <c r="H240" s="26"/>
      <c r="I240" s="26"/>
      <c r="J240" s="26"/>
      <c r="K240" s="31"/>
      <c r="L240" s="26"/>
      <c r="M240" s="26" t="s">
        <v>881</v>
      </c>
      <c r="N240" s="26"/>
      <c r="O240" s="26"/>
      <c r="Q240" s="29" t="str">
        <f t="shared" si="275"/>
        <v>G-RVTX</v>
      </c>
      <c r="R240" s="29" t="str">
        <f t="shared" si="276"/>
        <v>MICHAEL TETLOW</v>
      </c>
      <c r="S240" s="29" t="str">
        <f t="shared" si="277"/>
        <v>RV8</v>
      </c>
      <c r="T240" s="29">
        <f t="shared" si="278"/>
        <v>0</v>
      </c>
      <c r="U240" s="29">
        <f t="shared" si="279"/>
        <v>0</v>
      </c>
      <c r="V240" s="29" t="str">
        <f t="shared" si="280"/>
        <v>VC</v>
      </c>
      <c r="W240" s="29" t="str">
        <f t="shared" si="281"/>
        <v>P</v>
      </c>
      <c r="X240" s="29">
        <f t="shared" si="282"/>
        <v>0</v>
      </c>
      <c r="Y240" s="29">
        <f t="shared" si="283"/>
        <v>0</v>
      </c>
      <c r="Z240" s="29">
        <f t="shared" si="284"/>
        <v>0</v>
      </c>
      <c r="AA240" s="29">
        <f t="shared" si="285"/>
        <v>0</v>
      </c>
      <c r="AB240" s="29">
        <f t="shared" si="286"/>
        <v>0</v>
      </c>
      <c r="AC240" s="29" t="str">
        <f t="shared" si="287"/>
        <v>GRVTX</v>
      </c>
      <c r="AD240" s="29">
        <f t="shared" si="288"/>
        <v>0</v>
      </c>
      <c r="AE240" s="29">
        <f t="shared" si="289"/>
        <v>0</v>
      </c>
    </row>
    <row r="241" spans="1:31" x14ac:dyDescent="0.25">
      <c r="A241" s="46" t="s">
        <v>882</v>
      </c>
      <c r="B241" s="41" t="s">
        <v>485</v>
      </c>
      <c r="C241" s="41" t="s">
        <v>509</v>
      </c>
      <c r="D241" s="30" t="s">
        <v>510</v>
      </c>
      <c r="E241" s="41"/>
      <c r="F241" s="29" t="s">
        <v>396</v>
      </c>
      <c r="G241" s="26" t="s">
        <v>446</v>
      </c>
      <c r="H241" s="26"/>
      <c r="I241" s="26"/>
      <c r="J241" s="41" t="s">
        <v>486</v>
      </c>
      <c r="K241" s="41"/>
      <c r="L241" s="26"/>
      <c r="M241" s="26" t="s">
        <v>8377</v>
      </c>
      <c r="N241" s="26"/>
      <c r="O241" s="26"/>
      <c r="Q241" s="29" t="str">
        <f t="shared" si="275"/>
        <v>G-RXTV</v>
      </c>
      <c r="R241" s="29" t="str">
        <f t="shared" si="276"/>
        <v>ARENA AVIATION LTD (GB 2144)</v>
      </c>
      <c r="S241" s="29" t="str">
        <f t="shared" si="277"/>
        <v>A109</v>
      </c>
      <c r="T241" s="29">
        <f t="shared" si="278"/>
        <v>0</v>
      </c>
      <c r="U241" s="29">
        <f t="shared" si="279"/>
        <v>0</v>
      </c>
      <c r="V241" s="29" t="str">
        <f t="shared" si="280"/>
        <v>VCH</v>
      </c>
      <c r="W241" s="29" t="str">
        <f t="shared" si="281"/>
        <v>AD</v>
      </c>
      <c r="X241" s="29">
        <f t="shared" si="282"/>
        <v>0</v>
      </c>
      <c r="Y241" s="29">
        <f t="shared" si="283"/>
        <v>0</v>
      </c>
      <c r="Z241" s="29" t="str">
        <f t="shared" si="284"/>
        <v>REN</v>
      </c>
      <c r="AA241" s="29">
        <f t="shared" si="285"/>
        <v>0</v>
      </c>
      <c r="AB241" s="29">
        <f t="shared" si="286"/>
        <v>0</v>
      </c>
      <c r="AC241" s="29" t="str">
        <f t="shared" si="287"/>
        <v>GRXTV</v>
      </c>
      <c r="AD241" s="29">
        <f t="shared" si="288"/>
        <v>0</v>
      </c>
      <c r="AE241" s="29">
        <f t="shared" si="289"/>
        <v>0</v>
      </c>
    </row>
    <row r="242" spans="1:31" x14ac:dyDescent="0.25">
      <c r="A242" s="26" t="s">
        <v>883</v>
      </c>
      <c r="B242" s="26" t="s">
        <v>701</v>
      </c>
      <c r="C242" s="26" t="s">
        <v>509</v>
      </c>
      <c r="D242" s="30" t="s">
        <v>510</v>
      </c>
      <c r="E242" s="26"/>
      <c r="F242" s="29" t="s">
        <v>396</v>
      </c>
      <c r="G242" s="26" t="s">
        <v>85</v>
      </c>
      <c r="H242" s="26"/>
      <c r="I242" s="26"/>
      <c r="J242" s="26" t="s">
        <v>702</v>
      </c>
      <c r="K242" s="26"/>
      <c r="L242" s="26"/>
      <c r="M242" s="26" t="s">
        <v>8378</v>
      </c>
      <c r="N242" s="26"/>
      <c r="O242" s="26"/>
      <c r="Q242" s="29" t="str">
        <f t="shared" si="275"/>
        <v>G-RYFF</v>
      </c>
      <c r="R242" s="29" t="str">
        <f t="shared" si="276"/>
        <v>CASTLE AIR LTD</v>
      </c>
      <c r="S242" s="29" t="str">
        <f t="shared" si="277"/>
        <v>A109</v>
      </c>
      <c r="T242" s="29">
        <f t="shared" si="278"/>
        <v>0</v>
      </c>
      <c r="U242" s="29">
        <f t="shared" si="279"/>
        <v>0</v>
      </c>
      <c r="V242" s="29" t="str">
        <f t="shared" si="280"/>
        <v>VCH</v>
      </c>
      <c r="W242" s="29" t="str">
        <f t="shared" si="281"/>
        <v>AD</v>
      </c>
      <c r="X242" s="29">
        <f t="shared" si="282"/>
        <v>0</v>
      </c>
      <c r="Y242" s="29">
        <f t="shared" si="283"/>
        <v>0</v>
      </c>
      <c r="Z242" s="29" t="str">
        <f t="shared" si="284"/>
        <v>CST</v>
      </c>
      <c r="AA242" s="29">
        <f t="shared" si="285"/>
        <v>0</v>
      </c>
      <c r="AB242" s="29">
        <f t="shared" si="286"/>
        <v>0</v>
      </c>
      <c r="AC242" s="29" t="str">
        <f t="shared" si="287"/>
        <v>GRYFF</v>
      </c>
      <c r="AD242" s="29">
        <f t="shared" si="288"/>
        <v>0</v>
      </c>
      <c r="AE242" s="29">
        <f t="shared" si="289"/>
        <v>0</v>
      </c>
    </row>
    <row r="243" spans="1:31" x14ac:dyDescent="0.25">
      <c r="A243" s="26" t="s">
        <v>884</v>
      </c>
      <c r="B243" s="26" t="s">
        <v>704</v>
      </c>
      <c r="C243" s="26" t="s">
        <v>705</v>
      </c>
      <c r="D243" s="26" t="s">
        <v>706</v>
      </c>
      <c r="E243" s="26"/>
      <c r="F243" s="29" t="s">
        <v>222</v>
      </c>
      <c r="G243" s="26" t="s">
        <v>85</v>
      </c>
      <c r="H243" s="26"/>
      <c r="I243" s="26"/>
      <c r="J243" s="26" t="s">
        <v>707</v>
      </c>
      <c r="K243" s="26"/>
      <c r="L243" s="26"/>
      <c r="M243" s="26" t="s">
        <v>8379</v>
      </c>
      <c r="N243" s="26"/>
      <c r="O243" s="26"/>
      <c r="Q243" s="29" t="str">
        <f t="shared" si="275"/>
        <v>G-SASN</v>
      </c>
      <c r="R243" s="29" t="str">
        <f t="shared" si="276"/>
        <v>BABCOCK MISSION CRITICAL SERVICES</v>
      </c>
      <c r="S243" s="29" t="str">
        <f t="shared" si="277"/>
        <v>EC45</v>
      </c>
      <c r="T243" s="29">
        <f t="shared" si="278"/>
        <v>0</v>
      </c>
      <c r="U243" s="29">
        <f t="shared" si="279"/>
        <v>0</v>
      </c>
      <c r="V243" s="29" t="str">
        <f t="shared" si="280"/>
        <v>VCH</v>
      </c>
      <c r="W243" s="29" t="str">
        <f t="shared" si="281"/>
        <v>L</v>
      </c>
      <c r="X243" s="29">
        <f t="shared" si="282"/>
        <v>0</v>
      </c>
      <c r="Y243" s="29">
        <f t="shared" si="283"/>
        <v>0</v>
      </c>
      <c r="Z243" s="29" t="str">
        <f t="shared" si="284"/>
        <v>HLE</v>
      </c>
      <c r="AA243" s="29">
        <f t="shared" si="285"/>
        <v>0</v>
      </c>
      <c r="AB243" s="29">
        <f t="shared" si="286"/>
        <v>0</v>
      </c>
      <c r="AC243" s="29" t="str">
        <f t="shared" si="287"/>
        <v>GSASN</v>
      </c>
      <c r="AD243" s="29">
        <f t="shared" si="288"/>
        <v>0</v>
      </c>
      <c r="AE243" s="29">
        <f t="shared" si="289"/>
        <v>0</v>
      </c>
    </row>
    <row r="244" spans="1:31" x14ac:dyDescent="0.25">
      <c r="A244" s="28" t="s">
        <v>885</v>
      </c>
      <c r="B244" s="26" t="s">
        <v>561</v>
      </c>
      <c r="C244" s="26" t="s">
        <v>445</v>
      </c>
      <c r="D244" s="26"/>
      <c r="E244" s="26"/>
      <c r="F244" s="29" t="s">
        <v>396</v>
      </c>
      <c r="G244" s="26" t="s">
        <v>446</v>
      </c>
      <c r="H244" s="26"/>
      <c r="I244" s="26"/>
      <c r="J244" s="26" t="s">
        <v>562</v>
      </c>
      <c r="K244" s="26"/>
      <c r="L244" s="26"/>
      <c r="M244" s="26" t="s">
        <v>8380</v>
      </c>
      <c r="N244" s="26"/>
      <c r="O244" s="26"/>
      <c r="Q244" s="29" t="str">
        <f t="shared" si="275"/>
        <v>G-SASR</v>
      </c>
      <c r="R244" s="29" t="str">
        <f t="shared" si="276"/>
        <v>SPECIALIST AVIATION SERVICES LTD</v>
      </c>
      <c r="S244" s="29" t="str">
        <f t="shared" si="277"/>
        <v>EXPL</v>
      </c>
      <c r="T244" s="29" t="str">
        <f t="shared" si="278"/>
        <v>EXPLORER</v>
      </c>
      <c r="U244" s="29">
        <f t="shared" si="279"/>
        <v>0</v>
      </c>
      <c r="V244" s="29" t="str">
        <f t="shared" si="280"/>
        <v>VCH</v>
      </c>
      <c r="W244" s="29" t="str">
        <f t="shared" si="281"/>
        <v>L</v>
      </c>
      <c r="X244" s="29">
        <f t="shared" si="282"/>
        <v>0</v>
      </c>
      <c r="Y244" s="29">
        <f t="shared" si="283"/>
        <v>0</v>
      </c>
      <c r="Z244" s="29" t="str">
        <f t="shared" si="284"/>
        <v>PLC</v>
      </c>
      <c r="AA244" s="29">
        <f t="shared" si="285"/>
        <v>0</v>
      </c>
      <c r="AB244" s="29">
        <f t="shared" si="286"/>
        <v>0</v>
      </c>
      <c r="AC244" s="29" t="str">
        <f t="shared" si="287"/>
        <v>GSASR</v>
      </c>
      <c r="AD244" s="29">
        <f t="shared" si="288"/>
        <v>0</v>
      </c>
      <c r="AE244" s="29">
        <f t="shared" si="289"/>
        <v>0</v>
      </c>
    </row>
    <row r="245" spans="1:31" x14ac:dyDescent="0.25">
      <c r="A245" s="28" t="s">
        <v>8021</v>
      </c>
      <c r="B245" s="26" t="s">
        <v>8019</v>
      </c>
      <c r="C245" s="26" t="s">
        <v>407</v>
      </c>
      <c r="D245" s="26" t="s">
        <v>408</v>
      </c>
      <c r="E245" s="31"/>
      <c r="F245" s="26" t="s">
        <v>396</v>
      </c>
      <c r="G245" s="26" t="s">
        <v>229</v>
      </c>
      <c r="H245" s="26"/>
      <c r="I245" s="26"/>
      <c r="J245" s="26"/>
      <c r="K245" s="31"/>
      <c r="L245" s="26"/>
      <c r="M245" s="26" t="s">
        <v>8020</v>
      </c>
      <c r="N245" s="26"/>
      <c r="O245" s="26"/>
      <c r="Q245" s="29" t="str">
        <f t="shared" si="275"/>
        <v>G-SASS</v>
      </c>
      <c r="R245" s="29" t="str">
        <f t="shared" si="276"/>
        <v>BABCOCK MISSION CRITICAL SERVICES</v>
      </c>
      <c r="S245" s="29" t="str">
        <f t="shared" si="277"/>
        <v>EC45</v>
      </c>
      <c r="T245" s="29">
        <f t="shared" si="278"/>
        <v>0</v>
      </c>
      <c r="U245" s="29">
        <f t="shared" si="279"/>
        <v>0</v>
      </c>
      <c r="V245" s="29" t="str">
        <f t="shared" si="280"/>
        <v>VCH</v>
      </c>
      <c r="W245" s="29" t="str">
        <f t="shared" si="281"/>
        <v>L</v>
      </c>
      <c r="X245" s="29">
        <f t="shared" si="282"/>
        <v>0</v>
      </c>
      <c r="Y245" s="29">
        <f t="shared" si="283"/>
        <v>0</v>
      </c>
      <c r="Z245" s="29" t="str">
        <f t="shared" si="284"/>
        <v>HLE</v>
      </c>
      <c r="AA245" s="29">
        <f t="shared" si="285"/>
        <v>0</v>
      </c>
      <c r="AB245" s="29">
        <f t="shared" si="286"/>
        <v>0</v>
      </c>
      <c r="AC245" s="29" t="str">
        <f t="shared" si="287"/>
        <v>GSASS</v>
      </c>
      <c r="AD245" s="29">
        <f t="shared" si="288"/>
        <v>0</v>
      </c>
      <c r="AE245" s="29">
        <f t="shared" si="289"/>
        <v>0</v>
      </c>
    </row>
    <row r="246" spans="1:31" x14ac:dyDescent="0.25">
      <c r="A246" s="28" t="s">
        <v>886</v>
      </c>
      <c r="B246" s="29" t="s">
        <v>438</v>
      </c>
      <c r="C246" s="29" t="s">
        <v>605</v>
      </c>
      <c r="F246" s="29" t="s">
        <v>396</v>
      </c>
      <c r="G246" s="26" t="s">
        <v>85</v>
      </c>
      <c r="H246" s="26"/>
      <c r="I246" s="26"/>
      <c r="J246" s="26" t="s">
        <v>441</v>
      </c>
      <c r="K246" s="31"/>
      <c r="L246" s="26"/>
      <c r="M246" s="26" t="s">
        <v>8381</v>
      </c>
      <c r="N246" s="26"/>
      <c r="O246" s="26"/>
      <c r="Q246" s="29" t="str">
        <f t="shared" ref="Q246:AE248" si="290">A308</f>
        <v>G-SCHZ</v>
      </c>
      <c r="R246" s="29" t="str">
        <f t="shared" si="290"/>
        <v>SKYHOOK HELICOPTERS</v>
      </c>
      <c r="S246" s="29" t="str">
        <f t="shared" si="290"/>
        <v>AS55</v>
      </c>
      <c r="T246" s="29" t="str">
        <f t="shared" si="290"/>
        <v>SQUIRREL</v>
      </c>
      <c r="U246" s="29">
        <f t="shared" si="290"/>
        <v>0</v>
      </c>
      <c r="V246" s="29" t="str">
        <f t="shared" si="290"/>
        <v>VCH</v>
      </c>
      <c r="W246" s="29" t="str">
        <f t="shared" si="290"/>
        <v>AD</v>
      </c>
      <c r="X246" s="29">
        <f t="shared" si="290"/>
        <v>0</v>
      </c>
      <c r="Y246" s="29">
        <f t="shared" si="290"/>
        <v>0</v>
      </c>
      <c r="Z246" s="29">
        <f t="shared" si="290"/>
        <v>0</v>
      </c>
      <c r="AA246" s="29">
        <f t="shared" si="290"/>
        <v>0</v>
      </c>
      <c r="AB246" s="29">
        <f t="shared" si="290"/>
        <v>0</v>
      </c>
      <c r="AC246" s="29" t="str">
        <f t="shared" si="290"/>
        <v>GSCHZ</v>
      </c>
      <c r="AD246" s="29">
        <f t="shared" si="290"/>
        <v>0</v>
      </c>
      <c r="AE246" s="29">
        <f t="shared" si="290"/>
        <v>0</v>
      </c>
    </row>
    <row r="247" spans="1:31" x14ac:dyDescent="0.25">
      <c r="A247" s="28" t="s">
        <v>887</v>
      </c>
      <c r="B247" s="26" t="s">
        <v>451</v>
      </c>
      <c r="C247" s="26" t="s">
        <v>888</v>
      </c>
      <c r="D247" s="26"/>
      <c r="E247" s="26"/>
      <c r="F247" s="29" t="s">
        <v>222</v>
      </c>
      <c r="G247" s="26" t="s">
        <v>446</v>
      </c>
      <c r="H247" s="26"/>
      <c r="I247" s="26"/>
      <c r="J247" s="26" t="s">
        <v>454</v>
      </c>
      <c r="K247" s="26"/>
      <c r="L247" s="26"/>
      <c r="M247" s="26" t="s">
        <v>8382</v>
      </c>
      <c r="N247" s="26"/>
      <c r="O247" s="26"/>
      <c r="Q247" s="29" t="str">
        <f t="shared" si="290"/>
        <v>G-SCIR</v>
      </c>
      <c r="R247" s="29" t="str">
        <f t="shared" si="290"/>
        <v>2 EXCEL AVIATION LTD</v>
      </c>
      <c r="S247" s="29" t="str">
        <f t="shared" si="290"/>
        <v>PA31</v>
      </c>
      <c r="T247" s="29" t="str">
        <f t="shared" si="290"/>
        <v>NAVAJO</v>
      </c>
      <c r="U247" s="29">
        <f t="shared" si="290"/>
        <v>0</v>
      </c>
      <c r="V247" s="29" t="str">
        <f t="shared" si="290"/>
        <v>VC</v>
      </c>
      <c r="W247" s="29" t="str">
        <f t="shared" si="290"/>
        <v>AD</v>
      </c>
      <c r="X247" s="29">
        <f t="shared" si="290"/>
        <v>0</v>
      </c>
      <c r="Y247" s="29">
        <f t="shared" si="290"/>
        <v>0</v>
      </c>
      <c r="Z247" s="29" t="str">
        <f t="shared" si="290"/>
        <v>BRO</v>
      </c>
      <c r="AA247" s="29">
        <f t="shared" si="290"/>
        <v>0</v>
      </c>
      <c r="AB247" s="29">
        <f t="shared" si="290"/>
        <v>0</v>
      </c>
      <c r="AC247" s="29" t="str">
        <f t="shared" si="290"/>
        <v>GSCIR</v>
      </c>
      <c r="AD247" s="29">
        <f t="shared" si="290"/>
        <v>0</v>
      </c>
      <c r="AE247" s="29">
        <f t="shared" si="290"/>
        <v>0</v>
      </c>
    </row>
    <row r="248" spans="1:31" x14ac:dyDescent="0.25">
      <c r="A248" s="28" t="s">
        <v>889</v>
      </c>
      <c r="B248" s="26" t="s">
        <v>485</v>
      </c>
      <c r="C248" s="26" t="s">
        <v>509</v>
      </c>
      <c r="D248" s="30" t="s">
        <v>510</v>
      </c>
      <c r="E248" s="26"/>
      <c r="F248" s="29" t="s">
        <v>396</v>
      </c>
      <c r="G248" s="26" t="s">
        <v>446</v>
      </c>
      <c r="H248" s="26"/>
      <c r="I248" s="26"/>
      <c r="J248" s="26" t="s">
        <v>486</v>
      </c>
      <c r="K248" s="26"/>
      <c r="L248" s="26"/>
      <c r="M248" s="26" t="s">
        <v>8383</v>
      </c>
      <c r="N248" s="26"/>
      <c r="O248" s="26"/>
      <c r="Q248" s="29" t="str">
        <f t="shared" si="290"/>
        <v>G-SCMR</v>
      </c>
      <c r="R248" s="29" t="str">
        <f t="shared" si="290"/>
        <v>2 EXCEL AVIATION LTD</v>
      </c>
      <c r="S248" s="29" t="str">
        <f t="shared" si="290"/>
        <v>PA31</v>
      </c>
      <c r="T248" s="29" t="str">
        <f t="shared" si="290"/>
        <v>NAVAJO</v>
      </c>
      <c r="U248" s="29">
        <f t="shared" si="290"/>
        <v>0</v>
      </c>
      <c r="V248" s="29" t="str">
        <f t="shared" si="290"/>
        <v>VC</v>
      </c>
      <c r="W248" s="29" t="str">
        <f t="shared" si="290"/>
        <v>AD</v>
      </c>
      <c r="X248" s="29">
        <f t="shared" si="290"/>
        <v>0</v>
      </c>
      <c r="Y248" s="29">
        <f t="shared" si="290"/>
        <v>0</v>
      </c>
      <c r="Z248" s="29" t="str">
        <f t="shared" si="290"/>
        <v>BRO</v>
      </c>
      <c r="AA248" s="29">
        <f t="shared" si="290"/>
        <v>0</v>
      </c>
      <c r="AB248" s="29">
        <f t="shared" si="290"/>
        <v>0</v>
      </c>
      <c r="AC248" s="29" t="str">
        <f t="shared" si="290"/>
        <v>GSCMR</v>
      </c>
      <c r="AD248" s="29">
        <f t="shared" si="290"/>
        <v>0</v>
      </c>
      <c r="AE248" s="29">
        <f t="shared" si="290"/>
        <v>0</v>
      </c>
    </row>
    <row r="249" spans="1:31" x14ac:dyDescent="0.25">
      <c r="A249" s="28" t="s">
        <v>890</v>
      </c>
      <c r="B249" s="29" t="s">
        <v>489</v>
      </c>
      <c r="C249" s="29" t="s">
        <v>407</v>
      </c>
      <c r="D249" s="26" t="s">
        <v>408</v>
      </c>
      <c r="F249" s="29" t="s">
        <v>396</v>
      </c>
      <c r="G249" s="26" t="s">
        <v>446</v>
      </c>
      <c r="H249" s="26"/>
      <c r="I249" s="26"/>
      <c r="J249" s="26" t="s">
        <v>492</v>
      </c>
      <c r="K249" s="31"/>
      <c r="L249" s="26"/>
      <c r="M249" s="26" t="s">
        <v>8384</v>
      </c>
      <c r="N249" s="26"/>
      <c r="O249" s="26"/>
      <c r="Q249" s="29" t="str">
        <f t="shared" ref="Q249:AE255" si="291">A312</f>
        <v>G-SHLE</v>
      </c>
      <c r="R249" s="29" t="str">
        <f t="shared" si="291"/>
        <v>SLOANE HELICOPTERS LTD</v>
      </c>
      <c r="S249" s="29" t="str">
        <f t="shared" si="291"/>
        <v>A109</v>
      </c>
      <c r="T249" s="29">
        <f t="shared" si="291"/>
        <v>0</v>
      </c>
      <c r="U249" s="29">
        <f t="shared" si="291"/>
        <v>0</v>
      </c>
      <c r="V249" s="29" t="str">
        <f t="shared" si="291"/>
        <v>VCH</v>
      </c>
      <c r="W249" s="29" t="str">
        <f t="shared" si="291"/>
        <v>AD</v>
      </c>
      <c r="X249" s="29">
        <f t="shared" si="291"/>
        <v>0</v>
      </c>
      <c r="Y249" s="29">
        <f t="shared" si="291"/>
        <v>0</v>
      </c>
      <c r="Z249" s="29" t="str">
        <f t="shared" si="291"/>
        <v>SLN</v>
      </c>
      <c r="AA249" s="29">
        <f t="shared" si="291"/>
        <v>0</v>
      </c>
      <c r="AB249" s="29">
        <f t="shared" si="291"/>
        <v>0</v>
      </c>
      <c r="AC249" s="29" t="str">
        <f t="shared" si="291"/>
        <v>GSHLE</v>
      </c>
      <c r="AD249" s="29">
        <f t="shared" si="291"/>
        <v>0</v>
      </c>
      <c r="AE249" s="29">
        <f t="shared" si="291"/>
        <v>0</v>
      </c>
    </row>
    <row r="250" spans="1:31" x14ac:dyDescent="0.25">
      <c r="A250" s="28" t="s">
        <v>8283</v>
      </c>
      <c r="B250" s="26" t="s">
        <v>240</v>
      </c>
      <c r="C250" s="26" t="s">
        <v>241</v>
      </c>
      <c r="D250" s="26"/>
      <c r="E250" s="31"/>
      <c r="F250" s="31" t="s">
        <v>222</v>
      </c>
      <c r="G250" s="26" t="s">
        <v>229</v>
      </c>
      <c r="H250" s="26"/>
      <c r="I250" s="26"/>
      <c r="J250" s="26"/>
      <c r="K250" s="31"/>
      <c r="L250" s="26"/>
      <c r="M250" s="26" t="s">
        <v>8284</v>
      </c>
      <c r="N250" s="26"/>
      <c r="O250" s="26"/>
      <c r="Q250" s="29" t="str">
        <f t="shared" si="291"/>
        <v>G-SHLS</v>
      </c>
      <c r="R250" s="29" t="str">
        <f t="shared" si="291"/>
        <v>SLOANE HELICOPTERS LTD</v>
      </c>
      <c r="S250" s="29" t="str">
        <f t="shared" si="291"/>
        <v>A109</v>
      </c>
      <c r="T250" s="29">
        <f t="shared" si="291"/>
        <v>0</v>
      </c>
      <c r="U250" s="29">
        <f t="shared" si="291"/>
        <v>0</v>
      </c>
      <c r="V250" s="29" t="str">
        <f t="shared" si="291"/>
        <v>VCH</v>
      </c>
      <c r="W250" s="29" t="str">
        <f t="shared" si="291"/>
        <v>AD</v>
      </c>
      <c r="X250" s="29">
        <f t="shared" si="291"/>
        <v>0</v>
      </c>
      <c r="Y250" s="29">
        <f t="shared" si="291"/>
        <v>0</v>
      </c>
      <c r="Z250" s="29" t="str">
        <f t="shared" si="291"/>
        <v>SLN</v>
      </c>
      <c r="AA250" s="29">
        <f t="shared" si="291"/>
        <v>0</v>
      </c>
      <c r="AB250" s="29">
        <f t="shared" si="291"/>
        <v>0</v>
      </c>
      <c r="AC250" s="29" t="str">
        <f t="shared" si="291"/>
        <v>GSHLS</v>
      </c>
      <c r="AD250" s="29">
        <f t="shared" si="291"/>
        <v>0</v>
      </c>
      <c r="AE250" s="29">
        <f t="shared" si="291"/>
        <v>0</v>
      </c>
    </row>
    <row r="251" spans="1:31" x14ac:dyDescent="0.25">
      <c r="A251" s="26" t="s">
        <v>891</v>
      </c>
      <c r="B251" s="26" t="s">
        <v>508</v>
      </c>
      <c r="C251" s="26" t="s">
        <v>509</v>
      </c>
      <c r="D251" s="30" t="s">
        <v>510</v>
      </c>
      <c r="E251" s="26"/>
      <c r="F251" s="29" t="s">
        <v>396</v>
      </c>
      <c r="G251" s="26" t="s">
        <v>85</v>
      </c>
      <c r="H251" s="26"/>
      <c r="I251" s="26"/>
      <c r="J251" s="26" t="s">
        <v>511</v>
      </c>
      <c r="K251" s="26"/>
      <c r="L251" s="26"/>
      <c r="M251" s="26" t="s">
        <v>8385</v>
      </c>
      <c r="N251" s="26"/>
      <c r="O251" s="26"/>
      <c r="Q251" s="29" t="str">
        <f t="shared" si="291"/>
        <v>G-SICA</v>
      </c>
      <c r="R251" s="29" t="str">
        <f t="shared" si="291"/>
        <v>DIRECT FLIGHT LTD</v>
      </c>
      <c r="S251" s="29" t="str">
        <f t="shared" si="291"/>
        <v>BN2P</v>
      </c>
      <c r="T251" s="29" t="str">
        <f t="shared" si="291"/>
        <v>ISLANDER</v>
      </c>
      <c r="U251" s="29">
        <f t="shared" si="291"/>
        <v>0</v>
      </c>
      <c r="V251" s="29" t="str">
        <f t="shared" si="291"/>
        <v>VC</v>
      </c>
      <c r="W251" s="29" t="str">
        <f t="shared" si="291"/>
        <v>AD</v>
      </c>
      <c r="X251" s="29">
        <f t="shared" si="291"/>
        <v>0</v>
      </c>
      <c r="Y251" s="29">
        <f t="shared" si="291"/>
        <v>0</v>
      </c>
      <c r="Z251" s="29" t="str">
        <f t="shared" si="291"/>
        <v>DCT</v>
      </c>
      <c r="AA251" s="29">
        <f t="shared" si="291"/>
        <v>0</v>
      </c>
      <c r="AB251" s="29">
        <f t="shared" si="291"/>
        <v>0</v>
      </c>
      <c r="AC251" s="29" t="str">
        <f t="shared" si="291"/>
        <v>GSICA</v>
      </c>
      <c r="AD251" s="29">
        <f t="shared" si="291"/>
        <v>0</v>
      </c>
      <c r="AE251" s="29">
        <f t="shared" si="291"/>
        <v>0</v>
      </c>
    </row>
    <row r="252" spans="1:31" x14ac:dyDescent="0.25">
      <c r="A252" s="28" t="s">
        <v>896</v>
      </c>
      <c r="B252" s="26" t="s">
        <v>897</v>
      </c>
      <c r="C252" s="26" t="s">
        <v>490</v>
      </c>
      <c r="D252" s="26" t="s">
        <v>491</v>
      </c>
      <c r="E252" s="31"/>
      <c r="F252" s="26" t="s">
        <v>396</v>
      </c>
      <c r="G252" s="26" t="s">
        <v>229</v>
      </c>
      <c r="H252" s="26"/>
      <c r="I252" s="26"/>
      <c r="J252" s="26"/>
      <c r="K252" s="31"/>
      <c r="L252" s="26"/>
      <c r="M252" s="26" t="s">
        <v>898</v>
      </c>
      <c r="N252" s="26"/>
      <c r="O252" s="26"/>
      <c r="Q252" s="29" t="str">
        <f t="shared" si="291"/>
        <v>G-SICB</v>
      </c>
      <c r="R252" s="29" t="str">
        <f t="shared" si="291"/>
        <v>DIRECT FLIGHT LTD</v>
      </c>
      <c r="S252" s="29" t="str">
        <f t="shared" si="291"/>
        <v>BN2P</v>
      </c>
      <c r="T252" s="29" t="str">
        <f t="shared" si="291"/>
        <v>ISLANDER</v>
      </c>
      <c r="U252" s="29">
        <f t="shared" si="291"/>
        <v>0</v>
      </c>
      <c r="V252" s="29" t="str">
        <f t="shared" si="291"/>
        <v>VC</v>
      </c>
      <c r="W252" s="29" t="str">
        <f t="shared" si="291"/>
        <v>AD</v>
      </c>
      <c r="X252" s="29">
        <f t="shared" si="291"/>
        <v>0</v>
      </c>
      <c r="Y252" s="29">
        <f t="shared" si="291"/>
        <v>0</v>
      </c>
      <c r="Z252" s="29" t="str">
        <f t="shared" si="291"/>
        <v>DCT</v>
      </c>
      <c r="AA252" s="29">
        <f t="shared" si="291"/>
        <v>0</v>
      </c>
      <c r="AB252" s="29">
        <f t="shared" si="291"/>
        <v>0</v>
      </c>
      <c r="AC252" s="29" t="str">
        <f t="shared" si="291"/>
        <v>GSICB</v>
      </c>
      <c r="AD252" s="29">
        <f t="shared" si="291"/>
        <v>0</v>
      </c>
      <c r="AE252" s="29">
        <f t="shared" si="291"/>
        <v>0</v>
      </c>
    </row>
    <row r="253" spans="1:31" x14ac:dyDescent="0.25">
      <c r="A253" s="28" t="s">
        <v>895</v>
      </c>
      <c r="B253" s="26" t="s">
        <v>561</v>
      </c>
      <c r="C253" s="26" t="s">
        <v>547</v>
      </c>
      <c r="D253" s="30" t="s">
        <v>548</v>
      </c>
      <c r="E253" s="26"/>
      <c r="F253" s="29" t="s">
        <v>396</v>
      </c>
      <c r="G253" s="26" t="s">
        <v>446</v>
      </c>
      <c r="H253" s="26"/>
      <c r="I253" s="26"/>
      <c r="J253" s="26" t="s">
        <v>562</v>
      </c>
      <c r="K253" s="26"/>
      <c r="L253" s="26"/>
      <c r="M253" s="26" t="s">
        <v>8386</v>
      </c>
      <c r="N253" s="26"/>
      <c r="O253" s="26"/>
      <c r="Q253" s="29" t="str">
        <f t="shared" si="291"/>
        <v>G-SIJJ</v>
      </c>
      <c r="R253" s="29" t="str">
        <f t="shared" si="291"/>
        <v>PETER TEICHMAN</v>
      </c>
      <c r="S253" s="29" t="str">
        <f t="shared" si="291"/>
        <v>P51</v>
      </c>
      <c r="T253" s="29" t="str">
        <f t="shared" si="291"/>
        <v>MUSTANG</v>
      </c>
      <c r="U253" s="29">
        <f t="shared" si="291"/>
        <v>0</v>
      </c>
      <c r="V253" s="29" t="str">
        <f t="shared" si="291"/>
        <v>VC</v>
      </c>
      <c r="W253" s="29" t="str">
        <f t="shared" si="291"/>
        <v>P</v>
      </c>
      <c r="X253" s="29">
        <f t="shared" si="291"/>
        <v>0</v>
      </c>
      <c r="Y253" s="29">
        <f t="shared" si="291"/>
        <v>0</v>
      </c>
      <c r="Z253" s="29">
        <f t="shared" si="291"/>
        <v>0</v>
      </c>
      <c r="AA253" s="29">
        <f t="shared" si="291"/>
        <v>0</v>
      </c>
      <c r="AB253" s="29">
        <f t="shared" si="291"/>
        <v>0</v>
      </c>
      <c r="AC253" s="29" t="str">
        <f t="shared" si="291"/>
        <v>GSIJJ</v>
      </c>
      <c r="AD253" s="29">
        <f t="shared" si="291"/>
        <v>0</v>
      </c>
      <c r="AE253" s="29">
        <f t="shared" si="291"/>
        <v>0</v>
      </c>
    </row>
    <row r="254" spans="1:31" x14ac:dyDescent="0.25">
      <c r="A254" s="28" t="s">
        <v>899</v>
      </c>
      <c r="B254" s="26" t="s">
        <v>701</v>
      </c>
      <c r="C254" s="26" t="s">
        <v>407</v>
      </c>
      <c r="D254" s="26" t="s">
        <v>408</v>
      </c>
      <c r="E254" s="26"/>
      <c r="F254" s="29" t="s">
        <v>396</v>
      </c>
      <c r="G254" s="26" t="s">
        <v>446</v>
      </c>
      <c r="H254" s="26"/>
      <c r="I254" s="26"/>
      <c r="J254" s="26" t="s">
        <v>702</v>
      </c>
      <c r="K254" s="26"/>
      <c r="L254" s="26"/>
      <c r="M254" s="26" t="s">
        <v>8387</v>
      </c>
      <c r="N254" s="26"/>
      <c r="O254" s="26"/>
      <c r="Q254" s="29" t="str">
        <f t="shared" si="291"/>
        <v>G-SLAR</v>
      </c>
      <c r="R254" s="29" t="str">
        <f t="shared" si="291"/>
        <v>EXCEL CHARTER LTD</v>
      </c>
      <c r="S254" s="29" t="str">
        <f t="shared" si="291"/>
        <v>A109</v>
      </c>
      <c r="T254" s="29">
        <f t="shared" si="291"/>
        <v>0</v>
      </c>
      <c r="U254" s="29">
        <f t="shared" si="291"/>
        <v>0</v>
      </c>
      <c r="V254" s="29" t="str">
        <f t="shared" si="291"/>
        <v>VCH</v>
      </c>
      <c r="W254" s="29" t="str">
        <f t="shared" si="291"/>
        <v>AD</v>
      </c>
      <c r="X254" s="29">
        <f t="shared" si="291"/>
        <v>0</v>
      </c>
      <c r="Y254" s="29">
        <f t="shared" si="291"/>
        <v>0</v>
      </c>
      <c r="Z254" s="29" t="str">
        <f t="shared" si="291"/>
        <v>XEL</v>
      </c>
      <c r="AA254" s="29">
        <f t="shared" si="291"/>
        <v>0</v>
      </c>
      <c r="AB254" s="29">
        <f t="shared" si="291"/>
        <v>0</v>
      </c>
      <c r="AC254" s="29" t="str">
        <f t="shared" si="291"/>
        <v>GSLAR</v>
      </c>
      <c r="AD254" s="29">
        <f t="shared" si="291"/>
        <v>0</v>
      </c>
      <c r="AE254" s="29">
        <f t="shared" si="291"/>
        <v>0</v>
      </c>
    </row>
    <row r="255" spans="1:31" x14ac:dyDescent="0.25">
      <c r="A255" s="26" t="s">
        <v>900</v>
      </c>
      <c r="B255" s="26" t="s">
        <v>901</v>
      </c>
      <c r="C255" s="26" t="s">
        <v>490</v>
      </c>
      <c r="D255" s="26" t="s">
        <v>491</v>
      </c>
      <c r="E255" s="26"/>
      <c r="F255" s="29" t="s">
        <v>396</v>
      </c>
      <c r="G255" s="26" t="s">
        <v>229</v>
      </c>
      <c r="H255" s="26"/>
      <c r="I255" s="26"/>
      <c r="J255" s="26"/>
      <c r="K255" s="26"/>
      <c r="L255" s="26"/>
      <c r="M255" s="26" t="s">
        <v>902</v>
      </c>
      <c r="N255" s="26"/>
      <c r="O255" s="26"/>
      <c r="Q255" s="29" t="str">
        <f t="shared" si="291"/>
        <v>G-SMMA</v>
      </c>
      <c r="R255" s="29" t="str">
        <f t="shared" si="291"/>
        <v>DIRECT FLIGHT LTD</v>
      </c>
      <c r="S255" s="29" t="str">
        <f t="shared" si="291"/>
        <v>F406</v>
      </c>
      <c r="T255" s="29" t="str">
        <f t="shared" si="291"/>
        <v>CARAVAN 2</v>
      </c>
      <c r="U255" s="29">
        <f t="shared" si="291"/>
        <v>0</v>
      </c>
      <c r="V255" s="29" t="str">
        <f t="shared" si="291"/>
        <v>VC</v>
      </c>
      <c r="W255" s="29" t="str">
        <f t="shared" si="291"/>
        <v>AD</v>
      </c>
      <c r="X255" s="29">
        <f t="shared" si="291"/>
        <v>0</v>
      </c>
      <c r="Y255" s="29">
        <f t="shared" si="291"/>
        <v>0</v>
      </c>
      <c r="Z255" s="29" t="str">
        <f t="shared" si="291"/>
        <v>DCT</v>
      </c>
      <c r="AA255" s="29">
        <f t="shared" si="291"/>
        <v>0</v>
      </c>
      <c r="AB255" s="29">
        <f t="shared" si="291"/>
        <v>0</v>
      </c>
      <c r="AC255" s="29" t="str">
        <f t="shared" si="291"/>
        <v>GSMMA</v>
      </c>
      <c r="AD255" s="29">
        <f t="shared" si="291"/>
        <v>0</v>
      </c>
      <c r="AE255" s="29">
        <f t="shared" si="291"/>
        <v>0</v>
      </c>
    </row>
    <row r="256" spans="1:31" x14ac:dyDescent="0.25">
      <c r="A256" s="28" t="s">
        <v>903</v>
      </c>
      <c r="B256" s="29" t="s">
        <v>561</v>
      </c>
      <c r="C256" s="29" t="s">
        <v>445</v>
      </c>
      <c r="F256" s="29" t="s">
        <v>396</v>
      </c>
      <c r="G256" s="26" t="s">
        <v>446</v>
      </c>
      <c r="H256" s="26"/>
      <c r="I256" s="26"/>
      <c r="J256" s="26" t="s">
        <v>562</v>
      </c>
      <c r="K256" s="31"/>
      <c r="L256" s="26"/>
      <c r="M256" s="26" t="s">
        <v>8388</v>
      </c>
      <c r="N256" s="26"/>
      <c r="O256" s="26"/>
      <c r="Q256" s="29" t="str">
        <f t="shared" ref="Q256:Q264" si="292">A320</f>
        <v>G-SMTH</v>
      </c>
      <c r="R256" s="29" t="str">
        <f t="shared" ref="R256:R264" si="293">B320</f>
        <v>FLIGHT AND MEDIA ENTERPRISES LTD</v>
      </c>
      <c r="S256" s="29" t="str">
        <f t="shared" ref="S256:S264" si="294">C320</f>
        <v>P28A</v>
      </c>
      <c r="T256" s="29" t="str">
        <f t="shared" ref="T256:T264" si="295">D320</f>
        <v>CHEROKEE</v>
      </c>
      <c r="U256" s="29">
        <f t="shared" ref="U256:U264" si="296">E320</f>
        <v>0</v>
      </c>
      <c r="V256" s="29" t="str">
        <f t="shared" ref="V256:V264" si="297">F320</f>
        <v>VC</v>
      </c>
      <c r="W256" s="29" t="str">
        <f t="shared" ref="W256:W264" si="298">G320</f>
        <v>P</v>
      </c>
      <c r="X256" s="29">
        <f t="shared" ref="X256:X264" si="299">H320</f>
        <v>0</v>
      </c>
      <c r="Y256" s="29">
        <f t="shared" ref="Y256:Y264" si="300">I320</f>
        <v>0</v>
      </c>
      <c r="Z256" s="29">
        <f t="shared" ref="Z256:Z264" si="301">J320</f>
        <v>0</v>
      </c>
      <c r="AA256" s="29">
        <f t="shared" ref="AA256:AA264" si="302">K320</f>
        <v>0</v>
      </c>
      <c r="AB256" s="29">
        <f t="shared" ref="AB256:AB264" si="303">L320</f>
        <v>0</v>
      </c>
      <c r="AC256" s="29" t="str">
        <f t="shared" ref="AC256:AC264" si="304">M320</f>
        <v>GSMTH</v>
      </c>
      <c r="AD256" s="29">
        <f t="shared" ref="AD256:AD264" si="305">N320</f>
        <v>0</v>
      </c>
      <c r="AE256" s="29">
        <f t="shared" ref="AE256:AE264" si="306">O320</f>
        <v>0</v>
      </c>
    </row>
    <row r="257" spans="1:31" x14ac:dyDescent="0.25">
      <c r="A257" s="28" t="s">
        <v>904</v>
      </c>
      <c r="B257" s="26" t="s">
        <v>561</v>
      </c>
      <c r="C257" s="26" t="s">
        <v>445</v>
      </c>
      <c r="D257" s="26"/>
      <c r="E257" s="26"/>
      <c r="F257" s="29" t="s">
        <v>396</v>
      </c>
      <c r="G257" s="26" t="s">
        <v>446</v>
      </c>
      <c r="H257" s="26"/>
      <c r="I257" s="26"/>
      <c r="J257" s="26" t="s">
        <v>562</v>
      </c>
      <c r="K257" s="26"/>
      <c r="L257" s="26"/>
      <c r="M257" s="26" t="s">
        <v>8389</v>
      </c>
      <c r="N257" s="26"/>
      <c r="O257" s="26"/>
      <c r="Q257" s="29" t="str">
        <f t="shared" si="292"/>
        <v>G-SNSA</v>
      </c>
      <c r="R257" s="29" t="str">
        <f t="shared" si="293"/>
        <v>CHC SCOTIA LTD</v>
      </c>
      <c r="S257" s="29" t="str">
        <f t="shared" si="294"/>
        <v>A139</v>
      </c>
      <c r="T257" s="29">
        <f t="shared" si="295"/>
        <v>0</v>
      </c>
      <c r="U257" s="29">
        <f t="shared" si="296"/>
        <v>0</v>
      </c>
      <c r="V257" s="29" t="str">
        <f t="shared" si="297"/>
        <v>VCH</v>
      </c>
      <c r="W257" s="29" t="str">
        <f t="shared" si="298"/>
        <v>L</v>
      </c>
      <c r="X257" s="29">
        <f t="shared" si="299"/>
        <v>0</v>
      </c>
      <c r="Y257" s="29">
        <f t="shared" si="300"/>
        <v>0</v>
      </c>
      <c r="Z257" s="29" t="str">
        <f t="shared" si="301"/>
        <v>HKS</v>
      </c>
      <c r="AA257" s="29">
        <f t="shared" si="302"/>
        <v>0</v>
      </c>
      <c r="AB257" s="29">
        <f t="shared" si="303"/>
        <v>0</v>
      </c>
      <c r="AC257" s="29" t="str">
        <f t="shared" si="304"/>
        <v>GSNSA</v>
      </c>
      <c r="AD257" s="29">
        <f t="shared" si="305"/>
        <v>0</v>
      </c>
      <c r="AE257" s="29">
        <f t="shared" si="306"/>
        <v>0</v>
      </c>
    </row>
    <row r="258" spans="1:31" x14ac:dyDescent="0.25">
      <c r="A258" s="26" t="s">
        <v>905</v>
      </c>
      <c r="B258" s="26" t="s">
        <v>508</v>
      </c>
      <c r="C258" s="26" t="s">
        <v>509</v>
      </c>
      <c r="D258" s="30" t="s">
        <v>510</v>
      </c>
      <c r="E258" s="26"/>
      <c r="F258" s="29" t="s">
        <v>396</v>
      </c>
      <c r="G258" s="26" t="s">
        <v>85</v>
      </c>
      <c r="H258" s="26"/>
      <c r="I258" s="26"/>
      <c r="J258" s="26" t="s">
        <v>511</v>
      </c>
      <c r="K258" s="26"/>
      <c r="L258" s="26"/>
      <c r="M258" s="26" t="s">
        <v>8390</v>
      </c>
      <c r="N258" s="26"/>
      <c r="O258" s="26"/>
      <c r="Q258" s="29" t="str">
        <f t="shared" si="292"/>
        <v>G-SNSE</v>
      </c>
      <c r="R258" s="29" t="str">
        <f t="shared" si="293"/>
        <v>CHC SCOTIA LTD</v>
      </c>
      <c r="S258" s="29" t="str">
        <f t="shared" si="294"/>
        <v>A139</v>
      </c>
      <c r="T258" s="29">
        <f t="shared" si="295"/>
        <v>0</v>
      </c>
      <c r="U258" s="29">
        <f t="shared" si="296"/>
        <v>0</v>
      </c>
      <c r="V258" s="29" t="str">
        <f t="shared" si="297"/>
        <v>VCH</v>
      </c>
      <c r="W258" s="29" t="str">
        <f t="shared" si="298"/>
        <v>L</v>
      </c>
      <c r="X258" s="29">
        <f t="shared" si="299"/>
        <v>0</v>
      </c>
      <c r="Y258" s="29">
        <f t="shared" si="300"/>
        <v>0</v>
      </c>
      <c r="Z258" s="29" t="str">
        <f t="shared" si="301"/>
        <v>HKS</v>
      </c>
      <c r="AA258" s="29">
        <f t="shared" si="302"/>
        <v>0</v>
      </c>
      <c r="AB258" s="29">
        <f t="shared" si="303"/>
        <v>0</v>
      </c>
      <c r="AC258" s="29" t="str">
        <f t="shared" si="304"/>
        <v>GSNSE</v>
      </c>
      <c r="AD258" s="29">
        <f t="shared" si="305"/>
        <v>0</v>
      </c>
      <c r="AE258" s="29">
        <f t="shared" si="306"/>
        <v>0</v>
      </c>
    </row>
    <row r="259" spans="1:31" x14ac:dyDescent="0.25">
      <c r="A259" s="28" t="s">
        <v>908</v>
      </c>
      <c r="B259" s="26" t="s">
        <v>461</v>
      </c>
      <c r="C259" s="29" t="s">
        <v>520</v>
      </c>
      <c r="F259" s="29" t="s">
        <v>396</v>
      </c>
      <c r="G259" s="26" t="s">
        <v>85</v>
      </c>
      <c r="H259" s="26"/>
      <c r="I259" s="26"/>
      <c r="J259" s="26" t="s">
        <v>478</v>
      </c>
      <c r="K259" s="26"/>
      <c r="L259" s="26"/>
      <c r="M259" s="26" t="s">
        <v>8391</v>
      </c>
      <c r="N259" s="26"/>
      <c r="O259" s="26"/>
      <c r="Q259" s="29" t="str">
        <f t="shared" si="292"/>
        <v>G-SNSI</v>
      </c>
      <c r="R259" s="29" t="str">
        <f t="shared" si="293"/>
        <v>CHC SCOTIA LTD</v>
      </c>
      <c r="S259" s="29" t="str">
        <f t="shared" si="294"/>
        <v>A139</v>
      </c>
      <c r="T259" s="29">
        <f t="shared" si="295"/>
        <v>0</v>
      </c>
      <c r="U259" s="29">
        <f t="shared" si="296"/>
        <v>0</v>
      </c>
      <c r="V259" s="29" t="str">
        <f t="shared" si="297"/>
        <v>VCH</v>
      </c>
      <c r="W259" s="29" t="str">
        <f t="shared" si="298"/>
        <v>L</v>
      </c>
      <c r="X259" s="29">
        <f t="shared" si="299"/>
        <v>0</v>
      </c>
      <c r="Y259" s="29">
        <f t="shared" si="300"/>
        <v>0</v>
      </c>
      <c r="Z259" s="29" t="str">
        <f t="shared" si="301"/>
        <v>HKS</v>
      </c>
      <c r="AA259" s="29">
        <f t="shared" si="302"/>
        <v>0</v>
      </c>
      <c r="AB259" s="29">
        <f t="shared" si="303"/>
        <v>0</v>
      </c>
      <c r="AC259" s="29" t="str">
        <f t="shared" si="304"/>
        <v>GSNSI</v>
      </c>
      <c r="AD259" s="29">
        <f t="shared" si="305"/>
        <v>0</v>
      </c>
      <c r="AE259" s="29">
        <f t="shared" si="306"/>
        <v>0</v>
      </c>
    </row>
    <row r="260" spans="1:31" x14ac:dyDescent="0.25">
      <c r="A260" s="26" t="s">
        <v>909</v>
      </c>
      <c r="B260" s="26" t="s">
        <v>704</v>
      </c>
      <c r="C260" s="26" t="s">
        <v>705</v>
      </c>
      <c r="D260" s="26" t="s">
        <v>706</v>
      </c>
      <c r="E260" s="26"/>
      <c r="F260" s="29" t="s">
        <v>222</v>
      </c>
      <c r="G260" s="26" t="s">
        <v>85</v>
      </c>
      <c r="H260" s="26"/>
      <c r="I260" s="26"/>
      <c r="J260" s="26" t="s">
        <v>707</v>
      </c>
      <c r="K260" s="26"/>
      <c r="L260" s="26"/>
      <c r="M260" s="26" t="s">
        <v>8392</v>
      </c>
      <c r="N260" s="26"/>
      <c r="O260" s="26"/>
      <c r="Q260" s="29" t="str">
        <f t="shared" si="292"/>
        <v>G-SNSK</v>
      </c>
      <c r="R260" s="29" t="str">
        <f t="shared" si="293"/>
        <v>CHC SCOTIA LTD</v>
      </c>
      <c r="S260" s="29" t="str">
        <f t="shared" si="294"/>
        <v>A139</v>
      </c>
      <c r="T260" s="29">
        <f t="shared" si="295"/>
        <v>0</v>
      </c>
      <c r="U260" s="29">
        <f t="shared" si="296"/>
        <v>0</v>
      </c>
      <c r="V260" s="29" t="str">
        <f t="shared" si="297"/>
        <v>VCH</v>
      </c>
      <c r="W260" s="29" t="str">
        <f t="shared" si="298"/>
        <v>L</v>
      </c>
      <c r="X260" s="29">
        <f t="shared" si="299"/>
        <v>0</v>
      </c>
      <c r="Y260" s="29">
        <f t="shared" si="300"/>
        <v>0</v>
      </c>
      <c r="Z260" s="29" t="str">
        <f t="shared" si="301"/>
        <v>HKS</v>
      </c>
      <c r="AA260" s="29">
        <f t="shared" si="302"/>
        <v>0</v>
      </c>
      <c r="AB260" s="29">
        <f t="shared" si="303"/>
        <v>0</v>
      </c>
      <c r="AC260" s="29" t="str">
        <f t="shared" si="304"/>
        <v>GSNSK</v>
      </c>
      <c r="AD260" s="29">
        <f t="shared" si="305"/>
        <v>0</v>
      </c>
      <c r="AE260" s="29">
        <f t="shared" si="306"/>
        <v>0</v>
      </c>
    </row>
    <row r="261" spans="1:31" x14ac:dyDescent="0.25">
      <c r="A261" s="28" t="s">
        <v>910</v>
      </c>
      <c r="B261" s="29" t="s">
        <v>786</v>
      </c>
      <c r="C261" s="29" t="s">
        <v>407</v>
      </c>
      <c r="D261" s="26" t="s">
        <v>408</v>
      </c>
      <c r="F261" s="29" t="s">
        <v>396</v>
      </c>
      <c r="G261" s="26" t="s">
        <v>446</v>
      </c>
      <c r="H261" s="26"/>
      <c r="I261" s="26"/>
      <c r="J261" s="26" t="s">
        <v>787</v>
      </c>
      <c r="K261" s="31"/>
      <c r="L261" s="26"/>
      <c r="M261" s="26" t="s">
        <v>8393</v>
      </c>
      <c r="N261" s="26"/>
      <c r="O261" s="26"/>
      <c r="Q261" s="29" t="str">
        <f t="shared" si="292"/>
        <v>G-SPEY</v>
      </c>
      <c r="R261" s="29" t="str">
        <f t="shared" si="293"/>
        <v>CASTLE AIR LTD</v>
      </c>
      <c r="S261" s="29" t="str">
        <f t="shared" si="294"/>
        <v>B06</v>
      </c>
      <c r="T261" s="29" t="str">
        <f t="shared" si="295"/>
        <v>JETRANGER</v>
      </c>
      <c r="U261" s="29">
        <f t="shared" si="296"/>
        <v>0</v>
      </c>
      <c r="V261" s="29" t="str">
        <f t="shared" si="297"/>
        <v>VCH</v>
      </c>
      <c r="W261" s="29" t="str">
        <f t="shared" si="298"/>
        <v>AD</v>
      </c>
      <c r="X261" s="29">
        <f t="shared" si="299"/>
        <v>0</v>
      </c>
      <c r="Y261" s="29">
        <f t="shared" si="300"/>
        <v>0</v>
      </c>
      <c r="Z261" s="29" t="str">
        <f t="shared" si="301"/>
        <v>CST</v>
      </c>
      <c r="AA261" s="29">
        <f t="shared" si="302"/>
        <v>0</v>
      </c>
      <c r="AB261" s="29">
        <f t="shared" si="303"/>
        <v>0</v>
      </c>
      <c r="AC261" s="29" t="str">
        <f t="shared" si="304"/>
        <v>GSPEY</v>
      </c>
      <c r="AD261" s="29">
        <f t="shared" si="305"/>
        <v>0</v>
      </c>
      <c r="AE261" s="29">
        <f t="shared" si="306"/>
        <v>0</v>
      </c>
    </row>
    <row r="262" spans="1:31" x14ac:dyDescent="0.25">
      <c r="A262" s="28" t="s">
        <v>911</v>
      </c>
      <c r="B262" s="26" t="s">
        <v>585</v>
      </c>
      <c r="C262" s="26" t="s">
        <v>452</v>
      </c>
      <c r="D262" s="31" t="s">
        <v>453</v>
      </c>
      <c r="E262" s="26"/>
      <c r="F262" s="29" t="s">
        <v>222</v>
      </c>
      <c r="G262" s="26" t="s">
        <v>446</v>
      </c>
      <c r="H262" s="26"/>
      <c r="I262" s="26"/>
      <c r="J262" s="26" t="s">
        <v>587</v>
      </c>
      <c r="K262" s="26"/>
      <c r="L262" s="26"/>
      <c r="M262" s="26" t="s">
        <v>8394</v>
      </c>
      <c r="N262" s="26"/>
      <c r="O262" s="26"/>
      <c r="Q262" s="29" t="str">
        <f t="shared" si="292"/>
        <v>G-SPVK</v>
      </c>
      <c r="R262" s="29" t="str">
        <f t="shared" si="293"/>
        <v>GB HELICOPTERS</v>
      </c>
      <c r="S262" s="29" t="str">
        <f t="shared" si="294"/>
        <v>AS50</v>
      </c>
      <c r="T262" s="29" t="str">
        <f t="shared" si="295"/>
        <v>SQUIRREL</v>
      </c>
      <c r="U262" s="29">
        <f t="shared" si="296"/>
        <v>0</v>
      </c>
      <c r="V262" s="29" t="str">
        <f t="shared" si="297"/>
        <v>VCH</v>
      </c>
      <c r="W262" s="29" t="str">
        <f t="shared" si="298"/>
        <v>L</v>
      </c>
      <c r="X262" s="29">
        <f t="shared" si="299"/>
        <v>0</v>
      </c>
      <c r="Y262" s="29">
        <f t="shared" si="300"/>
        <v>0</v>
      </c>
      <c r="Z262" s="29" t="str">
        <f t="shared" si="301"/>
        <v>KNM</v>
      </c>
      <c r="AA262" s="29">
        <f t="shared" si="302"/>
        <v>0</v>
      </c>
      <c r="AB262" s="29">
        <f t="shared" si="303"/>
        <v>0</v>
      </c>
      <c r="AC262" s="29" t="str">
        <f t="shared" si="304"/>
        <v>GSPVK</v>
      </c>
      <c r="AD262" s="29">
        <f t="shared" si="305"/>
        <v>0</v>
      </c>
      <c r="AE262" s="29">
        <f t="shared" si="306"/>
        <v>0</v>
      </c>
    </row>
    <row r="263" spans="1:31" x14ac:dyDescent="0.25">
      <c r="A263" s="28" t="s">
        <v>912</v>
      </c>
      <c r="B263" s="29" t="s">
        <v>451</v>
      </c>
      <c r="C263" s="29" t="s">
        <v>913</v>
      </c>
      <c r="D263" s="29" t="s">
        <v>914</v>
      </c>
      <c r="F263" s="29" t="s">
        <v>222</v>
      </c>
      <c r="G263" s="26" t="s">
        <v>446</v>
      </c>
      <c r="H263" s="26"/>
      <c r="I263" s="26"/>
      <c r="J263" s="26" t="s">
        <v>454</v>
      </c>
      <c r="K263" s="31"/>
      <c r="L263" s="26" t="s">
        <v>781</v>
      </c>
      <c r="M263" s="26" t="s">
        <v>8395</v>
      </c>
      <c r="N263" s="26"/>
      <c r="O263" s="26"/>
      <c r="Q263" s="29" t="str">
        <f t="shared" si="292"/>
        <v>G-SWEL</v>
      </c>
      <c r="R263" s="29" t="str">
        <f t="shared" si="293"/>
        <v>MARK CROOK / ANDREW WRIGHT</v>
      </c>
      <c r="S263" s="29" t="str">
        <f t="shared" si="294"/>
        <v>H500</v>
      </c>
      <c r="T263" s="29" t="str">
        <f t="shared" si="295"/>
        <v>HUGHES 500</v>
      </c>
      <c r="U263" s="29">
        <f t="shared" si="296"/>
        <v>0</v>
      </c>
      <c r="V263" s="29" t="str">
        <f t="shared" si="297"/>
        <v>VCH</v>
      </c>
      <c r="W263" s="29" t="str">
        <f t="shared" si="298"/>
        <v>P</v>
      </c>
      <c r="X263" s="29">
        <f t="shared" si="299"/>
        <v>0</v>
      </c>
      <c r="Y263" s="29">
        <f t="shared" si="300"/>
        <v>0</v>
      </c>
      <c r="Z263" s="29">
        <f t="shared" si="301"/>
        <v>0</v>
      </c>
      <c r="AA263" s="29">
        <f t="shared" si="302"/>
        <v>0</v>
      </c>
      <c r="AB263" s="29">
        <f t="shared" si="303"/>
        <v>0</v>
      </c>
      <c r="AC263" s="29" t="str">
        <f t="shared" si="304"/>
        <v>GSWEL</v>
      </c>
      <c r="AD263" s="29">
        <f t="shared" si="305"/>
        <v>0</v>
      </c>
      <c r="AE263" s="29">
        <f t="shared" si="306"/>
        <v>0</v>
      </c>
    </row>
    <row r="264" spans="1:31" x14ac:dyDescent="0.25">
      <c r="A264" s="28" t="s">
        <v>915</v>
      </c>
      <c r="B264" s="29" t="s">
        <v>451</v>
      </c>
      <c r="C264" s="29" t="s">
        <v>913</v>
      </c>
      <c r="D264" s="29" t="s">
        <v>914</v>
      </c>
      <c r="F264" s="29" t="s">
        <v>222</v>
      </c>
      <c r="G264" s="26" t="s">
        <v>446</v>
      </c>
      <c r="H264" s="26"/>
      <c r="I264" s="26"/>
      <c r="J264" s="26" t="s">
        <v>454</v>
      </c>
      <c r="K264" s="31"/>
      <c r="L264" s="26" t="s">
        <v>781</v>
      </c>
      <c r="M264" s="26" t="s">
        <v>8396</v>
      </c>
      <c r="N264" s="26"/>
      <c r="O264" s="26"/>
      <c r="Q264" s="29" t="str">
        <f t="shared" si="292"/>
        <v>G-TACN</v>
      </c>
      <c r="R264" s="29" t="str">
        <f t="shared" si="293"/>
        <v>FLIGHT CALIBRATION SERVICES LTD</v>
      </c>
      <c r="S264" s="29" t="str">
        <f t="shared" si="294"/>
        <v>DA62</v>
      </c>
      <c r="T264" s="29">
        <f t="shared" si="295"/>
        <v>0</v>
      </c>
      <c r="U264" s="29">
        <f t="shared" si="296"/>
        <v>0</v>
      </c>
      <c r="V264" s="29" t="str">
        <f t="shared" si="297"/>
        <v>VC</v>
      </c>
      <c r="W264" s="29" t="str">
        <f t="shared" si="298"/>
        <v>L</v>
      </c>
      <c r="X264" s="29">
        <f t="shared" si="299"/>
        <v>0</v>
      </c>
      <c r="Y264" s="29">
        <f t="shared" si="300"/>
        <v>0</v>
      </c>
      <c r="Z264" s="29" t="str">
        <f t="shared" si="301"/>
        <v>VOR</v>
      </c>
      <c r="AA264" s="29">
        <f t="shared" si="302"/>
        <v>0</v>
      </c>
      <c r="AB264" s="29">
        <f t="shared" si="303"/>
        <v>0</v>
      </c>
      <c r="AC264" s="29" t="str">
        <f t="shared" si="304"/>
        <v>GTACN</v>
      </c>
      <c r="AD264" s="29">
        <f t="shared" si="305"/>
        <v>0</v>
      </c>
      <c r="AE264" s="29">
        <f t="shared" si="306"/>
        <v>0</v>
      </c>
    </row>
    <row r="265" spans="1:31" x14ac:dyDescent="0.25">
      <c r="A265" s="28" t="s">
        <v>916</v>
      </c>
      <c r="B265" s="26" t="s">
        <v>451</v>
      </c>
      <c r="C265" s="26" t="s">
        <v>607</v>
      </c>
      <c r="D265" s="26" t="s">
        <v>608</v>
      </c>
      <c r="E265" s="26"/>
      <c r="F265" s="29" t="s">
        <v>222</v>
      </c>
      <c r="G265" s="26" t="s">
        <v>446</v>
      </c>
      <c r="H265" s="26"/>
      <c r="I265" s="26"/>
      <c r="J265" s="26" t="s">
        <v>454</v>
      </c>
      <c r="K265" s="26"/>
      <c r="L265" s="26"/>
      <c r="M265" s="26" t="s">
        <v>8397</v>
      </c>
      <c r="N265" s="26"/>
      <c r="O265" s="26"/>
      <c r="Q265" s="29" t="str">
        <f t="shared" ref="Q265:AE265" si="307">A330</f>
        <v>G-TDOG</v>
      </c>
      <c r="R265" s="29" t="str">
        <f t="shared" si="307"/>
        <v>RICHARD JONES</v>
      </c>
      <c r="S265" s="29" t="str">
        <f t="shared" si="307"/>
        <v>BDOG</v>
      </c>
      <c r="T265" s="29" t="str">
        <f t="shared" si="307"/>
        <v>BULLDOG</v>
      </c>
      <c r="U265" s="29">
        <f t="shared" si="307"/>
        <v>0</v>
      </c>
      <c r="V265" s="29" t="str">
        <f t="shared" si="307"/>
        <v>VC</v>
      </c>
      <c r="W265" s="29" t="str">
        <f t="shared" si="307"/>
        <v>P</v>
      </c>
      <c r="X265" s="29">
        <f t="shared" si="307"/>
        <v>0</v>
      </c>
      <c r="Y265" s="29">
        <f t="shared" si="307"/>
        <v>0</v>
      </c>
      <c r="Z265" s="29">
        <f t="shared" si="307"/>
        <v>0</v>
      </c>
      <c r="AA265" s="29">
        <f t="shared" si="307"/>
        <v>0</v>
      </c>
      <c r="AB265" s="29">
        <f t="shared" si="307"/>
        <v>0</v>
      </c>
      <c r="AC265" s="29" t="str">
        <f t="shared" si="307"/>
        <v>GTDOG</v>
      </c>
      <c r="AD265" s="29">
        <f t="shared" si="307"/>
        <v>0</v>
      </c>
      <c r="AE265" s="29">
        <f t="shared" si="307"/>
        <v>0</v>
      </c>
    </row>
    <row r="266" spans="1:31" x14ac:dyDescent="0.25">
      <c r="A266" s="26" t="s">
        <v>917</v>
      </c>
      <c r="B266" s="26" t="s">
        <v>918</v>
      </c>
      <c r="C266" s="26" t="s">
        <v>261</v>
      </c>
      <c r="D266" s="26" t="s">
        <v>262</v>
      </c>
      <c r="E266" s="26"/>
      <c r="F266" s="26" t="s">
        <v>222</v>
      </c>
      <c r="G266" s="26" t="s">
        <v>229</v>
      </c>
      <c r="H266" s="26"/>
      <c r="I266" s="26"/>
      <c r="J266" s="26"/>
      <c r="K266" s="26"/>
      <c r="L266" s="26"/>
      <c r="M266" s="26" t="s">
        <v>919</v>
      </c>
      <c r="N266" s="26"/>
      <c r="O266" s="26"/>
      <c r="Q266" s="29" t="str">
        <f t="shared" ref="Q266:AE269" si="308">A332</f>
        <v>G-TIII</v>
      </c>
      <c r="R266" s="29" t="str">
        <f t="shared" si="308"/>
        <v>HIGH G FLIGHT TRAINING</v>
      </c>
      <c r="S266" s="29" t="str">
        <f t="shared" si="308"/>
        <v>PTS2</v>
      </c>
      <c r="T266" s="29" t="str">
        <f t="shared" si="308"/>
        <v>PITTS SPECIAL</v>
      </c>
      <c r="U266" s="29">
        <f t="shared" si="308"/>
        <v>0</v>
      </c>
      <c r="V266" s="29" t="str">
        <f t="shared" si="308"/>
        <v>VM</v>
      </c>
      <c r="W266" s="29" t="str">
        <f t="shared" si="308"/>
        <v>P</v>
      </c>
      <c r="X266" s="29">
        <f t="shared" si="308"/>
        <v>0</v>
      </c>
      <c r="Y266" s="29">
        <f t="shared" si="308"/>
        <v>0</v>
      </c>
      <c r="Z266" s="29">
        <f t="shared" si="308"/>
        <v>0</v>
      </c>
      <c r="AA266" s="29">
        <f t="shared" si="308"/>
        <v>0</v>
      </c>
      <c r="AB266" s="29">
        <f t="shared" si="308"/>
        <v>0</v>
      </c>
      <c r="AC266" s="29" t="str">
        <f t="shared" si="308"/>
        <v>GTIII</v>
      </c>
      <c r="AD266" s="29">
        <f t="shared" si="308"/>
        <v>0</v>
      </c>
      <c r="AE266" s="29">
        <f t="shared" si="308"/>
        <v>0</v>
      </c>
    </row>
    <row r="267" spans="1:31" x14ac:dyDescent="0.25">
      <c r="A267" s="28" t="s">
        <v>920</v>
      </c>
      <c r="B267" s="29" t="s">
        <v>921</v>
      </c>
      <c r="C267" s="29" t="s">
        <v>509</v>
      </c>
      <c r="D267" s="30" t="s">
        <v>510</v>
      </c>
      <c r="F267" s="29" t="s">
        <v>396</v>
      </c>
      <c r="G267" s="26" t="s">
        <v>446</v>
      </c>
      <c r="H267" s="26"/>
      <c r="I267" s="26"/>
      <c r="J267" s="26" t="s">
        <v>922</v>
      </c>
      <c r="K267" s="31"/>
      <c r="L267" s="26"/>
      <c r="M267" s="26" t="s">
        <v>8398</v>
      </c>
      <c r="N267" s="26"/>
      <c r="O267" s="26"/>
      <c r="Q267" s="29" t="str">
        <f t="shared" si="308"/>
        <v>G-TIJL</v>
      </c>
      <c r="R267" s="29" t="str">
        <f t="shared" si="308"/>
        <v>HELICOPTER SERVICES</v>
      </c>
      <c r="S267" s="29" t="str">
        <f t="shared" si="308"/>
        <v>AS55</v>
      </c>
      <c r="T267" s="29" t="str">
        <f t="shared" si="308"/>
        <v>TWIN SQUIRREL</v>
      </c>
      <c r="U267" s="29">
        <f t="shared" si="308"/>
        <v>0</v>
      </c>
      <c r="V267" s="29" t="str">
        <f t="shared" si="308"/>
        <v>VCH</v>
      </c>
      <c r="W267" s="29" t="str">
        <f t="shared" si="308"/>
        <v>AD</v>
      </c>
      <c r="X267" s="29">
        <f t="shared" si="308"/>
        <v>0</v>
      </c>
      <c r="Y267" s="29">
        <f t="shared" si="308"/>
        <v>0</v>
      </c>
      <c r="Z267" s="29" t="str">
        <f t="shared" si="308"/>
        <v>TOA</v>
      </c>
      <c r="AA267" s="29">
        <f t="shared" si="308"/>
        <v>0</v>
      </c>
      <c r="AB267" s="29">
        <f t="shared" si="308"/>
        <v>0</v>
      </c>
      <c r="AC267" s="29" t="str">
        <f t="shared" si="308"/>
        <v>GTIJL</v>
      </c>
      <c r="AD267" s="29">
        <f t="shared" si="308"/>
        <v>0</v>
      </c>
      <c r="AE267" s="29">
        <f t="shared" si="308"/>
        <v>0</v>
      </c>
    </row>
    <row r="268" spans="1:31" x14ac:dyDescent="0.25">
      <c r="A268" s="28" t="s">
        <v>931</v>
      </c>
      <c r="B268" s="29" t="s">
        <v>643</v>
      </c>
      <c r="C268" s="26" t="s">
        <v>481</v>
      </c>
      <c r="D268" s="30" t="s">
        <v>482</v>
      </c>
      <c r="E268" s="26"/>
      <c r="F268" s="29" t="s">
        <v>396</v>
      </c>
      <c r="G268" s="26" t="s">
        <v>85</v>
      </c>
      <c r="H268" s="26"/>
      <c r="I268" s="26"/>
      <c r="J268" s="26" t="s">
        <v>644</v>
      </c>
      <c r="K268" s="26"/>
      <c r="L268" s="26"/>
      <c r="M268" s="26" t="s">
        <v>8399</v>
      </c>
      <c r="N268" s="26"/>
      <c r="O268" s="26"/>
      <c r="Q268" s="29" t="str">
        <f t="shared" si="308"/>
        <v>G-TOOO</v>
      </c>
      <c r="R268" s="29" t="str">
        <f t="shared" si="308"/>
        <v>HELICENTRE AVIATION</v>
      </c>
      <c r="S268" s="29" t="str">
        <f t="shared" si="308"/>
        <v>G2CA</v>
      </c>
      <c r="T268" s="29">
        <f t="shared" si="308"/>
        <v>0</v>
      </c>
      <c r="U268" s="29">
        <f t="shared" si="308"/>
        <v>0</v>
      </c>
      <c r="V268" s="29" t="str">
        <f t="shared" si="308"/>
        <v>VCH</v>
      </c>
      <c r="W268" s="29" t="str">
        <f t="shared" si="308"/>
        <v>P</v>
      </c>
      <c r="X268" s="29">
        <f t="shared" si="308"/>
        <v>0</v>
      </c>
      <c r="Y268" s="29">
        <f t="shared" si="308"/>
        <v>0</v>
      </c>
      <c r="Z268" s="29">
        <f t="shared" si="308"/>
        <v>0</v>
      </c>
      <c r="AA268" s="29">
        <f t="shared" si="308"/>
        <v>0</v>
      </c>
      <c r="AB268" s="29">
        <f t="shared" si="308"/>
        <v>0</v>
      </c>
      <c r="AC268" s="29" t="str">
        <f t="shared" si="308"/>
        <v>GTOOO</v>
      </c>
      <c r="AD268" s="29">
        <f t="shared" si="308"/>
        <v>0</v>
      </c>
      <c r="AE268" s="29">
        <f t="shared" si="308"/>
        <v>0</v>
      </c>
    </row>
    <row r="269" spans="1:31" x14ac:dyDescent="0.25">
      <c r="A269" s="28" t="s">
        <v>932</v>
      </c>
      <c r="B269" s="26" t="s">
        <v>643</v>
      </c>
      <c r="C269" s="26" t="s">
        <v>509</v>
      </c>
      <c r="D269" s="26" t="s">
        <v>510</v>
      </c>
      <c r="E269" s="26"/>
      <c r="F269" s="29" t="s">
        <v>396</v>
      </c>
      <c r="G269" s="26" t="s">
        <v>85</v>
      </c>
      <c r="H269" s="26"/>
      <c r="I269" s="26"/>
      <c r="J269" s="26" t="s">
        <v>644</v>
      </c>
      <c r="K269" s="26"/>
      <c r="L269" s="26"/>
      <c r="M269" s="26" t="s">
        <v>8400</v>
      </c>
      <c r="N269" s="26"/>
      <c r="O269" s="26"/>
      <c r="Q269" s="29" t="str">
        <f t="shared" si="308"/>
        <v>G-TOYZ</v>
      </c>
      <c r="R269" s="29" t="str">
        <f t="shared" si="308"/>
        <v>CASTLE AIR LTD</v>
      </c>
      <c r="S269" s="29" t="str">
        <f t="shared" si="308"/>
        <v>B06</v>
      </c>
      <c r="T269" s="29" t="str">
        <f t="shared" si="308"/>
        <v>JETRANGER</v>
      </c>
      <c r="U269" s="29">
        <f t="shared" si="308"/>
        <v>0</v>
      </c>
      <c r="V269" s="29" t="str">
        <f t="shared" si="308"/>
        <v>VCH</v>
      </c>
      <c r="W269" s="29" t="str">
        <f t="shared" si="308"/>
        <v>AD</v>
      </c>
      <c r="X269" s="29">
        <f t="shared" si="308"/>
        <v>0</v>
      </c>
      <c r="Y269" s="29">
        <f t="shared" si="308"/>
        <v>0</v>
      </c>
      <c r="Z269" s="29" t="str">
        <f t="shared" si="308"/>
        <v>CST</v>
      </c>
      <c r="AA269" s="29">
        <f t="shared" si="308"/>
        <v>0</v>
      </c>
      <c r="AB269" s="29">
        <f t="shared" si="308"/>
        <v>0</v>
      </c>
      <c r="AC269" s="29" t="str">
        <f t="shared" si="308"/>
        <v>GTOYZ</v>
      </c>
      <c r="AD269" s="29">
        <f t="shared" si="308"/>
        <v>0</v>
      </c>
      <c r="AE269" s="29">
        <f t="shared" si="308"/>
        <v>0</v>
      </c>
    </row>
    <row r="270" spans="1:31" x14ac:dyDescent="0.25">
      <c r="A270" s="28" t="s">
        <v>937</v>
      </c>
      <c r="B270" s="26" t="s">
        <v>461</v>
      </c>
      <c r="C270" s="29" t="s">
        <v>442</v>
      </c>
      <c r="F270" s="29" t="s">
        <v>396</v>
      </c>
      <c r="G270" s="26" t="s">
        <v>85</v>
      </c>
      <c r="H270" s="26"/>
      <c r="I270" s="26"/>
      <c r="J270" s="26"/>
      <c r="K270" s="26"/>
      <c r="L270" s="26"/>
      <c r="M270" s="28" t="s">
        <v>938</v>
      </c>
      <c r="N270" s="26"/>
      <c r="O270" s="26"/>
      <c r="Q270" s="29" t="str">
        <f t="shared" ref="Q270:Q272" si="309">A336</f>
        <v>G-TREE</v>
      </c>
      <c r="R270" s="29" t="str">
        <f t="shared" ref="R270:R272" si="310">B336</f>
        <v>COTSWOLD HELICOPTERS</v>
      </c>
      <c r="S270" s="29" t="str">
        <f t="shared" ref="S270:S272" si="311">C336</f>
        <v>B06</v>
      </c>
      <c r="T270" s="29" t="str">
        <f t="shared" ref="T270:T272" si="312">D336</f>
        <v>JETRANGER</v>
      </c>
      <c r="U270" s="29">
        <f t="shared" ref="U270:U272" si="313">E336</f>
        <v>0</v>
      </c>
      <c r="V270" s="29" t="str">
        <f t="shared" ref="V270:V272" si="314">F336</f>
        <v>VCH</v>
      </c>
      <c r="W270" s="29" t="str">
        <f t="shared" ref="W270:W272" si="315">G336</f>
        <v>AD</v>
      </c>
      <c r="X270" s="29">
        <f t="shared" ref="X270:X272" si="316">H336</f>
        <v>0</v>
      </c>
      <c r="Y270" s="29">
        <f t="shared" ref="Y270:Y272" si="317">I336</f>
        <v>0</v>
      </c>
      <c r="Z270" s="29" t="str">
        <f t="shared" ref="Z270:Z272" si="318">J336</f>
        <v>HHH</v>
      </c>
      <c r="AA270" s="29">
        <f t="shared" ref="AA270:AA272" si="319">K336</f>
        <v>0</v>
      </c>
      <c r="AB270" s="29">
        <f t="shared" ref="AB270:AB272" si="320">L336</f>
        <v>0</v>
      </c>
      <c r="AC270" s="29" t="str">
        <f t="shared" ref="AC270:AC272" si="321">M336</f>
        <v>GTREE</v>
      </c>
      <c r="AD270" s="29">
        <f t="shared" ref="AD270:AD272" si="322">N336</f>
        <v>0</v>
      </c>
      <c r="AE270" s="29">
        <f t="shared" ref="AE270:AE272" si="323">O336</f>
        <v>0</v>
      </c>
    </row>
    <row r="271" spans="1:31" x14ac:dyDescent="0.25">
      <c r="A271" s="28" t="s">
        <v>8157</v>
      </c>
      <c r="B271" s="26" t="s">
        <v>8158</v>
      </c>
      <c r="C271" s="26" t="s">
        <v>407</v>
      </c>
      <c r="D271" s="26" t="s">
        <v>408</v>
      </c>
      <c r="E271" s="31"/>
      <c r="F271" s="26" t="s">
        <v>396</v>
      </c>
      <c r="G271" s="26" t="s">
        <v>229</v>
      </c>
      <c r="H271" s="26"/>
      <c r="I271" s="26"/>
      <c r="J271" s="26"/>
      <c r="K271" s="31"/>
      <c r="L271" s="26"/>
      <c r="M271" s="26" t="s">
        <v>8159</v>
      </c>
      <c r="N271" s="26"/>
      <c r="O271" s="26"/>
      <c r="Q271" s="29" t="str">
        <f t="shared" si="309"/>
        <v>G-TRNG</v>
      </c>
      <c r="R271" s="29" t="str">
        <f t="shared" si="310"/>
        <v>CASTLE AIR LTD</v>
      </c>
      <c r="S271" s="29" t="str">
        <f t="shared" si="311"/>
        <v>A109</v>
      </c>
      <c r="T271" s="29">
        <f t="shared" si="312"/>
        <v>0</v>
      </c>
      <c r="U271" s="29">
        <f t="shared" si="313"/>
        <v>0</v>
      </c>
      <c r="V271" s="29" t="str">
        <f t="shared" si="314"/>
        <v>VCH</v>
      </c>
      <c r="W271" s="29" t="str">
        <f t="shared" si="315"/>
        <v>AD</v>
      </c>
      <c r="X271" s="29">
        <f t="shared" si="316"/>
        <v>0</v>
      </c>
      <c r="Y271" s="29">
        <f t="shared" si="317"/>
        <v>0</v>
      </c>
      <c r="Z271" s="29" t="str">
        <f t="shared" si="318"/>
        <v>CST</v>
      </c>
      <c r="AA271" s="29">
        <f t="shared" si="319"/>
        <v>0</v>
      </c>
      <c r="AB271" s="29">
        <f t="shared" si="320"/>
        <v>0</v>
      </c>
      <c r="AC271" s="29" t="str">
        <f t="shared" si="321"/>
        <v>GTRNG</v>
      </c>
      <c r="AD271" s="29">
        <f t="shared" si="322"/>
        <v>0</v>
      </c>
      <c r="AE271" s="29">
        <f t="shared" si="323"/>
        <v>0</v>
      </c>
    </row>
    <row r="272" spans="1:31" x14ac:dyDescent="0.25">
      <c r="A272" s="28" t="s">
        <v>953</v>
      </c>
      <c r="B272" s="26" t="s">
        <v>461</v>
      </c>
      <c r="C272" s="29" t="s">
        <v>520</v>
      </c>
      <c r="F272" s="29" t="s">
        <v>396</v>
      </c>
      <c r="G272" s="26" t="s">
        <v>85</v>
      </c>
      <c r="H272" s="26"/>
      <c r="I272" s="26"/>
      <c r="J272" s="26" t="s">
        <v>436</v>
      </c>
      <c r="K272" s="26"/>
      <c r="L272" s="26"/>
      <c r="M272" s="26" t="s">
        <v>8401</v>
      </c>
      <c r="N272" s="26"/>
      <c r="O272" s="26"/>
      <c r="Q272" s="29" t="str">
        <f t="shared" si="309"/>
        <v>G-TSAC</v>
      </c>
      <c r="R272" s="29" t="str">
        <f t="shared" si="310"/>
        <v>PETER RIDING</v>
      </c>
      <c r="S272" s="29" t="str">
        <f t="shared" si="311"/>
        <v>SIRA</v>
      </c>
      <c r="T272" s="29" t="str">
        <f t="shared" si="312"/>
        <v>SIERRA</v>
      </c>
      <c r="U272" s="29">
        <f t="shared" si="313"/>
        <v>0</v>
      </c>
      <c r="V272" s="29" t="str">
        <f t="shared" si="314"/>
        <v>BC</v>
      </c>
      <c r="W272" s="29" t="str">
        <f t="shared" si="315"/>
        <v>P</v>
      </c>
      <c r="X272" s="29">
        <f t="shared" si="316"/>
        <v>0</v>
      </c>
      <c r="Y272" s="29">
        <f t="shared" si="317"/>
        <v>0</v>
      </c>
      <c r="Z272" s="29">
        <f t="shared" si="318"/>
        <v>0</v>
      </c>
      <c r="AA272" s="29">
        <f t="shared" si="319"/>
        <v>0</v>
      </c>
      <c r="AB272" s="29">
        <f t="shared" si="320"/>
        <v>0</v>
      </c>
      <c r="AC272" s="29" t="str">
        <f t="shared" si="321"/>
        <v>GTSAC</v>
      </c>
      <c r="AD272" s="29">
        <f t="shared" si="322"/>
        <v>0</v>
      </c>
      <c r="AE272" s="29">
        <f t="shared" si="323"/>
        <v>0</v>
      </c>
    </row>
    <row r="273" spans="1:31" x14ac:dyDescent="0.25">
      <c r="A273" s="28" t="s">
        <v>956</v>
      </c>
      <c r="B273" s="26" t="s">
        <v>561</v>
      </c>
      <c r="C273" s="26" t="s">
        <v>445</v>
      </c>
      <c r="D273" s="26"/>
      <c r="E273" s="26"/>
      <c r="F273" s="29" t="s">
        <v>396</v>
      </c>
      <c r="G273" s="26" t="s">
        <v>446</v>
      </c>
      <c r="H273" s="26"/>
      <c r="I273" s="26"/>
      <c r="J273" s="26" t="s">
        <v>562</v>
      </c>
      <c r="K273" s="26"/>
      <c r="L273" s="26"/>
      <c r="M273" s="26" t="s">
        <v>8402</v>
      </c>
      <c r="N273" s="26"/>
      <c r="O273" s="26"/>
      <c r="Q273" s="29" t="str">
        <f>A340</f>
        <v>G-TTEA</v>
      </c>
      <c r="R273" s="29" t="str">
        <f>B340</f>
        <v>WILLIAMS</v>
      </c>
      <c r="S273" s="29" t="str">
        <f>C340</f>
        <v>SR20</v>
      </c>
      <c r="T273" s="29">
        <f>D340</f>
        <v>0</v>
      </c>
      <c r="U273" s="29">
        <f>E340</f>
        <v>0</v>
      </c>
      <c r="V273" s="29" t="str">
        <f>F340</f>
        <v>VC</v>
      </c>
      <c r="W273" s="29" t="str">
        <f>G340</f>
        <v>P</v>
      </c>
      <c r="X273" s="29">
        <f>H340</f>
        <v>0</v>
      </c>
      <c r="Y273" s="29">
        <f>I340</f>
        <v>0</v>
      </c>
      <c r="Z273" s="29">
        <f>J340</f>
        <v>0</v>
      </c>
      <c r="AA273" s="29">
        <f>K340</f>
        <v>0</v>
      </c>
      <c r="AB273" s="29">
        <f>L340</f>
        <v>0</v>
      </c>
      <c r="AC273" s="29" t="str">
        <f>M340</f>
        <v>GTTEA</v>
      </c>
      <c r="AD273" s="29">
        <f>N340</f>
        <v>0</v>
      </c>
      <c r="AE273" s="29" t="str">
        <f>O340</f>
        <v>EMERGENCY BALLISTIC DEVICE</v>
      </c>
    </row>
    <row r="274" spans="1:31" x14ac:dyDescent="0.25">
      <c r="A274" s="28" t="s">
        <v>957</v>
      </c>
      <c r="B274" s="26" t="s">
        <v>489</v>
      </c>
      <c r="C274" s="26" t="s">
        <v>509</v>
      </c>
      <c r="D274" s="30" t="s">
        <v>510</v>
      </c>
      <c r="E274" s="26"/>
      <c r="F274" s="29" t="s">
        <v>396</v>
      </c>
      <c r="G274" s="26" t="s">
        <v>446</v>
      </c>
      <c r="H274" s="26"/>
      <c r="I274" s="26"/>
      <c r="J274" s="26" t="s">
        <v>492</v>
      </c>
      <c r="K274" s="26"/>
      <c r="L274" s="26"/>
      <c r="M274" s="26" t="s">
        <v>8403</v>
      </c>
      <c r="N274" s="26"/>
      <c r="O274" s="26"/>
      <c r="Q274" s="29" t="str">
        <f>A341</f>
        <v>G-TVAL</v>
      </c>
      <c r="R274" s="29" t="str">
        <f>B341</f>
        <v>BABCOCK MISSION CRITICAL SERVICES</v>
      </c>
      <c r="S274" s="29" t="str">
        <f>C341</f>
        <v>EC35</v>
      </c>
      <c r="T274" s="29">
        <f>D341</f>
        <v>0</v>
      </c>
      <c r="U274" s="29">
        <f>E341</f>
        <v>0</v>
      </c>
      <c r="V274" s="29" t="str">
        <f>F341</f>
        <v>VCH</v>
      </c>
      <c r="W274" s="29" t="str">
        <f>G341</f>
        <v>L</v>
      </c>
      <c r="X274" s="29">
        <f>H341</f>
        <v>0</v>
      </c>
      <c r="Y274" s="29">
        <f>I341</f>
        <v>0</v>
      </c>
      <c r="Z274" s="29" t="str">
        <f>J341</f>
        <v>RHD</v>
      </c>
      <c r="AA274" s="29">
        <f>K341</f>
        <v>0</v>
      </c>
      <c r="AB274" s="29">
        <f>L341</f>
        <v>0</v>
      </c>
      <c r="AC274" s="29" t="str">
        <f>M341</f>
        <v>GTVAL</v>
      </c>
      <c r="AD274" s="29">
        <f>N341</f>
        <v>0</v>
      </c>
      <c r="AE274" s="29">
        <f>O341</f>
        <v>0</v>
      </c>
    </row>
    <row r="275" spans="1:31" x14ac:dyDescent="0.25">
      <c r="A275" s="28" t="s">
        <v>958</v>
      </c>
      <c r="B275" s="26" t="s">
        <v>461</v>
      </c>
      <c r="C275" s="29" t="s">
        <v>520</v>
      </c>
      <c r="F275" s="29" t="s">
        <v>396</v>
      </c>
      <c r="G275" s="26" t="s">
        <v>85</v>
      </c>
      <c r="H275" s="26"/>
      <c r="I275" s="26"/>
      <c r="J275" s="26" t="s">
        <v>478</v>
      </c>
      <c r="K275" s="26"/>
      <c r="L275" s="26"/>
      <c r="M275" s="26" t="s">
        <v>8404</v>
      </c>
      <c r="N275" s="26"/>
      <c r="O275" s="26"/>
      <c r="Q275" s="29" t="str">
        <f>A342</f>
        <v>G-TVGB</v>
      </c>
      <c r="R275" s="29" t="str">
        <f>B342</f>
        <v>GB HELICOPTERS</v>
      </c>
      <c r="S275" s="29" t="str">
        <f>C342</f>
        <v>AS50</v>
      </c>
      <c r="T275" s="29" t="str">
        <f>D342</f>
        <v>SQUIRREL</v>
      </c>
      <c r="U275" s="29">
        <f>E342</f>
        <v>0</v>
      </c>
      <c r="V275" s="29" t="str">
        <f>F342</f>
        <v>VCH</v>
      </c>
      <c r="W275" s="29" t="str">
        <f>G342</f>
        <v>L</v>
      </c>
      <c r="X275" s="29">
        <f>H342</f>
        <v>0</v>
      </c>
      <c r="Y275" s="29">
        <f>I342</f>
        <v>0</v>
      </c>
      <c r="Z275" s="29" t="str">
        <f>J342</f>
        <v>KNM</v>
      </c>
      <c r="AA275" s="29">
        <f>K342</f>
        <v>0</v>
      </c>
      <c r="AB275" s="29">
        <f>L342</f>
        <v>0</v>
      </c>
      <c r="AC275" s="29" t="str">
        <f>M342</f>
        <v>GTVGB</v>
      </c>
      <c r="AD275" s="29">
        <f>N342</f>
        <v>0</v>
      </c>
      <c r="AE275" s="29">
        <f>O342</f>
        <v>0</v>
      </c>
    </row>
    <row r="276" spans="1:31" x14ac:dyDescent="0.25">
      <c r="A276" s="28" t="s">
        <v>962</v>
      </c>
      <c r="B276" s="26" t="s">
        <v>585</v>
      </c>
      <c r="C276" s="26" t="s">
        <v>452</v>
      </c>
      <c r="D276" s="31" t="s">
        <v>453</v>
      </c>
      <c r="E276" s="26"/>
      <c r="F276" s="29" t="s">
        <v>222</v>
      </c>
      <c r="G276" s="26" t="s">
        <v>446</v>
      </c>
      <c r="H276" s="26"/>
      <c r="I276" s="26"/>
      <c r="J276" s="26" t="s">
        <v>587</v>
      </c>
      <c r="K276" s="26"/>
      <c r="L276" s="26"/>
      <c r="M276" s="26" t="s">
        <v>8405</v>
      </c>
      <c r="N276" s="26"/>
      <c r="O276" s="26"/>
      <c r="Q276" s="29" t="str">
        <f t="shared" ref="Q276:Q285" si="324">A344</f>
        <v>G-TWOO</v>
      </c>
      <c r="R276" s="29" t="str">
        <f t="shared" ref="R276:R285" si="325">B344</f>
        <v>NORTH WEST AEROBATICS</v>
      </c>
      <c r="S276" s="29" t="str">
        <f t="shared" ref="S276:S285" si="326">C344</f>
        <v>E200</v>
      </c>
      <c r="T276" s="29">
        <f t="shared" ref="T276:T285" si="327">D344</f>
        <v>0</v>
      </c>
      <c r="U276" s="29">
        <f t="shared" ref="U276:U285" si="328">E344</f>
        <v>0</v>
      </c>
      <c r="V276" s="29" t="str">
        <f t="shared" ref="V276:V285" si="329">F344</f>
        <v>VCH</v>
      </c>
      <c r="W276" s="29" t="str">
        <f t="shared" ref="W276:W285" si="330">G344</f>
        <v>P</v>
      </c>
      <c r="X276" s="29">
        <f t="shared" ref="X276:X285" si="331">H344</f>
        <v>0</v>
      </c>
      <c r="Y276" s="29">
        <f t="shared" ref="Y276:Y285" si="332">I344</f>
        <v>0</v>
      </c>
      <c r="Z276" s="29">
        <f t="shared" ref="Z276:Z285" si="333">J344</f>
        <v>0</v>
      </c>
      <c r="AA276" s="29">
        <f t="shared" ref="AA276:AA285" si="334">K344</f>
        <v>0</v>
      </c>
      <c r="AB276" s="29">
        <f t="shared" ref="AB276:AB285" si="335">L344</f>
        <v>0</v>
      </c>
      <c r="AC276" s="29" t="str">
        <f t="shared" ref="AC276:AC285" si="336">M344</f>
        <v>GTWOO</v>
      </c>
      <c r="AD276" s="29">
        <f t="shared" ref="AD276:AD285" si="337">N344</f>
        <v>0</v>
      </c>
      <c r="AE276" s="29">
        <f t="shared" ref="AE276:AE285" si="338">O344</f>
        <v>0</v>
      </c>
    </row>
    <row r="277" spans="1:31" x14ac:dyDescent="0.25">
      <c r="A277" s="28" t="s">
        <v>963</v>
      </c>
      <c r="B277" s="26" t="s">
        <v>585</v>
      </c>
      <c r="C277" s="26" t="s">
        <v>452</v>
      </c>
      <c r="D277" s="31" t="s">
        <v>453</v>
      </c>
      <c r="E277" s="26"/>
      <c r="F277" s="29" t="s">
        <v>222</v>
      </c>
      <c r="G277" s="26" t="s">
        <v>446</v>
      </c>
      <c r="H277" s="26"/>
      <c r="I277" s="26"/>
      <c r="J277" s="26" t="s">
        <v>587</v>
      </c>
      <c r="K277" s="26"/>
      <c r="L277" s="26"/>
      <c r="M277" s="26" t="s">
        <v>8406</v>
      </c>
      <c r="N277" s="26"/>
      <c r="O277" s="26"/>
      <c r="Q277" s="29" t="str">
        <f t="shared" si="324"/>
        <v>G-TXTV</v>
      </c>
      <c r="R277" s="29" t="str">
        <f t="shared" si="325"/>
        <v>ARENA AVIATION LTD (GB 2144)</v>
      </c>
      <c r="S277" s="29" t="str">
        <f t="shared" si="326"/>
        <v>A109</v>
      </c>
      <c r="T277" s="29">
        <f t="shared" si="327"/>
        <v>0</v>
      </c>
      <c r="U277" s="29">
        <f t="shared" si="328"/>
        <v>0</v>
      </c>
      <c r="V277" s="29" t="str">
        <f t="shared" si="329"/>
        <v>VCH</v>
      </c>
      <c r="W277" s="29" t="str">
        <f t="shared" si="330"/>
        <v>AD</v>
      </c>
      <c r="X277" s="29">
        <f t="shared" si="331"/>
        <v>0</v>
      </c>
      <c r="Y277" s="29">
        <f t="shared" si="332"/>
        <v>0</v>
      </c>
      <c r="Z277" s="29" t="str">
        <f t="shared" si="333"/>
        <v>REN</v>
      </c>
      <c r="AA277" s="29">
        <f t="shared" si="334"/>
        <v>0</v>
      </c>
      <c r="AB277" s="29">
        <f t="shared" si="335"/>
        <v>0</v>
      </c>
      <c r="AC277" s="29" t="str">
        <f t="shared" si="336"/>
        <v>GTXTV</v>
      </c>
      <c r="AD277" s="29">
        <f t="shared" si="337"/>
        <v>0</v>
      </c>
      <c r="AE277" s="29">
        <f t="shared" si="338"/>
        <v>0</v>
      </c>
    </row>
    <row r="278" spans="1:31" x14ac:dyDescent="0.25">
      <c r="A278" s="28" t="s">
        <v>8258</v>
      </c>
      <c r="B278" s="26" t="s">
        <v>8259</v>
      </c>
      <c r="C278" s="26" t="s">
        <v>1594</v>
      </c>
      <c r="D278" s="26" t="s">
        <v>8260</v>
      </c>
      <c r="E278" s="31"/>
      <c r="F278" s="31" t="s">
        <v>222</v>
      </c>
      <c r="G278" s="26" t="s">
        <v>229</v>
      </c>
      <c r="H278" s="26"/>
      <c r="I278" s="26"/>
      <c r="J278" s="26"/>
      <c r="K278" s="31"/>
      <c r="L278" s="26"/>
      <c r="M278" s="26" t="s">
        <v>8261</v>
      </c>
      <c r="N278" s="26"/>
      <c r="O278" s="26"/>
      <c r="Q278" s="29" t="str">
        <f t="shared" si="324"/>
        <v>G-TYER</v>
      </c>
      <c r="R278" s="29" t="str">
        <f t="shared" si="325"/>
        <v>COLIN WHITE</v>
      </c>
      <c r="S278" s="29" t="str">
        <f t="shared" si="326"/>
        <v>DR40</v>
      </c>
      <c r="T278" s="29" t="str">
        <f t="shared" si="327"/>
        <v>PRESIDENT</v>
      </c>
      <c r="U278" s="29">
        <f t="shared" si="328"/>
        <v>0</v>
      </c>
      <c r="V278" s="29" t="str">
        <f t="shared" si="329"/>
        <v>VC</v>
      </c>
      <c r="W278" s="29" t="str">
        <f t="shared" si="330"/>
        <v>P</v>
      </c>
      <c r="X278" s="29">
        <f t="shared" si="331"/>
        <v>0</v>
      </c>
      <c r="Y278" s="29">
        <f t="shared" si="332"/>
        <v>0</v>
      </c>
      <c r="Z278" s="29">
        <f t="shared" si="333"/>
        <v>0</v>
      </c>
      <c r="AA278" s="29">
        <f t="shared" si="334"/>
        <v>0</v>
      </c>
      <c r="AB278" s="29">
        <f t="shared" si="335"/>
        <v>0</v>
      </c>
      <c r="AC278" s="29" t="str">
        <f t="shared" si="336"/>
        <v>GTYER</v>
      </c>
      <c r="AD278" s="29">
        <f t="shared" si="337"/>
        <v>0</v>
      </c>
      <c r="AE278" s="29">
        <f t="shared" si="338"/>
        <v>0</v>
      </c>
    </row>
    <row r="279" spans="1:31" x14ac:dyDescent="0.25">
      <c r="A279" s="28" t="s">
        <v>964</v>
      </c>
      <c r="B279" s="26" t="s">
        <v>461</v>
      </c>
      <c r="C279" s="29" t="s">
        <v>481</v>
      </c>
      <c r="D279" s="30" t="s">
        <v>482</v>
      </c>
      <c r="F279" s="29" t="s">
        <v>396</v>
      </c>
      <c r="G279" s="26" t="s">
        <v>85</v>
      </c>
      <c r="H279" s="26"/>
      <c r="I279" s="26"/>
      <c r="J279" s="26"/>
      <c r="K279" s="26"/>
      <c r="L279" s="26"/>
      <c r="M279" s="28" t="s">
        <v>965</v>
      </c>
      <c r="N279" s="26"/>
      <c r="O279" s="26"/>
      <c r="Q279" s="29" t="str">
        <f t="shared" si="324"/>
        <v>G-UANT</v>
      </c>
      <c r="R279" s="29" t="str">
        <f t="shared" si="325"/>
        <v>AIR NAVIGATION AND TRADING COMPANY LTD</v>
      </c>
      <c r="S279" s="29" t="str">
        <f t="shared" si="326"/>
        <v>P28A</v>
      </c>
      <c r="T279" s="29" t="str">
        <f t="shared" si="327"/>
        <v>CHEROKEE</v>
      </c>
      <c r="U279" s="29">
        <f t="shared" si="328"/>
        <v>0</v>
      </c>
      <c r="V279" s="29" t="str">
        <f t="shared" si="329"/>
        <v>VC</v>
      </c>
      <c r="W279" s="29" t="str">
        <f t="shared" si="330"/>
        <v>P</v>
      </c>
      <c r="X279" s="29">
        <f t="shared" si="331"/>
        <v>0</v>
      </c>
      <c r="Y279" s="29">
        <f t="shared" si="332"/>
        <v>0</v>
      </c>
      <c r="Z279" s="29">
        <f t="shared" si="333"/>
        <v>0</v>
      </c>
      <c r="AA279" s="29">
        <f t="shared" si="334"/>
        <v>0</v>
      </c>
      <c r="AB279" s="29">
        <f t="shared" si="335"/>
        <v>0</v>
      </c>
      <c r="AC279" s="29" t="str">
        <f t="shared" si="336"/>
        <v>GUANT</v>
      </c>
      <c r="AD279" s="29">
        <f t="shared" si="337"/>
        <v>0</v>
      </c>
      <c r="AE279" s="29">
        <f t="shared" si="338"/>
        <v>0</v>
      </c>
    </row>
    <row r="280" spans="1:31" x14ac:dyDescent="0.25">
      <c r="A280" s="28" t="s">
        <v>966</v>
      </c>
      <c r="B280" s="26" t="s">
        <v>461</v>
      </c>
      <c r="C280" s="29" t="s">
        <v>481</v>
      </c>
      <c r="D280" s="30" t="s">
        <v>482</v>
      </c>
      <c r="F280" s="29" t="s">
        <v>396</v>
      </c>
      <c r="G280" s="26" t="s">
        <v>85</v>
      </c>
      <c r="H280" s="26"/>
      <c r="I280" s="26"/>
      <c r="J280" s="26"/>
      <c r="K280" s="26"/>
      <c r="L280" s="26"/>
      <c r="M280" s="28" t="s">
        <v>967</v>
      </c>
      <c r="N280" s="26"/>
      <c r="O280" s="26"/>
      <c r="Q280" s="29" t="str">
        <f t="shared" si="324"/>
        <v>G-UFLY</v>
      </c>
      <c r="R280" s="29" t="str">
        <f t="shared" si="325"/>
        <v>WESTAIR FLYING SERVICES LTD</v>
      </c>
      <c r="S280" s="29" t="str">
        <f t="shared" si="326"/>
        <v>C150</v>
      </c>
      <c r="T280" s="29">
        <f t="shared" si="327"/>
        <v>0</v>
      </c>
      <c r="U280" s="29">
        <f t="shared" si="328"/>
        <v>0</v>
      </c>
      <c r="V280" s="29" t="str">
        <f t="shared" si="329"/>
        <v>VC</v>
      </c>
      <c r="W280" s="29" t="str">
        <f t="shared" si="330"/>
        <v>P</v>
      </c>
      <c r="X280" s="29">
        <f t="shared" si="331"/>
        <v>0</v>
      </c>
      <c r="Y280" s="29">
        <f t="shared" si="332"/>
        <v>0</v>
      </c>
      <c r="Z280" s="29">
        <f t="shared" si="333"/>
        <v>0</v>
      </c>
      <c r="AA280" s="29">
        <f t="shared" si="334"/>
        <v>0</v>
      </c>
      <c r="AB280" s="29">
        <f t="shared" si="335"/>
        <v>0</v>
      </c>
      <c r="AC280" s="29" t="str">
        <f t="shared" si="336"/>
        <v>GUFLY</v>
      </c>
      <c r="AD280" s="29">
        <f t="shared" si="337"/>
        <v>0</v>
      </c>
      <c r="AE280" s="29">
        <f t="shared" si="338"/>
        <v>0</v>
      </c>
    </row>
    <row r="281" spans="1:31" x14ac:dyDescent="0.25">
      <c r="A281" s="28" t="s">
        <v>968</v>
      </c>
      <c r="B281" s="26" t="s">
        <v>461</v>
      </c>
      <c r="C281" s="29" t="s">
        <v>969</v>
      </c>
      <c r="D281" s="29" t="s">
        <v>970</v>
      </c>
      <c r="F281" s="29" t="s">
        <v>396</v>
      </c>
      <c r="G281" s="26" t="s">
        <v>85</v>
      </c>
      <c r="H281" s="26"/>
      <c r="I281" s="26"/>
      <c r="J281" s="26"/>
      <c r="K281" s="26"/>
      <c r="L281" s="26"/>
      <c r="M281" s="28" t="s">
        <v>971</v>
      </c>
      <c r="N281" s="26"/>
      <c r="O281" s="26"/>
      <c r="Q281" s="29" t="str">
        <f t="shared" si="324"/>
        <v>G-UKCS</v>
      </c>
      <c r="R281" s="29" t="str">
        <f t="shared" si="325"/>
        <v>2 EXCEL AVIATION LTD</v>
      </c>
      <c r="S281" s="29" t="str">
        <f t="shared" si="326"/>
        <v>PA31</v>
      </c>
      <c r="T281" s="29" t="str">
        <f t="shared" si="327"/>
        <v>NAVAJO</v>
      </c>
      <c r="U281" s="29">
        <f t="shared" si="328"/>
        <v>0</v>
      </c>
      <c r="V281" s="29" t="str">
        <f t="shared" si="329"/>
        <v>VC</v>
      </c>
      <c r="W281" s="29" t="str">
        <f t="shared" si="330"/>
        <v>AD</v>
      </c>
      <c r="X281" s="29">
        <f t="shared" si="331"/>
        <v>0</v>
      </c>
      <c r="Y281" s="29">
        <f t="shared" si="332"/>
        <v>0</v>
      </c>
      <c r="Z281" s="29" t="str">
        <f t="shared" si="333"/>
        <v>BRO</v>
      </c>
      <c r="AA281" s="29">
        <f t="shared" si="334"/>
        <v>0</v>
      </c>
      <c r="AB281" s="29">
        <f t="shared" si="335"/>
        <v>0</v>
      </c>
      <c r="AC281" s="29" t="str">
        <f t="shared" si="336"/>
        <v>GUKCS</v>
      </c>
      <c r="AD281" s="29">
        <f t="shared" si="337"/>
        <v>0</v>
      </c>
      <c r="AE281" s="29">
        <f t="shared" si="338"/>
        <v>0</v>
      </c>
    </row>
    <row r="282" spans="1:31" x14ac:dyDescent="0.25">
      <c r="A282" s="28" t="s">
        <v>972</v>
      </c>
      <c r="B282" s="26" t="s">
        <v>461</v>
      </c>
      <c r="C282" s="29" t="s">
        <v>969</v>
      </c>
      <c r="D282" s="29" t="s">
        <v>970</v>
      </c>
      <c r="F282" s="29" t="s">
        <v>396</v>
      </c>
      <c r="G282" s="26" t="s">
        <v>85</v>
      </c>
      <c r="H282" s="26"/>
      <c r="I282" s="26"/>
      <c r="J282" s="26"/>
      <c r="K282" s="26"/>
      <c r="L282" s="26"/>
      <c r="M282" s="28" t="s">
        <v>973</v>
      </c>
      <c r="N282" s="26"/>
      <c r="O282" s="26"/>
      <c r="Q282" s="29" t="str">
        <f t="shared" si="324"/>
        <v>G-UKTV</v>
      </c>
      <c r="R282" s="29" t="str">
        <f t="shared" si="325"/>
        <v>ARENA AVIATION LTD (GB 2144)</v>
      </c>
      <c r="S282" s="29" t="str">
        <f t="shared" si="326"/>
        <v>AS55</v>
      </c>
      <c r="T282" s="29" t="str">
        <f t="shared" si="327"/>
        <v>TWIN SQUIRREL</v>
      </c>
      <c r="U282" s="29">
        <f t="shared" si="328"/>
        <v>0</v>
      </c>
      <c r="V282" s="29" t="str">
        <f t="shared" si="329"/>
        <v>VCH</v>
      </c>
      <c r="W282" s="29" t="str">
        <f t="shared" si="330"/>
        <v>AD</v>
      </c>
      <c r="X282" s="29">
        <f t="shared" si="331"/>
        <v>0</v>
      </c>
      <c r="Y282" s="29">
        <f t="shared" si="332"/>
        <v>0</v>
      </c>
      <c r="Z282" s="29" t="str">
        <f t="shared" si="333"/>
        <v>REN</v>
      </c>
      <c r="AA282" s="29">
        <f t="shared" si="334"/>
        <v>0</v>
      </c>
      <c r="AB282" s="29">
        <f t="shared" si="335"/>
        <v>0</v>
      </c>
      <c r="AC282" s="29" t="str">
        <f t="shared" si="336"/>
        <v>GUKTV</v>
      </c>
      <c r="AD282" s="29">
        <f t="shared" si="337"/>
        <v>0</v>
      </c>
      <c r="AE282" s="29">
        <f t="shared" si="338"/>
        <v>0</v>
      </c>
    </row>
    <row r="283" spans="1:31" x14ac:dyDescent="0.25">
      <c r="A283" s="28" t="s">
        <v>974</v>
      </c>
      <c r="B283" s="26" t="s">
        <v>461</v>
      </c>
      <c r="C283" s="29" t="s">
        <v>969</v>
      </c>
      <c r="D283" s="29" t="s">
        <v>970</v>
      </c>
      <c r="F283" s="29" t="s">
        <v>396</v>
      </c>
      <c r="G283" s="26" t="s">
        <v>85</v>
      </c>
      <c r="H283" s="26"/>
      <c r="I283" s="26"/>
      <c r="J283" s="26"/>
      <c r="K283" s="26"/>
      <c r="L283" s="26"/>
      <c r="M283" s="28" t="s">
        <v>975</v>
      </c>
      <c r="N283" s="26"/>
      <c r="O283" s="26"/>
      <c r="Q283" s="29" t="str">
        <f t="shared" si="324"/>
        <v>G-UMMI</v>
      </c>
      <c r="R283" s="29" t="str">
        <f t="shared" si="325"/>
        <v>2 EXCEL AVIATION LTD</v>
      </c>
      <c r="S283" s="29" t="str">
        <f t="shared" si="326"/>
        <v>PA31</v>
      </c>
      <c r="T283" s="29" t="str">
        <f t="shared" si="327"/>
        <v>NAVAJO</v>
      </c>
      <c r="U283" s="29">
        <f t="shared" si="328"/>
        <v>0</v>
      </c>
      <c r="V283" s="29" t="str">
        <f t="shared" si="329"/>
        <v>VC</v>
      </c>
      <c r="W283" s="29" t="str">
        <f t="shared" si="330"/>
        <v>AD</v>
      </c>
      <c r="X283" s="29">
        <f t="shared" si="331"/>
        <v>0</v>
      </c>
      <c r="Y283" s="29">
        <f t="shared" si="332"/>
        <v>0</v>
      </c>
      <c r="Z283" s="29" t="str">
        <f t="shared" si="333"/>
        <v>BRO</v>
      </c>
      <c r="AA283" s="29">
        <f t="shared" si="334"/>
        <v>0</v>
      </c>
      <c r="AB283" s="29">
        <f t="shared" si="335"/>
        <v>0</v>
      </c>
      <c r="AC283" s="29" t="str">
        <f t="shared" si="336"/>
        <v>GUMMI</v>
      </c>
      <c r="AD283" s="29">
        <f t="shared" si="337"/>
        <v>0</v>
      </c>
      <c r="AE283" s="29">
        <f t="shared" si="338"/>
        <v>0</v>
      </c>
    </row>
    <row r="284" spans="1:31" x14ac:dyDescent="0.25">
      <c r="A284" s="28" t="s">
        <v>976</v>
      </c>
      <c r="B284" s="26" t="s">
        <v>461</v>
      </c>
      <c r="C284" s="29" t="s">
        <v>477</v>
      </c>
      <c r="F284" s="29" t="s">
        <v>396</v>
      </c>
      <c r="G284" s="26" t="s">
        <v>85</v>
      </c>
      <c r="H284" s="26"/>
      <c r="I284" s="26"/>
      <c r="J284" s="26" t="s">
        <v>478</v>
      </c>
      <c r="K284" s="26"/>
      <c r="L284" s="26"/>
      <c r="M284" s="26" t="s">
        <v>8407</v>
      </c>
      <c r="N284" s="26"/>
      <c r="O284" s="26"/>
      <c r="Q284" s="29" t="str">
        <f t="shared" si="324"/>
        <v>G-VGMC</v>
      </c>
      <c r="R284" s="29" t="str">
        <f t="shared" si="325"/>
        <v>GB HELICOPTERS</v>
      </c>
      <c r="S284" s="29" t="str">
        <f t="shared" si="326"/>
        <v>AS55</v>
      </c>
      <c r="T284" s="29" t="str">
        <f t="shared" si="327"/>
        <v>TWIN SQUIRREL</v>
      </c>
      <c r="U284" s="29">
        <f t="shared" si="328"/>
        <v>0</v>
      </c>
      <c r="V284" s="29" t="str">
        <f t="shared" si="329"/>
        <v>VCH</v>
      </c>
      <c r="W284" s="29" t="str">
        <f t="shared" si="330"/>
        <v>L</v>
      </c>
      <c r="X284" s="29">
        <f t="shared" si="331"/>
        <v>0</v>
      </c>
      <c r="Y284" s="29">
        <f t="shared" si="332"/>
        <v>0</v>
      </c>
      <c r="Z284" s="29" t="str">
        <f t="shared" si="333"/>
        <v>KNM</v>
      </c>
      <c r="AA284" s="29">
        <f t="shared" si="334"/>
        <v>0</v>
      </c>
      <c r="AB284" s="29">
        <f t="shared" si="335"/>
        <v>0</v>
      </c>
      <c r="AC284" s="29" t="str">
        <f t="shared" si="336"/>
        <v>GVGMC</v>
      </c>
      <c r="AD284" s="29">
        <f t="shared" si="337"/>
        <v>0</v>
      </c>
      <c r="AE284" s="29">
        <f t="shared" si="338"/>
        <v>0</v>
      </c>
    </row>
    <row r="285" spans="1:31" x14ac:dyDescent="0.25">
      <c r="A285" s="28" t="s">
        <v>977</v>
      </c>
      <c r="B285" s="26" t="s">
        <v>461</v>
      </c>
      <c r="C285" s="29" t="s">
        <v>477</v>
      </c>
      <c r="F285" s="29" t="s">
        <v>396</v>
      </c>
      <c r="G285" s="26" t="s">
        <v>85</v>
      </c>
      <c r="H285" s="26"/>
      <c r="I285" s="26"/>
      <c r="J285" s="26" t="s">
        <v>478</v>
      </c>
      <c r="K285" s="26"/>
      <c r="L285" s="26"/>
      <c r="M285" s="26" t="s">
        <v>8408</v>
      </c>
      <c r="N285" s="26"/>
      <c r="O285" s="26"/>
      <c r="Q285" s="29" t="str">
        <f t="shared" si="324"/>
        <v>G-VIND</v>
      </c>
      <c r="R285" s="29" t="str">
        <f t="shared" si="325"/>
        <v>BABCOCK MISSION CRITICAL SERVICES</v>
      </c>
      <c r="S285" s="29" t="str">
        <f t="shared" si="326"/>
        <v>S92</v>
      </c>
      <c r="T285" s="29" t="str">
        <f t="shared" si="327"/>
        <v>CYCLONE</v>
      </c>
      <c r="U285" s="29">
        <f t="shared" si="328"/>
        <v>0</v>
      </c>
      <c r="V285" s="29" t="str">
        <f t="shared" si="329"/>
        <v>VCH</v>
      </c>
      <c r="W285" s="29" t="str">
        <f t="shared" si="330"/>
        <v>L</v>
      </c>
      <c r="X285" s="29">
        <f t="shared" si="331"/>
        <v>0</v>
      </c>
      <c r="Y285" s="29">
        <f t="shared" si="332"/>
        <v>0</v>
      </c>
      <c r="Z285" s="29" t="str">
        <f t="shared" si="333"/>
        <v>BND</v>
      </c>
      <c r="AA285" s="29">
        <f t="shared" si="334"/>
        <v>0</v>
      </c>
      <c r="AB285" s="29">
        <f t="shared" si="335"/>
        <v>0</v>
      </c>
      <c r="AC285" s="29" t="str">
        <f t="shared" si="336"/>
        <v>GVIND</v>
      </c>
      <c r="AD285" s="29">
        <f t="shared" si="337"/>
        <v>0</v>
      </c>
      <c r="AE285" s="29">
        <f t="shared" si="338"/>
        <v>0</v>
      </c>
    </row>
    <row r="286" spans="1:31" x14ac:dyDescent="0.25">
      <c r="A286" s="28" t="s">
        <v>8553</v>
      </c>
      <c r="B286" s="26" t="s">
        <v>438</v>
      </c>
      <c r="C286" s="26" t="s">
        <v>442</v>
      </c>
      <c r="D286" s="26"/>
      <c r="E286" s="31"/>
      <c r="F286" s="31" t="s">
        <v>396</v>
      </c>
      <c r="G286" s="26" t="s">
        <v>85</v>
      </c>
      <c r="H286" s="26"/>
      <c r="I286" s="26"/>
      <c r="J286" s="26"/>
      <c r="K286" s="31"/>
      <c r="L286" s="26"/>
      <c r="M286" s="26" t="s">
        <v>8554</v>
      </c>
      <c r="N286" s="26"/>
      <c r="O286" s="26"/>
      <c r="Q286" s="29" t="str">
        <f t="shared" ref="Q286:Q304" si="339">A357</f>
        <v>G-VINL</v>
      </c>
      <c r="R286" s="29" t="str">
        <f t="shared" ref="R286:R304" si="340">B357</f>
        <v>BABCOCK MISSION CRITICAL SERVICES</v>
      </c>
      <c r="S286" s="29" t="str">
        <f t="shared" ref="S286:S304" si="341">C357</f>
        <v>S92</v>
      </c>
      <c r="T286" s="29" t="str">
        <f t="shared" ref="T286:T304" si="342">D357</f>
        <v>CYCLONE</v>
      </c>
      <c r="U286" s="29">
        <f t="shared" ref="U286:U304" si="343">E357</f>
        <v>0</v>
      </c>
      <c r="V286" s="29" t="str">
        <f t="shared" ref="V286:V304" si="344">F357</f>
        <v>VCH</v>
      </c>
      <c r="W286" s="29" t="str">
        <f t="shared" ref="W286:W304" si="345">G357</f>
        <v>L</v>
      </c>
      <c r="X286" s="29">
        <f t="shared" ref="X286:X304" si="346">H357</f>
        <v>0</v>
      </c>
      <c r="Y286" s="29">
        <f t="shared" ref="Y286:Y304" si="347">I357</f>
        <v>0</v>
      </c>
      <c r="Z286" s="29" t="str">
        <f t="shared" ref="Z286:Z304" si="348">J357</f>
        <v>BND</v>
      </c>
      <c r="AA286" s="29">
        <f t="shared" ref="AA286:AA304" si="349">K357</f>
        <v>0</v>
      </c>
      <c r="AB286" s="29">
        <f t="shared" ref="AB286:AB304" si="350">L357</f>
        <v>0</v>
      </c>
      <c r="AC286" s="29" t="str">
        <f t="shared" ref="AC286:AC304" si="351">M357</f>
        <v>GVINL</v>
      </c>
      <c r="AD286" s="29">
        <f t="shared" ref="AD286:AD304" si="352">N357</f>
        <v>0</v>
      </c>
      <c r="AE286" s="29">
        <f t="shared" ref="AE286:AE304" si="353">O357</f>
        <v>0</v>
      </c>
    </row>
    <row r="287" spans="1:31" x14ac:dyDescent="0.25">
      <c r="A287" s="28" t="s">
        <v>980</v>
      </c>
      <c r="B287" s="26" t="s">
        <v>585</v>
      </c>
      <c r="C287" s="27" t="s">
        <v>452</v>
      </c>
      <c r="D287" s="31" t="s">
        <v>453</v>
      </c>
      <c r="E287" s="27"/>
      <c r="F287" s="29" t="s">
        <v>222</v>
      </c>
      <c r="G287" s="26" t="s">
        <v>446</v>
      </c>
      <c r="H287" s="26"/>
      <c r="I287" s="26"/>
      <c r="J287" s="27" t="s">
        <v>587</v>
      </c>
      <c r="K287" s="27"/>
      <c r="L287" s="26"/>
      <c r="M287" s="26" t="s">
        <v>8409</v>
      </c>
      <c r="N287" s="26"/>
      <c r="O287" s="26"/>
      <c r="Q287" s="29" t="str">
        <f t="shared" si="339"/>
        <v>G-VINM</v>
      </c>
      <c r="R287" s="29" t="str">
        <f t="shared" si="340"/>
        <v>BABCOCK MISSION CRITICAL SERVICES</v>
      </c>
      <c r="S287" s="29" t="str">
        <f t="shared" si="341"/>
        <v>S92</v>
      </c>
      <c r="T287" s="29" t="str">
        <f t="shared" si="342"/>
        <v>CYCLONE</v>
      </c>
      <c r="U287" s="29">
        <f t="shared" si="343"/>
        <v>0</v>
      </c>
      <c r="V287" s="29" t="str">
        <f t="shared" si="344"/>
        <v>VCH</v>
      </c>
      <c r="W287" s="29" t="str">
        <f t="shared" si="345"/>
        <v>L</v>
      </c>
      <c r="X287" s="29">
        <f t="shared" si="346"/>
        <v>0</v>
      </c>
      <c r="Y287" s="29">
        <f t="shared" si="347"/>
        <v>0</v>
      </c>
      <c r="Z287" s="29" t="str">
        <f t="shared" si="348"/>
        <v>BND</v>
      </c>
      <c r="AA287" s="29">
        <f t="shared" si="349"/>
        <v>0</v>
      </c>
      <c r="AB287" s="29">
        <f t="shared" si="350"/>
        <v>0</v>
      </c>
      <c r="AC287" s="29" t="str">
        <f t="shared" si="351"/>
        <v>GVINM</v>
      </c>
      <c r="AD287" s="29">
        <f t="shared" si="352"/>
        <v>0</v>
      </c>
      <c r="AE287" s="29">
        <f t="shared" si="353"/>
        <v>0</v>
      </c>
    </row>
    <row r="288" spans="1:31" x14ac:dyDescent="0.25">
      <c r="A288" s="28" t="s">
        <v>981</v>
      </c>
      <c r="B288" s="26" t="s">
        <v>561</v>
      </c>
      <c r="C288" s="26" t="s">
        <v>445</v>
      </c>
      <c r="D288" s="26"/>
      <c r="E288" s="26"/>
      <c r="F288" s="29" t="s">
        <v>396</v>
      </c>
      <c r="G288" s="26" t="s">
        <v>446</v>
      </c>
      <c r="H288" s="26"/>
      <c r="I288" s="26"/>
      <c r="J288" s="26" t="s">
        <v>562</v>
      </c>
      <c r="K288" s="26"/>
      <c r="L288" s="26"/>
      <c r="M288" s="26" t="s">
        <v>8410</v>
      </c>
      <c r="N288" s="26"/>
      <c r="O288" s="26"/>
      <c r="Q288" s="29" t="str">
        <f t="shared" si="339"/>
        <v>G-VINP</v>
      </c>
      <c r="R288" s="29" t="str">
        <f t="shared" si="340"/>
        <v>BABCOCK MISSION CRITICAL SERVICES</v>
      </c>
      <c r="S288" s="29" t="str">
        <f t="shared" si="341"/>
        <v>S92</v>
      </c>
      <c r="T288" s="29" t="str">
        <f t="shared" si="342"/>
        <v>CYCLONE</v>
      </c>
      <c r="U288" s="29">
        <f t="shared" si="343"/>
        <v>0</v>
      </c>
      <c r="V288" s="29" t="str">
        <f t="shared" si="344"/>
        <v>VCH</v>
      </c>
      <c r="W288" s="29" t="str">
        <f t="shared" si="345"/>
        <v>L</v>
      </c>
      <c r="X288" s="29">
        <f t="shared" si="346"/>
        <v>0</v>
      </c>
      <c r="Y288" s="29">
        <f t="shared" si="347"/>
        <v>0</v>
      </c>
      <c r="Z288" s="29" t="str">
        <f t="shared" si="348"/>
        <v>BND</v>
      </c>
      <c r="AA288" s="29">
        <f t="shared" si="349"/>
        <v>0</v>
      </c>
      <c r="AB288" s="29">
        <f t="shared" si="350"/>
        <v>0</v>
      </c>
      <c r="AC288" s="29" t="str">
        <f t="shared" si="351"/>
        <v>GVINP</v>
      </c>
      <c r="AD288" s="29">
        <f t="shared" si="352"/>
        <v>0</v>
      </c>
      <c r="AE288" s="29">
        <f t="shared" si="353"/>
        <v>0</v>
      </c>
    </row>
    <row r="289" spans="1:31" x14ac:dyDescent="0.25">
      <c r="A289" s="28" t="s">
        <v>982</v>
      </c>
      <c r="B289" s="29" t="s">
        <v>451</v>
      </c>
      <c r="C289" s="29" t="s">
        <v>607</v>
      </c>
      <c r="D289" s="26" t="s">
        <v>608</v>
      </c>
      <c r="F289" s="29" t="s">
        <v>222</v>
      </c>
      <c r="G289" s="26" t="s">
        <v>446</v>
      </c>
      <c r="H289" s="26"/>
      <c r="I289" s="26"/>
      <c r="J289" s="26" t="s">
        <v>454</v>
      </c>
      <c r="K289" s="31"/>
      <c r="L289" s="26"/>
      <c r="M289" s="26" t="s">
        <v>8411</v>
      </c>
      <c r="N289" s="26"/>
      <c r="O289" s="26"/>
      <c r="Q289" s="29" t="str">
        <f t="shared" si="339"/>
        <v>G-VINT</v>
      </c>
      <c r="R289" s="29" t="str">
        <f t="shared" si="340"/>
        <v>BABCOCK MISSION CRITICAL SERVICES</v>
      </c>
      <c r="S289" s="29" t="str">
        <f t="shared" si="341"/>
        <v>S92</v>
      </c>
      <c r="T289" s="29" t="str">
        <f t="shared" si="342"/>
        <v>CYCLONE</v>
      </c>
      <c r="U289" s="29">
        <f t="shared" si="343"/>
        <v>0</v>
      </c>
      <c r="V289" s="29" t="str">
        <f t="shared" si="344"/>
        <v>VCH</v>
      </c>
      <c r="W289" s="29" t="str">
        <f t="shared" si="345"/>
        <v>L</v>
      </c>
      <c r="X289" s="29">
        <f t="shared" si="346"/>
        <v>0</v>
      </c>
      <c r="Y289" s="29">
        <f t="shared" si="347"/>
        <v>0</v>
      </c>
      <c r="Z289" s="29" t="str">
        <f t="shared" si="348"/>
        <v>BND</v>
      </c>
      <c r="AA289" s="29">
        <f t="shared" si="349"/>
        <v>0</v>
      </c>
      <c r="AB289" s="29">
        <f t="shared" si="350"/>
        <v>0</v>
      </c>
      <c r="AC289" s="29" t="str">
        <f t="shared" si="351"/>
        <v>GVINT</v>
      </c>
      <c r="AD289" s="29">
        <f t="shared" si="352"/>
        <v>0</v>
      </c>
      <c r="AE289" s="29">
        <f t="shared" si="353"/>
        <v>0</v>
      </c>
    </row>
    <row r="290" spans="1:31" x14ac:dyDescent="0.25">
      <c r="A290" s="28" t="s">
        <v>983</v>
      </c>
      <c r="B290" s="29" t="s">
        <v>984</v>
      </c>
      <c r="C290" s="29" t="s">
        <v>509</v>
      </c>
      <c r="D290" s="30" t="s">
        <v>510</v>
      </c>
      <c r="F290" s="29" t="s">
        <v>396</v>
      </c>
      <c r="G290" s="26" t="s">
        <v>85</v>
      </c>
      <c r="H290" s="26"/>
      <c r="I290" s="26"/>
      <c r="J290" s="26" t="s">
        <v>985</v>
      </c>
      <c r="K290" s="31"/>
      <c r="L290" s="26"/>
      <c r="M290" s="26" t="s">
        <v>8412</v>
      </c>
      <c r="N290" s="26"/>
      <c r="O290" s="26"/>
      <c r="Q290" s="29" t="str">
        <f t="shared" si="339"/>
        <v>G-VIPE</v>
      </c>
      <c r="R290" s="29" t="str">
        <f t="shared" si="340"/>
        <v>CASTLE AIR LTD</v>
      </c>
      <c r="S290" s="29" t="str">
        <f t="shared" si="341"/>
        <v>A109</v>
      </c>
      <c r="T290" s="29">
        <f t="shared" si="342"/>
        <v>0</v>
      </c>
      <c r="U290" s="29">
        <f t="shared" si="343"/>
        <v>0</v>
      </c>
      <c r="V290" s="29" t="str">
        <f t="shared" si="344"/>
        <v>VCH</v>
      </c>
      <c r="W290" s="29" t="str">
        <f t="shared" si="345"/>
        <v>AD</v>
      </c>
      <c r="X290" s="29">
        <f t="shared" si="346"/>
        <v>0</v>
      </c>
      <c r="Y290" s="29">
        <f t="shared" si="347"/>
        <v>0</v>
      </c>
      <c r="Z290" s="29" t="str">
        <f t="shared" si="348"/>
        <v>CST</v>
      </c>
      <c r="AA290" s="29">
        <f t="shared" si="349"/>
        <v>0</v>
      </c>
      <c r="AB290" s="29">
        <f t="shared" si="350"/>
        <v>0</v>
      </c>
      <c r="AC290" s="29" t="str">
        <f t="shared" si="351"/>
        <v>GVIPE</v>
      </c>
      <c r="AD290" s="29">
        <f t="shared" si="352"/>
        <v>0</v>
      </c>
      <c r="AE290" s="29">
        <f t="shared" si="353"/>
        <v>0</v>
      </c>
    </row>
    <row r="291" spans="1:31" x14ac:dyDescent="0.25">
      <c r="A291" s="28" t="s">
        <v>986</v>
      </c>
      <c r="B291" s="29" t="s">
        <v>984</v>
      </c>
      <c r="C291" s="29" t="s">
        <v>698</v>
      </c>
      <c r="D291" s="29" t="s">
        <v>699</v>
      </c>
      <c r="F291" s="29" t="s">
        <v>396</v>
      </c>
      <c r="G291" s="26" t="s">
        <v>85</v>
      </c>
      <c r="H291" s="26"/>
      <c r="I291" s="26"/>
      <c r="J291" s="26" t="s">
        <v>985</v>
      </c>
      <c r="K291" s="31"/>
      <c r="L291" s="26"/>
      <c r="M291" s="26" t="s">
        <v>8413</v>
      </c>
      <c r="N291" s="26"/>
      <c r="O291" s="26"/>
      <c r="Q291" s="29" t="str">
        <f t="shared" si="339"/>
        <v>G-VIPG</v>
      </c>
      <c r="R291" s="29" t="str">
        <f t="shared" si="340"/>
        <v>CASTLE AIR LTD</v>
      </c>
      <c r="S291" s="29" t="str">
        <f t="shared" si="341"/>
        <v>A139</v>
      </c>
      <c r="T291" s="29">
        <f t="shared" si="342"/>
        <v>0</v>
      </c>
      <c r="U291" s="29">
        <f t="shared" si="343"/>
        <v>0</v>
      </c>
      <c r="V291" s="29" t="str">
        <f t="shared" si="344"/>
        <v>VCH</v>
      </c>
      <c r="W291" s="29" t="str">
        <f t="shared" si="345"/>
        <v>AD</v>
      </c>
      <c r="X291" s="29">
        <f t="shared" si="346"/>
        <v>0</v>
      </c>
      <c r="Y291" s="29">
        <f t="shared" si="347"/>
        <v>0</v>
      </c>
      <c r="Z291" s="29" t="str">
        <f t="shared" si="348"/>
        <v>CST</v>
      </c>
      <c r="AA291" s="29">
        <f t="shared" si="349"/>
        <v>0</v>
      </c>
      <c r="AB291" s="29">
        <f t="shared" si="350"/>
        <v>0</v>
      </c>
      <c r="AC291" s="29" t="str">
        <f t="shared" si="351"/>
        <v>GVIPG</v>
      </c>
      <c r="AD291" s="29">
        <f t="shared" si="352"/>
        <v>0</v>
      </c>
      <c r="AE291" s="29">
        <f t="shared" si="353"/>
        <v>0</v>
      </c>
    </row>
    <row r="292" spans="1:31" x14ac:dyDescent="0.25">
      <c r="A292" s="28" t="s">
        <v>992</v>
      </c>
      <c r="B292" s="29" t="s">
        <v>489</v>
      </c>
      <c r="C292" s="29" t="s">
        <v>407</v>
      </c>
      <c r="D292" s="26" t="s">
        <v>408</v>
      </c>
      <c r="F292" s="29" t="s">
        <v>396</v>
      </c>
      <c r="G292" s="26" t="s">
        <v>446</v>
      </c>
      <c r="H292" s="26"/>
      <c r="I292" s="26"/>
      <c r="J292" s="26" t="s">
        <v>492</v>
      </c>
      <c r="K292" s="31"/>
      <c r="L292" s="26"/>
      <c r="M292" s="26" t="s">
        <v>8414</v>
      </c>
      <c r="N292" s="26"/>
      <c r="O292" s="26"/>
      <c r="Q292" s="29" t="str">
        <f t="shared" si="339"/>
        <v>G-VIPP</v>
      </c>
      <c r="R292" s="29" t="str">
        <f t="shared" si="340"/>
        <v>FLIGHT CALIBRATION SERVICES LTD</v>
      </c>
      <c r="S292" s="29" t="str">
        <f t="shared" si="341"/>
        <v>PA31</v>
      </c>
      <c r="T292" s="29" t="str">
        <f t="shared" si="342"/>
        <v>NAVAJO</v>
      </c>
      <c r="U292" s="29">
        <f t="shared" si="343"/>
        <v>0</v>
      </c>
      <c r="V292" s="29" t="str">
        <f t="shared" si="344"/>
        <v>VC</v>
      </c>
      <c r="W292" s="29" t="str">
        <f t="shared" si="345"/>
        <v>L</v>
      </c>
      <c r="X292" s="29">
        <f t="shared" si="346"/>
        <v>0</v>
      </c>
      <c r="Y292" s="29">
        <f t="shared" si="347"/>
        <v>0</v>
      </c>
      <c r="Z292" s="29" t="str">
        <f t="shared" si="348"/>
        <v>VOR</v>
      </c>
      <c r="AA292" s="29">
        <f t="shared" si="349"/>
        <v>0</v>
      </c>
      <c r="AB292" s="29">
        <f t="shared" si="350"/>
        <v>0</v>
      </c>
      <c r="AC292" s="29" t="str">
        <f t="shared" si="351"/>
        <v>GVIPP</v>
      </c>
      <c r="AD292" s="29">
        <f t="shared" si="352"/>
        <v>0</v>
      </c>
      <c r="AE292" s="29">
        <f t="shared" si="353"/>
        <v>0</v>
      </c>
    </row>
    <row r="293" spans="1:31" x14ac:dyDescent="0.25">
      <c r="A293" s="28" t="s">
        <v>8628</v>
      </c>
      <c r="B293" s="26" t="s">
        <v>8629</v>
      </c>
      <c r="C293" s="26" t="s">
        <v>649</v>
      </c>
      <c r="D293" s="26"/>
      <c r="E293" s="31"/>
      <c r="F293" s="31" t="s">
        <v>222</v>
      </c>
      <c r="G293" s="26" t="s">
        <v>229</v>
      </c>
      <c r="H293" s="26"/>
      <c r="I293" s="26"/>
      <c r="J293" s="26"/>
      <c r="K293" s="31"/>
      <c r="L293" s="26"/>
      <c r="M293" s="26" t="s">
        <v>8630</v>
      </c>
      <c r="N293" s="26"/>
      <c r="O293" s="26"/>
      <c r="Q293" s="29" t="str">
        <f t="shared" si="339"/>
        <v>G-VIPV</v>
      </c>
      <c r="R293" s="29" t="str">
        <f t="shared" si="340"/>
        <v>CAPITAL AIR AMBULANCE</v>
      </c>
      <c r="S293" s="29" t="str">
        <f t="shared" si="341"/>
        <v>PA31</v>
      </c>
      <c r="T293" s="29" t="str">
        <f t="shared" si="342"/>
        <v>NAVAJO</v>
      </c>
      <c r="U293" s="29">
        <f t="shared" si="343"/>
        <v>0</v>
      </c>
      <c r="V293" s="29" t="str">
        <f t="shared" si="344"/>
        <v>VC</v>
      </c>
      <c r="W293" s="29" t="str">
        <f t="shared" si="345"/>
        <v>AD</v>
      </c>
      <c r="X293" s="29">
        <f t="shared" si="346"/>
        <v>0</v>
      </c>
      <c r="Y293" s="29">
        <f t="shared" si="347"/>
        <v>0</v>
      </c>
      <c r="Z293" s="29" t="str">
        <f t="shared" si="348"/>
        <v>EGL</v>
      </c>
      <c r="AA293" s="29">
        <f t="shared" si="349"/>
        <v>0</v>
      </c>
      <c r="AB293" s="29">
        <f t="shared" si="350"/>
        <v>0</v>
      </c>
      <c r="AC293" s="29" t="str">
        <f t="shared" si="351"/>
        <v>GVIPV</v>
      </c>
      <c r="AD293" s="29">
        <f t="shared" si="352"/>
        <v>0</v>
      </c>
      <c r="AE293" s="29">
        <f t="shared" si="353"/>
        <v>0</v>
      </c>
    </row>
    <row r="294" spans="1:31" x14ac:dyDescent="0.25">
      <c r="A294" s="28" t="s">
        <v>1001</v>
      </c>
      <c r="B294" s="26" t="s">
        <v>585</v>
      </c>
      <c r="C294" s="26" t="s">
        <v>586</v>
      </c>
      <c r="D294" s="26"/>
      <c r="E294" s="26"/>
      <c r="F294" s="29" t="s">
        <v>222</v>
      </c>
      <c r="G294" s="26" t="s">
        <v>446</v>
      </c>
      <c r="H294" s="26"/>
      <c r="I294" s="26"/>
      <c r="J294" s="26" t="s">
        <v>587</v>
      </c>
      <c r="K294" s="26"/>
      <c r="L294" s="26"/>
      <c r="M294" s="26" t="s">
        <v>8415</v>
      </c>
      <c r="N294" s="26"/>
      <c r="O294" s="26"/>
      <c r="Q294" s="29" t="str">
        <f t="shared" si="339"/>
        <v>G-VIPW</v>
      </c>
      <c r="R294" s="29" t="str">
        <f t="shared" si="340"/>
        <v>FLIGHT CALIBRATION SERVICES LTD</v>
      </c>
      <c r="S294" s="29" t="str">
        <f t="shared" si="341"/>
        <v>PA31</v>
      </c>
      <c r="T294" s="29" t="str">
        <f t="shared" si="342"/>
        <v>NAVAJO</v>
      </c>
      <c r="U294" s="29">
        <f t="shared" si="343"/>
        <v>0</v>
      </c>
      <c r="V294" s="29" t="str">
        <f t="shared" si="344"/>
        <v>VC</v>
      </c>
      <c r="W294" s="29" t="str">
        <f t="shared" si="345"/>
        <v>L</v>
      </c>
      <c r="X294" s="29">
        <f t="shared" si="346"/>
        <v>0</v>
      </c>
      <c r="Y294" s="29">
        <f t="shared" si="347"/>
        <v>0</v>
      </c>
      <c r="Z294" s="29" t="str">
        <f t="shared" si="348"/>
        <v>VOR</v>
      </c>
      <c r="AA294" s="29">
        <f t="shared" si="349"/>
        <v>0</v>
      </c>
      <c r="AB294" s="29">
        <f t="shared" si="350"/>
        <v>0</v>
      </c>
      <c r="AC294" s="29" t="str">
        <f t="shared" si="351"/>
        <v>GVIPW</v>
      </c>
      <c r="AD294" s="29">
        <f t="shared" si="352"/>
        <v>0</v>
      </c>
      <c r="AE294" s="29">
        <f t="shared" si="353"/>
        <v>0</v>
      </c>
    </row>
    <row r="295" spans="1:31" x14ac:dyDescent="0.25">
      <c r="A295" s="26" t="s">
        <v>1008</v>
      </c>
      <c r="B295" s="26" t="s">
        <v>704</v>
      </c>
      <c r="C295" s="26" t="s">
        <v>1009</v>
      </c>
      <c r="D295" s="26" t="s">
        <v>1010</v>
      </c>
      <c r="E295" s="26"/>
      <c r="F295" s="29" t="s">
        <v>222</v>
      </c>
      <c r="G295" s="26" t="s">
        <v>85</v>
      </c>
      <c r="H295" s="26"/>
      <c r="I295" s="26"/>
      <c r="J295" s="26" t="s">
        <v>707</v>
      </c>
      <c r="K295" s="26"/>
      <c r="L295" s="26"/>
      <c r="M295" s="26" t="s">
        <v>8416</v>
      </c>
      <c r="N295" s="26"/>
      <c r="O295" s="26"/>
      <c r="Q295" s="29" t="str">
        <f t="shared" si="339"/>
        <v>G-VIPX</v>
      </c>
      <c r="R295" s="29" t="str">
        <f t="shared" si="340"/>
        <v>CAPITAL AIR CHARTER LTD</v>
      </c>
      <c r="S295" s="29" t="str">
        <f t="shared" si="341"/>
        <v>PA31</v>
      </c>
      <c r="T295" s="29" t="str">
        <f t="shared" si="342"/>
        <v>NAVAJO</v>
      </c>
      <c r="U295" s="29">
        <f t="shared" si="343"/>
        <v>0</v>
      </c>
      <c r="V295" s="29" t="str">
        <f t="shared" si="344"/>
        <v>VC</v>
      </c>
      <c r="W295" s="29" t="str">
        <f t="shared" si="345"/>
        <v>AD</v>
      </c>
      <c r="X295" s="29">
        <f t="shared" si="346"/>
        <v>0</v>
      </c>
      <c r="Y295" s="29">
        <f t="shared" si="347"/>
        <v>0</v>
      </c>
      <c r="Z295" s="29" t="str">
        <f t="shared" si="348"/>
        <v>EGL</v>
      </c>
      <c r="AA295" s="29">
        <f t="shared" si="349"/>
        <v>0</v>
      </c>
      <c r="AB295" s="29">
        <f t="shared" si="350"/>
        <v>0</v>
      </c>
      <c r="AC295" s="29" t="str">
        <f t="shared" si="351"/>
        <v>GVIPX</v>
      </c>
      <c r="AD295" s="29">
        <f t="shared" si="352"/>
        <v>0</v>
      </c>
      <c r="AE295" s="29">
        <f t="shared" si="353"/>
        <v>0</v>
      </c>
    </row>
    <row r="296" spans="1:31" x14ac:dyDescent="0.25">
      <c r="A296" s="28" t="s">
        <v>1012</v>
      </c>
      <c r="B296" s="29" t="s">
        <v>704</v>
      </c>
      <c r="C296" s="29" t="s">
        <v>1009</v>
      </c>
      <c r="D296" s="29" t="s">
        <v>1010</v>
      </c>
      <c r="F296" s="29" t="s">
        <v>222</v>
      </c>
      <c r="G296" s="26" t="s">
        <v>85</v>
      </c>
      <c r="H296" s="26"/>
      <c r="I296" s="26"/>
      <c r="J296" s="26" t="s">
        <v>1004</v>
      </c>
      <c r="K296" s="31"/>
      <c r="L296" s="26"/>
      <c r="M296" s="26" t="s">
        <v>8417</v>
      </c>
      <c r="N296" s="26"/>
      <c r="O296" s="26"/>
      <c r="Q296" s="29" t="str">
        <f t="shared" si="339"/>
        <v>G-VMCG</v>
      </c>
      <c r="R296" s="29" t="str">
        <f t="shared" si="340"/>
        <v>PURE AVIATION SUPPORT SERVICES</v>
      </c>
      <c r="S296" s="29" t="str">
        <f t="shared" si="341"/>
        <v>PA38</v>
      </c>
      <c r="T296" s="29" t="str">
        <f t="shared" si="342"/>
        <v>TOMAHAWK</v>
      </c>
      <c r="U296" s="29">
        <f t="shared" si="343"/>
        <v>0</v>
      </c>
      <c r="V296" s="29" t="str">
        <f t="shared" si="344"/>
        <v>VC</v>
      </c>
      <c r="W296" s="29" t="str">
        <f t="shared" si="345"/>
        <v>P</v>
      </c>
      <c r="X296" s="29">
        <f t="shared" si="346"/>
        <v>0</v>
      </c>
      <c r="Y296" s="29">
        <f t="shared" si="347"/>
        <v>0</v>
      </c>
      <c r="Z296" s="29">
        <f t="shared" si="348"/>
        <v>0</v>
      </c>
      <c r="AA296" s="29">
        <f t="shared" si="349"/>
        <v>0</v>
      </c>
      <c r="AB296" s="29">
        <f t="shared" si="350"/>
        <v>0</v>
      </c>
      <c r="AC296" s="29" t="str">
        <f t="shared" si="351"/>
        <v>GVMCG</v>
      </c>
      <c r="AD296" s="29">
        <f t="shared" si="352"/>
        <v>0</v>
      </c>
      <c r="AE296" s="29">
        <f t="shared" si="353"/>
        <v>0</v>
      </c>
    </row>
    <row r="297" spans="1:31" x14ac:dyDescent="0.25">
      <c r="A297" s="26" t="s">
        <v>1014</v>
      </c>
      <c r="B297" s="26" t="s">
        <v>704</v>
      </c>
      <c r="C297" s="26" t="s">
        <v>1015</v>
      </c>
      <c r="D297" s="26" t="s">
        <v>1016</v>
      </c>
      <c r="E297" s="26"/>
      <c r="F297" s="29" t="s">
        <v>222</v>
      </c>
      <c r="G297" s="26" t="s">
        <v>85</v>
      </c>
      <c r="H297" s="26"/>
      <c r="I297" s="26"/>
      <c r="J297" s="26" t="s">
        <v>707</v>
      </c>
      <c r="K297" s="26"/>
      <c r="L297" s="26"/>
      <c r="M297" s="26" t="s">
        <v>8418</v>
      </c>
      <c r="N297" s="26"/>
      <c r="O297" s="26"/>
      <c r="Q297" s="29" t="str">
        <f t="shared" si="339"/>
        <v>G-VNAV</v>
      </c>
      <c r="R297" s="29" t="str">
        <f t="shared" si="340"/>
        <v>FLIGHT CALIBRATION SERVICES LTD</v>
      </c>
      <c r="S297" s="29" t="str">
        <f t="shared" si="341"/>
        <v>DA62</v>
      </c>
      <c r="T297" s="29">
        <f t="shared" si="342"/>
        <v>0</v>
      </c>
      <c r="U297" s="29">
        <f t="shared" si="343"/>
        <v>0</v>
      </c>
      <c r="V297" s="29" t="str">
        <f t="shared" si="344"/>
        <v>VC</v>
      </c>
      <c r="W297" s="29" t="str">
        <f t="shared" si="345"/>
        <v>L</v>
      </c>
      <c r="X297" s="29">
        <f t="shared" si="346"/>
        <v>0</v>
      </c>
      <c r="Y297" s="29">
        <f t="shared" si="347"/>
        <v>0</v>
      </c>
      <c r="Z297" s="29">
        <f t="shared" si="348"/>
        <v>0</v>
      </c>
      <c r="AA297" s="29">
        <f t="shared" si="349"/>
        <v>0</v>
      </c>
      <c r="AB297" s="29">
        <f t="shared" si="350"/>
        <v>0</v>
      </c>
      <c r="AC297" s="29" t="str">
        <f t="shared" si="351"/>
        <v>GVNAV</v>
      </c>
      <c r="AD297" s="29">
        <f t="shared" si="352"/>
        <v>0</v>
      </c>
      <c r="AE297" s="29">
        <f t="shared" si="353"/>
        <v>0</v>
      </c>
    </row>
    <row r="298" spans="1:31" x14ac:dyDescent="0.25">
      <c r="A298" s="26" t="s">
        <v>1017</v>
      </c>
      <c r="B298" s="26" t="s">
        <v>704</v>
      </c>
      <c r="C298" s="26" t="s">
        <v>283</v>
      </c>
      <c r="D298" s="26" t="s">
        <v>284</v>
      </c>
      <c r="E298" s="26"/>
      <c r="F298" s="29" t="s">
        <v>222</v>
      </c>
      <c r="G298" s="26" t="s">
        <v>85</v>
      </c>
      <c r="H298" s="26"/>
      <c r="I298" s="26"/>
      <c r="J298" s="26" t="s">
        <v>707</v>
      </c>
      <c r="K298" s="26"/>
      <c r="L298" s="26"/>
      <c r="M298" s="26" t="s">
        <v>8419</v>
      </c>
      <c r="N298" s="26"/>
      <c r="O298" s="26"/>
      <c r="Q298" s="29" t="str">
        <f t="shared" si="339"/>
        <v>G-WAPA</v>
      </c>
      <c r="R298" s="29" t="str">
        <f t="shared" si="340"/>
        <v>DEREK WATSON</v>
      </c>
      <c r="S298" s="29" t="str">
        <f t="shared" si="341"/>
        <v>R44</v>
      </c>
      <c r="T298" s="29" t="str">
        <f t="shared" si="342"/>
        <v>RAVEN 2</v>
      </c>
      <c r="U298" s="29">
        <f t="shared" si="343"/>
        <v>0</v>
      </c>
      <c r="V298" s="29" t="str">
        <f t="shared" si="344"/>
        <v>VCH</v>
      </c>
      <c r="W298" s="29" t="str">
        <f t="shared" si="345"/>
        <v>P</v>
      </c>
      <c r="X298" s="29">
        <f t="shared" si="346"/>
        <v>0</v>
      </c>
      <c r="Y298" s="29">
        <f t="shared" si="347"/>
        <v>0</v>
      </c>
      <c r="Z298" s="29">
        <f t="shared" si="348"/>
        <v>0</v>
      </c>
      <c r="AA298" s="29">
        <f t="shared" si="349"/>
        <v>0</v>
      </c>
      <c r="AB298" s="29">
        <f t="shared" si="350"/>
        <v>0</v>
      </c>
      <c r="AC298" s="29" t="str">
        <f t="shared" si="351"/>
        <v>GWAPA</v>
      </c>
      <c r="AD298" s="29">
        <f t="shared" si="352"/>
        <v>0</v>
      </c>
      <c r="AE298" s="29" t="str">
        <f t="shared" si="353"/>
        <v>EMERGENCY BALLISTIC DEVICE</v>
      </c>
    </row>
    <row r="299" spans="1:31" x14ac:dyDescent="0.25">
      <c r="A299" s="26" t="s">
        <v>1018</v>
      </c>
      <c r="B299" s="26" t="s">
        <v>704</v>
      </c>
      <c r="C299" s="26" t="s">
        <v>1019</v>
      </c>
      <c r="D299" s="26" t="s">
        <v>1020</v>
      </c>
      <c r="E299" s="26"/>
      <c r="F299" s="29" t="s">
        <v>222</v>
      </c>
      <c r="G299" s="26" t="s">
        <v>85</v>
      </c>
      <c r="H299" s="26"/>
      <c r="I299" s="26"/>
      <c r="J299" s="26" t="s">
        <v>707</v>
      </c>
      <c r="K299" s="26"/>
      <c r="L299" s="26"/>
      <c r="M299" s="26" t="s">
        <v>8420</v>
      </c>
      <c r="N299" s="26"/>
      <c r="O299" s="26"/>
      <c r="Q299" s="29" t="str">
        <f t="shared" si="339"/>
        <v>G-WASC</v>
      </c>
      <c r="R299" s="29" t="str">
        <f t="shared" si="340"/>
        <v>BABCOCK MISSION CRITICAL SERVICES</v>
      </c>
      <c r="S299" s="29" t="str">
        <f t="shared" si="341"/>
        <v>EC35</v>
      </c>
      <c r="T299" s="29">
        <f t="shared" si="342"/>
        <v>0</v>
      </c>
      <c r="U299" s="29">
        <f t="shared" si="343"/>
        <v>0</v>
      </c>
      <c r="V299" s="29" t="str">
        <f t="shared" si="344"/>
        <v>VCH</v>
      </c>
      <c r="W299" s="29" t="str">
        <f t="shared" si="345"/>
        <v>L</v>
      </c>
      <c r="X299" s="29">
        <f t="shared" si="346"/>
        <v>0</v>
      </c>
      <c r="Y299" s="29">
        <f t="shared" si="347"/>
        <v>0</v>
      </c>
      <c r="Z299" s="29" t="str">
        <f t="shared" si="348"/>
        <v>RHD</v>
      </c>
      <c r="AA299" s="29">
        <f t="shared" si="349"/>
        <v>0</v>
      </c>
      <c r="AB299" s="29">
        <f t="shared" si="350"/>
        <v>0</v>
      </c>
      <c r="AC299" s="29" t="str">
        <f t="shared" si="351"/>
        <v>GWASC</v>
      </c>
      <c r="AD299" s="29">
        <f t="shared" si="352"/>
        <v>0</v>
      </c>
      <c r="AE299" s="29">
        <f t="shared" si="353"/>
        <v>0</v>
      </c>
    </row>
    <row r="300" spans="1:31" x14ac:dyDescent="0.25">
      <c r="A300" s="26" t="s">
        <v>1022</v>
      </c>
      <c r="B300" s="26" t="s">
        <v>704</v>
      </c>
      <c r="C300" s="26" t="s">
        <v>1019</v>
      </c>
      <c r="D300" s="26" t="s">
        <v>1020</v>
      </c>
      <c r="E300" s="26"/>
      <c r="F300" s="29" t="s">
        <v>222</v>
      </c>
      <c r="G300" s="26" t="s">
        <v>85</v>
      </c>
      <c r="H300" s="26"/>
      <c r="I300" s="26"/>
      <c r="J300" s="26" t="s">
        <v>707</v>
      </c>
      <c r="K300" s="26"/>
      <c r="L300" s="26"/>
      <c r="M300" s="26" t="s">
        <v>8421</v>
      </c>
      <c r="N300" s="26"/>
      <c r="O300" s="26"/>
      <c r="Q300" s="29" t="str">
        <f t="shared" si="339"/>
        <v>G-WASS</v>
      </c>
      <c r="R300" s="29" t="str">
        <f t="shared" si="340"/>
        <v>BABCOCK MISSION CRITICAL SERVICES</v>
      </c>
      <c r="S300" s="29" t="str">
        <f t="shared" si="341"/>
        <v>EC35</v>
      </c>
      <c r="T300" s="29">
        <f t="shared" si="342"/>
        <v>0</v>
      </c>
      <c r="U300" s="29">
        <f t="shared" si="343"/>
        <v>0</v>
      </c>
      <c r="V300" s="29" t="str">
        <f t="shared" si="344"/>
        <v>VCH</v>
      </c>
      <c r="W300" s="29" t="str">
        <f t="shared" si="345"/>
        <v>L</v>
      </c>
      <c r="X300" s="29">
        <f t="shared" si="346"/>
        <v>0</v>
      </c>
      <c r="Y300" s="29">
        <f t="shared" si="347"/>
        <v>0</v>
      </c>
      <c r="Z300" s="29" t="str">
        <f t="shared" si="348"/>
        <v>RHD</v>
      </c>
      <c r="AA300" s="29">
        <f t="shared" si="349"/>
        <v>0</v>
      </c>
      <c r="AB300" s="29">
        <f t="shared" si="350"/>
        <v>0</v>
      </c>
      <c r="AC300" s="29" t="str">
        <f t="shared" si="351"/>
        <v>GWASS</v>
      </c>
      <c r="AD300" s="29">
        <f t="shared" si="352"/>
        <v>0</v>
      </c>
      <c r="AE300" s="29">
        <f t="shared" si="353"/>
        <v>0</v>
      </c>
    </row>
    <row r="301" spans="1:31" x14ac:dyDescent="0.25">
      <c r="A301" s="28" t="s">
        <v>1023</v>
      </c>
      <c r="B301" s="26" t="s">
        <v>1024</v>
      </c>
      <c r="C301" s="26" t="s">
        <v>649</v>
      </c>
      <c r="D301" s="26"/>
      <c r="E301" s="31"/>
      <c r="F301" s="26" t="s">
        <v>222</v>
      </c>
      <c r="G301" s="26" t="s">
        <v>229</v>
      </c>
      <c r="H301" s="26"/>
      <c r="I301" s="26"/>
      <c r="J301" s="26"/>
      <c r="K301" s="31"/>
      <c r="L301" s="26"/>
      <c r="M301" s="26" t="s">
        <v>1025</v>
      </c>
      <c r="N301" s="26"/>
      <c r="O301" s="26"/>
      <c r="Q301" s="29" t="str">
        <f t="shared" si="339"/>
        <v>G-WCCP</v>
      </c>
      <c r="R301" s="29" t="str">
        <f t="shared" si="340"/>
        <v>2 EXCEL AVIATION LTD</v>
      </c>
      <c r="S301" s="29" t="str">
        <f t="shared" si="341"/>
        <v>BE20</v>
      </c>
      <c r="T301" s="29" t="str">
        <f t="shared" si="342"/>
        <v>KING AIR 200</v>
      </c>
      <c r="U301" s="29">
        <f t="shared" si="343"/>
        <v>0</v>
      </c>
      <c r="V301" s="29" t="str">
        <f t="shared" si="344"/>
        <v>VC</v>
      </c>
      <c r="W301" s="29" t="str">
        <f t="shared" si="345"/>
        <v>AD</v>
      </c>
      <c r="X301" s="29">
        <f t="shared" si="346"/>
        <v>0</v>
      </c>
      <c r="Y301" s="29">
        <f t="shared" si="347"/>
        <v>0</v>
      </c>
      <c r="Z301" s="29" t="str">
        <f t="shared" si="348"/>
        <v>BRO</v>
      </c>
      <c r="AA301" s="29">
        <f t="shared" si="349"/>
        <v>0</v>
      </c>
      <c r="AB301" s="29">
        <f t="shared" si="350"/>
        <v>0</v>
      </c>
      <c r="AC301" s="29" t="str">
        <f t="shared" si="351"/>
        <v>GWCCP</v>
      </c>
      <c r="AD301" s="29">
        <f t="shared" si="352"/>
        <v>0</v>
      </c>
      <c r="AE301" s="29">
        <f t="shared" si="353"/>
        <v>0</v>
      </c>
    </row>
    <row r="302" spans="1:31" x14ac:dyDescent="0.25">
      <c r="A302" s="28" t="s">
        <v>1026</v>
      </c>
      <c r="B302" s="29" t="s">
        <v>724</v>
      </c>
      <c r="C302" s="29" t="s">
        <v>445</v>
      </c>
      <c r="F302" s="29" t="s">
        <v>396</v>
      </c>
      <c r="G302" s="26" t="s">
        <v>446</v>
      </c>
      <c r="H302" s="26"/>
      <c r="I302" s="26"/>
      <c r="J302" s="26" t="s">
        <v>725</v>
      </c>
      <c r="K302" s="31"/>
      <c r="L302" s="26"/>
      <c r="M302" s="26" t="s">
        <v>8422</v>
      </c>
      <c r="N302" s="26"/>
      <c r="O302" s="26"/>
      <c r="Q302" s="29" t="str">
        <f t="shared" si="339"/>
        <v>G-WDKR</v>
      </c>
      <c r="R302" s="29" t="str">
        <f t="shared" si="340"/>
        <v>GB HELICOPTERS</v>
      </c>
      <c r="S302" s="29" t="str">
        <f t="shared" si="341"/>
        <v>AS55</v>
      </c>
      <c r="T302" s="29" t="str">
        <f t="shared" si="342"/>
        <v>TWIN SQUIRREL</v>
      </c>
      <c r="U302" s="29">
        <f t="shared" si="343"/>
        <v>0</v>
      </c>
      <c r="V302" s="29" t="str">
        <f t="shared" si="344"/>
        <v>VCH</v>
      </c>
      <c r="W302" s="29" t="str">
        <f t="shared" si="345"/>
        <v>L</v>
      </c>
      <c r="X302" s="29">
        <f t="shared" si="346"/>
        <v>0</v>
      </c>
      <c r="Y302" s="29">
        <f t="shared" si="347"/>
        <v>0</v>
      </c>
      <c r="Z302" s="29" t="str">
        <f t="shared" si="348"/>
        <v>KNM</v>
      </c>
      <c r="AA302" s="29">
        <f t="shared" si="349"/>
        <v>0</v>
      </c>
      <c r="AB302" s="29">
        <f t="shared" si="350"/>
        <v>0</v>
      </c>
      <c r="AC302" s="29" t="str">
        <f t="shared" si="351"/>
        <v>GWDKR</v>
      </c>
      <c r="AD302" s="29">
        <f t="shared" si="352"/>
        <v>0</v>
      </c>
      <c r="AE302" s="29">
        <f t="shared" si="353"/>
        <v>0</v>
      </c>
    </row>
    <row r="303" spans="1:31" x14ac:dyDescent="0.25">
      <c r="A303" s="28" t="s">
        <v>1027</v>
      </c>
      <c r="B303" s="29" t="s">
        <v>561</v>
      </c>
      <c r="C303" s="29" t="s">
        <v>445</v>
      </c>
      <c r="F303" s="29" t="s">
        <v>396</v>
      </c>
      <c r="G303" s="26" t="s">
        <v>446</v>
      </c>
      <c r="H303" s="26"/>
      <c r="I303" s="26"/>
      <c r="J303" s="26" t="s">
        <v>562</v>
      </c>
      <c r="K303" s="31"/>
      <c r="L303" s="26"/>
      <c r="M303" s="26" t="s">
        <v>8423</v>
      </c>
      <c r="N303" s="26"/>
      <c r="O303" s="26"/>
      <c r="Q303" s="29" t="str">
        <f t="shared" si="339"/>
        <v>G-WENU</v>
      </c>
      <c r="R303" s="29" t="str">
        <f t="shared" si="340"/>
        <v>BABCOCK MISSION CRITICAL SERVICES</v>
      </c>
      <c r="S303" s="29" t="str">
        <f t="shared" si="341"/>
        <v>EC45</v>
      </c>
      <c r="T303" s="29">
        <f t="shared" si="342"/>
        <v>0</v>
      </c>
      <c r="U303" s="29">
        <f t="shared" si="343"/>
        <v>0</v>
      </c>
      <c r="V303" s="29" t="str">
        <f t="shared" si="344"/>
        <v>VCH</v>
      </c>
      <c r="W303" s="29" t="str">
        <f t="shared" si="345"/>
        <v>L</v>
      </c>
      <c r="X303" s="29">
        <f t="shared" si="346"/>
        <v>0</v>
      </c>
      <c r="Y303" s="29">
        <f t="shared" si="347"/>
        <v>0</v>
      </c>
      <c r="Z303" s="29" t="str">
        <f t="shared" si="348"/>
        <v>RHD</v>
      </c>
      <c r="AA303" s="29">
        <f t="shared" si="349"/>
        <v>0</v>
      </c>
      <c r="AB303" s="29">
        <f t="shared" si="350"/>
        <v>0</v>
      </c>
      <c r="AC303" s="29" t="str">
        <f t="shared" si="351"/>
        <v>GWENU</v>
      </c>
      <c r="AD303" s="29">
        <f t="shared" si="352"/>
        <v>0</v>
      </c>
      <c r="AE303" s="29">
        <f t="shared" si="353"/>
        <v>0</v>
      </c>
    </row>
    <row r="304" spans="1:31" x14ac:dyDescent="0.25">
      <c r="A304" s="26" t="s">
        <v>1028</v>
      </c>
      <c r="B304" s="26" t="s">
        <v>461</v>
      </c>
      <c r="C304" s="26" t="s">
        <v>559</v>
      </c>
      <c r="D304" s="26"/>
      <c r="E304" s="26"/>
      <c r="F304" s="29" t="s">
        <v>396</v>
      </c>
      <c r="G304" s="26" t="s">
        <v>85</v>
      </c>
      <c r="H304" s="26"/>
      <c r="I304" s="26"/>
      <c r="J304" s="26" t="s">
        <v>527</v>
      </c>
      <c r="K304" s="26"/>
      <c r="L304" s="26"/>
      <c r="M304" s="26" t="s">
        <v>8424</v>
      </c>
      <c r="N304" s="26"/>
      <c r="O304" s="26"/>
      <c r="Q304" s="29" t="str">
        <f t="shared" si="339"/>
        <v>G-WNDD</v>
      </c>
      <c r="R304" s="29" t="str">
        <f t="shared" si="340"/>
        <v>CK AVIATION SERVICES</v>
      </c>
      <c r="S304" s="29" t="str">
        <f t="shared" si="341"/>
        <v>PTS1</v>
      </c>
      <c r="T304" s="29" t="str">
        <f t="shared" si="342"/>
        <v>PITTS SPECIAL</v>
      </c>
      <c r="U304" s="29">
        <f t="shared" si="343"/>
        <v>0</v>
      </c>
      <c r="V304" s="29" t="str">
        <f t="shared" si="344"/>
        <v>VC</v>
      </c>
      <c r="W304" s="29" t="str">
        <f t="shared" si="345"/>
        <v>P</v>
      </c>
      <c r="X304" s="29">
        <f t="shared" si="346"/>
        <v>0</v>
      </c>
      <c r="Y304" s="29">
        <f t="shared" si="347"/>
        <v>0</v>
      </c>
      <c r="Z304" s="29">
        <f t="shared" si="348"/>
        <v>0</v>
      </c>
      <c r="AA304" s="29">
        <f t="shared" si="349"/>
        <v>0</v>
      </c>
      <c r="AB304" s="29">
        <f t="shared" si="350"/>
        <v>0</v>
      </c>
      <c r="AC304" s="29" t="str">
        <f t="shared" si="351"/>
        <v>GWNDD</v>
      </c>
      <c r="AD304" s="29">
        <f t="shared" si="352"/>
        <v>0</v>
      </c>
      <c r="AE304" s="29">
        <f t="shared" si="353"/>
        <v>0</v>
      </c>
    </row>
    <row r="305" spans="1:31" x14ac:dyDescent="0.25">
      <c r="A305" s="28" t="s">
        <v>1029</v>
      </c>
      <c r="B305" s="29" t="s">
        <v>689</v>
      </c>
      <c r="C305" s="29" t="s">
        <v>466</v>
      </c>
      <c r="D305" s="26" t="s">
        <v>467</v>
      </c>
      <c r="F305" s="29" t="s">
        <v>396</v>
      </c>
      <c r="G305" s="26" t="s">
        <v>85</v>
      </c>
      <c r="H305" s="26"/>
      <c r="I305" s="26"/>
      <c r="J305" s="26" t="s">
        <v>468</v>
      </c>
      <c r="K305" s="31"/>
      <c r="L305" s="26"/>
      <c r="M305" s="26" t="s">
        <v>8425</v>
      </c>
      <c r="N305" s="26"/>
      <c r="O305" s="26"/>
      <c r="Q305" s="29" t="str">
        <f t="shared" ref="Q305:AE308" si="354">A377</f>
        <v>G-WNSE</v>
      </c>
      <c r="R305" s="29" t="str">
        <f t="shared" si="354"/>
        <v>CHC SCOTIA LTD</v>
      </c>
      <c r="S305" s="29" t="str">
        <f t="shared" si="354"/>
        <v>S92</v>
      </c>
      <c r="T305" s="29" t="str">
        <f t="shared" si="354"/>
        <v>CYCLONE</v>
      </c>
      <c r="U305" s="29">
        <f t="shared" si="354"/>
        <v>0</v>
      </c>
      <c r="V305" s="29" t="str">
        <f t="shared" si="354"/>
        <v>VCH</v>
      </c>
      <c r="W305" s="29" t="str">
        <f t="shared" si="354"/>
        <v>L</v>
      </c>
      <c r="X305" s="29">
        <f t="shared" si="354"/>
        <v>0</v>
      </c>
      <c r="Y305" s="29">
        <f t="shared" si="354"/>
        <v>0</v>
      </c>
      <c r="Z305" s="29" t="str">
        <f t="shared" si="354"/>
        <v>HKS</v>
      </c>
      <c r="AA305" s="29">
        <f t="shared" si="354"/>
        <v>0</v>
      </c>
      <c r="AB305" s="29">
        <f t="shared" si="354"/>
        <v>0</v>
      </c>
      <c r="AC305" s="29" t="str">
        <f t="shared" si="354"/>
        <v>GWNSE</v>
      </c>
      <c r="AD305" s="29">
        <f t="shared" si="354"/>
        <v>0</v>
      </c>
      <c r="AE305" s="29">
        <f t="shared" si="354"/>
        <v>0</v>
      </c>
    </row>
    <row r="306" spans="1:31" x14ac:dyDescent="0.25">
      <c r="A306" s="26" t="s">
        <v>1030</v>
      </c>
      <c r="B306" s="26" t="s">
        <v>461</v>
      </c>
      <c r="C306" s="26" t="s">
        <v>559</v>
      </c>
      <c r="D306" s="26"/>
      <c r="E306" s="26"/>
      <c r="F306" s="29" t="s">
        <v>396</v>
      </c>
      <c r="G306" s="26" t="s">
        <v>85</v>
      </c>
      <c r="H306" s="26"/>
      <c r="I306" s="26"/>
      <c r="J306" s="26" t="s">
        <v>527</v>
      </c>
      <c r="K306" s="26"/>
      <c r="L306" s="26"/>
      <c r="M306" s="26" t="s">
        <v>8426</v>
      </c>
      <c r="N306" s="26"/>
      <c r="O306" s="26"/>
      <c r="Q306" s="29" t="str">
        <f t="shared" si="354"/>
        <v>G-WNSF</v>
      </c>
      <c r="R306" s="29" t="str">
        <f t="shared" si="354"/>
        <v>CHC SCOTIA LTD</v>
      </c>
      <c r="S306" s="29" t="str">
        <f t="shared" si="354"/>
        <v>S92</v>
      </c>
      <c r="T306" s="29" t="str">
        <f t="shared" si="354"/>
        <v>CYCLONE</v>
      </c>
      <c r="U306" s="29">
        <f t="shared" si="354"/>
        <v>0</v>
      </c>
      <c r="V306" s="29" t="str">
        <f t="shared" si="354"/>
        <v>VCH</v>
      </c>
      <c r="W306" s="29" t="str">
        <f t="shared" si="354"/>
        <v>L</v>
      </c>
      <c r="X306" s="29">
        <f t="shared" si="354"/>
        <v>0</v>
      </c>
      <c r="Y306" s="29">
        <f t="shared" si="354"/>
        <v>0</v>
      </c>
      <c r="Z306" s="29" t="str">
        <f t="shared" si="354"/>
        <v>HKS</v>
      </c>
      <c r="AA306" s="29">
        <f t="shared" si="354"/>
        <v>0</v>
      </c>
      <c r="AB306" s="29">
        <f t="shared" si="354"/>
        <v>0</v>
      </c>
      <c r="AC306" s="29" t="str">
        <f t="shared" si="354"/>
        <v>GWNSF</v>
      </c>
      <c r="AD306" s="29">
        <f t="shared" si="354"/>
        <v>0</v>
      </c>
      <c r="AE306" s="29">
        <f t="shared" si="354"/>
        <v>0</v>
      </c>
    </row>
    <row r="307" spans="1:31" x14ac:dyDescent="0.25">
      <c r="A307" s="28" t="s">
        <v>1031</v>
      </c>
      <c r="B307" s="29" t="s">
        <v>689</v>
      </c>
      <c r="C307" s="29" t="s">
        <v>526</v>
      </c>
      <c r="F307" s="29" t="s">
        <v>396</v>
      </c>
      <c r="G307" s="26" t="s">
        <v>85</v>
      </c>
      <c r="H307" s="26"/>
      <c r="I307" s="26"/>
      <c r="J307" s="26" t="s">
        <v>468</v>
      </c>
      <c r="K307" s="31"/>
      <c r="L307" s="26"/>
      <c r="M307" s="26" t="s">
        <v>8427</v>
      </c>
      <c r="N307" s="26"/>
      <c r="O307" s="26"/>
      <c r="Q307" s="29" t="str">
        <f t="shared" si="354"/>
        <v>G-WNSG</v>
      </c>
      <c r="R307" s="29" t="str">
        <f t="shared" si="354"/>
        <v>CHC SCOTIA LTD</v>
      </c>
      <c r="S307" s="29" t="str">
        <f t="shared" si="354"/>
        <v>S92</v>
      </c>
      <c r="T307" s="29" t="str">
        <f t="shared" si="354"/>
        <v>CYCLONE</v>
      </c>
      <c r="U307" s="29">
        <f t="shared" si="354"/>
        <v>0</v>
      </c>
      <c r="V307" s="29" t="str">
        <f t="shared" si="354"/>
        <v>VCH</v>
      </c>
      <c r="W307" s="29" t="str">
        <f t="shared" si="354"/>
        <v>L</v>
      </c>
      <c r="X307" s="29">
        <f t="shared" si="354"/>
        <v>0</v>
      </c>
      <c r="Y307" s="29">
        <f t="shared" si="354"/>
        <v>0</v>
      </c>
      <c r="Z307" s="29" t="str">
        <f t="shared" si="354"/>
        <v>HKS</v>
      </c>
      <c r="AA307" s="29">
        <f t="shared" si="354"/>
        <v>0</v>
      </c>
      <c r="AB307" s="29">
        <f t="shared" si="354"/>
        <v>0</v>
      </c>
      <c r="AC307" s="29" t="str">
        <f t="shared" si="354"/>
        <v>GWNSG</v>
      </c>
      <c r="AD307" s="29">
        <f t="shared" si="354"/>
        <v>0</v>
      </c>
      <c r="AE307" s="29">
        <f t="shared" si="354"/>
        <v>0</v>
      </c>
    </row>
    <row r="308" spans="1:31" x14ac:dyDescent="0.25">
      <c r="A308" s="28" t="s">
        <v>1036</v>
      </c>
      <c r="B308" s="29" t="s">
        <v>8312</v>
      </c>
      <c r="C308" s="29" t="s">
        <v>509</v>
      </c>
      <c r="D308" s="26" t="s">
        <v>491</v>
      </c>
      <c r="F308" s="29" t="s">
        <v>396</v>
      </c>
      <c r="G308" s="26" t="s">
        <v>446</v>
      </c>
      <c r="H308" s="26"/>
      <c r="I308" s="26"/>
      <c r="J308" s="26"/>
      <c r="K308" s="31"/>
      <c r="L308" s="26"/>
      <c r="M308" s="26" t="s">
        <v>8329</v>
      </c>
      <c r="N308" s="26"/>
      <c r="O308" s="26"/>
      <c r="Q308" s="29" t="str">
        <f t="shared" si="354"/>
        <v>G-WNSL</v>
      </c>
      <c r="R308" s="29" t="str">
        <f t="shared" si="354"/>
        <v>CHC SCOTIA LTD</v>
      </c>
      <c r="S308" s="29" t="str">
        <f t="shared" si="354"/>
        <v>S92</v>
      </c>
      <c r="T308" s="29" t="str">
        <f t="shared" si="354"/>
        <v>CYCLONE</v>
      </c>
      <c r="U308" s="29">
        <f t="shared" si="354"/>
        <v>0</v>
      </c>
      <c r="V308" s="29" t="str">
        <f t="shared" si="354"/>
        <v>VCH</v>
      </c>
      <c r="W308" s="29" t="str">
        <f t="shared" si="354"/>
        <v>L</v>
      </c>
      <c r="X308" s="29">
        <f t="shared" si="354"/>
        <v>0</v>
      </c>
      <c r="Y308" s="29">
        <f t="shared" si="354"/>
        <v>0</v>
      </c>
      <c r="Z308" s="29" t="str">
        <f t="shared" si="354"/>
        <v>HKS</v>
      </c>
      <c r="AA308" s="29">
        <f t="shared" si="354"/>
        <v>0</v>
      </c>
      <c r="AB308" s="29">
        <f t="shared" si="354"/>
        <v>0</v>
      </c>
      <c r="AC308" s="29" t="str">
        <f t="shared" si="354"/>
        <v>GWNSL</v>
      </c>
      <c r="AD308" s="29">
        <f t="shared" si="354"/>
        <v>0</v>
      </c>
      <c r="AE308" s="29">
        <f t="shared" si="354"/>
        <v>0</v>
      </c>
    </row>
    <row r="309" spans="1:31" x14ac:dyDescent="0.25">
      <c r="A309" s="28" t="s">
        <v>1037</v>
      </c>
      <c r="B309" s="26" t="s">
        <v>451</v>
      </c>
      <c r="C309" s="26" t="s">
        <v>607</v>
      </c>
      <c r="D309" s="26" t="s">
        <v>608</v>
      </c>
      <c r="E309" s="26"/>
      <c r="F309" s="29" t="s">
        <v>222</v>
      </c>
      <c r="G309" s="26" t="s">
        <v>446</v>
      </c>
      <c r="H309" s="26"/>
      <c r="I309" s="26"/>
      <c r="J309" s="26" t="s">
        <v>454</v>
      </c>
      <c r="K309" s="26"/>
      <c r="L309" s="26"/>
      <c r="M309" s="26" t="s">
        <v>8428</v>
      </c>
      <c r="N309" s="26"/>
      <c r="O309" s="26"/>
      <c r="Q309" s="29" t="str">
        <f t="shared" ref="Q309:Q317" si="355">A383</f>
        <v>G-WNSU</v>
      </c>
      <c r="R309" s="29" t="str">
        <f t="shared" ref="R309:R317" si="356">B383</f>
        <v>CHC SCOTIA LTD</v>
      </c>
      <c r="S309" s="29" t="str">
        <f t="shared" ref="S309:S317" si="357">C383</f>
        <v>S92</v>
      </c>
      <c r="T309" s="29" t="str">
        <f t="shared" ref="T309:T317" si="358">D383</f>
        <v>CYCLONE</v>
      </c>
      <c r="U309" s="29">
        <f t="shared" ref="U309:U317" si="359">E383</f>
        <v>0</v>
      </c>
      <c r="V309" s="29" t="str">
        <f t="shared" ref="V309:V317" si="360">F383</f>
        <v>VCH</v>
      </c>
      <c r="W309" s="29" t="str">
        <f t="shared" ref="W309:W317" si="361">G383</f>
        <v>L</v>
      </c>
      <c r="X309" s="29">
        <f t="shared" ref="X309:X317" si="362">H383</f>
        <v>0</v>
      </c>
      <c r="Y309" s="29">
        <f t="shared" ref="Y309:Y317" si="363">I383</f>
        <v>0</v>
      </c>
      <c r="Z309" s="29" t="str">
        <f t="shared" ref="Z309:Z317" si="364">J383</f>
        <v>HKS</v>
      </c>
      <c r="AA309" s="29">
        <f t="shared" ref="AA309:AA317" si="365">K383</f>
        <v>0</v>
      </c>
      <c r="AB309" s="29">
        <f t="shared" ref="AB309:AB317" si="366">L383</f>
        <v>0</v>
      </c>
      <c r="AC309" s="29" t="str">
        <f t="shared" ref="AC309:AC317" si="367">M383</f>
        <v>GWNSU</v>
      </c>
      <c r="AD309" s="29">
        <f t="shared" ref="AD309:AD317" si="368">N383</f>
        <v>0</v>
      </c>
      <c r="AE309" s="29">
        <f t="shared" ref="AE309:AE317" si="369">O383</f>
        <v>0</v>
      </c>
    </row>
    <row r="310" spans="1:31" x14ac:dyDescent="0.25">
      <c r="A310" s="28" t="s">
        <v>1038</v>
      </c>
      <c r="B310" s="26" t="s">
        <v>451</v>
      </c>
      <c r="C310" s="26" t="s">
        <v>607</v>
      </c>
      <c r="D310" s="26" t="s">
        <v>608</v>
      </c>
      <c r="E310" s="26"/>
      <c r="F310" s="29" t="s">
        <v>222</v>
      </c>
      <c r="G310" s="26" t="s">
        <v>446</v>
      </c>
      <c r="H310" s="26"/>
      <c r="I310" s="26"/>
      <c r="J310" s="26" t="s">
        <v>454</v>
      </c>
      <c r="K310" s="26"/>
      <c r="L310" s="26"/>
      <c r="M310" s="26" t="s">
        <v>8429</v>
      </c>
      <c r="N310" s="26"/>
      <c r="O310" s="26"/>
      <c r="Q310" s="29" t="str">
        <f t="shared" si="355"/>
        <v>G-WNSV</v>
      </c>
      <c r="R310" s="29" t="str">
        <f t="shared" si="356"/>
        <v>CHC SCOTIA LTD</v>
      </c>
      <c r="S310" s="29" t="str">
        <f t="shared" si="357"/>
        <v>S92</v>
      </c>
      <c r="T310" s="29" t="str">
        <f t="shared" si="358"/>
        <v>CYCLONE</v>
      </c>
      <c r="U310" s="29">
        <f t="shared" si="359"/>
        <v>0</v>
      </c>
      <c r="V310" s="29" t="str">
        <f t="shared" si="360"/>
        <v>VCH</v>
      </c>
      <c r="W310" s="29" t="str">
        <f t="shared" si="361"/>
        <v>L</v>
      </c>
      <c r="X310" s="29">
        <f t="shared" si="362"/>
        <v>0</v>
      </c>
      <c r="Y310" s="29">
        <f t="shared" si="363"/>
        <v>0</v>
      </c>
      <c r="Z310" s="29" t="str">
        <f t="shared" si="364"/>
        <v>HKS</v>
      </c>
      <c r="AA310" s="29">
        <f t="shared" si="365"/>
        <v>0</v>
      </c>
      <c r="AB310" s="29">
        <f t="shared" si="366"/>
        <v>0</v>
      </c>
      <c r="AC310" s="29" t="str">
        <f t="shared" si="367"/>
        <v>GWNSV</v>
      </c>
      <c r="AD310" s="29">
        <f t="shared" si="368"/>
        <v>0</v>
      </c>
      <c r="AE310" s="29">
        <f t="shared" si="369"/>
        <v>0</v>
      </c>
    </row>
    <row r="311" spans="1:31" x14ac:dyDescent="0.25">
      <c r="A311" s="28" t="s">
        <v>1039</v>
      </c>
      <c r="B311" s="29" t="s">
        <v>451</v>
      </c>
      <c r="C311" s="29" t="s">
        <v>607</v>
      </c>
      <c r="D311" s="26" t="s">
        <v>608</v>
      </c>
      <c r="F311" s="29" t="s">
        <v>222</v>
      </c>
      <c r="G311" s="26" t="s">
        <v>446</v>
      </c>
      <c r="H311" s="26"/>
      <c r="I311" s="26"/>
      <c r="J311" s="26" t="s">
        <v>454</v>
      </c>
      <c r="K311" s="31"/>
      <c r="L311" s="26"/>
      <c r="M311" s="26" t="s">
        <v>8430</v>
      </c>
      <c r="N311" s="26"/>
      <c r="O311" s="26"/>
      <c r="Q311" s="29" t="str">
        <f t="shared" si="355"/>
        <v>G-WNSW</v>
      </c>
      <c r="R311" s="29" t="str">
        <f t="shared" si="356"/>
        <v>CHC SCOTIA LTD</v>
      </c>
      <c r="S311" s="29" t="str">
        <f t="shared" si="357"/>
        <v>S92</v>
      </c>
      <c r="T311" s="29" t="str">
        <f t="shared" si="358"/>
        <v>CYCLONE</v>
      </c>
      <c r="U311" s="29">
        <f t="shared" si="359"/>
        <v>0</v>
      </c>
      <c r="V311" s="29" t="str">
        <f t="shared" si="360"/>
        <v>VCH</v>
      </c>
      <c r="W311" s="29" t="str">
        <f t="shared" si="361"/>
        <v>L</v>
      </c>
      <c r="X311" s="29">
        <f t="shared" si="362"/>
        <v>0</v>
      </c>
      <c r="Y311" s="29">
        <f t="shared" si="363"/>
        <v>0</v>
      </c>
      <c r="Z311" s="29" t="str">
        <f t="shared" si="364"/>
        <v>HKS</v>
      </c>
      <c r="AA311" s="29">
        <f t="shared" si="365"/>
        <v>0</v>
      </c>
      <c r="AB311" s="29">
        <f t="shared" si="366"/>
        <v>0</v>
      </c>
      <c r="AC311" s="29" t="str">
        <f t="shared" si="367"/>
        <v>GWNSW</v>
      </c>
      <c r="AD311" s="29">
        <f t="shared" si="368"/>
        <v>0</v>
      </c>
      <c r="AE311" s="29">
        <f t="shared" si="369"/>
        <v>0</v>
      </c>
    </row>
    <row r="312" spans="1:31" x14ac:dyDescent="0.25">
      <c r="A312" s="28" t="s">
        <v>1044</v>
      </c>
      <c r="B312" s="29" t="s">
        <v>786</v>
      </c>
      <c r="C312" s="29" t="s">
        <v>445</v>
      </c>
      <c r="F312" s="29" t="s">
        <v>396</v>
      </c>
      <c r="G312" s="26" t="s">
        <v>446</v>
      </c>
      <c r="H312" s="26"/>
      <c r="I312" s="26"/>
      <c r="J312" s="26" t="s">
        <v>787</v>
      </c>
      <c r="K312" s="31"/>
      <c r="L312" s="26"/>
      <c r="M312" s="26" t="s">
        <v>8431</v>
      </c>
      <c r="N312" s="26"/>
      <c r="O312" s="26"/>
      <c r="Q312" s="29" t="str">
        <f t="shared" si="355"/>
        <v>G-WOBR</v>
      </c>
      <c r="R312" s="29" t="str">
        <f t="shared" si="356"/>
        <v>BABCOCK MISSION CRITICAL SERVICES</v>
      </c>
      <c r="S312" s="29" t="str">
        <f t="shared" si="357"/>
        <v>EC45</v>
      </c>
      <c r="T312" s="29">
        <f t="shared" si="358"/>
        <v>0</v>
      </c>
      <c r="U312" s="29">
        <f t="shared" si="359"/>
        <v>0</v>
      </c>
      <c r="V312" s="29" t="str">
        <f t="shared" si="360"/>
        <v>VCH</v>
      </c>
      <c r="W312" s="29" t="str">
        <f t="shared" si="361"/>
        <v>L</v>
      </c>
      <c r="X312" s="29">
        <f t="shared" si="362"/>
        <v>0</v>
      </c>
      <c r="Y312" s="29">
        <f t="shared" si="363"/>
        <v>0</v>
      </c>
      <c r="Z312" s="29" t="str">
        <f t="shared" si="364"/>
        <v>RHD</v>
      </c>
      <c r="AA312" s="29">
        <f t="shared" si="365"/>
        <v>0</v>
      </c>
      <c r="AB312" s="29">
        <f t="shared" si="366"/>
        <v>0</v>
      </c>
      <c r="AC312" s="29" t="str">
        <f t="shared" si="367"/>
        <v>GWOBR</v>
      </c>
      <c r="AD312" s="29">
        <f t="shared" si="368"/>
        <v>0</v>
      </c>
      <c r="AE312" s="29">
        <f t="shared" si="369"/>
        <v>0</v>
      </c>
    </row>
    <row r="313" spans="1:31" x14ac:dyDescent="0.25">
      <c r="A313" s="28" t="s">
        <v>1045</v>
      </c>
      <c r="B313" s="29" t="s">
        <v>786</v>
      </c>
      <c r="C313" s="29" t="s">
        <v>445</v>
      </c>
      <c r="F313" s="29" t="s">
        <v>396</v>
      </c>
      <c r="G313" s="26" t="s">
        <v>446</v>
      </c>
      <c r="H313" s="26"/>
      <c r="I313" s="26"/>
      <c r="J313" s="26" t="s">
        <v>787</v>
      </c>
      <c r="K313" s="31"/>
      <c r="L313" s="26"/>
      <c r="M313" s="26" t="s">
        <v>8432</v>
      </c>
      <c r="N313" s="26"/>
      <c r="O313" s="26"/>
      <c r="Q313" s="29" t="str">
        <f t="shared" si="355"/>
        <v>G-WPAS</v>
      </c>
      <c r="R313" s="29" t="str">
        <f t="shared" si="356"/>
        <v>SPECIALIST AVIATION SERVICES</v>
      </c>
      <c r="S313" s="29" t="str">
        <f t="shared" si="357"/>
        <v>EXPL</v>
      </c>
      <c r="T313" s="29" t="str">
        <f t="shared" si="358"/>
        <v>EXPLORER</v>
      </c>
      <c r="U313" s="29">
        <f t="shared" si="359"/>
        <v>0</v>
      </c>
      <c r="V313" s="29" t="str">
        <f t="shared" si="360"/>
        <v>VCH</v>
      </c>
      <c r="W313" s="29" t="str">
        <f t="shared" si="361"/>
        <v>L</v>
      </c>
      <c r="X313" s="29">
        <f t="shared" si="362"/>
        <v>0</v>
      </c>
      <c r="Y313" s="29">
        <f t="shared" si="363"/>
        <v>0</v>
      </c>
      <c r="Z313" s="29" t="str">
        <f t="shared" si="364"/>
        <v>UKP</v>
      </c>
      <c r="AA313" s="29">
        <f t="shared" si="365"/>
        <v>0</v>
      </c>
      <c r="AB313" s="29">
        <f t="shared" si="366"/>
        <v>0</v>
      </c>
      <c r="AC313" s="29" t="str">
        <f t="shared" si="367"/>
        <v>GWPAS</v>
      </c>
      <c r="AD313" s="29">
        <f t="shared" si="368"/>
        <v>0</v>
      </c>
      <c r="AE313" s="29">
        <f t="shared" si="369"/>
        <v>0</v>
      </c>
    </row>
    <row r="314" spans="1:31" x14ac:dyDescent="0.25">
      <c r="A314" s="28" t="s">
        <v>1050</v>
      </c>
      <c r="B314" s="26" t="s">
        <v>535</v>
      </c>
      <c r="C314" s="26" t="s">
        <v>664</v>
      </c>
      <c r="D314" s="26" t="s">
        <v>665</v>
      </c>
      <c r="E314" s="26"/>
      <c r="F314" s="29" t="s">
        <v>222</v>
      </c>
      <c r="G314" s="26" t="s">
        <v>446</v>
      </c>
      <c r="H314" s="26"/>
      <c r="I314" s="26"/>
      <c r="J314" s="27" t="s">
        <v>537</v>
      </c>
      <c r="K314" s="26"/>
      <c r="L314" s="26"/>
      <c r="M314" s="26" t="s">
        <v>8433</v>
      </c>
      <c r="N314" s="26"/>
      <c r="O314" s="26"/>
      <c r="Q314" s="29" t="str">
        <f t="shared" si="355"/>
        <v>G-WROL</v>
      </c>
      <c r="R314" s="29" t="str">
        <f t="shared" si="356"/>
        <v>BABCOCK MISSION CRITICAL SERVICES</v>
      </c>
      <c r="S314" s="29" t="str">
        <f t="shared" si="357"/>
        <v>EC45</v>
      </c>
      <c r="T314" s="29">
        <f t="shared" si="358"/>
        <v>0</v>
      </c>
      <c r="U314" s="29">
        <f t="shared" si="359"/>
        <v>0</v>
      </c>
      <c r="V314" s="29" t="str">
        <f t="shared" si="360"/>
        <v>VCH</v>
      </c>
      <c r="W314" s="29" t="str">
        <f t="shared" si="361"/>
        <v>L</v>
      </c>
      <c r="X314" s="29">
        <f t="shared" si="362"/>
        <v>0</v>
      </c>
      <c r="Y314" s="29">
        <f t="shared" si="363"/>
        <v>0</v>
      </c>
      <c r="Z314" s="29" t="str">
        <f t="shared" si="364"/>
        <v>RHD</v>
      </c>
      <c r="AA314" s="29">
        <f t="shared" si="365"/>
        <v>0</v>
      </c>
      <c r="AB314" s="29">
        <f t="shared" si="366"/>
        <v>0</v>
      </c>
      <c r="AC314" s="29" t="str">
        <f t="shared" si="367"/>
        <v>GWROL</v>
      </c>
      <c r="AD314" s="29">
        <f t="shared" si="368"/>
        <v>0</v>
      </c>
      <c r="AE314" s="29">
        <f t="shared" si="369"/>
        <v>0</v>
      </c>
    </row>
    <row r="315" spans="1:31" x14ac:dyDescent="0.25">
      <c r="A315" s="28" t="s">
        <v>1051</v>
      </c>
      <c r="B315" s="26" t="s">
        <v>535</v>
      </c>
      <c r="C315" s="26" t="s">
        <v>664</v>
      </c>
      <c r="D315" s="26" t="s">
        <v>665</v>
      </c>
      <c r="E315" s="26"/>
      <c r="F315" s="29" t="s">
        <v>222</v>
      </c>
      <c r="G315" s="26" t="s">
        <v>446</v>
      </c>
      <c r="H315" s="26"/>
      <c r="I315" s="26"/>
      <c r="J315" s="27" t="s">
        <v>537</v>
      </c>
      <c r="K315" s="26"/>
      <c r="L315" s="26"/>
      <c r="M315" s="26" t="s">
        <v>8434</v>
      </c>
      <c r="N315" s="26"/>
      <c r="O315" s="26"/>
      <c r="Q315" s="29" t="str">
        <f t="shared" si="355"/>
        <v>G-WVIP</v>
      </c>
      <c r="R315" s="29" t="str">
        <f t="shared" si="356"/>
        <v>CAPITAL AIR AMBULANCE</v>
      </c>
      <c r="S315" s="29" t="str">
        <f t="shared" si="357"/>
        <v>BE20</v>
      </c>
      <c r="T315" s="29" t="str">
        <f t="shared" si="358"/>
        <v>KING AIR 200</v>
      </c>
      <c r="U315" s="29">
        <f t="shared" si="359"/>
        <v>0</v>
      </c>
      <c r="V315" s="29" t="str">
        <f t="shared" si="360"/>
        <v>VC</v>
      </c>
      <c r="W315" s="29" t="str">
        <f t="shared" si="361"/>
        <v>AD</v>
      </c>
      <c r="X315" s="29">
        <f t="shared" si="362"/>
        <v>0</v>
      </c>
      <c r="Y315" s="29">
        <f t="shared" si="363"/>
        <v>0</v>
      </c>
      <c r="Z315" s="29" t="str">
        <f t="shared" si="364"/>
        <v>EGL</v>
      </c>
      <c r="AA315" s="29">
        <f t="shared" si="365"/>
        <v>0</v>
      </c>
      <c r="AB315" s="29">
        <f t="shared" si="366"/>
        <v>0</v>
      </c>
      <c r="AC315" s="29" t="str">
        <f t="shared" si="367"/>
        <v>GWVIP</v>
      </c>
      <c r="AD315" s="29">
        <f t="shared" si="368"/>
        <v>0</v>
      </c>
      <c r="AE315" s="29">
        <f t="shared" si="369"/>
        <v>0</v>
      </c>
    </row>
    <row r="316" spans="1:31" x14ac:dyDescent="0.25">
      <c r="A316" s="28" t="s">
        <v>1052</v>
      </c>
      <c r="B316" s="26" t="s">
        <v>1053</v>
      </c>
      <c r="C316" s="26" t="s">
        <v>1054</v>
      </c>
      <c r="D316" s="26" t="s">
        <v>1055</v>
      </c>
      <c r="E316" s="31"/>
      <c r="F316" s="26" t="s">
        <v>222</v>
      </c>
      <c r="G316" s="26" t="s">
        <v>229</v>
      </c>
      <c r="H316" s="26"/>
      <c r="I316" s="26"/>
      <c r="J316" s="26"/>
      <c r="K316" s="31"/>
      <c r="L316" s="26"/>
      <c r="M316" s="26" t="s">
        <v>1056</v>
      </c>
      <c r="N316" s="26"/>
      <c r="O316" s="26"/>
      <c r="Q316" s="29" t="str">
        <f t="shared" si="355"/>
        <v>G-XBOX</v>
      </c>
      <c r="R316" s="29" t="str">
        <f t="shared" si="356"/>
        <v>CASTLE AIR LTD</v>
      </c>
      <c r="S316" s="29" t="str">
        <f t="shared" si="357"/>
        <v>B06</v>
      </c>
      <c r="T316" s="29" t="str">
        <f t="shared" si="358"/>
        <v>JETRANGER</v>
      </c>
      <c r="U316" s="29">
        <f t="shared" si="359"/>
        <v>0</v>
      </c>
      <c r="V316" s="29" t="str">
        <f t="shared" si="360"/>
        <v>VCH</v>
      </c>
      <c r="W316" s="29" t="str">
        <f t="shared" si="361"/>
        <v>AD</v>
      </c>
      <c r="X316" s="29">
        <f t="shared" si="362"/>
        <v>0</v>
      </c>
      <c r="Y316" s="29">
        <f t="shared" si="363"/>
        <v>0</v>
      </c>
      <c r="Z316" s="29" t="str">
        <f t="shared" si="364"/>
        <v>CST</v>
      </c>
      <c r="AA316" s="29">
        <f t="shared" si="365"/>
        <v>0</v>
      </c>
      <c r="AB316" s="29">
        <f t="shared" si="366"/>
        <v>0</v>
      </c>
      <c r="AC316" s="29" t="str">
        <f t="shared" si="367"/>
        <v>GXBOX</v>
      </c>
      <c r="AD316" s="29">
        <f t="shared" si="368"/>
        <v>0</v>
      </c>
      <c r="AE316" s="29">
        <f t="shared" si="369"/>
        <v>0</v>
      </c>
    </row>
    <row r="317" spans="1:31" x14ac:dyDescent="0.25">
      <c r="A317" s="28" t="s">
        <v>1057</v>
      </c>
      <c r="B317" s="29" t="s">
        <v>921</v>
      </c>
      <c r="C317" s="29" t="s">
        <v>445</v>
      </c>
      <c r="F317" s="29" t="s">
        <v>396</v>
      </c>
      <c r="G317" s="26" t="s">
        <v>446</v>
      </c>
      <c r="H317" s="26"/>
      <c r="I317" s="26"/>
      <c r="J317" s="26" t="s">
        <v>922</v>
      </c>
      <c r="K317" s="31"/>
      <c r="L317" s="26"/>
      <c r="M317" s="26" t="s">
        <v>8435</v>
      </c>
      <c r="N317" s="26"/>
      <c r="O317" s="26"/>
      <c r="Q317" s="29" t="str">
        <f t="shared" si="355"/>
        <v>G-XVIP</v>
      </c>
      <c r="R317" s="29" t="str">
        <f t="shared" si="356"/>
        <v>CAPITAL AIR AMBULANCE</v>
      </c>
      <c r="S317" s="29" t="str">
        <f t="shared" si="357"/>
        <v>BE20</v>
      </c>
      <c r="T317" s="29" t="str">
        <f t="shared" si="358"/>
        <v>KING AIR 200</v>
      </c>
      <c r="U317" s="29">
        <f t="shared" si="359"/>
        <v>0</v>
      </c>
      <c r="V317" s="29" t="str">
        <f t="shared" si="360"/>
        <v>VC</v>
      </c>
      <c r="W317" s="29" t="str">
        <f t="shared" si="361"/>
        <v>AD</v>
      </c>
      <c r="X317" s="29">
        <f t="shared" si="362"/>
        <v>0</v>
      </c>
      <c r="Y317" s="29">
        <f t="shared" si="363"/>
        <v>0</v>
      </c>
      <c r="Z317" s="29" t="str">
        <f t="shared" si="364"/>
        <v>EGL</v>
      </c>
      <c r="AA317" s="29">
        <f t="shared" si="365"/>
        <v>0</v>
      </c>
      <c r="AB317" s="29">
        <f t="shared" si="366"/>
        <v>0</v>
      </c>
      <c r="AC317" s="29" t="str">
        <f t="shared" si="367"/>
        <v>GXVIP</v>
      </c>
      <c r="AD317" s="29">
        <f t="shared" si="368"/>
        <v>0</v>
      </c>
      <c r="AE317" s="29">
        <f t="shared" si="369"/>
        <v>0</v>
      </c>
    </row>
    <row r="318" spans="1:31" x14ac:dyDescent="0.25">
      <c r="A318" s="28" t="s">
        <v>1058</v>
      </c>
      <c r="B318" s="26" t="s">
        <v>535</v>
      </c>
      <c r="C318" s="26" t="s">
        <v>536</v>
      </c>
      <c r="D318" s="26" t="s">
        <v>616</v>
      </c>
      <c r="E318" s="26"/>
      <c r="F318" s="29" t="s">
        <v>222</v>
      </c>
      <c r="G318" s="26" t="s">
        <v>446</v>
      </c>
      <c r="H318" s="26"/>
      <c r="I318" s="26"/>
      <c r="J318" s="27" t="s">
        <v>537</v>
      </c>
      <c r="K318" s="26"/>
      <c r="L318" s="26"/>
      <c r="M318" s="26" t="s">
        <v>8436</v>
      </c>
      <c r="N318" s="26"/>
      <c r="O318" s="26"/>
      <c r="Q318" s="29" t="str">
        <f t="shared" ref="Q318:Q349" si="370">A392</f>
        <v>G-YAAC</v>
      </c>
      <c r="R318" s="29" t="str">
        <f t="shared" ref="R318:R349" si="371">B392</f>
        <v>YORKSHIRE AIR AMBULANCE</v>
      </c>
      <c r="S318" s="29" t="str">
        <f t="shared" ref="S318:S349" si="372">C392</f>
        <v>EC45</v>
      </c>
      <c r="T318" s="29">
        <f t="shared" ref="T318:T349" si="373">D392</f>
        <v>0</v>
      </c>
      <c r="U318" s="29">
        <f t="shared" ref="U318:U349" si="374">E392</f>
        <v>0</v>
      </c>
      <c r="V318" s="29" t="str">
        <f t="shared" ref="V318:V349" si="375">F392</f>
        <v>VCH</v>
      </c>
      <c r="W318" s="29" t="str">
        <f t="shared" ref="W318:W349" si="376">G392</f>
        <v>L</v>
      </c>
      <c r="X318" s="29">
        <f t="shared" ref="X318:X349" si="377">H392</f>
        <v>0</v>
      </c>
      <c r="Y318" s="29">
        <f t="shared" ref="Y318:Y349" si="378">I392</f>
        <v>0</v>
      </c>
      <c r="Z318" s="29" t="str">
        <f t="shared" ref="Z318:Z349" si="379">J392</f>
        <v>HLE</v>
      </c>
      <c r="AA318" s="29">
        <f t="shared" ref="AA318:AA349" si="380">K392</f>
        <v>0</v>
      </c>
      <c r="AB318" s="29">
        <f t="shared" ref="AB318:AB349" si="381">L392</f>
        <v>0</v>
      </c>
      <c r="AC318" s="29" t="str">
        <f t="shared" ref="AC318:AC349" si="382">M392</f>
        <v>GYAAC</v>
      </c>
      <c r="AD318" s="29">
        <f t="shared" ref="AD318:AD349" si="383">N392</f>
        <v>0</v>
      </c>
      <c r="AE318" s="29">
        <f t="shared" ref="AE318:AE349" si="384">O392</f>
        <v>0</v>
      </c>
    </row>
    <row r="319" spans="1:31" x14ac:dyDescent="0.25">
      <c r="A319" s="28" t="s">
        <v>1059</v>
      </c>
      <c r="B319" s="26" t="s">
        <v>535</v>
      </c>
      <c r="C319" s="26" t="s">
        <v>536</v>
      </c>
      <c r="D319" s="26" t="s">
        <v>616</v>
      </c>
      <c r="E319" s="26"/>
      <c r="F319" s="29" t="s">
        <v>222</v>
      </c>
      <c r="G319" s="26" t="s">
        <v>446</v>
      </c>
      <c r="H319" s="26"/>
      <c r="I319" s="26"/>
      <c r="J319" s="27" t="s">
        <v>537</v>
      </c>
      <c r="K319" s="26"/>
      <c r="L319" s="26"/>
      <c r="M319" s="26" t="s">
        <v>8437</v>
      </c>
      <c r="N319" s="26"/>
      <c r="O319" s="26"/>
      <c r="Q319" s="29" t="str">
        <f t="shared" si="370"/>
        <v>G-YNWA</v>
      </c>
      <c r="R319" s="29" t="str">
        <f t="shared" si="371"/>
        <v>VINEN</v>
      </c>
      <c r="S319" s="29" t="str">
        <f t="shared" si="372"/>
        <v>DA50</v>
      </c>
      <c r="T319" s="29">
        <f t="shared" si="373"/>
        <v>0</v>
      </c>
      <c r="U319" s="29">
        <f t="shared" si="374"/>
        <v>0</v>
      </c>
      <c r="V319" s="29" t="str">
        <f t="shared" si="375"/>
        <v>VC</v>
      </c>
      <c r="W319" s="29" t="str">
        <f t="shared" si="376"/>
        <v>P</v>
      </c>
      <c r="X319" s="29">
        <f t="shared" si="377"/>
        <v>0</v>
      </c>
      <c r="Y319" s="29">
        <f t="shared" si="378"/>
        <v>0</v>
      </c>
      <c r="Z319" s="29">
        <f t="shared" si="379"/>
        <v>0</v>
      </c>
      <c r="AA319" s="29">
        <f t="shared" si="380"/>
        <v>0</v>
      </c>
      <c r="AB319" s="29">
        <f t="shared" si="381"/>
        <v>0</v>
      </c>
      <c r="AC319" s="29" t="str">
        <f t="shared" si="382"/>
        <v>GYNWA</v>
      </c>
      <c r="AD319" s="29">
        <f t="shared" si="383"/>
        <v>0</v>
      </c>
      <c r="AE319" s="29">
        <f t="shared" si="384"/>
        <v>0</v>
      </c>
    </row>
    <row r="320" spans="1:31" x14ac:dyDescent="0.25">
      <c r="A320" s="26" t="s">
        <v>1060</v>
      </c>
      <c r="B320" s="26" t="s">
        <v>1061</v>
      </c>
      <c r="C320" s="26" t="s">
        <v>249</v>
      </c>
      <c r="D320" s="26" t="s">
        <v>250</v>
      </c>
      <c r="E320" s="26"/>
      <c r="F320" s="26" t="s">
        <v>222</v>
      </c>
      <c r="G320" s="26" t="s">
        <v>229</v>
      </c>
      <c r="H320" s="26"/>
      <c r="I320" s="26"/>
      <c r="J320" s="26"/>
      <c r="K320" s="26"/>
      <c r="L320" s="26"/>
      <c r="M320" s="26" t="s">
        <v>1062</v>
      </c>
      <c r="N320" s="26"/>
      <c r="O320" s="26"/>
      <c r="Q320" s="29" t="str">
        <f t="shared" si="370"/>
        <v>G-YOAA</v>
      </c>
      <c r="R320" s="29" t="str">
        <f t="shared" si="371"/>
        <v>YORKSHIRE AIR AMBULANCE</v>
      </c>
      <c r="S320" s="29" t="str">
        <f t="shared" si="372"/>
        <v>EC45</v>
      </c>
      <c r="T320" s="29">
        <f t="shared" si="373"/>
        <v>0</v>
      </c>
      <c r="U320" s="29">
        <f t="shared" si="374"/>
        <v>0</v>
      </c>
      <c r="V320" s="29" t="str">
        <f t="shared" si="375"/>
        <v>VCH</v>
      </c>
      <c r="W320" s="29" t="str">
        <f t="shared" si="376"/>
        <v>L</v>
      </c>
      <c r="X320" s="29">
        <f t="shared" si="377"/>
        <v>0</v>
      </c>
      <c r="Y320" s="29">
        <f t="shared" si="378"/>
        <v>0</v>
      </c>
      <c r="Z320" s="29" t="str">
        <f t="shared" si="379"/>
        <v>HLE</v>
      </c>
      <c r="AA320" s="29">
        <f t="shared" si="380"/>
        <v>0</v>
      </c>
      <c r="AB320" s="29">
        <f t="shared" si="381"/>
        <v>0</v>
      </c>
      <c r="AC320" s="29" t="str">
        <f t="shared" si="382"/>
        <v>GYOAA</v>
      </c>
      <c r="AD320" s="29">
        <f t="shared" si="383"/>
        <v>0</v>
      </c>
      <c r="AE320" s="29">
        <f t="shared" si="384"/>
        <v>0</v>
      </c>
    </row>
    <row r="321" spans="1:31" x14ac:dyDescent="0.25">
      <c r="A321" s="28" t="s">
        <v>1063</v>
      </c>
      <c r="B321" s="29" t="s">
        <v>596</v>
      </c>
      <c r="C321" s="29" t="s">
        <v>442</v>
      </c>
      <c r="F321" s="29" t="s">
        <v>396</v>
      </c>
      <c r="G321" s="26" t="s">
        <v>85</v>
      </c>
      <c r="H321" s="26"/>
      <c r="I321" s="26"/>
      <c r="J321" s="26" t="s">
        <v>598</v>
      </c>
      <c r="K321" s="31"/>
      <c r="L321" s="26"/>
      <c r="M321" s="26" t="s">
        <v>8438</v>
      </c>
      <c r="N321" s="26"/>
      <c r="O321" s="26"/>
      <c r="Q321" s="29" t="str">
        <f t="shared" si="370"/>
        <v>G-YPOL</v>
      </c>
      <c r="R321" s="29" t="str">
        <f t="shared" si="371"/>
        <v>SPECIALIST AVIATION SERVICES</v>
      </c>
      <c r="S321" s="29" t="str">
        <f t="shared" si="372"/>
        <v>EXPL</v>
      </c>
      <c r="T321" s="29" t="str">
        <f t="shared" si="373"/>
        <v>EXPLORER</v>
      </c>
      <c r="U321" s="29">
        <f t="shared" si="374"/>
        <v>0</v>
      </c>
      <c r="V321" s="29" t="str">
        <f t="shared" si="375"/>
        <v>VCH</v>
      </c>
      <c r="W321" s="29" t="str">
        <f t="shared" si="376"/>
        <v>L</v>
      </c>
      <c r="X321" s="29">
        <f t="shared" si="377"/>
        <v>0</v>
      </c>
      <c r="Y321" s="29">
        <f t="shared" si="378"/>
        <v>0</v>
      </c>
      <c r="Z321" s="29" t="str">
        <f t="shared" si="379"/>
        <v>UKP</v>
      </c>
      <c r="AA321" s="29">
        <f t="shared" si="380"/>
        <v>0</v>
      </c>
      <c r="AB321" s="29">
        <f t="shared" si="381"/>
        <v>0</v>
      </c>
      <c r="AC321" s="29" t="str">
        <f t="shared" si="382"/>
        <v>GYPOL</v>
      </c>
      <c r="AD321" s="29">
        <f t="shared" si="383"/>
        <v>0</v>
      </c>
      <c r="AE321" s="29">
        <f t="shared" si="384"/>
        <v>0</v>
      </c>
    </row>
    <row r="322" spans="1:31" x14ac:dyDescent="0.25">
      <c r="A322" s="28" t="s">
        <v>1064</v>
      </c>
      <c r="B322" s="29" t="s">
        <v>596</v>
      </c>
      <c r="C322" s="29" t="s">
        <v>442</v>
      </c>
      <c r="F322" s="29" t="s">
        <v>396</v>
      </c>
      <c r="G322" s="26" t="s">
        <v>85</v>
      </c>
      <c r="H322" s="26"/>
      <c r="I322" s="26"/>
      <c r="J322" s="26" t="s">
        <v>598</v>
      </c>
      <c r="K322" s="31"/>
      <c r="L322" s="26"/>
      <c r="M322" s="26" t="s">
        <v>8439</v>
      </c>
      <c r="N322" s="26"/>
      <c r="O322" s="26"/>
      <c r="Q322" s="29" t="str">
        <f t="shared" si="370"/>
        <v>G-YVIP</v>
      </c>
      <c r="R322" s="29" t="str">
        <f t="shared" si="371"/>
        <v>CAPITAL AIR AMBULANCE LTD</v>
      </c>
      <c r="S322" s="29" t="str">
        <f t="shared" si="372"/>
        <v>BE20</v>
      </c>
      <c r="T322" s="29" t="str">
        <f t="shared" si="373"/>
        <v>KING AIR 200</v>
      </c>
      <c r="U322" s="29">
        <f t="shared" si="374"/>
        <v>0</v>
      </c>
      <c r="V322" s="29" t="str">
        <f t="shared" si="375"/>
        <v>VC</v>
      </c>
      <c r="W322" s="29" t="str">
        <f t="shared" si="376"/>
        <v>AD</v>
      </c>
      <c r="X322" s="29">
        <f t="shared" si="377"/>
        <v>0</v>
      </c>
      <c r="Y322" s="29">
        <f t="shared" si="378"/>
        <v>0</v>
      </c>
      <c r="Z322" s="29" t="str">
        <f t="shared" si="379"/>
        <v>EGL</v>
      </c>
      <c r="AA322" s="29">
        <f t="shared" si="380"/>
        <v>0</v>
      </c>
      <c r="AB322" s="29">
        <f t="shared" si="381"/>
        <v>0</v>
      </c>
      <c r="AC322" s="29" t="str">
        <f t="shared" si="382"/>
        <v>GYVIP</v>
      </c>
      <c r="AD322" s="29">
        <f t="shared" si="383"/>
        <v>0</v>
      </c>
      <c r="AE322" s="29">
        <f t="shared" si="384"/>
        <v>0</v>
      </c>
    </row>
    <row r="323" spans="1:31" x14ac:dyDescent="0.25">
      <c r="A323" s="28" t="s">
        <v>1065</v>
      </c>
      <c r="B323" s="29" t="s">
        <v>596</v>
      </c>
      <c r="C323" s="29" t="s">
        <v>442</v>
      </c>
      <c r="F323" s="29" t="s">
        <v>396</v>
      </c>
      <c r="G323" s="26" t="s">
        <v>85</v>
      </c>
      <c r="H323" s="26"/>
      <c r="I323" s="26"/>
      <c r="J323" s="26" t="s">
        <v>598</v>
      </c>
      <c r="K323" s="31"/>
      <c r="L323" s="26"/>
      <c r="M323" s="26" t="s">
        <v>8440</v>
      </c>
      <c r="N323" s="26"/>
      <c r="O323" s="26"/>
      <c r="Q323" s="29" t="str">
        <f t="shared" si="370"/>
        <v>G-ZACK</v>
      </c>
      <c r="R323" s="29" t="str">
        <f t="shared" si="371"/>
        <v>ATLANTIC TRAVEL</v>
      </c>
      <c r="S323" s="29" t="str">
        <f t="shared" si="372"/>
        <v>SR20</v>
      </c>
      <c r="T323" s="29">
        <f t="shared" si="373"/>
        <v>0</v>
      </c>
      <c r="U323" s="29">
        <f t="shared" si="374"/>
        <v>0</v>
      </c>
      <c r="V323" s="29" t="str">
        <f t="shared" si="375"/>
        <v>VC</v>
      </c>
      <c r="W323" s="29" t="str">
        <f t="shared" si="376"/>
        <v>P</v>
      </c>
      <c r="X323" s="29">
        <f t="shared" si="377"/>
        <v>0</v>
      </c>
      <c r="Y323" s="29">
        <f t="shared" si="378"/>
        <v>0</v>
      </c>
      <c r="Z323" s="29">
        <f t="shared" si="379"/>
        <v>0</v>
      </c>
      <c r="AA323" s="29">
        <f t="shared" si="380"/>
        <v>0</v>
      </c>
      <c r="AB323" s="29">
        <f t="shared" si="381"/>
        <v>0</v>
      </c>
      <c r="AC323" s="29" t="str">
        <f t="shared" si="382"/>
        <v>GZACK</v>
      </c>
      <c r="AD323" s="29">
        <f t="shared" si="383"/>
        <v>0</v>
      </c>
      <c r="AE323" s="29" t="str">
        <f t="shared" si="384"/>
        <v>EMERGENCY BALLISTIC DEVICE</v>
      </c>
    </row>
    <row r="324" spans="1:31" x14ac:dyDescent="0.25">
      <c r="A324" s="28" t="s">
        <v>1066</v>
      </c>
      <c r="B324" s="29" t="s">
        <v>596</v>
      </c>
      <c r="C324" s="29" t="s">
        <v>442</v>
      </c>
      <c r="F324" s="29" t="s">
        <v>396</v>
      </c>
      <c r="G324" s="26" t="s">
        <v>85</v>
      </c>
      <c r="H324" s="26"/>
      <c r="I324" s="26"/>
      <c r="J324" s="26" t="s">
        <v>598</v>
      </c>
      <c r="K324" s="31"/>
      <c r="L324" s="26"/>
      <c r="M324" s="26" t="s">
        <v>8441</v>
      </c>
      <c r="N324" s="26"/>
      <c r="O324" s="26"/>
      <c r="Q324" s="29" t="str">
        <f t="shared" si="370"/>
        <v>G-ZEXL</v>
      </c>
      <c r="R324" s="29" t="str">
        <f t="shared" si="371"/>
        <v>2 EXCEL AVIATION LTD</v>
      </c>
      <c r="S324" s="29" t="str">
        <f t="shared" si="372"/>
        <v>E300</v>
      </c>
      <c r="T324" s="29">
        <f t="shared" si="373"/>
        <v>0</v>
      </c>
      <c r="U324" s="29">
        <f t="shared" si="374"/>
        <v>0</v>
      </c>
      <c r="V324" s="29" t="str">
        <f t="shared" si="375"/>
        <v>VC</v>
      </c>
      <c r="W324" s="29" t="str">
        <f t="shared" si="376"/>
        <v>AD</v>
      </c>
      <c r="X324" s="29">
        <f t="shared" si="377"/>
        <v>0</v>
      </c>
      <c r="Y324" s="29">
        <f t="shared" si="378"/>
        <v>0</v>
      </c>
      <c r="Z324" s="29" t="str">
        <f t="shared" si="379"/>
        <v>BRO</v>
      </c>
      <c r="AA324" s="29">
        <f t="shared" si="380"/>
        <v>0</v>
      </c>
      <c r="AB324" s="29">
        <f t="shared" si="381"/>
        <v>0</v>
      </c>
      <c r="AC324" s="29" t="str">
        <f t="shared" si="382"/>
        <v>GZEXL</v>
      </c>
      <c r="AD324" s="29">
        <f t="shared" si="383"/>
        <v>0</v>
      </c>
      <c r="AE324" s="29">
        <f t="shared" si="384"/>
        <v>0</v>
      </c>
    </row>
    <row r="325" spans="1:31" x14ac:dyDescent="0.25">
      <c r="A325" s="28" t="s">
        <v>1067</v>
      </c>
      <c r="B325" s="26" t="s">
        <v>561</v>
      </c>
      <c r="C325" s="26" t="s">
        <v>547</v>
      </c>
      <c r="D325" s="30" t="s">
        <v>548</v>
      </c>
      <c r="E325" s="26"/>
      <c r="F325" s="29" t="s">
        <v>396</v>
      </c>
      <c r="G325" s="26" t="s">
        <v>446</v>
      </c>
      <c r="H325" s="26"/>
      <c r="I325" s="26"/>
      <c r="J325" s="26" t="s">
        <v>562</v>
      </c>
      <c r="K325" s="26"/>
      <c r="L325" s="26"/>
      <c r="M325" s="26" t="s">
        <v>8442</v>
      </c>
      <c r="N325" s="26"/>
      <c r="O325" s="26"/>
      <c r="Q325" s="29" t="str">
        <f t="shared" si="370"/>
        <v>G-ZGZG</v>
      </c>
      <c r="R325" s="29" t="str">
        <f t="shared" si="371"/>
        <v>JEREMY NOBLE</v>
      </c>
      <c r="S325" s="29" t="str">
        <f t="shared" si="372"/>
        <v>C182</v>
      </c>
      <c r="T325" s="29" t="str">
        <f t="shared" si="373"/>
        <v>SKYLANE</v>
      </c>
      <c r="U325" s="29">
        <f t="shared" si="374"/>
        <v>0</v>
      </c>
      <c r="V325" s="29" t="str">
        <f t="shared" si="375"/>
        <v>VC</v>
      </c>
      <c r="W325" s="29" t="str">
        <f t="shared" si="376"/>
        <v>P</v>
      </c>
      <c r="X325" s="29">
        <f t="shared" si="377"/>
        <v>0</v>
      </c>
      <c r="Y325" s="29">
        <f t="shared" si="378"/>
        <v>0</v>
      </c>
      <c r="Z325" s="29">
        <f t="shared" si="379"/>
        <v>0</v>
      </c>
      <c r="AA325" s="29">
        <f t="shared" si="380"/>
        <v>0</v>
      </c>
      <c r="AB325" s="29">
        <f t="shared" si="381"/>
        <v>0</v>
      </c>
      <c r="AC325" s="29" t="str">
        <f t="shared" si="382"/>
        <v>GZGZG</v>
      </c>
      <c r="AD325" s="29">
        <f t="shared" si="383"/>
        <v>0</v>
      </c>
      <c r="AE325" s="29">
        <f t="shared" si="384"/>
        <v>0</v>
      </c>
    </row>
    <row r="326" spans="1:31" x14ac:dyDescent="0.25">
      <c r="A326" s="26" t="s">
        <v>1069</v>
      </c>
      <c r="B326" s="26" t="s">
        <v>508</v>
      </c>
      <c r="C326" s="26" t="s">
        <v>490</v>
      </c>
      <c r="D326" s="26" t="s">
        <v>491</v>
      </c>
      <c r="E326" s="26"/>
      <c r="F326" s="29" t="s">
        <v>396</v>
      </c>
      <c r="G326" s="26" t="s">
        <v>85</v>
      </c>
      <c r="H326" s="26"/>
      <c r="I326" s="26"/>
      <c r="J326" s="26" t="s">
        <v>511</v>
      </c>
      <c r="K326" s="26"/>
      <c r="L326" s="26"/>
      <c r="M326" s="26" t="s">
        <v>8443</v>
      </c>
      <c r="N326" s="26"/>
      <c r="O326" s="26"/>
      <c r="Q326" s="29" t="str">
        <f t="shared" si="370"/>
        <v>G-ZINC</v>
      </c>
      <c r="R326" s="29" t="str">
        <f t="shared" si="371"/>
        <v>MARC MEARS</v>
      </c>
      <c r="S326" s="29" t="str">
        <f t="shared" si="372"/>
        <v>C182</v>
      </c>
      <c r="T326" s="29" t="str">
        <f t="shared" si="373"/>
        <v>SKYLANE</v>
      </c>
      <c r="U326" s="29">
        <f t="shared" si="374"/>
        <v>0</v>
      </c>
      <c r="V326" s="29" t="str">
        <f t="shared" si="375"/>
        <v>VC</v>
      </c>
      <c r="W326" s="29" t="str">
        <f t="shared" si="376"/>
        <v>P</v>
      </c>
      <c r="X326" s="29">
        <f t="shared" si="377"/>
        <v>0</v>
      </c>
      <c r="Y326" s="29">
        <f t="shared" si="378"/>
        <v>0</v>
      </c>
      <c r="Z326" s="29">
        <f t="shared" si="379"/>
        <v>0</v>
      </c>
      <c r="AA326" s="29">
        <f t="shared" si="380"/>
        <v>0</v>
      </c>
      <c r="AB326" s="29">
        <f t="shared" si="381"/>
        <v>0</v>
      </c>
      <c r="AC326" s="29" t="str">
        <f t="shared" si="382"/>
        <v>GZINC</v>
      </c>
      <c r="AD326" s="29">
        <f t="shared" si="383"/>
        <v>0</v>
      </c>
      <c r="AE326" s="29">
        <f t="shared" si="384"/>
        <v>0</v>
      </c>
    </row>
    <row r="327" spans="1:31" x14ac:dyDescent="0.25">
      <c r="A327" s="28" t="s">
        <v>8060</v>
      </c>
      <c r="B327" s="26" t="s">
        <v>8061</v>
      </c>
      <c r="C327" s="26" t="s">
        <v>4378</v>
      </c>
      <c r="D327" s="26" t="s">
        <v>8062</v>
      </c>
      <c r="E327" s="31"/>
      <c r="F327" s="26" t="s">
        <v>396</v>
      </c>
      <c r="G327" s="26" t="s">
        <v>229</v>
      </c>
      <c r="H327" s="26"/>
      <c r="I327" s="26"/>
      <c r="J327" s="26"/>
      <c r="K327" s="31"/>
      <c r="L327" s="26"/>
      <c r="M327" s="26" t="s">
        <v>8063</v>
      </c>
      <c r="N327" s="26"/>
      <c r="O327" s="26"/>
      <c r="Q327" s="29" t="str">
        <f t="shared" si="370"/>
        <v>G-ZIPE</v>
      </c>
      <c r="R327" s="29" t="str">
        <f t="shared" si="371"/>
        <v>HELICOPTER SERVICES</v>
      </c>
      <c r="S327" s="29" t="str">
        <f t="shared" si="372"/>
        <v>A109</v>
      </c>
      <c r="T327" s="29">
        <f t="shared" si="373"/>
        <v>0</v>
      </c>
      <c r="U327" s="29">
        <f t="shared" si="374"/>
        <v>0</v>
      </c>
      <c r="V327" s="29" t="str">
        <f t="shared" si="375"/>
        <v>VCH</v>
      </c>
      <c r="W327" s="29" t="str">
        <f t="shared" si="376"/>
        <v>AD</v>
      </c>
      <c r="X327" s="29">
        <f t="shared" si="377"/>
        <v>0</v>
      </c>
      <c r="Y327" s="29">
        <f t="shared" si="378"/>
        <v>0</v>
      </c>
      <c r="Z327" s="29" t="str">
        <f t="shared" si="379"/>
        <v>TOA</v>
      </c>
      <c r="AA327" s="29">
        <f t="shared" si="380"/>
        <v>0</v>
      </c>
      <c r="AB327" s="29">
        <f t="shared" si="381"/>
        <v>0</v>
      </c>
      <c r="AC327" s="29" t="str">
        <f t="shared" si="382"/>
        <v>GZIPE</v>
      </c>
      <c r="AD327" s="29">
        <f t="shared" si="383"/>
        <v>0</v>
      </c>
      <c r="AE327" s="29">
        <f t="shared" si="384"/>
        <v>0</v>
      </c>
    </row>
    <row r="328" spans="1:31" x14ac:dyDescent="0.25">
      <c r="A328" s="28" t="s">
        <v>1074</v>
      </c>
      <c r="B328" s="26" t="s">
        <v>571</v>
      </c>
      <c r="C328" s="26" t="s">
        <v>572</v>
      </c>
      <c r="D328" s="26"/>
      <c r="E328" s="26"/>
      <c r="F328" s="29" t="s">
        <v>222</v>
      </c>
      <c r="G328" s="26" t="s">
        <v>85</v>
      </c>
      <c r="H328" s="26"/>
      <c r="I328" s="26"/>
      <c r="J328" s="26" t="s">
        <v>573</v>
      </c>
      <c r="K328" s="26"/>
      <c r="L328" s="26"/>
      <c r="M328" s="26" t="s">
        <v>8444</v>
      </c>
      <c r="N328" s="26"/>
      <c r="O328" s="26"/>
      <c r="Q328" s="29" t="str">
        <f t="shared" si="370"/>
        <v>G-ZVIP</v>
      </c>
      <c r="R328" s="29" t="str">
        <f t="shared" si="371"/>
        <v>CAPITAL AIR AMBULANCE</v>
      </c>
      <c r="S328" s="29" t="str">
        <f t="shared" si="372"/>
        <v>BE20</v>
      </c>
      <c r="T328" s="29" t="str">
        <f t="shared" si="373"/>
        <v>KING AIR 200</v>
      </c>
      <c r="U328" s="29">
        <f t="shared" si="374"/>
        <v>0</v>
      </c>
      <c r="V328" s="29" t="str">
        <f t="shared" si="375"/>
        <v>VC</v>
      </c>
      <c r="W328" s="29" t="str">
        <f t="shared" si="376"/>
        <v>AD</v>
      </c>
      <c r="X328" s="29">
        <f t="shared" si="377"/>
        <v>0</v>
      </c>
      <c r="Y328" s="29">
        <f t="shared" si="378"/>
        <v>0</v>
      </c>
      <c r="Z328" s="29" t="str">
        <f t="shared" si="379"/>
        <v>EGL</v>
      </c>
      <c r="AA328" s="29">
        <f t="shared" si="380"/>
        <v>0</v>
      </c>
      <c r="AB328" s="29">
        <f t="shared" si="381"/>
        <v>0</v>
      </c>
      <c r="AC328" s="29" t="str">
        <f t="shared" si="382"/>
        <v>GZVIP</v>
      </c>
      <c r="AD328" s="29">
        <f t="shared" si="383"/>
        <v>0</v>
      </c>
      <c r="AE328" s="29">
        <f t="shared" si="384"/>
        <v>0</v>
      </c>
    </row>
    <row r="329" spans="1:31" x14ac:dyDescent="0.25">
      <c r="A329" s="28" t="s">
        <v>1075</v>
      </c>
      <c r="B329" s="29" t="s">
        <v>489</v>
      </c>
      <c r="C329" s="29" t="s">
        <v>490</v>
      </c>
      <c r="D329" s="26" t="s">
        <v>491</v>
      </c>
      <c r="F329" s="29" t="s">
        <v>396</v>
      </c>
      <c r="G329" s="26" t="s">
        <v>446</v>
      </c>
      <c r="H329" s="26"/>
      <c r="I329" s="26"/>
      <c r="J329" s="26" t="s">
        <v>492</v>
      </c>
      <c r="K329" s="31"/>
      <c r="L329" s="26"/>
      <c r="M329" s="26" t="s">
        <v>8445</v>
      </c>
      <c r="N329" s="26"/>
      <c r="O329" s="26"/>
      <c r="Q329" s="29" t="str">
        <f t="shared" si="370"/>
        <v>G-ZXCL</v>
      </c>
      <c r="R329" s="29" t="str">
        <f t="shared" si="371"/>
        <v>2 EXCEL AVIATION LTD</v>
      </c>
      <c r="S329" s="29" t="str">
        <f t="shared" si="372"/>
        <v>E300</v>
      </c>
      <c r="T329" s="29">
        <f t="shared" si="373"/>
        <v>0</v>
      </c>
      <c r="U329" s="29">
        <f t="shared" si="374"/>
        <v>0</v>
      </c>
      <c r="V329" s="29" t="str">
        <f t="shared" si="375"/>
        <v>VC</v>
      </c>
      <c r="W329" s="29" t="str">
        <f t="shared" si="376"/>
        <v>AD</v>
      </c>
      <c r="X329" s="29">
        <f t="shared" si="377"/>
        <v>0</v>
      </c>
      <c r="Y329" s="29">
        <f t="shared" si="378"/>
        <v>0</v>
      </c>
      <c r="Z329" s="29" t="str">
        <f t="shared" si="379"/>
        <v>BRO</v>
      </c>
      <c r="AA329" s="29">
        <f t="shared" si="380"/>
        <v>0</v>
      </c>
      <c r="AB329" s="29">
        <f t="shared" si="381"/>
        <v>0</v>
      </c>
      <c r="AC329" s="29" t="str">
        <f t="shared" si="382"/>
        <v>GZXCL</v>
      </c>
      <c r="AD329" s="29">
        <f t="shared" si="383"/>
        <v>0</v>
      </c>
      <c r="AE329" s="29">
        <f t="shared" si="384"/>
        <v>0</v>
      </c>
    </row>
    <row r="330" spans="1:31" x14ac:dyDescent="0.25">
      <c r="A330" s="28" t="s">
        <v>1077</v>
      </c>
      <c r="B330" s="26" t="s">
        <v>1078</v>
      </c>
      <c r="C330" s="26" t="s">
        <v>551</v>
      </c>
      <c r="D330" s="26" t="s">
        <v>552</v>
      </c>
      <c r="E330" s="31"/>
      <c r="F330" s="26" t="s">
        <v>222</v>
      </c>
      <c r="G330" s="26" t="s">
        <v>229</v>
      </c>
      <c r="H330" s="26"/>
      <c r="I330" s="26"/>
      <c r="J330" s="26"/>
      <c r="K330" s="31"/>
      <c r="L330" s="26"/>
      <c r="M330" s="26" t="s">
        <v>1079</v>
      </c>
      <c r="N330" s="26"/>
      <c r="O330" s="26"/>
      <c r="Q330" s="29" t="str">
        <f t="shared" si="370"/>
        <v>G-ZXEL</v>
      </c>
      <c r="R330" s="29" t="str">
        <f t="shared" si="371"/>
        <v>2 EXCEL AVIATION LTD</v>
      </c>
      <c r="S330" s="29" t="str">
        <f t="shared" si="372"/>
        <v>E300</v>
      </c>
      <c r="T330" s="29">
        <f t="shared" si="373"/>
        <v>0</v>
      </c>
      <c r="U330" s="29">
        <f t="shared" si="374"/>
        <v>0</v>
      </c>
      <c r="V330" s="29" t="str">
        <f t="shared" si="375"/>
        <v>VC</v>
      </c>
      <c r="W330" s="29" t="str">
        <f t="shared" si="376"/>
        <v>AD</v>
      </c>
      <c r="X330" s="29">
        <f t="shared" si="377"/>
        <v>0</v>
      </c>
      <c r="Y330" s="29">
        <f t="shared" si="378"/>
        <v>0</v>
      </c>
      <c r="Z330" s="29" t="str">
        <f t="shared" si="379"/>
        <v>BRO</v>
      </c>
      <c r="AA330" s="29">
        <f t="shared" si="380"/>
        <v>0</v>
      </c>
      <c r="AB330" s="29">
        <f t="shared" si="381"/>
        <v>0</v>
      </c>
      <c r="AC330" s="29" t="str">
        <f t="shared" si="382"/>
        <v>GZXEL</v>
      </c>
      <c r="AD330" s="29">
        <f t="shared" si="383"/>
        <v>0</v>
      </c>
      <c r="AE330" s="29">
        <f t="shared" si="384"/>
        <v>0</v>
      </c>
    </row>
    <row r="331" spans="1:31" x14ac:dyDescent="0.25">
      <c r="A331" s="28" t="s">
        <v>1080</v>
      </c>
      <c r="B331" s="26" t="s">
        <v>561</v>
      </c>
      <c r="C331" s="26" t="s">
        <v>445</v>
      </c>
      <c r="D331" s="26"/>
      <c r="E331" s="26"/>
      <c r="F331" s="29" t="s">
        <v>396</v>
      </c>
      <c r="G331" s="26" t="s">
        <v>446</v>
      </c>
      <c r="H331" s="26"/>
      <c r="I331" s="26"/>
      <c r="J331" s="26" t="s">
        <v>562</v>
      </c>
      <c r="K331" s="26"/>
      <c r="L331" s="26"/>
      <c r="M331" s="26" t="s">
        <v>8446</v>
      </c>
      <c r="N331" s="26"/>
      <c r="O331" s="26"/>
      <c r="Q331" s="29" t="str">
        <f t="shared" si="370"/>
        <v>G-ZXLL</v>
      </c>
      <c r="R331" s="29" t="str">
        <f t="shared" si="371"/>
        <v>2 EXCEL AVIATION LTD</v>
      </c>
      <c r="S331" s="29" t="str">
        <f t="shared" si="372"/>
        <v>E300</v>
      </c>
      <c r="T331" s="29">
        <f t="shared" si="373"/>
        <v>0</v>
      </c>
      <c r="U331" s="29">
        <f t="shared" si="374"/>
        <v>0</v>
      </c>
      <c r="V331" s="29" t="str">
        <f t="shared" si="375"/>
        <v>VC</v>
      </c>
      <c r="W331" s="29" t="str">
        <f t="shared" si="376"/>
        <v>AD</v>
      </c>
      <c r="X331" s="29">
        <f t="shared" si="377"/>
        <v>0</v>
      </c>
      <c r="Y331" s="29">
        <f t="shared" si="378"/>
        <v>0</v>
      </c>
      <c r="Z331" s="29" t="str">
        <f t="shared" si="379"/>
        <v>BRO</v>
      </c>
      <c r="AA331" s="29">
        <f t="shared" si="380"/>
        <v>0</v>
      </c>
      <c r="AB331" s="29">
        <f t="shared" si="381"/>
        <v>0</v>
      </c>
      <c r="AC331" s="29" t="str">
        <f t="shared" si="382"/>
        <v>GZXLL</v>
      </c>
      <c r="AD331" s="29">
        <f t="shared" si="383"/>
        <v>0</v>
      </c>
      <c r="AE331" s="29">
        <f t="shared" si="384"/>
        <v>0</v>
      </c>
    </row>
    <row r="332" spans="1:31" x14ac:dyDescent="0.25">
      <c r="A332" s="28" t="s">
        <v>8166</v>
      </c>
      <c r="B332" s="26" t="s">
        <v>8155</v>
      </c>
      <c r="C332" s="26" t="s">
        <v>734</v>
      </c>
      <c r="D332" s="26" t="s">
        <v>246</v>
      </c>
      <c r="E332" s="31"/>
      <c r="F332" s="26" t="s">
        <v>217</v>
      </c>
      <c r="G332" s="26" t="s">
        <v>229</v>
      </c>
      <c r="H332" s="26"/>
      <c r="I332" s="26"/>
      <c r="J332" s="26"/>
      <c r="K332" s="31"/>
      <c r="L332" s="26"/>
      <c r="M332" s="26" t="s">
        <v>8156</v>
      </c>
      <c r="N332" s="26"/>
      <c r="O332" s="26"/>
      <c r="Q332" s="29" t="str">
        <f t="shared" si="370"/>
        <v>G-AZBN</v>
      </c>
      <c r="R332" s="29" t="str">
        <f t="shared" si="371"/>
        <v>GREG CAWLEY</v>
      </c>
      <c r="S332" s="29" t="str">
        <f t="shared" si="372"/>
        <v>T6</v>
      </c>
      <c r="T332" s="29" t="str">
        <f t="shared" si="373"/>
        <v>HARVARD</v>
      </c>
      <c r="U332" s="29">
        <f t="shared" si="374"/>
        <v>0</v>
      </c>
      <c r="V332" s="29" t="str">
        <f t="shared" si="375"/>
        <v>VM</v>
      </c>
      <c r="W332" s="29" t="str">
        <f t="shared" si="376"/>
        <v>P</v>
      </c>
      <c r="X332" s="29">
        <f t="shared" si="377"/>
        <v>0</v>
      </c>
      <c r="Y332" s="29">
        <f t="shared" si="378"/>
        <v>0</v>
      </c>
      <c r="Z332" s="29">
        <f t="shared" si="379"/>
        <v>0</v>
      </c>
      <c r="AA332" s="29">
        <f t="shared" si="380"/>
        <v>0</v>
      </c>
      <c r="AB332" s="29">
        <f t="shared" si="381"/>
        <v>0</v>
      </c>
      <c r="AC332" s="29" t="str">
        <f t="shared" si="382"/>
        <v>HARVARD</v>
      </c>
      <c r="AD332" s="29">
        <f t="shared" si="383"/>
        <v>0</v>
      </c>
      <c r="AE332" s="29">
        <f t="shared" si="384"/>
        <v>0</v>
      </c>
    </row>
    <row r="333" spans="1:31" x14ac:dyDescent="0.25">
      <c r="A333" s="28" t="s">
        <v>1081</v>
      </c>
      <c r="B333" s="26" t="s">
        <v>701</v>
      </c>
      <c r="C333" s="26" t="s">
        <v>509</v>
      </c>
      <c r="D333" s="30" t="s">
        <v>510</v>
      </c>
      <c r="E333" s="26"/>
      <c r="F333" s="29" t="s">
        <v>396</v>
      </c>
      <c r="G333" s="26" t="s">
        <v>446</v>
      </c>
      <c r="H333" s="26"/>
      <c r="I333" s="26"/>
      <c r="J333" s="26" t="s">
        <v>702</v>
      </c>
      <c r="K333" s="26"/>
      <c r="L333" s="26"/>
      <c r="M333" s="26" t="s">
        <v>8447</v>
      </c>
      <c r="N333" s="26"/>
      <c r="O333" s="26"/>
      <c r="Q333" s="29" t="str">
        <f t="shared" si="370"/>
        <v>XV666</v>
      </c>
      <c r="R333" s="29" t="str">
        <f t="shared" si="371"/>
        <v>HELIOPERATIONS</v>
      </c>
      <c r="S333" s="29" t="str">
        <f t="shared" si="372"/>
        <v>S61</v>
      </c>
      <c r="T333" s="29" t="str">
        <f t="shared" si="373"/>
        <v>SEA KING</v>
      </c>
      <c r="U333" s="29">
        <f t="shared" si="374"/>
        <v>0</v>
      </c>
      <c r="V333" s="29" t="str">
        <f t="shared" si="375"/>
        <v>VCH</v>
      </c>
      <c r="W333" s="29" t="str">
        <f t="shared" si="376"/>
        <v>B1</v>
      </c>
      <c r="X333" s="29">
        <f t="shared" si="377"/>
        <v>0</v>
      </c>
      <c r="Y333" s="29">
        <f t="shared" si="378"/>
        <v>0</v>
      </c>
      <c r="Z333" s="29" t="str">
        <f t="shared" si="379"/>
        <v>HELIOP</v>
      </c>
      <c r="AA333" s="29">
        <f t="shared" si="380"/>
        <v>0</v>
      </c>
      <c r="AB333" s="29">
        <f t="shared" si="381"/>
        <v>0</v>
      </c>
      <c r="AC333" s="29" t="str">
        <f t="shared" si="382"/>
        <v>HELIOP</v>
      </c>
      <c r="AD333" s="29">
        <f t="shared" si="383"/>
        <v>0</v>
      </c>
      <c r="AE333" s="29">
        <f t="shared" si="384"/>
        <v>0</v>
      </c>
    </row>
    <row r="334" spans="1:31" x14ac:dyDescent="0.25">
      <c r="A334" s="28" t="s">
        <v>8047</v>
      </c>
      <c r="B334" s="26" t="s">
        <v>8028</v>
      </c>
      <c r="C334" s="26" t="s">
        <v>4104</v>
      </c>
      <c r="D334" s="26"/>
      <c r="E334" s="31"/>
      <c r="F334" s="26" t="s">
        <v>396</v>
      </c>
      <c r="G334" s="26" t="s">
        <v>229</v>
      </c>
      <c r="H334" s="26"/>
      <c r="I334" s="26"/>
      <c r="J334" s="26"/>
      <c r="K334" s="31"/>
      <c r="L334" s="26"/>
      <c r="M334" s="26" t="s">
        <v>8048</v>
      </c>
      <c r="N334" s="26"/>
      <c r="O334" s="26"/>
      <c r="Q334" s="29" t="str">
        <f t="shared" si="370"/>
        <v>ZA166</v>
      </c>
      <c r="R334" s="29" t="str">
        <f t="shared" si="371"/>
        <v>HELIOPERATIONS</v>
      </c>
      <c r="S334" s="29" t="str">
        <f t="shared" si="372"/>
        <v>S61</v>
      </c>
      <c r="T334" s="29" t="str">
        <f t="shared" si="373"/>
        <v>SEA KING</v>
      </c>
      <c r="U334" s="29">
        <f t="shared" si="374"/>
        <v>0</v>
      </c>
      <c r="V334" s="29" t="str">
        <f t="shared" si="375"/>
        <v>VCH</v>
      </c>
      <c r="W334" s="29" t="str">
        <f t="shared" si="376"/>
        <v>B1</v>
      </c>
      <c r="X334" s="29">
        <f t="shared" si="377"/>
        <v>0</v>
      </c>
      <c r="Y334" s="29">
        <f t="shared" si="378"/>
        <v>0</v>
      </c>
      <c r="Z334" s="29" t="str">
        <f t="shared" si="379"/>
        <v>HELIOP</v>
      </c>
      <c r="AA334" s="29">
        <f t="shared" si="380"/>
        <v>0</v>
      </c>
      <c r="AB334" s="29">
        <f t="shared" si="381"/>
        <v>0</v>
      </c>
      <c r="AC334" s="29" t="str">
        <f t="shared" si="382"/>
        <v>HELIOP</v>
      </c>
      <c r="AD334" s="29">
        <f t="shared" si="383"/>
        <v>0</v>
      </c>
      <c r="AE334" s="29">
        <f t="shared" si="384"/>
        <v>0</v>
      </c>
    </row>
    <row r="335" spans="1:31" x14ac:dyDescent="0.25">
      <c r="A335" s="28" t="s">
        <v>1082</v>
      </c>
      <c r="B335" s="29" t="s">
        <v>561</v>
      </c>
      <c r="C335" s="29" t="s">
        <v>547</v>
      </c>
      <c r="D335" s="30" t="s">
        <v>548</v>
      </c>
      <c r="F335" s="29" t="s">
        <v>396</v>
      </c>
      <c r="G335" s="26" t="s">
        <v>446</v>
      </c>
      <c r="H335" s="26"/>
      <c r="I335" s="26"/>
      <c r="J335" s="26" t="s">
        <v>562</v>
      </c>
      <c r="K335" s="31"/>
      <c r="L335" s="26"/>
      <c r="M335" s="26" t="s">
        <v>8448</v>
      </c>
      <c r="N335" s="26"/>
      <c r="O335" s="26"/>
      <c r="Q335" s="29" t="str">
        <f t="shared" si="370"/>
        <v>G-CRWL</v>
      </c>
      <c r="R335" s="29" t="str">
        <f t="shared" si="371"/>
        <v>CORNWALL AIR AMBULANCE</v>
      </c>
      <c r="S335" s="29" t="str">
        <f t="shared" si="372"/>
        <v>A169</v>
      </c>
      <c r="T335" s="29">
        <f t="shared" si="373"/>
        <v>0</v>
      </c>
      <c r="U335" s="29">
        <f t="shared" si="374"/>
        <v>0</v>
      </c>
      <c r="V335" s="29" t="str">
        <f t="shared" si="375"/>
        <v>VCH</v>
      </c>
      <c r="W335" s="29" t="str">
        <f t="shared" si="376"/>
        <v>L</v>
      </c>
      <c r="X335" s="29">
        <f t="shared" si="377"/>
        <v>0</v>
      </c>
      <c r="Y335" s="29">
        <f t="shared" si="378"/>
        <v>0</v>
      </c>
      <c r="Z335" s="29" t="str">
        <f t="shared" si="379"/>
        <v>HLE</v>
      </c>
      <c r="AA335" s="29">
        <f t="shared" si="380"/>
        <v>0</v>
      </c>
      <c r="AB335" s="29">
        <f t="shared" si="381"/>
        <v>0</v>
      </c>
      <c r="AC335" s="29" t="str">
        <f t="shared" si="382"/>
        <v>HLE01</v>
      </c>
      <c r="AD335" s="29">
        <f t="shared" si="383"/>
        <v>0</v>
      </c>
      <c r="AE335" s="29">
        <f t="shared" si="384"/>
        <v>0</v>
      </c>
    </row>
    <row r="336" spans="1:31" x14ac:dyDescent="0.25">
      <c r="A336" s="28" t="s">
        <v>1083</v>
      </c>
      <c r="B336" s="29" t="s">
        <v>489</v>
      </c>
      <c r="C336" s="29" t="s">
        <v>547</v>
      </c>
      <c r="D336" s="30" t="s">
        <v>548</v>
      </c>
      <c r="F336" s="29" t="s">
        <v>396</v>
      </c>
      <c r="G336" s="26" t="s">
        <v>446</v>
      </c>
      <c r="H336" s="26"/>
      <c r="I336" s="26"/>
      <c r="J336" s="26" t="s">
        <v>492</v>
      </c>
      <c r="K336" s="31"/>
      <c r="L336" s="26"/>
      <c r="M336" s="26" t="s">
        <v>8449</v>
      </c>
      <c r="N336" s="26"/>
      <c r="O336" s="26"/>
      <c r="Q336" s="29" t="str">
        <f t="shared" si="370"/>
        <v>G-RMAA</v>
      </c>
      <c r="R336" s="29" t="str">
        <f t="shared" si="371"/>
        <v>MIDLANDS AIR AMBULANCE</v>
      </c>
      <c r="S336" s="29" t="str">
        <f t="shared" si="372"/>
        <v>EC45</v>
      </c>
      <c r="T336" s="29">
        <f t="shared" si="373"/>
        <v>0</v>
      </c>
      <c r="U336" s="29">
        <f t="shared" si="374"/>
        <v>0</v>
      </c>
      <c r="V336" s="29" t="str">
        <f t="shared" si="375"/>
        <v>VCH</v>
      </c>
      <c r="W336" s="29" t="str">
        <f t="shared" si="376"/>
        <v>L</v>
      </c>
      <c r="X336" s="29">
        <f t="shared" si="377"/>
        <v>0</v>
      </c>
      <c r="Y336" s="29">
        <f t="shared" si="378"/>
        <v>0</v>
      </c>
      <c r="Z336" s="29" t="str">
        <f t="shared" si="379"/>
        <v>HLE</v>
      </c>
      <c r="AA336" s="29">
        <f t="shared" si="380"/>
        <v>0</v>
      </c>
      <c r="AB336" s="29">
        <f t="shared" si="381"/>
        <v>0</v>
      </c>
      <c r="AC336" s="29" t="str">
        <f t="shared" si="382"/>
        <v>HLE03</v>
      </c>
      <c r="AD336" s="29">
        <f t="shared" si="383"/>
        <v>0</v>
      </c>
      <c r="AE336" s="29">
        <f t="shared" si="384"/>
        <v>0</v>
      </c>
    </row>
    <row r="337" spans="1:31" x14ac:dyDescent="0.25">
      <c r="A337" s="28" t="s">
        <v>1084</v>
      </c>
      <c r="B337" s="29" t="s">
        <v>561</v>
      </c>
      <c r="C337" s="29" t="s">
        <v>445</v>
      </c>
      <c r="F337" s="29" t="s">
        <v>396</v>
      </c>
      <c r="G337" s="26" t="s">
        <v>446</v>
      </c>
      <c r="H337" s="26"/>
      <c r="I337" s="26"/>
      <c r="J337" s="26" t="s">
        <v>562</v>
      </c>
      <c r="K337" s="31"/>
      <c r="L337" s="26"/>
      <c r="M337" s="26" t="s">
        <v>8450</v>
      </c>
      <c r="N337" s="26"/>
      <c r="O337" s="26"/>
      <c r="Q337" s="29" t="str">
        <f t="shared" si="370"/>
        <v>G-OMAA</v>
      </c>
      <c r="R337" s="29" t="str">
        <f t="shared" si="371"/>
        <v>MIDLANDS AIR AMBLUANCE</v>
      </c>
      <c r="S337" s="29" t="str">
        <f t="shared" si="372"/>
        <v>EC35</v>
      </c>
      <c r="T337" s="29">
        <f t="shared" si="373"/>
        <v>0</v>
      </c>
      <c r="U337" s="29">
        <f t="shared" si="374"/>
        <v>0</v>
      </c>
      <c r="V337" s="29" t="str">
        <f t="shared" si="375"/>
        <v>VCH</v>
      </c>
      <c r="W337" s="29" t="str">
        <f t="shared" si="376"/>
        <v>L</v>
      </c>
      <c r="X337" s="29">
        <f t="shared" si="377"/>
        <v>0</v>
      </c>
      <c r="Y337" s="29">
        <f t="shared" si="378"/>
        <v>0</v>
      </c>
      <c r="Z337" s="29" t="str">
        <f t="shared" si="379"/>
        <v>HLE</v>
      </c>
      <c r="AA337" s="29">
        <f t="shared" si="380"/>
        <v>0</v>
      </c>
      <c r="AB337" s="29">
        <f t="shared" si="381"/>
        <v>0</v>
      </c>
      <c r="AC337" s="29" t="str">
        <f t="shared" si="382"/>
        <v>HLE06</v>
      </c>
      <c r="AD337" s="29">
        <f t="shared" si="383"/>
        <v>0</v>
      </c>
      <c r="AE337" s="29">
        <f t="shared" si="384"/>
        <v>0</v>
      </c>
    </row>
    <row r="338" spans="1:31" x14ac:dyDescent="0.25">
      <c r="A338" s="28" t="s">
        <v>61</v>
      </c>
      <c r="B338" s="26" t="s">
        <v>1085</v>
      </c>
      <c r="C338" s="26" t="s">
        <v>1086</v>
      </c>
      <c r="D338" s="26" t="s">
        <v>1087</v>
      </c>
      <c r="E338" s="31"/>
      <c r="F338" s="26" t="s">
        <v>256</v>
      </c>
      <c r="G338" s="26" t="s">
        <v>229</v>
      </c>
      <c r="H338" s="26"/>
      <c r="I338" s="26"/>
      <c r="J338" s="26"/>
      <c r="K338" s="31"/>
      <c r="L338" s="26"/>
      <c r="M338" s="26" t="s">
        <v>167</v>
      </c>
      <c r="N338" s="26"/>
      <c r="O338" s="26"/>
      <c r="Q338" s="29" t="str">
        <f t="shared" si="370"/>
        <v>G-NWAA</v>
      </c>
      <c r="R338" s="29" t="str">
        <f t="shared" si="371"/>
        <v>NORTH WEST  AIR AMBULANCE</v>
      </c>
      <c r="S338" s="29" t="str">
        <f t="shared" si="372"/>
        <v>EC35</v>
      </c>
      <c r="T338" s="29">
        <f t="shared" si="373"/>
        <v>0</v>
      </c>
      <c r="U338" s="29">
        <f t="shared" si="374"/>
        <v>0</v>
      </c>
      <c r="V338" s="29" t="str">
        <f t="shared" si="375"/>
        <v>VCH</v>
      </c>
      <c r="W338" s="29" t="str">
        <f t="shared" si="376"/>
        <v>L</v>
      </c>
      <c r="X338" s="29">
        <f t="shared" si="377"/>
        <v>0</v>
      </c>
      <c r="Y338" s="29">
        <f t="shared" si="378"/>
        <v>0</v>
      </c>
      <c r="Z338" s="29" t="str">
        <f t="shared" si="379"/>
        <v>HLE</v>
      </c>
      <c r="AA338" s="29">
        <f t="shared" si="380"/>
        <v>0</v>
      </c>
      <c r="AB338" s="29">
        <f t="shared" si="381"/>
        <v>0</v>
      </c>
      <c r="AC338" s="29" t="str">
        <f t="shared" si="382"/>
        <v>HLE08</v>
      </c>
      <c r="AD338" s="29">
        <f t="shared" si="383"/>
        <v>0</v>
      </c>
      <c r="AE338" s="29">
        <f t="shared" si="384"/>
        <v>0</v>
      </c>
    </row>
    <row r="339" spans="1:31" x14ac:dyDescent="0.25">
      <c r="A339" s="28" t="s">
        <v>1088</v>
      </c>
      <c r="B339" s="26" t="s">
        <v>701</v>
      </c>
      <c r="C339" s="26" t="s">
        <v>407</v>
      </c>
      <c r="D339" s="26" t="s">
        <v>408</v>
      </c>
      <c r="E339" s="26"/>
      <c r="F339" s="29" t="s">
        <v>396</v>
      </c>
      <c r="G339" s="26" t="s">
        <v>446</v>
      </c>
      <c r="H339" s="26"/>
      <c r="I339" s="26"/>
      <c r="J339" s="26" t="s">
        <v>702</v>
      </c>
      <c r="K339" s="26"/>
      <c r="L339" s="26"/>
      <c r="M339" s="26" t="s">
        <v>8451</v>
      </c>
      <c r="N339" s="26"/>
      <c r="O339" s="26"/>
      <c r="Q339" s="29" t="str">
        <f t="shared" si="370"/>
        <v>G-HWAA</v>
      </c>
      <c r="R339" s="29" t="str">
        <f t="shared" si="371"/>
        <v>MIDLANDS AIR AMBULANCE</v>
      </c>
      <c r="S339" s="29" t="str">
        <f t="shared" si="372"/>
        <v>EC35</v>
      </c>
      <c r="T339" s="29">
        <f t="shared" si="373"/>
        <v>0</v>
      </c>
      <c r="U339" s="29">
        <f t="shared" si="374"/>
        <v>0</v>
      </c>
      <c r="V339" s="29" t="str">
        <f t="shared" si="375"/>
        <v>VCH</v>
      </c>
      <c r="W339" s="29" t="str">
        <f t="shared" si="376"/>
        <v>L</v>
      </c>
      <c r="X339" s="29">
        <f t="shared" si="377"/>
        <v>0</v>
      </c>
      <c r="Y339" s="29">
        <f t="shared" si="378"/>
        <v>0</v>
      </c>
      <c r="Z339" s="29" t="str">
        <f t="shared" si="379"/>
        <v>HLE</v>
      </c>
      <c r="AA339" s="29">
        <f t="shared" si="380"/>
        <v>0</v>
      </c>
      <c r="AB339" s="29">
        <f t="shared" si="381"/>
        <v>0</v>
      </c>
      <c r="AC339" s="29" t="str">
        <f t="shared" si="382"/>
        <v>HLE09</v>
      </c>
      <c r="AD339" s="29">
        <f t="shared" si="383"/>
        <v>0</v>
      </c>
      <c r="AE339" s="29">
        <f t="shared" si="384"/>
        <v>0</v>
      </c>
    </row>
    <row r="340" spans="1:31" x14ac:dyDescent="0.25">
      <c r="A340" s="28" t="s">
        <v>1089</v>
      </c>
      <c r="B340" s="26" t="s">
        <v>1090</v>
      </c>
      <c r="C340" s="26" t="s">
        <v>1091</v>
      </c>
      <c r="D340" s="26"/>
      <c r="E340" s="31"/>
      <c r="F340" s="26" t="s">
        <v>222</v>
      </c>
      <c r="G340" s="26" t="s">
        <v>229</v>
      </c>
      <c r="H340" s="26"/>
      <c r="I340" s="26"/>
      <c r="J340" s="26"/>
      <c r="K340" s="31"/>
      <c r="L340" s="26"/>
      <c r="M340" s="26" t="s">
        <v>1092</v>
      </c>
      <c r="N340" s="26"/>
      <c r="O340" s="26" t="s">
        <v>502</v>
      </c>
      <c r="Q340" s="29" t="str">
        <f t="shared" si="370"/>
        <v>G-DSAA</v>
      </c>
      <c r="R340" s="29" t="str">
        <f t="shared" si="371"/>
        <v>DORSET AND SOMERSET AIR AMBULANCE</v>
      </c>
      <c r="S340" s="29" t="str">
        <f t="shared" si="372"/>
        <v>A169</v>
      </c>
      <c r="T340" s="29">
        <f t="shared" si="373"/>
        <v>0</v>
      </c>
      <c r="U340" s="29">
        <f t="shared" si="374"/>
        <v>0</v>
      </c>
      <c r="V340" s="29" t="str">
        <f t="shared" si="375"/>
        <v>VCH</v>
      </c>
      <c r="W340" s="29" t="str">
        <f t="shared" si="376"/>
        <v>L</v>
      </c>
      <c r="X340" s="29">
        <f t="shared" si="377"/>
        <v>0</v>
      </c>
      <c r="Y340" s="29">
        <f t="shared" si="378"/>
        <v>0</v>
      </c>
      <c r="Z340" s="29" t="str">
        <f t="shared" si="379"/>
        <v>HLE</v>
      </c>
      <c r="AA340" s="29">
        <f t="shared" si="380"/>
        <v>0</v>
      </c>
      <c r="AB340" s="29">
        <f t="shared" si="381"/>
        <v>0</v>
      </c>
      <c r="AC340" s="29" t="str">
        <f t="shared" si="382"/>
        <v>HLE10</v>
      </c>
      <c r="AD340" s="29">
        <f t="shared" si="383"/>
        <v>0</v>
      </c>
      <c r="AE340" s="29">
        <f t="shared" si="384"/>
        <v>0</v>
      </c>
    </row>
    <row r="341" spans="1:31" x14ac:dyDescent="0.25">
      <c r="A341" s="28" t="s">
        <v>1093</v>
      </c>
      <c r="B341" s="26" t="s">
        <v>461</v>
      </c>
      <c r="C341" s="29" t="s">
        <v>520</v>
      </c>
      <c r="F341" s="29" t="s">
        <v>396</v>
      </c>
      <c r="G341" s="26" t="s">
        <v>85</v>
      </c>
      <c r="H341" s="26"/>
      <c r="I341" s="26"/>
      <c r="J341" s="26" t="s">
        <v>478</v>
      </c>
      <c r="K341" s="26"/>
      <c r="L341" s="26"/>
      <c r="M341" s="26" t="s">
        <v>8452</v>
      </c>
      <c r="N341" s="26"/>
      <c r="O341" s="26"/>
      <c r="Q341" s="29" t="str">
        <f t="shared" si="370"/>
        <v>G-KSSC</v>
      </c>
      <c r="R341" s="29" t="str">
        <f t="shared" si="371"/>
        <v>AIR AMBULANCE KENT SURREY SUSSEX</v>
      </c>
      <c r="S341" s="29" t="str">
        <f t="shared" si="372"/>
        <v>A169</v>
      </c>
      <c r="T341" s="29">
        <f t="shared" si="373"/>
        <v>0</v>
      </c>
      <c r="U341" s="29">
        <f t="shared" si="374"/>
        <v>0</v>
      </c>
      <c r="V341" s="29" t="str">
        <f t="shared" si="375"/>
        <v>VCH</v>
      </c>
      <c r="W341" s="29" t="str">
        <f t="shared" si="376"/>
        <v>L</v>
      </c>
      <c r="X341" s="29">
        <f t="shared" si="377"/>
        <v>0</v>
      </c>
      <c r="Y341" s="29">
        <f t="shared" si="378"/>
        <v>0</v>
      </c>
      <c r="Z341" s="29" t="str">
        <f t="shared" si="379"/>
        <v>HLE</v>
      </c>
      <c r="AA341" s="29">
        <f t="shared" si="380"/>
        <v>0</v>
      </c>
      <c r="AB341" s="29">
        <f t="shared" si="381"/>
        <v>0</v>
      </c>
      <c r="AC341" s="29" t="str">
        <f t="shared" si="382"/>
        <v>HLE21</v>
      </c>
      <c r="AD341" s="29">
        <f t="shared" si="383"/>
        <v>0</v>
      </c>
      <c r="AE341" s="29">
        <f t="shared" si="384"/>
        <v>0</v>
      </c>
    </row>
    <row r="342" spans="1:31" x14ac:dyDescent="0.25">
      <c r="A342" s="28" t="s">
        <v>1094</v>
      </c>
      <c r="B342" s="29" t="s">
        <v>508</v>
      </c>
      <c r="C342" s="29" t="s">
        <v>490</v>
      </c>
      <c r="D342" s="26" t="s">
        <v>491</v>
      </c>
      <c r="F342" s="29" t="s">
        <v>396</v>
      </c>
      <c r="G342" s="26" t="s">
        <v>85</v>
      </c>
      <c r="H342" s="26"/>
      <c r="I342" s="26"/>
      <c r="J342" s="26" t="s">
        <v>511</v>
      </c>
      <c r="K342" s="31"/>
      <c r="L342" s="26"/>
      <c r="M342" s="26" t="s">
        <v>8453</v>
      </c>
      <c r="N342" s="26"/>
      <c r="O342" s="26"/>
      <c r="Q342" s="29" t="str">
        <f t="shared" si="370"/>
        <v>G-WLTS</v>
      </c>
      <c r="R342" s="29" t="str">
        <f t="shared" si="371"/>
        <v>SPECIALIST AVIATION SERVICES</v>
      </c>
      <c r="S342" s="29" t="str">
        <f t="shared" si="372"/>
        <v>B429</v>
      </c>
      <c r="T342" s="29" t="str">
        <f t="shared" si="373"/>
        <v>GLOBALRANGER</v>
      </c>
      <c r="U342" s="29">
        <f t="shared" si="374"/>
        <v>0</v>
      </c>
      <c r="V342" s="29" t="str">
        <f t="shared" si="375"/>
        <v>VCH</v>
      </c>
      <c r="W342" s="29" t="str">
        <f t="shared" si="376"/>
        <v>L</v>
      </c>
      <c r="X342" s="29">
        <f t="shared" si="377"/>
        <v>0</v>
      </c>
      <c r="Y342" s="29">
        <f t="shared" si="378"/>
        <v>0</v>
      </c>
      <c r="Z342" s="29" t="str">
        <f t="shared" si="379"/>
        <v>HLE</v>
      </c>
      <c r="AA342" s="29">
        <f t="shared" si="380"/>
        <v>0</v>
      </c>
      <c r="AB342" s="29">
        <f t="shared" si="381"/>
        <v>0</v>
      </c>
      <c r="AC342" s="29" t="str">
        <f t="shared" si="382"/>
        <v>HLE22</v>
      </c>
      <c r="AD342" s="29">
        <f t="shared" si="383"/>
        <v>0</v>
      </c>
      <c r="AE342" s="29">
        <f t="shared" si="384"/>
        <v>0</v>
      </c>
    </row>
    <row r="343" spans="1:31" x14ac:dyDescent="0.25">
      <c r="A343" s="28" t="s">
        <v>1096</v>
      </c>
      <c r="B343" s="29" t="s">
        <v>724</v>
      </c>
      <c r="C343" s="29" t="s">
        <v>509</v>
      </c>
      <c r="D343" s="30" t="s">
        <v>510</v>
      </c>
      <c r="F343" s="29" t="s">
        <v>396</v>
      </c>
      <c r="G343" s="26" t="s">
        <v>446</v>
      </c>
      <c r="H343" s="26"/>
      <c r="I343" s="26"/>
      <c r="J343" s="26" t="s">
        <v>725</v>
      </c>
      <c r="K343" s="31"/>
      <c r="L343" s="26"/>
      <c r="M343" s="26" t="s">
        <v>8454</v>
      </c>
      <c r="N343" s="26"/>
      <c r="O343" s="26"/>
      <c r="Q343" s="29" t="str">
        <f t="shared" si="370"/>
        <v>G-HEMZ</v>
      </c>
      <c r="R343" s="29" t="str">
        <f t="shared" si="371"/>
        <v>NORTHERN IRELAND AIR AMBULANCE</v>
      </c>
      <c r="S343" s="29" t="str">
        <f t="shared" si="372"/>
        <v>A109</v>
      </c>
      <c r="T343" s="29">
        <f t="shared" si="373"/>
        <v>0</v>
      </c>
      <c r="U343" s="29">
        <f t="shared" si="374"/>
        <v>0</v>
      </c>
      <c r="V343" s="29" t="str">
        <f t="shared" si="375"/>
        <v>VCH</v>
      </c>
      <c r="W343" s="29" t="str">
        <f t="shared" si="376"/>
        <v>L</v>
      </c>
      <c r="X343" s="29">
        <f t="shared" si="377"/>
        <v>0</v>
      </c>
      <c r="Y343" s="29">
        <f t="shared" si="378"/>
        <v>0</v>
      </c>
      <c r="Z343" s="29" t="str">
        <f t="shared" si="379"/>
        <v>HLE</v>
      </c>
      <c r="AA343" s="29">
        <f t="shared" si="380"/>
        <v>0</v>
      </c>
      <c r="AB343" s="29">
        <f t="shared" si="381"/>
        <v>0</v>
      </c>
      <c r="AC343" s="29" t="str">
        <f t="shared" si="382"/>
        <v>HLE23</v>
      </c>
      <c r="AD343" s="29">
        <f t="shared" si="383"/>
        <v>0</v>
      </c>
      <c r="AE343" s="29">
        <f t="shared" si="384"/>
        <v>0</v>
      </c>
    </row>
    <row r="344" spans="1:31" x14ac:dyDescent="0.25">
      <c r="A344" s="28" t="s">
        <v>1097</v>
      </c>
      <c r="B344" s="26" t="s">
        <v>530</v>
      </c>
      <c r="C344" s="26" t="s">
        <v>1098</v>
      </c>
      <c r="D344" s="26"/>
      <c r="E344" s="31"/>
      <c r="F344" s="26" t="s">
        <v>396</v>
      </c>
      <c r="G344" s="26" t="s">
        <v>229</v>
      </c>
      <c r="H344" s="26"/>
      <c r="I344" s="26"/>
      <c r="J344" s="26"/>
      <c r="K344" s="31"/>
      <c r="L344" s="26"/>
      <c r="M344" s="26" t="s">
        <v>1099</v>
      </c>
      <c r="N344" s="26"/>
      <c r="O344" s="26"/>
      <c r="Q344" s="29" t="str">
        <f t="shared" si="370"/>
        <v>G-NHEM</v>
      </c>
      <c r="R344" s="29" t="str">
        <f t="shared" si="371"/>
        <v>BABCOCK MISSION CRITICAL SERVICES</v>
      </c>
      <c r="S344" s="29" t="str">
        <f t="shared" si="372"/>
        <v>EC35</v>
      </c>
      <c r="T344" s="29">
        <f t="shared" si="373"/>
        <v>0</v>
      </c>
      <c r="U344" s="29">
        <f t="shared" si="374"/>
        <v>0</v>
      </c>
      <c r="V344" s="29" t="str">
        <f t="shared" si="375"/>
        <v>VCH</v>
      </c>
      <c r="W344" s="29" t="str">
        <f t="shared" si="376"/>
        <v>L</v>
      </c>
      <c r="X344" s="29">
        <f t="shared" si="377"/>
        <v>0</v>
      </c>
      <c r="Y344" s="29">
        <f t="shared" si="378"/>
        <v>0</v>
      </c>
      <c r="Z344" s="29" t="str">
        <f t="shared" si="379"/>
        <v>HLE</v>
      </c>
      <c r="AA344" s="29">
        <f t="shared" si="380"/>
        <v>0</v>
      </c>
      <c r="AB344" s="29">
        <f t="shared" si="381"/>
        <v>0</v>
      </c>
      <c r="AC344" s="29" t="str">
        <f t="shared" si="382"/>
        <v>HLE23</v>
      </c>
      <c r="AD344" s="29">
        <f t="shared" si="383"/>
        <v>0</v>
      </c>
      <c r="AE344" s="29">
        <f t="shared" si="384"/>
        <v>0</v>
      </c>
    </row>
    <row r="345" spans="1:31" x14ac:dyDescent="0.25">
      <c r="A345" s="28" t="s">
        <v>1100</v>
      </c>
      <c r="B345" s="29" t="s">
        <v>724</v>
      </c>
      <c r="C345" s="29" t="s">
        <v>445</v>
      </c>
      <c r="F345" s="29" t="s">
        <v>396</v>
      </c>
      <c r="G345" s="26" t="s">
        <v>446</v>
      </c>
      <c r="H345" s="26"/>
      <c r="I345" s="26"/>
      <c r="J345" s="26" t="s">
        <v>725</v>
      </c>
      <c r="K345" s="31"/>
      <c r="L345" s="26"/>
      <c r="M345" s="26" t="s">
        <v>8455</v>
      </c>
      <c r="N345" s="26"/>
      <c r="O345" s="26"/>
      <c r="Q345" s="29" t="str">
        <f t="shared" si="370"/>
        <v>G-NIHM</v>
      </c>
      <c r="R345" s="29" t="str">
        <f t="shared" si="371"/>
        <v>BABCOCK MISSION CRITICAL SERVICES</v>
      </c>
      <c r="S345" s="29" t="str">
        <f t="shared" si="372"/>
        <v>EC35</v>
      </c>
      <c r="T345" s="29">
        <f t="shared" si="373"/>
        <v>0</v>
      </c>
      <c r="U345" s="29">
        <f t="shared" si="374"/>
        <v>0</v>
      </c>
      <c r="V345" s="29" t="str">
        <f t="shared" si="375"/>
        <v>VCH</v>
      </c>
      <c r="W345" s="29" t="str">
        <f t="shared" si="376"/>
        <v>L</v>
      </c>
      <c r="X345" s="29">
        <f t="shared" si="377"/>
        <v>0</v>
      </c>
      <c r="Y345" s="29">
        <f t="shared" si="378"/>
        <v>0</v>
      </c>
      <c r="Z345" s="29" t="str">
        <f t="shared" si="379"/>
        <v>HLE</v>
      </c>
      <c r="AA345" s="29">
        <f t="shared" si="380"/>
        <v>0</v>
      </c>
      <c r="AB345" s="29">
        <f t="shared" si="381"/>
        <v>0</v>
      </c>
      <c r="AC345" s="29" t="str">
        <f t="shared" si="382"/>
        <v>HLE23</v>
      </c>
      <c r="AD345" s="29">
        <f t="shared" si="383"/>
        <v>0</v>
      </c>
      <c r="AE345" s="29">
        <f t="shared" si="384"/>
        <v>0</v>
      </c>
    </row>
    <row r="346" spans="1:31" x14ac:dyDescent="0.25">
      <c r="A346" s="28" t="s">
        <v>8521</v>
      </c>
      <c r="B346" s="26" t="s">
        <v>8522</v>
      </c>
      <c r="C346" s="26" t="s">
        <v>741</v>
      </c>
      <c r="D346" s="26" t="s">
        <v>8523</v>
      </c>
      <c r="E346" s="31"/>
      <c r="F346" s="31" t="s">
        <v>222</v>
      </c>
      <c r="G346" s="26" t="s">
        <v>229</v>
      </c>
      <c r="H346" s="26"/>
      <c r="I346" s="26"/>
      <c r="J346" s="26"/>
      <c r="K346" s="31"/>
      <c r="L346" s="26"/>
      <c r="M346" s="26" t="s">
        <v>8524</v>
      </c>
      <c r="N346" s="26"/>
      <c r="O346" s="26"/>
      <c r="Q346" s="29" t="str">
        <f t="shared" si="370"/>
        <v>G-RSCU</v>
      </c>
      <c r="R346" s="29" t="str">
        <f t="shared" si="371"/>
        <v>NORTHERN IRELAND AIR AMBULANCE</v>
      </c>
      <c r="S346" s="29" t="str">
        <f t="shared" si="372"/>
        <v>A109</v>
      </c>
      <c r="T346" s="29">
        <f t="shared" si="373"/>
        <v>0</v>
      </c>
      <c r="U346" s="29">
        <f t="shared" si="374"/>
        <v>0</v>
      </c>
      <c r="V346" s="29" t="str">
        <f t="shared" si="375"/>
        <v>VCH</v>
      </c>
      <c r="W346" s="29" t="str">
        <f t="shared" si="376"/>
        <v>L</v>
      </c>
      <c r="X346" s="29">
        <f t="shared" si="377"/>
        <v>0</v>
      </c>
      <c r="Y346" s="29">
        <f t="shared" si="378"/>
        <v>0</v>
      </c>
      <c r="Z346" s="29" t="str">
        <f t="shared" si="379"/>
        <v>HLE</v>
      </c>
      <c r="AA346" s="29">
        <f t="shared" si="380"/>
        <v>0</v>
      </c>
      <c r="AB346" s="29">
        <f t="shared" si="381"/>
        <v>0</v>
      </c>
      <c r="AC346" s="29" t="str">
        <f t="shared" si="382"/>
        <v>HLE23</v>
      </c>
      <c r="AD346" s="29">
        <f t="shared" si="383"/>
        <v>0</v>
      </c>
      <c r="AE346" s="29">
        <f t="shared" si="384"/>
        <v>0</v>
      </c>
    </row>
    <row r="347" spans="1:31" x14ac:dyDescent="0.25">
      <c r="A347" s="28" t="s">
        <v>1101</v>
      </c>
      <c r="B347" s="26" t="s">
        <v>264</v>
      </c>
      <c r="C347" s="26" t="s">
        <v>249</v>
      </c>
      <c r="D347" s="26" t="s">
        <v>250</v>
      </c>
      <c r="E347" s="31"/>
      <c r="F347" s="26" t="s">
        <v>222</v>
      </c>
      <c r="G347" s="26" t="s">
        <v>229</v>
      </c>
      <c r="H347" s="26"/>
      <c r="I347" s="26"/>
      <c r="J347" s="26"/>
      <c r="K347" s="31"/>
      <c r="L347" s="26"/>
      <c r="M347" s="28" t="s">
        <v>1102</v>
      </c>
      <c r="N347" s="26"/>
      <c r="O347" s="26"/>
      <c r="Q347" s="29" t="str">
        <f t="shared" si="370"/>
        <v>G-EHMS</v>
      </c>
      <c r="R347" s="29" t="str">
        <f t="shared" si="371"/>
        <v>LONDON'S AIR AMBULANCE LTD</v>
      </c>
      <c r="S347" s="29" t="str">
        <f t="shared" si="372"/>
        <v>EXPL</v>
      </c>
      <c r="T347" s="29" t="str">
        <f t="shared" si="373"/>
        <v>EXPLORER</v>
      </c>
      <c r="U347" s="29">
        <f t="shared" si="374"/>
        <v>0</v>
      </c>
      <c r="V347" s="29" t="str">
        <f t="shared" si="375"/>
        <v>VCH</v>
      </c>
      <c r="W347" s="29" t="str">
        <f t="shared" si="376"/>
        <v>L</v>
      </c>
      <c r="X347" s="29">
        <f t="shared" si="377"/>
        <v>0</v>
      </c>
      <c r="Y347" s="29">
        <f t="shared" si="378"/>
        <v>0</v>
      </c>
      <c r="Z347" s="29" t="str">
        <f t="shared" si="379"/>
        <v>HLE</v>
      </c>
      <c r="AA347" s="29">
        <f t="shared" si="380"/>
        <v>0</v>
      </c>
      <c r="AB347" s="29">
        <f t="shared" si="381"/>
        <v>0</v>
      </c>
      <c r="AC347" s="29" t="str">
        <f t="shared" si="382"/>
        <v>HLE27</v>
      </c>
      <c r="AD347" s="29">
        <f t="shared" si="383"/>
        <v>0</v>
      </c>
      <c r="AE347" s="29">
        <f t="shared" si="384"/>
        <v>0</v>
      </c>
    </row>
    <row r="348" spans="1:31" x14ac:dyDescent="0.25">
      <c r="A348" s="28" t="s">
        <v>1103</v>
      </c>
      <c r="B348" s="26" t="s">
        <v>635</v>
      </c>
      <c r="C348" s="26" t="s">
        <v>241</v>
      </c>
      <c r="D348" s="26"/>
      <c r="E348" s="26"/>
      <c r="F348" s="26" t="s">
        <v>222</v>
      </c>
      <c r="G348" s="26" t="s">
        <v>229</v>
      </c>
      <c r="H348" s="26"/>
      <c r="I348" s="26"/>
      <c r="J348" s="26"/>
      <c r="K348" s="26"/>
      <c r="L348" s="26"/>
      <c r="M348" s="28" t="s">
        <v>1104</v>
      </c>
      <c r="N348" s="26"/>
      <c r="O348" s="26"/>
      <c r="Q348" s="29" t="str">
        <f t="shared" si="370"/>
        <v>G-LNDN</v>
      </c>
      <c r="R348" s="29" t="str">
        <f t="shared" si="371"/>
        <v>LONDON'S AIR AMBULANCE LTD</v>
      </c>
      <c r="S348" s="29" t="str">
        <f t="shared" si="372"/>
        <v>EXPL</v>
      </c>
      <c r="T348" s="29" t="str">
        <f t="shared" si="373"/>
        <v>EXPLORER</v>
      </c>
      <c r="U348" s="29">
        <f t="shared" si="374"/>
        <v>0</v>
      </c>
      <c r="V348" s="29" t="str">
        <f t="shared" si="375"/>
        <v>VCH</v>
      </c>
      <c r="W348" s="29" t="str">
        <f t="shared" si="376"/>
        <v>L</v>
      </c>
      <c r="X348" s="29">
        <f t="shared" si="377"/>
        <v>0</v>
      </c>
      <c r="Y348" s="29">
        <f t="shared" si="378"/>
        <v>0</v>
      </c>
      <c r="Z348" s="29" t="str">
        <f t="shared" si="379"/>
        <v>HLE</v>
      </c>
      <c r="AA348" s="29">
        <f t="shared" si="380"/>
        <v>0</v>
      </c>
      <c r="AB348" s="29">
        <f t="shared" si="381"/>
        <v>0</v>
      </c>
      <c r="AC348" s="29" t="str">
        <f t="shared" si="382"/>
        <v>HLE28</v>
      </c>
      <c r="AD348" s="29">
        <f t="shared" si="383"/>
        <v>0</v>
      </c>
      <c r="AE348" s="29">
        <f t="shared" si="384"/>
        <v>0</v>
      </c>
    </row>
    <row r="349" spans="1:31" x14ac:dyDescent="0.25">
      <c r="A349" s="28" t="s">
        <v>1105</v>
      </c>
      <c r="B349" s="26" t="s">
        <v>451</v>
      </c>
      <c r="C349" s="26" t="s">
        <v>607</v>
      </c>
      <c r="D349" s="26" t="s">
        <v>608</v>
      </c>
      <c r="E349" s="26"/>
      <c r="F349" s="29" t="s">
        <v>222</v>
      </c>
      <c r="G349" s="26" t="s">
        <v>446</v>
      </c>
      <c r="H349" s="26"/>
      <c r="I349" s="26"/>
      <c r="J349" s="26" t="s">
        <v>454</v>
      </c>
      <c r="K349" s="26"/>
      <c r="L349" s="26"/>
      <c r="M349" s="26" t="s">
        <v>8456</v>
      </c>
      <c r="N349" s="26"/>
      <c r="O349" s="26"/>
      <c r="Q349" s="29" t="str">
        <f t="shared" si="370"/>
        <v>G-LNCC</v>
      </c>
      <c r="R349" s="29" t="str">
        <f t="shared" si="371"/>
        <v>LINCOLNSHIRE &amp; NOTTINGHAMSHIRE AIR AMBULANCE</v>
      </c>
      <c r="S349" s="29" t="str">
        <f t="shared" si="372"/>
        <v>A169</v>
      </c>
      <c r="T349" s="29">
        <f t="shared" si="373"/>
        <v>0</v>
      </c>
      <c r="U349" s="29">
        <f t="shared" si="374"/>
        <v>0</v>
      </c>
      <c r="V349" s="29" t="str">
        <f t="shared" si="375"/>
        <v>VCH</v>
      </c>
      <c r="W349" s="29" t="str">
        <f t="shared" si="376"/>
        <v>L</v>
      </c>
      <c r="X349" s="29">
        <f t="shared" si="377"/>
        <v>0</v>
      </c>
      <c r="Y349" s="29">
        <f t="shared" si="378"/>
        <v>0</v>
      </c>
      <c r="Z349" s="29" t="str">
        <f t="shared" si="379"/>
        <v>HLE</v>
      </c>
      <c r="AA349" s="29">
        <f t="shared" si="380"/>
        <v>0</v>
      </c>
      <c r="AB349" s="29">
        <f t="shared" si="381"/>
        <v>0</v>
      </c>
      <c r="AC349" s="29" t="str">
        <f t="shared" si="382"/>
        <v>HLE29</v>
      </c>
      <c r="AD349" s="29">
        <f t="shared" si="383"/>
        <v>0</v>
      </c>
      <c r="AE349" s="29">
        <f t="shared" si="384"/>
        <v>0</v>
      </c>
    </row>
    <row r="350" spans="1:31" x14ac:dyDescent="0.25">
      <c r="A350" s="28" t="s">
        <v>1106</v>
      </c>
      <c r="B350" s="29" t="s">
        <v>724</v>
      </c>
      <c r="C350" s="29" t="s">
        <v>509</v>
      </c>
      <c r="D350" s="30" t="s">
        <v>510</v>
      </c>
      <c r="F350" s="29" t="s">
        <v>396</v>
      </c>
      <c r="G350" s="26" t="s">
        <v>446</v>
      </c>
      <c r="H350" s="26"/>
      <c r="I350" s="26"/>
      <c r="J350" s="26" t="s">
        <v>725</v>
      </c>
      <c r="K350" s="31"/>
      <c r="L350" s="26"/>
      <c r="M350" s="26" t="s">
        <v>8457</v>
      </c>
      <c r="N350" s="26"/>
      <c r="O350" s="26"/>
      <c r="Q350" s="29" t="str">
        <f t="shared" ref="Q350:Q352" si="385">A424</f>
        <v>G-WNAS</v>
      </c>
      <c r="R350" s="29" t="str">
        <f t="shared" ref="R350:R352" si="386">B424</f>
        <v>WARWICKSHIRE &amp; NORTHAMPTONSHIRE AIR AMBULANCE</v>
      </c>
      <c r="S350" s="29" t="str">
        <f t="shared" ref="S350:S352" si="387">C424</f>
        <v>A109</v>
      </c>
      <c r="T350" s="29">
        <f t="shared" ref="T350:T352" si="388">D424</f>
        <v>0</v>
      </c>
      <c r="U350" s="29">
        <f t="shared" ref="U350:U352" si="389">E424</f>
        <v>0</v>
      </c>
      <c r="V350" s="29" t="str">
        <f t="shared" ref="V350:V352" si="390">F424</f>
        <v>VCH</v>
      </c>
      <c r="W350" s="29" t="str">
        <f t="shared" ref="W350:W352" si="391">G424</f>
        <v>L</v>
      </c>
      <c r="X350" s="29">
        <f t="shared" ref="X350:X352" si="392">H424</f>
        <v>0</v>
      </c>
      <c r="Y350" s="29">
        <f t="shared" ref="Y350:Y352" si="393">I424</f>
        <v>0</v>
      </c>
      <c r="Z350" s="29" t="str">
        <f t="shared" ref="Z350:Z352" si="394">J424</f>
        <v>HLE</v>
      </c>
      <c r="AA350" s="29">
        <f t="shared" ref="AA350:AA352" si="395">K424</f>
        <v>0</v>
      </c>
      <c r="AB350" s="29">
        <f t="shared" ref="AB350:AB352" si="396">L424</f>
        <v>0</v>
      </c>
      <c r="AC350" s="29" t="str">
        <f t="shared" ref="AC350:AC352" si="397">M424</f>
        <v>HLE53</v>
      </c>
      <c r="AD350" s="29">
        <f t="shared" ref="AD350:AD352" si="398">N424</f>
        <v>0</v>
      </c>
      <c r="AE350" s="29">
        <f t="shared" ref="AE350:AE352" si="399">O424</f>
        <v>0</v>
      </c>
    </row>
    <row r="351" spans="1:31" x14ac:dyDescent="0.25">
      <c r="A351" s="28" t="s">
        <v>1107</v>
      </c>
      <c r="B351" s="26" t="s">
        <v>451</v>
      </c>
      <c r="C351" s="26" t="s">
        <v>607</v>
      </c>
      <c r="D351" s="26" t="s">
        <v>608</v>
      </c>
      <c r="E351" s="26"/>
      <c r="F351" s="29" t="s">
        <v>222</v>
      </c>
      <c r="G351" s="26" t="s">
        <v>446</v>
      </c>
      <c r="H351" s="26"/>
      <c r="I351" s="26"/>
      <c r="J351" s="26" t="s">
        <v>454</v>
      </c>
      <c r="K351" s="26"/>
      <c r="L351" s="26"/>
      <c r="M351" s="26" t="s">
        <v>8458</v>
      </c>
      <c r="N351" s="26"/>
      <c r="O351" s="26"/>
      <c r="Q351" s="29" t="str">
        <f t="shared" si="385"/>
        <v>G-TAAS</v>
      </c>
      <c r="R351" s="29" t="str">
        <f t="shared" si="386"/>
        <v>DERBYSHIRE, LEICESTERSHIRE AND RUTLAND AIR AMBULANCE</v>
      </c>
      <c r="S351" s="29" t="str">
        <f t="shared" si="387"/>
        <v>A109</v>
      </c>
      <c r="T351" s="29">
        <f t="shared" si="388"/>
        <v>0</v>
      </c>
      <c r="U351" s="29">
        <f t="shared" si="389"/>
        <v>0</v>
      </c>
      <c r="V351" s="29" t="str">
        <f t="shared" si="390"/>
        <v>VCH</v>
      </c>
      <c r="W351" s="29" t="str">
        <f t="shared" si="391"/>
        <v>P</v>
      </c>
      <c r="X351" s="29">
        <f t="shared" si="392"/>
        <v>0</v>
      </c>
      <c r="Y351" s="29">
        <f t="shared" si="393"/>
        <v>0</v>
      </c>
      <c r="Z351" s="29" t="str">
        <f t="shared" si="394"/>
        <v>HLE</v>
      </c>
      <c r="AA351" s="29">
        <f t="shared" si="395"/>
        <v>0</v>
      </c>
      <c r="AB351" s="29">
        <f t="shared" si="396"/>
        <v>0</v>
      </c>
      <c r="AC351" s="29" t="str">
        <f t="shared" si="397"/>
        <v>HLE54</v>
      </c>
      <c r="AD351" s="29">
        <f t="shared" si="398"/>
        <v>0</v>
      </c>
      <c r="AE351" s="29">
        <f t="shared" si="399"/>
        <v>0</v>
      </c>
    </row>
    <row r="352" spans="1:31" x14ac:dyDescent="0.25">
      <c r="A352" s="26" t="s">
        <v>1108</v>
      </c>
      <c r="B352" s="26" t="s">
        <v>508</v>
      </c>
      <c r="C352" s="26" t="s">
        <v>509</v>
      </c>
      <c r="D352" s="30" t="s">
        <v>510</v>
      </c>
      <c r="E352" s="26"/>
      <c r="F352" s="29" t="s">
        <v>396</v>
      </c>
      <c r="G352" s="26" t="s">
        <v>85</v>
      </c>
      <c r="H352" s="26"/>
      <c r="I352" s="26"/>
      <c r="J352" s="26" t="s">
        <v>511</v>
      </c>
      <c r="K352" s="26"/>
      <c r="L352" s="26"/>
      <c r="M352" s="26" t="s">
        <v>8459</v>
      </c>
      <c r="N352" s="26"/>
      <c r="O352" s="26"/>
      <c r="Q352" s="29" t="str">
        <f t="shared" si="385"/>
        <v>G-HHEM</v>
      </c>
      <c r="R352" s="29" t="str">
        <f t="shared" si="386"/>
        <v>ESSEX &amp; HERTS AIR AMBULANCE TRUST</v>
      </c>
      <c r="S352" s="29" t="str">
        <f t="shared" si="387"/>
        <v>A169</v>
      </c>
      <c r="T352" s="29">
        <f t="shared" si="388"/>
        <v>0</v>
      </c>
      <c r="U352" s="29">
        <f t="shared" si="389"/>
        <v>0</v>
      </c>
      <c r="V352" s="29" t="str">
        <f t="shared" si="390"/>
        <v>VCH</v>
      </c>
      <c r="W352" s="29" t="str">
        <f t="shared" si="391"/>
        <v>L</v>
      </c>
      <c r="X352" s="29">
        <f t="shared" si="392"/>
        <v>0</v>
      </c>
      <c r="Y352" s="29">
        <f t="shared" si="393"/>
        <v>0</v>
      </c>
      <c r="Z352" s="29" t="str">
        <f t="shared" si="394"/>
        <v>HLE</v>
      </c>
      <c r="AA352" s="29">
        <f t="shared" si="395"/>
        <v>0</v>
      </c>
      <c r="AB352" s="29">
        <f t="shared" si="396"/>
        <v>0</v>
      </c>
      <c r="AC352" s="29" t="str">
        <f t="shared" si="397"/>
        <v>HLE55</v>
      </c>
      <c r="AD352" s="29">
        <f t="shared" si="398"/>
        <v>0</v>
      </c>
      <c r="AE352" s="29">
        <f t="shared" si="399"/>
        <v>0</v>
      </c>
    </row>
    <row r="353" spans="1:31" x14ac:dyDescent="0.25">
      <c r="A353" s="28" t="s">
        <v>1109</v>
      </c>
      <c r="B353" s="26" t="s">
        <v>461</v>
      </c>
      <c r="C353" s="29" t="s">
        <v>439</v>
      </c>
      <c r="D353" s="29" t="s">
        <v>440</v>
      </c>
      <c r="F353" s="29" t="s">
        <v>396</v>
      </c>
      <c r="G353" s="26" t="s">
        <v>85</v>
      </c>
      <c r="H353" s="26"/>
      <c r="I353" s="26"/>
      <c r="J353" s="26" t="s">
        <v>818</v>
      </c>
      <c r="K353" s="26"/>
      <c r="L353" s="26"/>
      <c r="M353" s="26" t="s">
        <v>8460</v>
      </c>
      <c r="N353" s="26"/>
      <c r="O353" s="26"/>
      <c r="Q353" s="29" t="str">
        <f t="shared" ref="Q353:AE357" si="400">A428</f>
        <v>G-HIOW</v>
      </c>
      <c r="R353" s="29" t="str">
        <f t="shared" si="400"/>
        <v>HAMPSHIRE AND ISLE OF WIGHT AIR AMBULANCE</v>
      </c>
      <c r="S353" s="29" t="str">
        <f t="shared" si="400"/>
        <v>EC35</v>
      </c>
      <c r="T353" s="29">
        <f t="shared" si="400"/>
        <v>0</v>
      </c>
      <c r="U353" s="29">
        <f t="shared" si="400"/>
        <v>0</v>
      </c>
      <c r="V353" s="29" t="str">
        <f t="shared" si="400"/>
        <v>VCH</v>
      </c>
      <c r="W353" s="29" t="str">
        <f t="shared" si="400"/>
        <v>L</v>
      </c>
      <c r="X353" s="29">
        <f t="shared" si="400"/>
        <v>0</v>
      </c>
      <c r="Y353" s="29">
        <f t="shared" si="400"/>
        <v>0</v>
      </c>
      <c r="Z353" s="29" t="str">
        <f t="shared" si="400"/>
        <v>HLE</v>
      </c>
      <c r="AA353" s="29">
        <f t="shared" si="400"/>
        <v>0</v>
      </c>
      <c r="AB353" s="29">
        <f t="shared" si="400"/>
        <v>0</v>
      </c>
      <c r="AC353" s="29" t="str">
        <f t="shared" si="400"/>
        <v>HLE56</v>
      </c>
      <c r="AD353" s="29">
        <f t="shared" si="400"/>
        <v>0</v>
      </c>
      <c r="AE353" s="29">
        <f t="shared" si="400"/>
        <v>0</v>
      </c>
    </row>
    <row r="354" spans="1:31" x14ac:dyDescent="0.25">
      <c r="A354" s="28" t="s">
        <v>1110</v>
      </c>
      <c r="B354" s="26" t="s">
        <v>461</v>
      </c>
      <c r="C354" s="29" t="s">
        <v>439</v>
      </c>
      <c r="D354" s="29" t="s">
        <v>440</v>
      </c>
      <c r="F354" s="29" t="s">
        <v>396</v>
      </c>
      <c r="G354" s="26" t="s">
        <v>85</v>
      </c>
      <c r="H354" s="26"/>
      <c r="I354" s="26"/>
      <c r="J354" s="26" t="s">
        <v>818</v>
      </c>
      <c r="K354" s="26"/>
      <c r="L354" s="26"/>
      <c r="M354" s="26" t="s">
        <v>8461</v>
      </c>
      <c r="N354" s="26"/>
      <c r="O354" s="26"/>
      <c r="Q354" s="29" t="str">
        <f t="shared" si="400"/>
        <v>G-NHAA</v>
      </c>
      <c r="R354" s="29" t="str">
        <f t="shared" si="400"/>
        <v>GREAT NORTH AIR AMBULANCE</v>
      </c>
      <c r="S354" s="29" t="str">
        <f t="shared" si="400"/>
        <v>AS65</v>
      </c>
      <c r="T354" s="29" t="str">
        <f t="shared" si="400"/>
        <v>DAUPHIN</v>
      </c>
      <c r="U354" s="29">
        <f t="shared" si="400"/>
        <v>0</v>
      </c>
      <c r="V354" s="29" t="str">
        <f t="shared" si="400"/>
        <v>VCH</v>
      </c>
      <c r="W354" s="29" t="str">
        <f t="shared" si="400"/>
        <v>L</v>
      </c>
      <c r="X354" s="29">
        <f t="shared" si="400"/>
        <v>0</v>
      </c>
      <c r="Y354" s="29">
        <f t="shared" si="400"/>
        <v>0</v>
      </c>
      <c r="Z354" s="29" t="str">
        <f t="shared" si="400"/>
        <v>HLE</v>
      </c>
      <c r="AA354" s="29">
        <f t="shared" si="400"/>
        <v>0</v>
      </c>
      <c r="AB354" s="29">
        <f t="shared" si="400"/>
        <v>0</v>
      </c>
      <c r="AC354" s="29" t="str">
        <f t="shared" si="400"/>
        <v>HLE58</v>
      </c>
      <c r="AD354" s="29">
        <f t="shared" si="400"/>
        <v>0</v>
      </c>
      <c r="AE354" s="29">
        <f t="shared" si="400"/>
        <v>0</v>
      </c>
    </row>
    <row r="355" spans="1:31" x14ac:dyDescent="0.25">
      <c r="A355" s="28" t="s">
        <v>1111</v>
      </c>
      <c r="B355" s="26" t="s">
        <v>461</v>
      </c>
      <c r="C355" s="29" t="s">
        <v>439</v>
      </c>
      <c r="D355" s="29" t="s">
        <v>440</v>
      </c>
      <c r="F355" s="29" t="s">
        <v>396</v>
      </c>
      <c r="G355" s="26" t="s">
        <v>85</v>
      </c>
      <c r="H355" s="26"/>
      <c r="I355" s="26"/>
      <c r="J355" s="26" t="s">
        <v>818</v>
      </c>
      <c r="K355" s="26"/>
      <c r="L355" s="26"/>
      <c r="M355" s="26" t="s">
        <v>8462</v>
      </c>
      <c r="N355" s="26"/>
      <c r="O355" s="26"/>
      <c r="Q355" s="29" t="str">
        <f t="shared" si="400"/>
        <v>G-KSST</v>
      </c>
      <c r="R355" s="29" t="str">
        <f t="shared" si="400"/>
        <v>AIR AMBULANCE KENT SURREY SUSSEX</v>
      </c>
      <c r="S355" s="29" t="str">
        <f t="shared" si="400"/>
        <v>A169</v>
      </c>
      <c r="T355" s="29">
        <f t="shared" si="400"/>
        <v>0</v>
      </c>
      <c r="U355" s="29">
        <f t="shared" si="400"/>
        <v>0</v>
      </c>
      <c r="V355" s="29" t="str">
        <f t="shared" si="400"/>
        <v>VCH</v>
      </c>
      <c r="W355" s="29" t="str">
        <f t="shared" si="400"/>
        <v>L</v>
      </c>
      <c r="X355" s="29">
        <f t="shared" si="400"/>
        <v>0</v>
      </c>
      <c r="Y355" s="29">
        <f t="shared" si="400"/>
        <v>0</v>
      </c>
      <c r="Z355" s="29" t="str">
        <f t="shared" si="400"/>
        <v>HLE</v>
      </c>
      <c r="AA355" s="29">
        <f t="shared" si="400"/>
        <v>0</v>
      </c>
      <c r="AB355" s="29">
        <f t="shared" si="400"/>
        <v>0</v>
      </c>
      <c r="AC355" s="29" t="str">
        <f t="shared" si="400"/>
        <v>HLE60</v>
      </c>
      <c r="AD355" s="29">
        <f t="shared" si="400"/>
        <v>0</v>
      </c>
      <c r="AE355" s="29">
        <f t="shared" si="400"/>
        <v>0</v>
      </c>
    </row>
    <row r="356" spans="1:31" x14ac:dyDescent="0.25">
      <c r="A356" s="28" t="s">
        <v>1112</v>
      </c>
      <c r="B356" s="26" t="s">
        <v>461</v>
      </c>
      <c r="C356" s="29" t="s">
        <v>439</v>
      </c>
      <c r="D356" s="29" t="s">
        <v>440</v>
      </c>
      <c r="F356" s="29" t="s">
        <v>396</v>
      </c>
      <c r="G356" s="26" t="s">
        <v>85</v>
      </c>
      <c r="H356" s="26"/>
      <c r="I356" s="26"/>
      <c r="J356" s="26" t="s">
        <v>818</v>
      </c>
      <c r="K356" s="26"/>
      <c r="L356" s="26"/>
      <c r="M356" s="26" t="s">
        <v>8463</v>
      </c>
      <c r="N356" s="26"/>
      <c r="O356" s="26"/>
      <c r="Q356" s="29" t="str">
        <f t="shared" si="400"/>
        <v>G-NHAB</v>
      </c>
      <c r="R356" s="29" t="str">
        <f t="shared" si="400"/>
        <v>GREAT NORTH AIR AMBULANCE</v>
      </c>
      <c r="S356" s="29" t="str">
        <f t="shared" si="400"/>
        <v>AS65</v>
      </c>
      <c r="T356" s="29" t="str">
        <f t="shared" si="400"/>
        <v>DAUPHIN</v>
      </c>
      <c r="U356" s="29">
        <f t="shared" si="400"/>
        <v>0</v>
      </c>
      <c r="V356" s="29" t="str">
        <f t="shared" si="400"/>
        <v>VCH</v>
      </c>
      <c r="W356" s="29" t="str">
        <f t="shared" si="400"/>
        <v>L</v>
      </c>
      <c r="X356" s="29">
        <f t="shared" si="400"/>
        <v>0</v>
      </c>
      <c r="Y356" s="29">
        <f t="shared" si="400"/>
        <v>0</v>
      </c>
      <c r="Z356" s="29" t="str">
        <f t="shared" si="400"/>
        <v>HLE</v>
      </c>
      <c r="AA356" s="29">
        <f t="shared" si="400"/>
        <v>0</v>
      </c>
      <c r="AB356" s="29">
        <f t="shared" si="400"/>
        <v>0</v>
      </c>
      <c r="AC356" s="29" t="str">
        <f t="shared" si="400"/>
        <v>HLE63</v>
      </c>
      <c r="AD356" s="29">
        <f t="shared" si="400"/>
        <v>0</v>
      </c>
      <c r="AE356" s="29">
        <f t="shared" si="400"/>
        <v>0</v>
      </c>
    </row>
    <row r="357" spans="1:31" x14ac:dyDescent="0.25">
      <c r="A357" s="28" t="s">
        <v>1113</v>
      </c>
      <c r="B357" s="26" t="s">
        <v>461</v>
      </c>
      <c r="C357" s="29" t="s">
        <v>439</v>
      </c>
      <c r="D357" s="29" t="s">
        <v>440</v>
      </c>
      <c r="F357" s="29" t="s">
        <v>396</v>
      </c>
      <c r="G357" s="26" t="s">
        <v>85</v>
      </c>
      <c r="H357" s="26"/>
      <c r="I357" s="26"/>
      <c r="J357" s="26" t="s">
        <v>818</v>
      </c>
      <c r="K357" s="26"/>
      <c r="L357" s="26"/>
      <c r="M357" s="26" t="s">
        <v>8464</v>
      </c>
      <c r="N357" s="26"/>
      <c r="O357" s="26"/>
      <c r="Q357" s="29" t="str">
        <f t="shared" si="400"/>
        <v>G-MGPS</v>
      </c>
      <c r="R357" s="29" t="str">
        <f t="shared" si="400"/>
        <v>MAGPAS AIR AMBULANCE</v>
      </c>
      <c r="S357" s="29" t="str">
        <f t="shared" si="400"/>
        <v>A169</v>
      </c>
      <c r="T357" s="29">
        <f t="shared" si="400"/>
        <v>0</v>
      </c>
      <c r="U357" s="29">
        <f t="shared" si="400"/>
        <v>0</v>
      </c>
      <c r="V357" s="29" t="str">
        <f t="shared" si="400"/>
        <v>VCH</v>
      </c>
      <c r="W357" s="29" t="str">
        <f t="shared" si="400"/>
        <v>L</v>
      </c>
      <c r="X357" s="29">
        <f t="shared" si="400"/>
        <v>0</v>
      </c>
      <c r="Y357" s="29">
        <f t="shared" si="400"/>
        <v>0</v>
      </c>
      <c r="Z357" s="29" t="str">
        <f t="shared" si="400"/>
        <v>HLE</v>
      </c>
      <c r="AA357" s="29">
        <f t="shared" si="400"/>
        <v>0</v>
      </c>
      <c r="AB357" s="29">
        <f t="shared" si="400"/>
        <v>0</v>
      </c>
      <c r="AC357" s="29" t="str">
        <f t="shared" si="400"/>
        <v>HLE66</v>
      </c>
      <c r="AD357" s="29">
        <f t="shared" si="400"/>
        <v>0</v>
      </c>
      <c r="AE357" s="29">
        <f t="shared" si="400"/>
        <v>0</v>
      </c>
    </row>
    <row r="358" spans="1:31" x14ac:dyDescent="0.25">
      <c r="A358" s="28" t="s">
        <v>1114</v>
      </c>
      <c r="B358" s="26" t="s">
        <v>461</v>
      </c>
      <c r="C358" s="29" t="s">
        <v>439</v>
      </c>
      <c r="D358" s="29" t="s">
        <v>440</v>
      </c>
      <c r="F358" s="29" t="s">
        <v>396</v>
      </c>
      <c r="G358" s="26" t="s">
        <v>85</v>
      </c>
      <c r="H358" s="26"/>
      <c r="I358" s="26"/>
      <c r="J358" s="26" t="s">
        <v>818</v>
      </c>
      <c r="K358" s="26"/>
      <c r="L358" s="26"/>
      <c r="M358" s="26" t="s">
        <v>8465</v>
      </c>
      <c r="N358" s="26"/>
      <c r="O358" s="26"/>
      <c r="Q358" s="29" t="str">
        <f t="shared" ref="Q358:Q374" si="401">A434</f>
        <v>G-DVAA</v>
      </c>
      <c r="R358" s="29" t="str">
        <f t="shared" ref="R358:R374" si="402">B434</f>
        <v>DEVON AIR AMBULANCE TRADING COMPANY LTD</v>
      </c>
      <c r="S358" s="29" t="str">
        <f t="shared" ref="S358:S374" si="403">C434</f>
        <v>EC35</v>
      </c>
      <c r="T358" s="29">
        <f t="shared" ref="T358:T374" si="404">D434</f>
        <v>0</v>
      </c>
      <c r="U358" s="29">
        <f t="shared" ref="U358:U374" si="405">E434</f>
        <v>0</v>
      </c>
      <c r="V358" s="29" t="str">
        <f t="shared" ref="V358:V374" si="406">F434</f>
        <v>VCH</v>
      </c>
      <c r="W358" s="29" t="str">
        <f t="shared" ref="W358:W374" si="407">G434</f>
        <v>L</v>
      </c>
      <c r="X358" s="29">
        <f t="shared" ref="X358:X374" si="408">H434</f>
        <v>0</v>
      </c>
      <c r="Y358" s="29">
        <f t="shared" ref="Y358:Y374" si="409">I434</f>
        <v>0</v>
      </c>
      <c r="Z358" s="29" t="str">
        <f t="shared" ref="Z358:Z374" si="410">J434</f>
        <v>HLE</v>
      </c>
      <c r="AA358" s="29">
        <f t="shared" ref="AA358:AA374" si="411">K434</f>
        <v>0</v>
      </c>
      <c r="AB358" s="29">
        <f t="shared" ref="AB358:AB374" si="412">L434</f>
        <v>0</v>
      </c>
      <c r="AC358" s="29" t="str">
        <f t="shared" ref="AC358:AC374" si="413">M434</f>
        <v>HLE71</v>
      </c>
      <c r="AD358" s="29">
        <f t="shared" ref="AD358:AD374" si="414">N434</f>
        <v>0</v>
      </c>
      <c r="AE358" s="29">
        <f t="shared" ref="AE358:AE374" si="415">O434</f>
        <v>0</v>
      </c>
    </row>
    <row r="359" spans="1:31" x14ac:dyDescent="0.25">
      <c r="A359" s="28" t="s">
        <v>1115</v>
      </c>
      <c r="B359" s="26" t="s">
        <v>461</v>
      </c>
      <c r="C359" s="29" t="s">
        <v>439</v>
      </c>
      <c r="D359" s="29" t="s">
        <v>440</v>
      </c>
      <c r="F359" s="29" t="s">
        <v>396</v>
      </c>
      <c r="G359" s="26" t="s">
        <v>85</v>
      </c>
      <c r="H359" s="26"/>
      <c r="I359" s="26"/>
      <c r="J359" s="26" t="s">
        <v>818</v>
      </c>
      <c r="K359" s="26"/>
      <c r="L359" s="26"/>
      <c r="M359" s="26" t="s">
        <v>8466</v>
      </c>
      <c r="N359" s="26"/>
      <c r="O359" s="26"/>
      <c r="Q359" s="29" t="str">
        <f t="shared" si="401"/>
        <v>G-NWEM</v>
      </c>
      <c r="R359" s="29" t="str">
        <f t="shared" si="402"/>
        <v>NORTH WEST  AIR AMBULANCE</v>
      </c>
      <c r="S359" s="29" t="str">
        <f t="shared" si="403"/>
        <v>EC35</v>
      </c>
      <c r="T359" s="29">
        <f t="shared" si="404"/>
        <v>0</v>
      </c>
      <c r="U359" s="29">
        <f t="shared" si="405"/>
        <v>0</v>
      </c>
      <c r="V359" s="29" t="str">
        <f t="shared" si="406"/>
        <v>VCH</v>
      </c>
      <c r="W359" s="29" t="str">
        <f t="shared" si="407"/>
        <v>L</v>
      </c>
      <c r="X359" s="29">
        <f t="shared" si="408"/>
        <v>0</v>
      </c>
      <c r="Y359" s="29">
        <f t="shared" si="409"/>
        <v>0</v>
      </c>
      <c r="Z359" s="29" t="str">
        <f t="shared" si="410"/>
        <v>HLE</v>
      </c>
      <c r="AA359" s="29">
        <f t="shared" si="411"/>
        <v>0</v>
      </c>
      <c r="AB359" s="29">
        <f t="shared" si="412"/>
        <v>0</v>
      </c>
      <c r="AC359" s="29" t="str">
        <f t="shared" si="413"/>
        <v>HLE72</v>
      </c>
      <c r="AD359" s="29">
        <f t="shared" si="414"/>
        <v>0</v>
      </c>
      <c r="AE359" s="29">
        <f t="shared" si="415"/>
        <v>0</v>
      </c>
    </row>
    <row r="360" spans="1:31" x14ac:dyDescent="0.25">
      <c r="A360" s="28" t="s">
        <v>1116</v>
      </c>
      <c r="B360" s="26" t="s">
        <v>461</v>
      </c>
      <c r="C360" s="29" t="s">
        <v>439</v>
      </c>
      <c r="D360" s="29" t="s">
        <v>440</v>
      </c>
      <c r="F360" s="29" t="s">
        <v>396</v>
      </c>
      <c r="G360" s="26" t="s">
        <v>85</v>
      </c>
      <c r="H360" s="26"/>
      <c r="I360" s="26"/>
      <c r="J360" s="26" t="s">
        <v>818</v>
      </c>
      <c r="K360" s="26"/>
      <c r="L360" s="26"/>
      <c r="M360" s="26" t="s">
        <v>8467</v>
      </c>
      <c r="N360" s="26"/>
      <c r="O360" s="26"/>
      <c r="Q360" s="29" t="str">
        <f t="shared" si="401"/>
        <v>G-NWAE</v>
      </c>
      <c r="R360" s="29" t="str">
        <f t="shared" si="402"/>
        <v>NORTH WEST  AIR AMBULANCE</v>
      </c>
      <c r="S360" s="29" t="str">
        <f t="shared" si="403"/>
        <v>EC35</v>
      </c>
      <c r="T360" s="29">
        <f t="shared" si="404"/>
        <v>0</v>
      </c>
      <c r="U360" s="29">
        <f t="shared" si="405"/>
        <v>0</v>
      </c>
      <c r="V360" s="29" t="str">
        <f t="shared" si="406"/>
        <v>VCH</v>
      </c>
      <c r="W360" s="29" t="str">
        <f t="shared" si="407"/>
        <v>L</v>
      </c>
      <c r="X360" s="29">
        <f t="shared" si="408"/>
        <v>0</v>
      </c>
      <c r="Y360" s="29">
        <f t="shared" si="409"/>
        <v>0</v>
      </c>
      <c r="Z360" s="29" t="str">
        <f t="shared" si="410"/>
        <v>HLE</v>
      </c>
      <c r="AA360" s="29">
        <f t="shared" si="411"/>
        <v>0</v>
      </c>
      <c r="AB360" s="29">
        <f t="shared" si="412"/>
        <v>0</v>
      </c>
      <c r="AC360" s="29" t="str">
        <f t="shared" si="413"/>
        <v>HLE75</v>
      </c>
      <c r="AD360" s="29">
        <f t="shared" si="414"/>
        <v>0</v>
      </c>
      <c r="AE360" s="29">
        <f t="shared" si="415"/>
        <v>0</v>
      </c>
    </row>
    <row r="361" spans="1:31" x14ac:dyDescent="0.25">
      <c r="A361" s="27" t="s">
        <v>1117</v>
      </c>
      <c r="B361" s="26" t="s">
        <v>561</v>
      </c>
      <c r="C361" s="26" t="s">
        <v>445</v>
      </c>
      <c r="D361" s="26"/>
      <c r="E361" s="26"/>
      <c r="F361" s="29" t="s">
        <v>396</v>
      </c>
      <c r="G361" s="26" t="s">
        <v>446</v>
      </c>
      <c r="H361" s="26"/>
      <c r="I361" s="26"/>
      <c r="J361" s="26" t="s">
        <v>562</v>
      </c>
      <c r="K361" s="26"/>
      <c r="L361" s="26"/>
      <c r="M361" s="26" t="s">
        <v>8468</v>
      </c>
      <c r="N361" s="26"/>
      <c r="O361" s="26"/>
      <c r="Q361" s="29" t="str">
        <f t="shared" si="401"/>
        <v>G-SCAA</v>
      </c>
      <c r="R361" s="29" t="str">
        <f t="shared" si="402"/>
        <v>SCOTLAND'S CHARITY AIR AMBULANCE</v>
      </c>
      <c r="S361" s="29" t="str">
        <f t="shared" si="403"/>
        <v>EC35</v>
      </c>
      <c r="T361" s="29">
        <f t="shared" si="404"/>
        <v>0</v>
      </c>
      <c r="U361" s="29">
        <f t="shared" si="405"/>
        <v>0</v>
      </c>
      <c r="V361" s="29" t="str">
        <f t="shared" si="406"/>
        <v>VCH</v>
      </c>
      <c r="W361" s="29" t="str">
        <f t="shared" si="407"/>
        <v>L</v>
      </c>
      <c r="X361" s="29">
        <f t="shared" si="408"/>
        <v>0</v>
      </c>
      <c r="Y361" s="29">
        <f t="shared" si="409"/>
        <v>0</v>
      </c>
      <c r="Z361" s="29" t="str">
        <f t="shared" si="410"/>
        <v>HLE</v>
      </c>
      <c r="AA361" s="29">
        <f t="shared" si="411"/>
        <v>0</v>
      </c>
      <c r="AB361" s="29">
        <f t="shared" si="412"/>
        <v>0</v>
      </c>
      <c r="AC361" s="29" t="str">
        <f t="shared" si="413"/>
        <v>HLE76</v>
      </c>
      <c r="AD361" s="29">
        <f t="shared" si="414"/>
        <v>0</v>
      </c>
      <c r="AE361" s="29">
        <f t="shared" si="415"/>
        <v>0</v>
      </c>
    </row>
    <row r="362" spans="1:31" x14ac:dyDescent="0.25">
      <c r="A362" s="28" t="s">
        <v>1118</v>
      </c>
      <c r="B362" s="26" t="s">
        <v>561</v>
      </c>
      <c r="C362" s="26" t="s">
        <v>442</v>
      </c>
      <c r="D362" s="26"/>
      <c r="E362" s="26"/>
      <c r="F362" s="29" t="s">
        <v>396</v>
      </c>
      <c r="G362" s="26" t="s">
        <v>446</v>
      </c>
      <c r="H362" s="26"/>
      <c r="I362" s="26"/>
      <c r="J362" s="26" t="s">
        <v>562</v>
      </c>
      <c r="K362" s="26"/>
      <c r="L362" s="26"/>
      <c r="M362" s="26" t="s">
        <v>8469</v>
      </c>
      <c r="N362" s="26"/>
      <c r="O362" s="26"/>
      <c r="Q362" s="29" t="str">
        <f t="shared" si="401"/>
        <v>G-PICU</v>
      </c>
      <c r="R362" s="29" t="str">
        <f t="shared" si="402"/>
        <v>CHILDRENS AIR AMBULANCE</v>
      </c>
      <c r="S362" s="29" t="str">
        <f t="shared" si="403"/>
        <v>A169</v>
      </c>
      <c r="T362" s="29">
        <f t="shared" si="404"/>
        <v>0</v>
      </c>
      <c r="U362" s="29">
        <f t="shared" si="405"/>
        <v>0</v>
      </c>
      <c r="V362" s="29" t="str">
        <f t="shared" si="406"/>
        <v>VCH</v>
      </c>
      <c r="W362" s="29" t="str">
        <f t="shared" si="407"/>
        <v>L</v>
      </c>
      <c r="X362" s="29">
        <f t="shared" si="408"/>
        <v>0</v>
      </c>
      <c r="Y362" s="29">
        <f t="shared" si="409"/>
        <v>0</v>
      </c>
      <c r="Z362" s="29" t="str">
        <f t="shared" si="410"/>
        <v>HLE</v>
      </c>
      <c r="AA362" s="29">
        <f t="shared" si="411"/>
        <v>0</v>
      </c>
      <c r="AB362" s="29">
        <f t="shared" si="412"/>
        <v>0</v>
      </c>
      <c r="AC362" s="29" t="str">
        <f t="shared" si="413"/>
        <v>HLE80</v>
      </c>
      <c r="AD362" s="29">
        <f t="shared" si="414"/>
        <v>0</v>
      </c>
      <c r="AE362" s="29">
        <f t="shared" si="415"/>
        <v>0</v>
      </c>
    </row>
    <row r="363" spans="1:31" x14ac:dyDescent="0.25">
      <c r="A363" s="26" t="s">
        <v>1119</v>
      </c>
      <c r="B363" s="26" t="s">
        <v>571</v>
      </c>
      <c r="C363" s="26" t="s">
        <v>607</v>
      </c>
      <c r="D363" s="26" t="s">
        <v>608</v>
      </c>
      <c r="E363" s="26"/>
      <c r="F363" s="29" t="s">
        <v>222</v>
      </c>
      <c r="G363" s="26" t="s">
        <v>85</v>
      </c>
      <c r="H363" s="26"/>
      <c r="I363" s="26"/>
      <c r="J363" s="26" t="s">
        <v>573</v>
      </c>
      <c r="K363" s="26"/>
      <c r="L363" s="26"/>
      <c r="M363" s="26" t="s">
        <v>8470</v>
      </c>
      <c r="N363" s="26"/>
      <c r="O363" s="26"/>
      <c r="Q363" s="29" t="str">
        <f t="shared" si="401"/>
        <v>G-TCAA</v>
      </c>
      <c r="R363" s="29" t="str">
        <f t="shared" si="402"/>
        <v>CHILDRENS AIR AMBULANCE</v>
      </c>
      <c r="S363" s="29" t="str">
        <f t="shared" si="403"/>
        <v>A169</v>
      </c>
      <c r="T363" s="29">
        <f t="shared" si="404"/>
        <v>0</v>
      </c>
      <c r="U363" s="29">
        <f t="shared" si="405"/>
        <v>0</v>
      </c>
      <c r="V363" s="29" t="str">
        <f t="shared" si="406"/>
        <v>VCH</v>
      </c>
      <c r="W363" s="29" t="str">
        <f t="shared" si="407"/>
        <v>L</v>
      </c>
      <c r="X363" s="29">
        <f t="shared" si="408"/>
        <v>0</v>
      </c>
      <c r="Y363" s="29">
        <f t="shared" si="409"/>
        <v>0</v>
      </c>
      <c r="Z363" s="29" t="str">
        <f t="shared" si="410"/>
        <v>HLE</v>
      </c>
      <c r="AA363" s="29">
        <f t="shared" si="411"/>
        <v>0</v>
      </c>
      <c r="AB363" s="29">
        <f t="shared" si="412"/>
        <v>0</v>
      </c>
      <c r="AC363" s="29" t="str">
        <f t="shared" si="413"/>
        <v>HLE81</v>
      </c>
      <c r="AD363" s="29">
        <f t="shared" si="414"/>
        <v>0</v>
      </c>
      <c r="AE363" s="29">
        <f t="shared" si="415"/>
        <v>0</v>
      </c>
    </row>
    <row r="364" spans="1:31" x14ac:dyDescent="0.25">
      <c r="A364" s="27" t="s">
        <v>1120</v>
      </c>
      <c r="B364" s="26" t="s">
        <v>753</v>
      </c>
      <c r="C364" s="26" t="s">
        <v>607</v>
      </c>
      <c r="D364" s="26" t="s">
        <v>608</v>
      </c>
      <c r="E364" s="26"/>
      <c r="F364" s="29" t="s">
        <v>222</v>
      </c>
      <c r="G364" s="26" t="s">
        <v>446</v>
      </c>
      <c r="H364" s="26"/>
      <c r="I364" s="26"/>
      <c r="J364" s="26" t="s">
        <v>754</v>
      </c>
      <c r="K364" s="26"/>
      <c r="L364" s="26"/>
      <c r="M364" s="26" t="s">
        <v>8471</v>
      </c>
      <c r="N364" s="26"/>
      <c r="O364" s="26"/>
      <c r="Q364" s="29" t="str">
        <f t="shared" si="401"/>
        <v>G-RESU</v>
      </c>
      <c r="R364" s="29" t="str">
        <f t="shared" si="402"/>
        <v>EAST ANGLIAN AIR AMBULANCE</v>
      </c>
      <c r="S364" s="29" t="str">
        <f t="shared" si="403"/>
        <v>EC45</v>
      </c>
      <c r="T364" s="29">
        <f t="shared" si="404"/>
        <v>0</v>
      </c>
      <c r="U364" s="29">
        <f t="shared" si="405"/>
        <v>0</v>
      </c>
      <c r="V364" s="29" t="str">
        <f t="shared" si="406"/>
        <v>VCH</v>
      </c>
      <c r="W364" s="29" t="str">
        <f t="shared" si="407"/>
        <v>L</v>
      </c>
      <c r="X364" s="29">
        <f t="shared" si="408"/>
        <v>0</v>
      </c>
      <c r="Y364" s="29">
        <f t="shared" si="409"/>
        <v>0</v>
      </c>
      <c r="Z364" s="29" t="str">
        <f t="shared" si="410"/>
        <v>HLE</v>
      </c>
      <c r="AA364" s="29">
        <f t="shared" si="411"/>
        <v>0</v>
      </c>
      <c r="AB364" s="29">
        <f t="shared" si="412"/>
        <v>0</v>
      </c>
      <c r="AC364" s="29" t="str">
        <f t="shared" si="413"/>
        <v>HLE85</v>
      </c>
      <c r="AD364" s="29">
        <f t="shared" si="414"/>
        <v>0</v>
      </c>
      <c r="AE364" s="29">
        <f t="shared" si="415"/>
        <v>0</v>
      </c>
    </row>
    <row r="365" spans="1:31" x14ac:dyDescent="0.25">
      <c r="A365" s="27" t="s">
        <v>1121</v>
      </c>
      <c r="B365" s="26" t="s">
        <v>571</v>
      </c>
      <c r="C365" s="26" t="s">
        <v>607</v>
      </c>
      <c r="D365" s="26" t="s">
        <v>608</v>
      </c>
      <c r="E365" s="26"/>
      <c r="F365" s="29" t="s">
        <v>222</v>
      </c>
      <c r="G365" s="26" t="s">
        <v>85</v>
      </c>
      <c r="H365" s="26"/>
      <c r="I365" s="26"/>
      <c r="J365" s="26" t="s">
        <v>573</v>
      </c>
      <c r="K365" s="26"/>
      <c r="L365" s="26"/>
      <c r="M365" s="26" t="s">
        <v>8472</v>
      </c>
      <c r="N365" s="26"/>
      <c r="O365" s="26"/>
      <c r="Q365" s="29" t="str">
        <f t="shared" si="401"/>
        <v>G-HEMC</v>
      </c>
      <c r="R365" s="29" t="str">
        <f t="shared" si="402"/>
        <v>EAST ANGLIAN AIR AMBULANCE</v>
      </c>
      <c r="S365" s="29" t="str">
        <f t="shared" si="403"/>
        <v>EC45</v>
      </c>
      <c r="T365" s="29">
        <f t="shared" si="404"/>
        <v>0</v>
      </c>
      <c r="U365" s="29">
        <f t="shared" si="405"/>
        <v>0</v>
      </c>
      <c r="V365" s="29" t="str">
        <f t="shared" si="406"/>
        <v>VCH</v>
      </c>
      <c r="W365" s="29" t="str">
        <f t="shared" si="407"/>
        <v>L</v>
      </c>
      <c r="X365" s="29">
        <f t="shared" si="408"/>
        <v>0</v>
      </c>
      <c r="Y365" s="29">
        <f t="shared" si="409"/>
        <v>0</v>
      </c>
      <c r="Z365" s="29" t="str">
        <f t="shared" si="410"/>
        <v>HLE</v>
      </c>
      <c r="AA365" s="29">
        <f t="shared" si="411"/>
        <v>0</v>
      </c>
      <c r="AB365" s="29">
        <f t="shared" si="412"/>
        <v>0</v>
      </c>
      <c r="AC365" s="29" t="str">
        <f t="shared" si="413"/>
        <v>HLE88</v>
      </c>
      <c r="AD365" s="29">
        <f t="shared" si="414"/>
        <v>0</v>
      </c>
      <c r="AE365" s="29">
        <f t="shared" si="415"/>
        <v>0</v>
      </c>
    </row>
    <row r="366" spans="1:31" x14ac:dyDescent="0.25">
      <c r="A366" s="27" t="s">
        <v>1122</v>
      </c>
      <c r="B366" s="26" t="s">
        <v>1123</v>
      </c>
      <c r="C366" s="26" t="s">
        <v>607</v>
      </c>
      <c r="D366" s="26" t="s">
        <v>608</v>
      </c>
      <c r="E366" s="26"/>
      <c r="F366" s="29" t="s">
        <v>222</v>
      </c>
      <c r="G366" s="26" t="s">
        <v>446</v>
      </c>
      <c r="H366" s="26"/>
      <c r="I366" s="26"/>
      <c r="J366" s="26" t="s">
        <v>754</v>
      </c>
      <c r="K366" s="26"/>
      <c r="L366" s="26"/>
      <c r="M366" s="27" t="s">
        <v>1124</v>
      </c>
      <c r="N366" s="26"/>
      <c r="O366" s="26"/>
      <c r="Q366" s="29" t="str">
        <f t="shared" si="401"/>
        <v>G-HURI</v>
      </c>
      <c r="R366" s="29" t="str">
        <f t="shared" si="402"/>
        <v>HISTORIC AIRCRAFT COLLECTION LTD</v>
      </c>
      <c r="S366" s="29" t="str">
        <f t="shared" si="403"/>
        <v>HURI</v>
      </c>
      <c r="T366" s="29" t="str">
        <f t="shared" si="404"/>
        <v>HURRICANE</v>
      </c>
      <c r="U366" s="29">
        <f t="shared" si="405"/>
        <v>0</v>
      </c>
      <c r="V366" s="29" t="str">
        <f t="shared" si="406"/>
        <v>VC</v>
      </c>
      <c r="W366" s="29" t="str">
        <f t="shared" si="407"/>
        <v>P</v>
      </c>
      <c r="X366" s="29">
        <f t="shared" si="408"/>
        <v>0</v>
      </c>
      <c r="Y366" s="29">
        <f t="shared" si="409"/>
        <v>0</v>
      </c>
      <c r="Z366" s="29">
        <f t="shared" si="410"/>
        <v>0</v>
      </c>
      <c r="AA366" s="29">
        <f t="shared" si="411"/>
        <v>0</v>
      </c>
      <c r="AB366" s="29">
        <f t="shared" si="412"/>
        <v>0</v>
      </c>
      <c r="AC366" s="29" t="str">
        <f t="shared" si="413"/>
        <v>HURRICANE</v>
      </c>
      <c r="AD366" s="29">
        <f t="shared" si="414"/>
        <v>0</v>
      </c>
      <c r="AE366" s="29">
        <f t="shared" si="415"/>
        <v>0</v>
      </c>
    </row>
    <row r="367" spans="1:31" x14ac:dyDescent="0.25">
      <c r="A367" s="28" t="s">
        <v>8022</v>
      </c>
      <c r="B367" s="26" t="s">
        <v>8023</v>
      </c>
      <c r="C367" s="26" t="s">
        <v>283</v>
      </c>
      <c r="D367" s="26" t="s">
        <v>284</v>
      </c>
      <c r="E367" s="31"/>
      <c r="F367" s="26" t="s">
        <v>222</v>
      </c>
      <c r="G367" s="26" t="s">
        <v>229</v>
      </c>
      <c r="H367" s="26"/>
      <c r="I367" s="26"/>
      <c r="J367" s="26"/>
      <c r="K367" s="31"/>
      <c r="L367" s="26"/>
      <c r="M367" s="28" t="s">
        <v>8024</v>
      </c>
      <c r="N367" s="26"/>
      <c r="O367" s="26"/>
      <c r="Q367" s="29" t="str">
        <f t="shared" si="401"/>
        <v>G-BWSG</v>
      </c>
      <c r="R367" s="29" t="str">
        <f t="shared" si="402"/>
        <v>VIPER CLASSIC AIRCRAFT LTD</v>
      </c>
      <c r="S367" s="29" t="str">
        <f t="shared" si="403"/>
        <v>JPRO</v>
      </c>
      <c r="T367" s="29" t="str">
        <f t="shared" si="404"/>
        <v>JET PROVOST</v>
      </c>
      <c r="U367" s="29">
        <f t="shared" si="405"/>
        <v>0</v>
      </c>
      <c r="V367" s="29" t="str">
        <f t="shared" si="406"/>
        <v>VC</v>
      </c>
      <c r="W367" s="29" t="str">
        <f t="shared" si="407"/>
        <v>P</v>
      </c>
      <c r="X367" s="29">
        <f t="shared" si="408"/>
        <v>0</v>
      </c>
      <c r="Y367" s="29">
        <f t="shared" si="409"/>
        <v>0</v>
      </c>
      <c r="Z367" s="29">
        <f t="shared" si="410"/>
        <v>0</v>
      </c>
      <c r="AA367" s="29">
        <f t="shared" si="411"/>
        <v>0</v>
      </c>
      <c r="AB367" s="29">
        <f t="shared" si="412"/>
        <v>0</v>
      </c>
      <c r="AC367" s="29" t="str">
        <f t="shared" si="413"/>
        <v>JETPRO324</v>
      </c>
      <c r="AD367" s="29">
        <f t="shared" si="414"/>
        <v>0</v>
      </c>
      <c r="AE367" s="29">
        <f t="shared" si="415"/>
        <v>0</v>
      </c>
    </row>
    <row r="368" spans="1:31" x14ac:dyDescent="0.25">
      <c r="A368" s="28" t="s">
        <v>1125</v>
      </c>
      <c r="B368" s="26" t="s">
        <v>571</v>
      </c>
      <c r="C368" s="26" t="s">
        <v>572</v>
      </c>
      <c r="D368" s="26"/>
      <c r="E368" s="26"/>
      <c r="F368" s="29" t="s">
        <v>222</v>
      </c>
      <c r="G368" s="26" t="s">
        <v>85</v>
      </c>
      <c r="H368" s="26"/>
      <c r="I368" s="26"/>
      <c r="J368" s="26"/>
      <c r="K368" s="26"/>
      <c r="L368" s="26"/>
      <c r="M368" s="28" t="s">
        <v>1126</v>
      </c>
      <c r="N368" s="26"/>
      <c r="O368" s="26"/>
      <c r="Q368" s="29" t="str">
        <f t="shared" si="401"/>
        <v>G-GHER</v>
      </c>
      <c r="R368" s="29" t="str">
        <f t="shared" si="402"/>
        <v>A2B CHARTERS</v>
      </c>
      <c r="S368" s="29" t="str">
        <f t="shared" si="403"/>
        <v>AS55</v>
      </c>
      <c r="T368" s="29" t="str">
        <f t="shared" si="404"/>
        <v>SQUIRREL</v>
      </c>
      <c r="U368" s="29">
        <f t="shared" si="405"/>
        <v>0</v>
      </c>
      <c r="V368" s="29" t="str">
        <f t="shared" si="406"/>
        <v>VCH</v>
      </c>
      <c r="W368" s="29" t="str">
        <f t="shared" si="407"/>
        <v>AD</v>
      </c>
      <c r="X368" s="29">
        <f t="shared" si="408"/>
        <v>0</v>
      </c>
      <c r="Y368" s="29">
        <f t="shared" si="409"/>
        <v>0</v>
      </c>
      <c r="Z368" s="29" t="str">
        <f t="shared" si="410"/>
        <v>KNM</v>
      </c>
      <c r="AA368" s="29">
        <f t="shared" si="411"/>
        <v>0</v>
      </c>
      <c r="AB368" s="29">
        <f t="shared" si="412"/>
        <v>0</v>
      </c>
      <c r="AC368" s="29" t="str">
        <f t="shared" si="413"/>
        <v>KNM</v>
      </c>
      <c r="AD368" s="29">
        <f t="shared" si="414"/>
        <v>0</v>
      </c>
      <c r="AE368" s="29">
        <f t="shared" si="415"/>
        <v>0</v>
      </c>
    </row>
    <row r="369" spans="1:31" x14ac:dyDescent="0.25">
      <c r="A369" s="28" t="s">
        <v>8113</v>
      </c>
      <c r="B369" s="26" t="s">
        <v>8114</v>
      </c>
      <c r="C369" s="26" t="s">
        <v>407</v>
      </c>
      <c r="D369" s="26" t="s">
        <v>408</v>
      </c>
      <c r="E369" s="31"/>
      <c r="F369" s="26" t="s">
        <v>396</v>
      </c>
      <c r="G369" s="26" t="s">
        <v>229</v>
      </c>
      <c r="H369" s="26"/>
      <c r="I369" s="26"/>
      <c r="J369" s="26"/>
      <c r="K369" s="31"/>
      <c r="L369" s="26"/>
      <c r="M369" s="28" t="s">
        <v>8115</v>
      </c>
      <c r="N369" s="26"/>
      <c r="O369" s="26" t="s">
        <v>502</v>
      </c>
      <c r="Q369" s="29" t="str">
        <f t="shared" si="401"/>
        <v>G-WSTO</v>
      </c>
      <c r="R369" s="29" t="str">
        <f t="shared" si="402"/>
        <v>GB HELICOPTERS</v>
      </c>
      <c r="S369" s="29" t="str">
        <f t="shared" si="403"/>
        <v>AS55</v>
      </c>
      <c r="T369" s="29" t="str">
        <f t="shared" si="404"/>
        <v>SQUIRREL</v>
      </c>
      <c r="U369" s="29">
        <f t="shared" si="405"/>
        <v>0</v>
      </c>
      <c r="V369" s="29" t="str">
        <f t="shared" si="406"/>
        <v>VCH</v>
      </c>
      <c r="W369" s="29" t="str">
        <f t="shared" si="407"/>
        <v>AD</v>
      </c>
      <c r="X369" s="29">
        <f t="shared" si="408"/>
        <v>0</v>
      </c>
      <c r="Y369" s="29">
        <f t="shared" si="409"/>
        <v>0</v>
      </c>
      <c r="Z369" s="29" t="str">
        <f t="shared" si="410"/>
        <v>KNM</v>
      </c>
      <c r="AA369" s="29">
        <f t="shared" si="411"/>
        <v>0</v>
      </c>
      <c r="AB369" s="29">
        <f t="shared" si="412"/>
        <v>0</v>
      </c>
      <c r="AC369" s="29" t="str">
        <f t="shared" si="413"/>
        <v>KNM</v>
      </c>
      <c r="AD369" s="29">
        <f t="shared" si="414"/>
        <v>0</v>
      </c>
      <c r="AE369" s="29">
        <f t="shared" si="415"/>
        <v>0</v>
      </c>
    </row>
    <row r="370" spans="1:31" x14ac:dyDescent="0.25">
      <c r="A370" s="28" t="s">
        <v>1127</v>
      </c>
      <c r="B370" s="26" t="s">
        <v>461</v>
      </c>
      <c r="C370" s="29" t="s">
        <v>520</v>
      </c>
      <c r="F370" s="29" t="s">
        <v>396</v>
      </c>
      <c r="G370" s="26" t="s">
        <v>85</v>
      </c>
      <c r="H370" s="26"/>
      <c r="I370" s="26"/>
      <c r="J370" s="26" t="s">
        <v>478</v>
      </c>
      <c r="K370" s="26"/>
      <c r="L370" s="26"/>
      <c r="M370" s="26" t="s">
        <v>8473</v>
      </c>
      <c r="N370" s="26"/>
      <c r="O370" s="26"/>
      <c r="Q370" s="29" t="str">
        <f t="shared" si="401"/>
        <v>M-CDMS</v>
      </c>
      <c r="R370" s="29" t="str">
        <f t="shared" si="402"/>
        <v>BAE SYSTEMS (MARINE)</v>
      </c>
      <c r="S370" s="29" t="str">
        <f t="shared" si="403"/>
        <v>BE20</v>
      </c>
      <c r="T370" s="29" t="str">
        <f t="shared" si="404"/>
        <v>SUPER KING AIR 200</v>
      </c>
      <c r="U370" s="29">
        <f t="shared" si="405"/>
        <v>0</v>
      </c>
      <c r="V370" s="29" t="str">
        <f t="shared" si="406"/>
        <v>VC</v>
      </c>
      <c r="W370" s="29" t="str">
        <f t="shared" si="407"/>
        <v>AD</v>
      </c>
      <c r="X370" s="29">
        <f t="shared" si="408"/>
        <v>0</v>
      </c>
      <c r="Y370" s="29">
        <f t="shared" si="409"/>
        <v>0</v>
      </c>
      <c r="Z370" s="29" t="str">
        <f t="shared" si="410"/>
        <v>VSB</v>
      </c>
      <c r="AA370" s="29">
        <f t="shared" si="411"/>
        <v>0</v>
      </c>
      <c r="AB370" s="29">
        <f t="shared" si="412"/>
        <v>0</v>
      </c>
      <c r="AC370" s="29" t="str">
        <f t="shared" si="413"/>
        <v>MCDMS</v>
      </c>
      <c r="AD370" s="29">
        <f t="shared" si="414"/>
        <v>0</v>
      </c>
      <c r="AE370" s="29">
        <f t="shared" si="415"/>
        <v>0</v>
      </c>
    </row>
    <row r="371" spans="1:31" x14ac:dyDescent="0.25">
      <c r="A371" s="28" t="s">
        <v>1128</v>
      </c>
      <c r="B371" s="26" t="s">
        <v>461</v>
      </c>
      <c r="C371" s="29" t="s">
        <v>520</v>
      </c>
      <c r="F371" s="29" t="s">
        <v>396</v>
      </c>
      <c r="G371" s="26" t="s">
        <v>85</v>
      </c>
      <c r="H371" s="26"/>
      <c r="I371" s="26"/>
      <c r="J371" s="26" t="s">
        <v>478</v>
      </c>
      <c r="K371" s="26"/>
      <c r="L371" s="26"/>
      <c r="M371" s="26" t="s">
        <v>8474</v>
      </c>
      <c r="N371" s="26"/>
      <c r="O371" s="26"/>
      <c r="Q371" s="29" t="str">
        <f t="shared" si="401"/>
        <v>G-IASA</v>
      </c>
      <c r="R371" s="29" t="str">
        <f t="shared" si="402"/>
        <v>IAS MEDICAL LTD</v>
      </c>
      <c r="S371" s="29" t="str">
        <f t="shared" si="403"/>
        <v>BE20</v>
      </c>
      <c r="T371" s="29" t="str">
        <f t="shared" si="404"/>
        <v>KING AIR 200</v>
      </c>
      <c r="U371" s="29">
        <f t="shared" si="405"/>
        <v>0</v>
      </c>
      <c r="V371" s="29" t="str">
        <f t="shared" si="406"/>
        <v>VC</v>
      </c>
      <c r="W371" s="29" t="str">
        <f t="shared" si="407"/>
        <v>AD</v>
      </c>
      <c r="X371" s="29">
        <f t="shared" si="408"/>
        <v>0</v>
      </c>
      <c r="Y371" s="29">
        <f t="shared" si="409"/>
        <v>0</v>
      </c>
      <c r="Z371" s="29" t="str">
        <f t="shared" si="410"/>
        <v>MDI</v>
      </c>
      <c r="AA371" s="29">
        <f t="shared" si="411"/>
        <v>0</v>
      </c>
      <c r="AB371" s="29">
        <f t="shared" si="412"/>
        <v>0</v>
      </c>
      <c r="AC371" s="29" t="str">
        <f t="shared" si="413"/>
        <v>MDI01</v>
      </c>
      <c r="AD371" s="29">
        <f t="shared" si="414"/>
        <v>0</v>
      </c>
      <c r="AE371" s="29">
        <f t="shared" si="415"/>
        <v>0</v>
      </c>
    </row>
    <row r="372" spans="1:31" x14ac:dyDescent="0.25">
      <c r="A372" s="28" t="s">
        <v>1130</v>
      </c>
      <c r="B372" s="26" t="s">
        <v>451</v>
      </c>
      <c r="C372" s="26" t="s">
        <v>452</v>
      </c>
      <c r="D372" s="31" t="s">
        <v>453</v>
      </c>
      <c r="E372" s="26"/>
      <c r="F372" s="29" t="s">
        <v>222</v>
      </c>
      <c r="G372" s="26" t="s">
        <v>446</v>
      </c>
      <c r="H372" s="26"/>
      <c r="I372" s="26"/>
      <c r="J372" s="26" t="s">
        <v>454</v>
      </c>
      <c r="K372" s="26"/>
      <c r="L372" s="26"/>
      <c r="M372" s="26" t="s">
        <v>8475</v>
      </c>
      <c r="N372" s="26"/>
      <c r="O372" s="26"/>
      <c r="Q372" s="29" t="str">
        <f t="shared" si="401"/>
        <v>G-IASB</v>
      </c>
      <c r="R372" s="29" t="str">
        <f t="shared" si="402"/>
        <v>IAS MEDICAL LTD</v>
      </c>
      <c r="S372" s="29" t="str">
        <f t="shared" si="403"/>
        <v>BE20</v>
      </c>
      <c r="T372" s="29" t="str">
        <f t="shared" si="404"/>
        <v>KING AIR 200</v>
      </c>
      <c r="U372" s="29">
        <f t="shared" si="405"/>
        <v>0</v>
      </c>
      <c r="V372" s="29" t="str">
        <f t="shared" si="406"/>
        <v>VC</v>
      </c>
      <c r="W372" s="29" t="str">
        <f t="shared" si="407"/>
        <v>AD</v>
      </c>
      <c r="X372" s="29">
        <f t="shared" si="408"/>
        <v>0</v>
      </c>
      <c r="Y372" s="29">
        <f t="shared" si="409"/>
        <v>0</v>
      </c>
      <c r="Z372" s="29" t="str">
        <f t="shared" si="410"/>
        <v>MDI</v>
      </c>
      <c r="AA372" s="29">
        <f t="shared" si="411"/>
        <v>0</v>
      </c>
      <c r="AB372" s="29">
        <f t="shared" si="412"/>
        <v>0</v>
      </c>
      <c r="AC372" s="29" t="str">
        <f t="shared" si="413"/>
        <v>MDI09</v>
      </c>
      <c r="AD372" s="29">
        <f t="shared" si="414"/>
        <v>0</v>
      </c>
      <c r="AE372" s="29">
        <f t="shared" si="415"/>
        <v>0</v>
      </c>
    </row>
    <row r="373" spans="1:31" x14ac:dyDescent="0.25">
      <c r="A373" s="26" t="s">
        <v>1131</v>
      </c>
      <c r="B373" s="26" t="s">
        <v>508</v>
      </c>
      <c r="C373" s="26" t="s">
        <v>509</v>
      </c>
      <c r="D373" s="30" t="s">
        <v>510</v>
      </c>
      <c r="E373" s="26"/>
      <c r="F373" s="29" t="s">
        <v>396</v>
      </c>
      <c r="G373" s="26" t="s">
        <v>85</v>
      </c>
      <c r="H373" s="26"/>
      <c r="I373" s="26"/>
      <c r="J373" s="26" t="s">
        <v>511</v>
      </c>
      <c r="K373" s="26"/>
      <c r="L373" s="26"/>
      <c r="M373" s="26" t="s">
        <v>8476</v>
      </c>
      <c r="N373" s="26"/>
      <c r="O373" s="26"/>
      <c r="Q373" s="29" t="str">
        <f t="shared" si="401"/>
        <v>M-DOGA</v>
      </c>
      <c r="R373" s="29" t="str">
        <f t="shared" si="402"/>
        <v>GUL LTD</v>
      </c>
      <c r="S373" s="29" t="str">
        <f t="shared" si="403"/>
        <v>EC35</v>
      </c>
      <c r="T373" s="29">
        <f t="shared" si="404"/>
        <v>0</v>
      </c>
      <c r="U373" s="29">
        <f t="shared" si="405"/>
        <v>0</v>
      </c>
      <c r="V373" s="29" t="str">
        <f t="shared" si="406"/>
        <v>VCH</v>
      </c>
      <c r="W373" s="29" t="str">
        <f t="shared" si="407"/>
        <v>P</v>
      </c>
      <c r="X373" s="29">
        <f t="shared" si="408"/>
        <v>0</v>
      </c>
      <c r="Y373" s="29">
        <f t="shared" si="409"/>
        <v>0</v>
      </c>
      <c r="Z373" s="29">
        <f t="shared" si="410"/>
        <v>0</v>
      </c>
      <c r="AA373" s="29">
        <f t="shared" si="411"/>
        <v>0</v>
      </c>
      <c r="AB373" s="29">
        <f t="shared" si="412"/>
        <v>0</v>
      </c>
      <c r="AC373" s="29" t="str">
        <f t="shared" si="413"/>
        <v>MDOGA</v>
      </c>
      <c r="AD373" s="29">
        <f t="shared" si="414"/>
        <v>0</v>
      </c>
      <c r="AE373" s="29">
        <f t="shared" si="415"/>
        <v>0</v>
      </c>
    </row>
    <row r="374" spans="1:31" x14ac:dyDescent="0.25">
      <c r="A374" s="28" t="s">
        <v>1132</v>
      </c>
      <c r="B374" s="26" t="s">
        <v>461</v>
      </c>
      <c r="C374" s="29" t="s">
        <v>559</v>
      </c>
      <c r="F374" s="29" t="s">
        <v>396</v>
      </c>
      <c r="G374" s="26" t="s">
        <v>85</v>
      </c>
      <c r="H374" s="26"/>
      <c r="I374" s="26"/>
      <c r="J374" s="26" t="s">
        <v>478</v>
      </c>
      <c r="K374" s="26"/>
      <c r="L374" s="26"/>
      <c r="M374" s="26" t="s">
        <v>8477</v>
      </c>
      <c r="N374" s="26"/>
      <c r="O374" s="26"/>
      <c r="Q374" s="29" t="str">
        <f t="shared" si="401"/>
        <v>G-RRGN</v>
      </c>
      <c r="R374" s="29" t="str">
        <f t="shared" si="402"/>
        <v>ROLLS ROYCE</v>
      </c>
      <c r="S374" s="29" t="str">
        <f t="shared" si="403"/>
        <v>SPIT</v>
      </c>
      <c r="T374" s="29" t="str">
        <f t="shared" si="404"/>
        <v>SPITFIRE</v>
      </c>
      <c r="U374" s="29">
        <f t="shared" si="405"/>
        <v>0</v>
      </c>
      <c r="V374" s="29" t="str">
        <f t="shared" si="406"/>
        <v>VC</v>
      </c>
      <c r="W374" s="29" t="str">
        <f t="shared" si="407"/>
        <v>P</v>
      </c>
      <c r="X374" s="29">
        <f t="shared" si="408"/>
        <v>0</v>
      </c>
      <c r="Y374" s="29">
        <f t="shared" si="409"/>
        <v>0</v>
      </c>
      <c r="Z374" s="29">
        <f t="shared" si="410"/>
        <v>0</v>
      </c>
      <c r="AA374" s="29">
        <f t="shared" si="411"/>
        <v>0</v>
      </c>
      <c r="AB374" s="29">
        <f t="shared" si="412"/>
        <v>0</v>
      </c>
      <c r="AC374" s="29" t="str">
        <f t="shared" si="413"/>
        <v>MERLIN</v>
      </c>
      <c r="AD374" s="29">
        <f t="shared" si="414"/>
        <v>0</v>
      </c>
      <c r="AE374" s="29">
        <f t="shared" si="415"/>
        <v>0</v>
      </c>
    </row>
    <row r="375" spans="1:31" x14ac:dyDescent="0.25">
      <c r="A375" s="28" t="s">
        <v>8558</v>
      </c>
      <c r="B375" s="26" t="s">
        <v>8559</v>
      </c>
      <c r="C375" s="26" t="s">
        <v>245</v>
      </c>
      <c r="D375" s="26" t="s">
        <v>246</v>
      </c>
      <c r="E375" s="31"/>
      <c r="F375" s="31" t="s">
        <v>222</v>
      </c>
      <c r="G375" s="26" t="s">
        <v>229</v>
      </c>
      <c r="H375" s="26"/>
      <c r="I375" s="26"/>
      <c r="J375" s="26"/>
      <c r="K375" s="31"/>
      <c r="L375" s="26"/>
      <c r="M375" s="26" t="s">
        <v>8560</v>
      </c>
      <c r="N375" s="26"/>
      <c r="O375" s="26"/>
      <c r="Q375" s="29" t="str">
        <f t="shared" ref="Q375:Q376" si="416">A452</f>
        <v>M-LENR</v>
      </c>
      <c r="R375" s="29" t="str">
        <f t="shared" ref="R375:R376" si="417">B452</f>
        <v>BAE SYSTEMS (MARINE)</v>
      </c>
      <c r="S375" s="29" t="str">
        <f t="shared" ref="S375:S376" si="418">C452</f>
        <v>BE20</v>
      </c>
      <c r="T375" s="29" t="str">
        <f t="shared" ref="T375:T376" si="419">D452</f>
        <v>SUPER KING AIR 200</v>
      </c>
      <c r="U375" s="29">
        <f t="shared" ref="U375:U376" si="420">E452</f>
        <v>0</v>
      </c>
      <c r="V375" s="29" t="str">
        <f t="shared" ref="V375:V376" si="421">F452</f>
        <v>VC</v>
      </c>
      <c r="W375" s="29" t="str">
        <f t="shared" ref="W375:W376" si="422">G452</f>
        <v>AD</v>
      </c>
      <c r="X375" s="29">
        <f t="shared" ref="X375:X376" si="423">H452</f>
        <v>0</v>
      </c>
      <c r="Y375" s="29">
        <f t="shared" ref="Y375:Y376" si="424">I452</f>
        <v>0</v>
      </c>
      <c r="Z375" s="29" t="str">
        <f t="shared" ref="Z375:Z376" si="425">J452</f>
        <v>VSB</v>
      </c>
      <c r="AA375" s="29">
        <f t="shared" ref="AA375:AA376" si="426">K452</f>
        <v>0</v>
      </c>
      <c r="AB375" s="29">
        <f t="shared" ref="AB375:AB376" si="427">L452</f>
        <v>0</v>
      </c>
      <c r="AC375" s="29" t="str">
        <f t="shared" ref="AC375:AC376" si="428">M452</f>
        <v>MLENR</v>
      </c>
      <c r="AD375" s="29">
        <f t="shared" ref="AD375:AD376" si="429">N452</f>
        <v>0</v>
      </c>
      <c r="AE375" s="29">
        <f t="shared" ref="AE375:AE376" si="430">O452</f>
        <v>0</v>
      </c>
    </row>
    <row r="376" spans="1:31" x14ac:dyDescent="0.25">
      <c r="A376" s="28" t="s">
        <v>1138</v>
      </c>
      <c r="B376" s="29" t="s">
        <v>596</v>
      </c>
      <c r="C376" s="29" t="s">
        <v>439</v>
      </c>
      <c r="D376" s="29" t="s">
        <v>440</v>
      </c>
      <c r="F376" s="29" t="s">
        <v>396</v>
      </c>
      <c r="G376" s="26" t="s">
        <v>85</v>
      </c>
      <c r="H376" s="26"/>
      <c r="I376" s="26"/>
      <c r="J376" s="26" t="s">
        <v>598</v>
      </c>
      <c r="K376" s="31"/>
      <c r="L376" s="26"/>
      <c r="M376" s="26" t="s">
        <v>8478</v>
      </c>
      <c r="N376" s="26"/>
      <c r="O376" s="26"/>
      <c r="Q376" s="29" t="str">
        <f t="shared" si="416"/>
        <v>M-ONTY</v>
      </c>
      <c r="R376" s="29" t="str">
        <f t="shared" si="417"/>
        <v>TRUSTAIR</v>
      </c>
      <c r="S376" s="29" t="str">
        <f t="shared" si="418"/>
        <v>S76</v>
      </c>
      <c r="T376" s="29">
        <f t="shared" si="419"/>
        <v>0</v>
      </c>
      <c r="U376" s="29">
        <f t="shared" si="420"/>
        <v>0</v>
      </c>
      <c r="V376" s="29" t="str">
        <f t="shared" si="421"/>
        <v>VCH</v>
      </c>
      <c r="W376" s="29" t="str">
        <f t="shared" si="422"/>
        <v>P</v>
      </c>
      <c r="X376" s="29">
        <f t="shared" si="423"/>
        <v>0</v>
      </c>
      <c r="Y376" s="29">
        <f t="shared" si="424"/>
        <v>0</v>
      </c>
      <c r="Z376" s="29">
        <f t="shared" si="425"/>
        <v>0</v>
      </c>
      <c r="AA376" s="29">
        <f t="shared" si="426"/>
        <v>0</v>
      </c>
      <c r="AB376" s="29">
        <f t="shared" si="427"/>
        <v>0</v>
      </c>
      <c r="AC376" s="29" t="str">
        <f t="shared" si="428"/>
        <v>MONTY</v>
      </c>
      <c r="AD376" s="29">
        <f t="shared" si="429"/>
        <v>0</v>
      </c>
      <c r="AE376" s="29">
        <f t="shared" si="430"/>
        <v>0</v>
      </c>
    </row>
    <row r="377" spans="1:31" x14ac:dyDescent="0.25">
      <c r="A377" s="28" t="s">
        <v>1139</v>
      </c>
      <c r="B377" s="29" t="s">
        <v>596</v>
      </c>
      <c r="C377" s="29" t="s">
        <v>439</v>
      </c>
      <c r="D377" s="29" t="s">
        <v>440</v>
      </c>
      <c r="F377" s="29" t="s">
        <v>396</v>
      </c>
      <c r="G377" s="26" t="s">
        <v>85</v>
      </c>
      <c r="H377" s="26"/>
      <c r="I377" s="26"/>
      <c r="J377" s="26" t="s">
        <v>598</v>
      </c>
      <c r="K377" s="31"/>
      <c r="L377" s="26"/>
      <c r="M377" s="26" t="s">
        <v>8479</v>
      </c>
      <c r="N377" s="26"/>
      <c r="O377" s="26"/>
      <c r="Q377" s="29" t="str">
        <f t="shared" ref="Q377:Q389" si="431">A456</f>
        <v>N208AJ</v>
      </c>
      <c r="R377" s="29" t="str">
        <f t="shared" ref="R377:R389" si="432">B456</f>
        <v>BLACK KNIGHTS PARACHUTE CENTRE</v>
      </c>
      <c r="S377" s="29" t="str">
        <f t="shared" ref="S377:S389" si="433">C456</f>
        <v>C208</v>
      </c>
      <c r="T377" s="29" t="str">
        <f t="shared" ref="T377:T389" si="434">D456</f>
        <v>GRAND CARAVAN</v>
      </c>
      <c r="U377" s="29">
        <f t="shared" ref="U377:U389" si="435">E456</f>
        <v>0</v>
      </c>
      <c r="V377" s="29" t="str">
        <f t="shared" ref="V377:V389" si="436">F456</f>
        <v>VC</v>
      </c>
      <c r="W377" s="29" t="str">
        <f t="shared" ref="W377:W389" si="437">G456</f>
        <v>AD</v>
      </c>
      <c r="X377" s="29">
        <f t="shared" ref="X377:X389" si="438">H456</f>
        <v>0</v>
      </c>
      <c r="Y377" s="29">
        <f t="shared" ref="Y377:Y389" si="439">I456</f>
        <v>0</v>
      </c>
      <c r="Z377" s="29">
        <f t="shared" ref="Z377:Z389" si="440">J456</f>
        <v>0</v>
      </c>
      <c r="AA377" s="29">
        <f t="shared" ref="AA377:AA389" si="441">K456</f>
        <v>0</v>
      </c>
      <c r="AB377" s="29">
        <f t="shared" ref="AB377:AB389" si="442">L456</f>
        <v>0</v>
      </c>
      <c r="AC377" s="29" t="str">
        <f t="shared" ref="AC377:AC389" si="443">M456</f>
        <v>N208AJ</v>
      </c>
      <c r="AD377" s="29">
        <f t="shared" ref="AD377:AD389" si="444">N456</f>
        <v>0</v>
      </c>
      <c r="AE377" s="29">
        <f t="shared" ref="AE377:AE389" si="445">O456</f>
        <v>0</v>
      </c>
    </row>
    <row r="378" spans="1:31" x14ac:dyDescent="0.25">
      <c r="A378" s="28" t="s">
        <v>1140</v>
      </c>
      <c r="B378" s="29" t="s">
        <v>596</v>
      </c>
      <c r="C378" s="29" t="s">
        <v>439</v>
      </c>
      <c r="D378" s="29" t="s">
        <v>440</v>
      </c>
      <c r="F378" s="29" t="s">
        <v>396</v>
      </c>
      <c r="G378" s="26" t="s">
        <v>85</v>
      </c>
      <c r="H378" s="26"/>
      <c r="I378" s="26"/>
      <c r="J378" s="26" t="s">
        <v>598</v>
      </c>
      <c r="K378" s="31"/>
      <c r="L378" s="26"/>
      <c r="M378" s="26" t="s">
        <v>8480</v>
      </c>
      <c r="N378" s="26"/>
      <c r="O378" s="26"/>
      <c r="Q378" s="29" t="str">
        <f t="shared" si="431"/>
        <v>N208AX</v>
      </c>
      <c r="R378" s="29" t="str">
        <f t="shared" si="432"/>
        <v>BLACK KNIGHTS PARACHUTE CENTRE</v>
      </c>
      <c r="S378" s="29" t="str">
        <f t="shared" si="433"/>
        <v>C208</v>
      </c>
      <c r="T378" s="29" t="str">
        <f t="shared" si="434"/>
        <v>GRAND CARAVAN</v>
      </c>
      <c r="U378" s="29">
        <f t="shared" si="435"/>
        <v>0</v>
      </c>
      <c r="V378" s="29" t="str">
        <f t="shared" si="436"/>
        <v>VC</v>
      </c>
      <c r="W378" s="29" t="str">
        <f t="shared" si="437"/>
        <v>AD</v>
      </c>
      <c r="X378" s="29">
        <f t="shared" si="438"/>
        <v>0</v>
      </c>
      <c r="Y378" s="29">
        <f t="shared" si="439"/>
        <v>0</v>
      </c>
      <c r="Z378" s="29">
        <f t="shared" si="440"/>
        <v>0</v>
      </c>
      <c r="AA378" s="29">
        <f t="shared" si="441"/>
        <v>0</v>
      </c>
      <c r="AB378" s="29">
        <f t="shared" si="442"/>
        <v>0</v>
      </c>
      <c r="AC378" s="29" t="str">
        <f t="shared" si="443"/>
        <v>N208AX</v>
      </c>
      <c r="AD378" s="29">
        <f t="shared" si="444"/>
        <v>0</v>
      </c>
      <c r="AE378" s="29">
        <f t="shared" si="445"/>
        <v>0</v>
      </c>
    </row>
    <row r="379" spans="1:31" x14ac:dyDescent="0.25">
      <c r="A379" s="28" t="s">
        <v>1141</v>
      </c>
      <c r="B379" s="29" t="s">
        <v>596</v>
      </c>
      <c r="C379" s="29" t="s">
        <v>439</v>
      </c>
      <c r="D379" s="29" t="s">
        <v>440</v>
      </c>
      <c r="F379" s="29" t="s">
        <v>396</v>
      </c>
      <c r="G379" s="26" t="s">
        <v>85</v>
      </c>
      <c r="H379" s="26"/>
      <c r="I379" s="26"/>
      <c r="J379" s="26" t="s">
        <v>598</v>
      </c>
      <c r="K379" s="31"/>
      <c r="L379" s="26"/>
      <c r="M379" s="26" t="s">
        <v>8481</v>
      </c>
      <c r="N379" s="26"/>
      <c r="O379" s="26"/>
      <c r="Q379" s="29" t="str">
        <f t="shared" si="431"/>
        <v>N2PD</v>
      </c>
      <c r="R379" s="29" t="str">
        <f t="shared" si="432"/>
        <v>HIGHFIELD AVIATION</v>
      </c>
      <c r="S379" s="29" t="str">
        <f t="shared" si="433"/>
        <v>TBM7</v>
      </c>
      <c r="T379" s="29" t="str">
        <f t="shared" si="434"/>
        <v>SOCATA</v>
      </c>
      <c r="U379" s="29">
        <f t="shared" si="435"/>
        <v>0</v>
      </c>
      <c r="V379" s="29" t="str">
        <f t="shared" si="436"/>
        <v>VC</v>
      </c>
      <c r="W379" s="29" t="str">
        <f t="shared" si="437"/>
        <v>P</v>
      </c>
      <c r="X379" s="29">
        <f t="shared" si="438"/>
        <v>0</v>
      </c>
      <c r="Y379" s="29">
        <f t="shared" si="439"/>
        <v>0</v>
      </c>
      <c r="Z379" s="29">
        <f t="shared" si="440"/>
        <v>0</v>
      </c>
      <c r="AA379" s="29">
        <f t="shared" si="441"/>
        <v>0</v>
      </c>
      <c r="AB379" s="29">
        <f t="shared" si="442"/>
        <v>0</v>
      </c>
      <c r="AC379" s="29" t="str">
        <f t="shared" si="443"/>
        <v>N2PD</v>
      </c>
      <c r="AD379" s="29">
        <f t="shared" si="444"/>
        <v>0</v>
      </c>
      <c r="AE379" s="29">
        <f t="shared" si="445"/>
        <v>0</v>
      </c>
    </row>
    <row r="380" spans="1:31" x14ac:dyDescent="0.25">
      <c r="A380" s="28" t="s">
        <v>1142</v>
      </c>
      <c r="B380" s="29" t="s">
        <v>596</v>
      </c>
      <c r="C380" s="29" t="s">
        <v>439</v>
      </c>
      <c r="D380" s="29" t="s">
        <v>440</v>
      </c>
      <c r="F380" s="29" t="s">
        <v>396</v>
      </c>
      <c r="G380" s="26" t="s">
        <v>85</v>
      </c>
      <c r="H380" s="26"/>
      <c r="I380" s="26"/>
      <c r="J380" s="26" t="s">
        <v>598</v>
      </c>
      <c r="K380" s="31"/>
      <c r="L380" s="26"/>
      <c r="M380" s="26" t="s">
        <v>8482</v>
      </c>
      <c r="N380" s="26"/>
      <c r="O380" s="26"/>
      <c r="Q380" s="29" t="str">
        <f t="shared" si="431"/>
        <v>N344M</v>
      </c>
      <c r="R380" s="29" t="str">
        <f t="shared" si="432"/>
        <v>DWAYNE AXFORD</v>
      </c>
      <c r="S380" s="29" t="str">
        <f t="shared" si="433"/>
        <v>MITE</v>
      </c>
      <c r="T380" s="29">
        <f t="shared" si="434"/>
        <v>0</v>
      </c>
      <c r="U380" s="29">
        <f t="shared" si="435"/>
        <v>0</v>
      </c>
      <c r="V380" s="29" t="str">
        <f t="shared" si="436"/>
        <v>VC</v>
      </c>
      <c r="W380" s="29" t="str">
        <f t="shared" si="437"/>
        <v>P</v>
      </c>
      <c r="X380" s="29">
        <f t="shared" si="438"/>
        <v>0</v>
      </c>
      <c r="Y380" s="29">
        <f t="shared" si="439"/>
        <v>0</v>
      </c>
      <c r="Z380" s="29">
        <f t="shared" si="440"/>
        <v>0</v>
      </c>
      <c r="AA380" s="29">
        <f t="shared" si="441"/>
        <v>0</v>
      </c>
      <c r="AB380" s="29">
        <f t="shared" si="442"/>
        <v>0</v>
      </c>
      <c r="AC380" s="29" t="str">
        <f t="shared" si="443"/>
        <v>N344M</v>
      </c>
      <c r="AD380" s="29">
        <f t="shared" si="444"/>
        <v>0</v>
      </c>
      <c r="AE380" s="29">
        <f t="shared" si="445"/>
        <v>0</v>
      </c>
    </row>
    <row r="381" spans="1:31" x14ac:dyDescent="0.25">
      <c r="A381" s="28" t="s">
        <v>1143</v>
      </c>
      <c r="B381" s="29" t="s">
        <v>596</v>
      </c>
      <c r="C381" s="29" t="s">
        <v>439</v>
      </c>
      <c r="D381" s="29" t="s">
        <v>440</v>
      </c>
      <c r="F381" s="29" t="s">
        <v>396</v>
      </c>
      <c r="G381" s="26" t="s">
        <v>85</v>
      </c>
      <c r="H381" s="26"/>
      <c r="I381" s="26"/>
      <c r="J381" s="26" t="s">
        <v>598</v>
      </c>
      <c r="K381" s="31"/>
      <c r="L381" s="26"/>
      <c r="M381" s="26" t="s">
        <v>8483</v>
      </c>
      <c r="N381" s="26"/>
      <c r="O381" s="26"/>
      <c r="Q381" s="29" t="str">
        <f t="shared" si="431"/>
        <v>N3544M</v>
      </c>
      <c r="R381" s="29" t="str">
        <f t="shared" si="432"/>
        <v>PVT</v>
      </c>
      <c r="S381" s="29" t="str">
        <f t="shared" si="433"/>
        <v>PA31</v>
      </c>
      <c r="T381" s="29" t="str">
        <f t="shared" si="434"/>
        <v>NAVAJO</v>
      </c>
      <c r="U381" s="29">
        <f t="shared" si="435"/>
        <v>0</v>
      </c>
      <c r="V381" s="29" t="str">
        <f t="shared" si="436"/>
        <v>VC</v>
      </c>
      <c r="W381" s="29" t="str">
        <f t="shared" si="437"/>
        <v>P</v>
      </c>
      <c r="X381" s="29">
        <f t="shared" si="438"/>
        <v>0</v>
      </c>
      <c r="Y381" s="29">
        <f t="shared" si="439"/>
        <v>0</v>
      </c>
      <c r="Z381" s="29">
        <f t="shared" si="440"/>
        <v>0</v>
      </c>
      <c r="AA381" s="29">
        <f t="shared" si="441"/>
        <v>0</v>
      </c>
      <c r="AB381" s="29">
        <f t="shared" si="442"/>
        <v>0</v>
      </c>
      <c r="AC381" s="29" t="str">
        <f t="shared" si="443"/>
        <v>N3544M</v>
      </c>
      <c r="AD381" s="29">
        <f t="shared" si="444"/>
        <v>0</v>
      </c>
      <c r="AE381" s="29">
        <f t="shared" si="445"/>
        <v>0</v>
      </c>
    </row>
    <row r="382" spans="1:31" x14ac:dyDescent="0.25">
      <c r="A382" s="28" t="s">
        <v>1144</v>
      </c>
      <c r="B382" s="29" t="s">
        <v>596</v>
      </c>
      <c r="C382" s="29" t="s">
        <v>439</v>
      </c>
      <c r="D382" s="29" t="s">
        <v>440</v>
      </c>
      <c r="F382" s="29" t="s">
        <v>396</v>
      </c>
      <c r="G382" s="26" t="s">
        <v>85</v>
      </c>
      <c r="H382" s="26"/>
      <c r="I382" s="26"/>
      <c r="J382" s="26" t="s">
        <v>598</v>
      </c>
      <c r="K382" s="31"/>
      <c r="L382" s="26"/>
      <c r="M382" s="26" t="s">
        <v>8484</v>
      </c>
      <c r="N382" s="26"/>
      <c r="O382" s="26"/>
      <c r="Q382" s="29" t="str">
        <f t="shared" si="431"/>
        <v>N459PA</v>
      </c>
      <c r="R382" s="29" t="str">
        <f t="shared" si="432"/>
        <v>SCHRIEBER</v>
      </c>
      <c r="S382" s="29" t="str">
        <f t="shared" si="433"/>
        <v>PA34</v>
      </c>
      <c r="T382" s="29" t="str">
        <f t="shared" si="434"/>
        <v>SENECA</v>
      </c>
      <c r="U382" s="29">
        <f t="shared" si="435"/>
        <v>0</v>
      </c>
      <c r="V382" s="29" t="str">
        <f t="shared" si="436"/>
        <v>VC</v>
      </c>
      <c r="W382" s="29" t="str">
        <f t="shared" si="437"/>
        <v>P</v>
      </c>
      <c r="X382" s="29">
        <f t="shared" si="438"/>
        <v>0</v>
      </c>
      <c r="Y382" s="29">
        <f t="shared" si="439"/>
        <v>0</v>
      </c>
      <c r="Z382" s="29">
        <f t="shared" si="440"/>
        <v>0</v>
      </c>
      <c r="AA382" s="29">
        <f t="shared" si="441"/>
        <v>0</v>
      </c>
      <c r="AB382" s="29">
        <f t="shared" si="442"/>
        <v>0</v>
      </c>
      <c r="AC382" s="29" t="str">
        <f t="shared" si="443"/>
        <v>N459PA</v>
      </c>
      <c r="AD382" s="29">
        <f t="shared" si="444"/>
        <v>0</v>
      </c>
      <c r="AE382" s="29">
        <f t="shared" si="445"/>
        <v>0</v>
      </c>
    </row>
    <row r="383" spans="1:31" x14ac:dyDescent="0.25">
      <c r="A383" s="28" t="s">
        <v>1145</v>
      </c>
      <c r="B383" s="29" t="s">
        <v>596</v>
      </c>
      <c r="C383" s="29" t="s">
        <v>439</v>
      </c>
      <c r="D383" s="29" t="s">
        <v>440</v>
      </c>
      <c r="F383" s="29" t="s">
        <v>396</v>
      </c>
      <c r="G383" s="26" t="s">
        <v>85</v>
      </c>
      <c r="H383" s="26"/>
      <c r="I383" s="26"/>
      <c r="J383" s="26" t="s">
        <v>598</v>
      </c>
      <c r="K383" s="31"/>
      <c r="L383" s="26"/>
      <c r="M383" s="26" t="s">
        <v>8485</v>
      </c>
      <c r="N383" s="26"/>
      <c r="O383" s="26"/>
      <c r="Q383" s="29" t="str">
        <f t="shared" si="431"/>
        <v>N53SB</v>
      </c>
      <c r="R383" s="29" t="str">
        <f t="shared" si="432"/>
        <v>WYNNE</v>
      </c>
      <c r="S383" s="29" t="str">
        <f t="shared" si="433"/>
        <v>C172</v>
      </c>
      <c r="T383" s="29">
        <f t="shared" si="434"/>
        <v>0</v>
      </c>
      <c r="U383" s="29">
        <f t="shared" si="435"/>
        <v>0</v>
      </c>
      <c r="V383" s="29" t="str">
        <f t="shared" si="436"/>
        <v>VC</v>
      </c>
      <c r="W383" s="29" t="str">
        <f t="shared" si="437"/>
        <v>P</v>
      </c>
      <c r="X383" s="29">
        <f t="shared" si="438"/>
        <v>0</v>
      </c>
      <c r="Y383" s="29">
        <f t="shared" si="439"/>
        <v>0</v>
      </c>
      <c r="Z383" s="29">
        <f t="shared" si="440"/>
        <v>0</v>
      </c>
      <c r="AA383" s="29">
        <f t="shared" si="441"/>
        <v>0</v>
      </c>
      <c r="AB383" s="29">
        <f t="shared" si="442"/>
        <v>0</v>
      </c>
      <c r="AC383" s="29" t="str">
        <f t="shared" si="443"/>
        <v>N53SB</v>
      </c>
      <c r="AD383" s="29">
        <f t="shared" si="444"/>
        <v>0</v>
      </c>
      <c r="AE383" s="29">
        <f t="shared" si="445"/>
        <v>0</v>
      </c>
    </row>
    <row r="384" spans="1:31" x14ac:dyDescent="0.25">
      <c r="A384" s="28" t="s">
        <v>1146</v>
      </c>
      <c r="B384" s="29" t="s">
        <v>596</v>
      </c>
      <c r="C384" s="29" t="s">
        <v>439</v>
      </c>
      <c r="D384" s="29" t="s">
        <v>440</v>
      </c>
      <c r="F384" s="29" t="s">
        <v>396</v>
      </c>
      <c r="G384" s="26" t="s">
        <v>85</v>
      </c>
      <c r="H384" s="26"/>
      <c r="I384" s="26"/>
      <c r="J384" s="26" t="s">
        <v>598</v>
      </c>
      <c r="K384" s="31"/>
      <c r="L384" s="26"/>
      <c r="M384" s="26" t="s">
        <v>8486</v>
      </c>
      <c r="N384" s="26"/>
      <c r="O384" s="26"/>
      <c r="Q384" s="29" t="str">
        <f t="shared" si="431"/>
        <v>N600MW</v>
      </c>
      <c r="R384" s="29" t="str">
        <f t="shared" si="432"/>
        <v>2WINGS AIRCRAFT</v>
      </c>
      <c r="S384" s="29" t="str">
        <f t="shared" si="433"/>
        <v>MD50</v>
      </c>
      <c r="T384" s="29">
        <f t="shared" si="434"/>
        <v>0</v>
      </c>
      <c r="U384" s="29">
        <f t="shared" si="435"/>
        <v>0</v>
      </c>
      <c r="V384" s="29" t="str">
        <f t="shared" si="436"/>
        <v>VCH</v>
      </c>
      <c r="W384" s="29" t="str">
        <f t="shared" si="437"/>
        <v>P</v>
      </c>
      <c r="X384" s="29">
        <f t="shared" si="438"/>
        <v>0</v>
      </c>
      <c r="Y384" s="29">
        <f t="shared" si="439"/>
        <v>0</v>
      </c>
      <c r="Z384" s="29">
        <f t="shared" si="440"/>
        <v>0</v>
      </c>
      <c r="AA384" s="29">
        <f t="shared" si="441"/>
        <v>0</v>
      </c>
      <c r="AB384" s="29">
        <f t="shared" si="442"/>
        <v>0</v>
      </c>
      <c r="AC384" s="29" t="str">
        <f t="shared" si="443"/>
        <v>N600MW</v>
      </c>
      <c r="AD384" s="29">
        <f t="shared" si="444"/>
        <v>0</v>
      </c>
      <c r="AE384" s="29">
        <f t="shared" si="445"/>
        <v>0</v>
      </c>
    </row>
    <row r="385" spans="1:31" x14ac:dyDescent="0.25">
      <c r="A385" s="28" t="s">
        <v>1147</v>
      </c>
      <c r="B385" s="29" t="s">
        <v>596</v>
      </c>
      <c r="C385" s="29" t="s">
        <v>439</v>
      </c>
      <c r="D385" s="29" t="s">
        <v>440</v>
      </c>
      <c r="F385" s="29" t="s">
        <v>396</v>
      </c>
      <c r="G385" s="26" t="s">
        <v>85</v>
      </c>
      <c r="H385" s="26"/>
      <c r="I385" s="26"/>
      <c r="J385" s="26" t="s">
        <v>598</v>
      </c>
      <c r="K385" s="31"/>
      <c r="L385" s="26"/>
      <c r="M385" s="26" t="s">
        <v>8487</v>
      </c>
      <c r="N385" s="26"/>
      <c r="O385" s="26"/>
      <c r="Q385" s="29" t="str">
        <f t="shared" si="431"/>
        <v>N616CM</v>
      </c>
      <c r="R385" s="29" t="str">
        <f t="shared" si="432"/>
        <v>PVT</v>
      </c>
      <c r="S385" s="29" t="str">
        <f t="shared" si="433"/>
        <v>TBM8</v>
      </c>
      <c r="T385" s="29">
        <f t="shared" si="434"/>
        <v>0</v>
      </c>
      <c r="U385" s="29">
        <f t="shared" si="435"/>
        <v>0</v>
      </c>
      <c r="V385" s="29" t="str">
        <f t="shared" si="436"/>
        <v>VC</v>
      </c>
      <c r="W385" s="29" t="str">
        <f t="shared" si="437"/>
        <v>P</v>
      </c>
      <c r="X385" s="29">
        <f t="shared" si="438"/>
        <v>0</v>
      </c>
      <c r="Y385" s="29">
        <f t="shared" si="439"/>
        <v>0</v>
      </c>
      <c r="Z385" s="29">
        <f t="shared" si="440"/>
        <v>0</v>
      </c>
      <c r="AA385" s="29">
        <f t="shared" si="441"/>
        <v>0</v>
      </c>
      <c r="AB385" s="29">
        <f t="shared" si="442"/>
        <v>0</v>
      </c>
      <c r="AC385" s="29" t="str">
        <f t="shared" si="443"/>
        <v>N616CM</v>
      </c>
      <c r="AD385" s="29">
        <f t="shared" si="444"/>
        <v>0</v>
      </c>
      <c r="AE385" s="29">
        <f t="shared" si="445"/>
        <v>0</v>
      </c>
    </row>
    <row r="386" spans="1:31" x14ac:dyDescent="0.25">
      <c r="A386" s="28" t="s">
        <v>1148</v>
      </c>
      <c r="B386" s="26" t="s">
        <v>461</v>
      </c>
      <c r="C386" s="29" t="s">
        <v>559</v>
      </c>
      <c r="F386" s="29" t="s">
        <v>396</v>
      </c>
      <c r="G386" s="26" t="s">
        <v>85</v>
      </c>
      <c r="H386" s="26"/>
      <c r="I386" s="26"/>
      <c r="J386" s="26" t="s">
        <v>478</v>
      </c>
      <c r="K386" s="26"/>
      <c r="L386" s="26"/>
      <c r="M386" s="26" t="s">
        <v>8488</v>
      </c>
      <c r="N386" s="26"/>
      <c r="O386" s="26"/>
      <c r="Q386" s="29" t="str">
        <f t="shared" si="431"/>
        <v>N747PL</v>
      </c>
      <c r="R386" s="29" t="str">
        <f t="shared" si="432"/>
        <v>PVT</v>
      </c>
      <c r="S386" s="29" t="str">
        <f t="shared" si="433"/>
        <v>SR22</v>
      </c>
      <c r="T386" s="29">
        <f t="shared" si="434"/>
        <v>0</v>
      </c>
      <c r="U386" s="29">
        <f t="shared" si="435"/>
        <v>0</v>
      </c>
      <c r="V386" s="29" t="str">
        <f t="shared" si="436"/>
        <v>VC</v>
      </c>
      <c r="W386" s="29" t="str">
        <f t="shared" si="437"/>
        <v>P</v>
      </c>
      <c r="X386" s="29">
        <f t="shared" si="438"/>
        <v>0</v>
      </c>
      <c r="Y386" s="29">
        <f t="shared" si="439"/>
        <v>0</v>
      </c>
      <c r="Z386" s="29">
        <f t="shared" si="440"/>
        <v>0</v>
      </c>
      <c r="AA386" s="29">
        <f t="shared" si="441"/>
        <v>0</v>
      </c>
      <c r="AB386" s="29">
        <f t="shared" si="442"/>
        <v>0</v>
      </c>
      <c r="AC386" s="29" t="str">
        <f t="shared" si="443"/>
        <v>N747PL</v>
      </c>
      <c r="AD386" s="29">
        <f t="shared" si="444"/>
        <v>0</v>
      </c>
      <c r="AE386" s="29" t="str">
        <f t="shared" si="445"/>
        <v>EMERGENCY BALLISTIC DEVICE</v>
      </c>
    </row>
    <row r="387" spans="1:31" x14ac:dyDescent="0.25">
      <c r="A387" s="26" t="s">
        <v>1149</v>
      </c>
      <c r="B387" s="26" t="s">
        <v>465</v>
      </c>
      <c r="C387" s="26" t="s">
        <v>466</v>
      </c>
      <c r="D387" s="26" t="s">
        <v>467</v>
      </c>
      <c r="E387" s="26"/>
      <c r="F387" s="29" t="s">
        <v>396</v>
      </c>
      <c r="G387" s="26" t="s">
        <v>85</v>
      </c>
      <c r="H387" s="26"/>
      <c r="I387" s="26"/>
      <c r="J387" s="26" t="s">
        <v>436</v>
      </c>
      <c r="K387" s="26"/>
      <c r="L387" s="26"/>
      <c r="M387" s="26" t="s">
        <v>8489</v>
      </c>
      <c r="N387" s="26"/>
      <c r="O387" s="26"/>
      <c r="Q387" s="29" t="str">
        <f t="shared" si="431"/>
        <v>N750AY</v>
      </c>
      <c r="R387" s="29" t="str">
        <f t="shared" si="432"/>
        <v>SKYDIVE NORTHWEST</v>
      </c>
      <c r="S387" s="29" t="str">
        <f t="shared" si="433"/>
        <v>P750</v>
      </c>
      <c r="T387" s="29" t="str">
        <f t="shared" si="434"/>
        <v>PAC 750</v>
      </c>
      <c r="U387" s="29">
        <f t="shared" si="435"/>
        <v>0</v>
      </c>
      <c r="V387" s="29" t="str">
        <f t="shared" si="436"/>
        <v>VC</v>
      </c>
      <c r="W387" s="29" t="str">
        <f t="shared" si="437"/>
        <v>P</v>
      </c>
      <c r="X387" s="29">
        <f t="shared" si="438"/>
        <v>0</v>
      </c>
      <c r="Y387" s="29">
        <f t="shared" si="439"/>
        <v>0</v>
      </c>
      <c r="Z387" s="29">
        <f t="shared" si="440"/>
        <v>0</v>
      </c>
      <c r="AA387" s="29">
        <f t="shared" si="441"/>
        <v>0</v>
      </c>
      <c r="AB387" s="29">
        <f t="shared" si="442"/>
        <v>0</v>
      </c>
      <c r="AC387" s="29" t="str">
        <f t="shared" si="443"/>
        <v>N750AY</v>
      </c>
      <c r="AD387" s="29">
        <f t="shared" si="444"/>
        <v>0</v>
      </c>
      <c r="AE387" s="29">
        <f t="shared" si="445"/>
        <v>0</v>
      </c>
    </row>
    <row r="388" spans="1:31" x14ac:dyDescent="0.25">
      <c r="A388" s="28" t="s">
        <v>1150</v>
      </c>
      <c r="B388" s="26" t="s">
        <v>461</v>
      </c>
      <c r="C388" s="29" t="s">
        <v>559</v>
      </c>
      <c r="F388" s="29" t="s">
        <v>396</v>
      </c>
      <c r="G388" s="26" t="s">
        <v>85</v>
      </c>
      <c r="H388" s="26"/>
      <c r="I388" s="26"/>
      <c r="J388" s="26" t="s">
        <v>478</v>
      </c>
      <c r="K388" s="26"/>
      <c r="L388" s="26"/>
      <c r="M388" s="26" t="s">
        <v>8490</v>
      </c>
      <c r="N388" s="26"/>
      <c r="O388" s="26"/>
      <c r="Q388" s="29" t="str">
        <f t="shared" si="431"/>
        <v>N87VS</v>
      </c>
      <c r="R388" s="29" t="str">
        <f t="shared" si="432"/>
        <v>BRR ROOFING</v>
      </c>
      <c r="S388" s="29" t="str">
        <f t="shared" si="433"/>
        <v>SF50</v>
      </c>
      <c r="T388" s="29" t="str">
        <f t="shared" si="434"/>
        <v>VISION</v>
      </c>
      <c r="U388" s="29">
        <f t="shared" si="435"/>
        <v>0</v>
      </c>
      <c r="V388" s="29" t="str">
        <f t="shared" si="436"/>
        <v>VC</v>
      </c>
      <c r="W388" s="29" t="str">
        <f t="shared" si="437"/>
        <v>P</v>
      </c>
      <c r="X388" s="29">
        <f t="shared" si="438"/>
        <v>0</v>
      </c>
      <c r="Y388" s="29">
        <f t="shared" si="439"/>
        <v>0</v>
      </c>
      <c r="Z388" s="29">
        <f t="shared" si="440"/>
        <v>0</v>
      </c>
      <c r="AA388" s="29">
        <f t="shared" si="441"/>
        <v>0</v>
      </c>
      <c r="AB388" s="29">
        <f t="shared" si="442"/>
        <v>0</v>
      </c>
      <c r="AC388" s="29" t="str">
        <f t="shared" si="443"/>
        <v>N87VS</v>
      </c>
      <c r="AD388" s="29">
        <f t="shared" si="444"/>
        <v>0</v>
      </c>
      <c r="AE388" s="29">
        <f t="shared" si="445"/>
        <v>0</v>
      </c>
    </row>
    <row r="389" spans="1:31" x14ac:dyDescent="0.25">
      <c r="A389" s="27" t="s">
        <v>1151</v>
      </c>
      <c r="B389" s="26" t="s">
        <v>753</v>
      </c>
      <c r="C389" s="26" t="s">
        <v>452</v>
      </c>
      <c r="D389" s="31" t="s">
        <v>453</v>
      </c>
      <c r="E389" s="26"/>
      <c r="F389" s="29" t="s">
        <v>222</v>
      </c>
      <c r="G389" s="26" t="s">
        <v>446</v>
      </c>
      <c r="H389" s="26"/>
      <c r="I389" s="26"/>
      <c r="J389" s="26" t="s">
        <v>754</v>
      </c>
      <c r="K389" s="26"/>
      <c r="L389" s="26"/>
      <c r="M389" s="26" t="s">
        <v>8491</v>
      </c>
      <c r="N389" s="26"/>
      <c r="O389" s="26"/>
      <c r="Q389" s="29" t="str">
        <f t="shared" si="431"/>
        <v>N899JH</v>
      </c>
      <c r="R389" s="29" t="str">
        <f t="shared" si="432"/>
        <v>N899JH</v>
      </c>
      <c r="S389" s="29" t="str">
        <f t="shared" si="433"/>
        <v>C182</v>
      </c>
      <c r="T389" s="29">
        <f t="shared" si="434"/>
        <v>0</v>
      </c>
      <c r="U389" s="29">
        <f t="shared" si="435"/>
        <v>0</v>
      </c>
      <c r="V389" s="29" t="str">
        <f t="shared" si="436"/>
        <v>VC</v>
      </c>
      <c r="W389" s="29" t="str">
        <f t="shared" si="437"/>
        <v>P</v>
      </c>
      <c r="X389" s="29">
        <f t="shared" si="438"/>
        <v>0</v>
      </c>
      <c r="Y389" s="29">
        <f t="shared" si="439"/>
        <v>0</v>
      </c>
      <c r="Z389" s="29">
        <f t="shared" si="440"/>
        <v>0</v>
      </c>
      <c r="AA389" s="29">
        <f t="shared" si="441"/>
        <v>0</v>
      </c>
      <c r="AB389" s="29">
        <f t="shared" si="442"/>
        <v>0</v>
      </c>
      <c r="AC389" s="29" t="str">
        <f t="shared" si="443"/>
        <v>N899JH</v>
      </c>
      <c r="AD389" s="29">
        <f t="shared" si="444"/>
        <v>0</v>
      </c>
      <c r="AE389" s="29">
        <f t="shared" si="445"/>
        <v>0</v>
      </c>
    </row>
    <row r="390" spans="1:31" x14ac:dyDescent="0.25">
      <c r="A390" s="28" t="s">
        <v>1152</v>
      </c>
      <c r="B390" s="26" t="s">
        <v>561</v>
      </c>
      <c r="C390" s="26" t="s">
        <v>547</v>
      </c>
      <c r="D390" s="30" t="s">
        <v>548</v>
      </c>
      <c r="E390" s="26"/>
      <c r="F390" s="29" t="s">
        <v>396</v>
      </c>
      <c r="G390" s="26" t="s">
        <v>446</v>
      </c>
      <c r="H390" s="26"/>
      <c r="I390" s="26"/>
      <c r="J390" s="26" t="s">
        <v>562</v>
      </c>
      <c r="K390" s="26"/>
      <c r="L390" s="26"/>
      <c r="M390" s="26" t="s">
        <v>8492</v>
      </c>
      <c r="N390" s="26"/>
      <c r="O390" s="26"/>
      <c r="Q390" s="29" t="str">
        <f t="shared" ref="Q390:Q421" si="446">A469</f>
        <v>G-CBUI</v>
      </c>
      <c r="R390" s="29" t="str">
        <f t="shared" ref="R390:R421" si="447">B469</f>
        <v>FLY NAVY HERITAGE TRUST</v>
      </c>
      <c r="S390" s="29" t="str">
        <f t="shared" ref="S390:S421" si="448">C469</f>
        <v>WASP</v>
      </c>
      <c r="T390" s="29" t="str">
        <f t="shared" ref="T390:T421" si="449">D469</f>
        <v>WASP</v>
      </c>
      <c r="U390" s="29">
        <f t="shared" ref="U390:U421" si="450">E469</f>
        <v>0</v>
      </c>
      <c r="V390" s="29" t="str">
        <f t="shared" ref="V390:V421" si="451">F469</f>
        <v>VCH</v>
      </c>
      <c r="W390" s="29" t="str">
        <f t="shared" ref="W390:W421" si="452">G469</f>
        <v>P</v>
      </c>
      <c r="X390" s="29">
        <f t="shared" ref="X390:X421" si="453">H469</f>
        <v>0</v>
      </c>
      <c r="Y390" s="29">
        <f t="shared" ref="Y390:Y421" si="454">I469</f>
        <v>0</v>
      </c>
      <c r="Z390" s="29">
        <f t="shared" ref="Z390:Z421" si="455">J469</f>
        <v>0</v>
      </c>
      <c r="AA390" s="29">
        <f t="shared" ref="AA390:AA421" si="456">K469</f>
        <v>0</v>
      </c>
      <c r="AB390" s="29">
        <f t="shared" ref="AB390:AB421" si="457">L469</f>
        <v>0</v>
      </c>
      <c r="AC390" s="29" t="str">
        <f t="shared" ref="AC390:AC421" si="458">M469</f>
        <v>NAVYWINGS WASP</v>
      </c>
      <c r="AD390" s="29">
        <f t="shared" ref="AD390:AD421" si="459">N469</f>
        <v>0</v>
      </c>
      <c r="AE390" s="29">
        <f t="shared" ref="AE390:AE421" si="460">O469</f>
        <v>0</v>
      </c>
    </row>
    <row r="391" spans="1:31" x14ac:dyDescent="0.25">
      <c r="A391" s="28" t="s">
        <v>1153</v>
      </c>
      <c r="B391" s="26" t="s">
        <v>753</v>
      </c>
      <c r="C391" s="27" t="s">
        <v>452</v>
      </c>
      <c r="D391" s="31" t="s">
        <v>453</v>
      </c>
      <c r="E391" s="27"/>
      <c r="F391" s="29" t="s">
        <v>222</v>
      </c>
      <c r="G391" s="26" t="s">
        <v>446</v>
      </c>
      <c r="H391" s="26"/>
      <c r="I391" s="26"/>
      <c r="J391" s="26" t="s">
        <v>754</v>
      </c>
      <c r="K391" s="27"/>
      <c r="L391" s="26"/>
      <c r="M391" s="26" t="s">
        <v>8493</v>
      </c>
      <c r="N391" s="26"/>
      <c r="O391" s="26"/>
      <c r="Q391" s="29" t="str">
        <f t="shared" si="446"/>
        <v>G-LONE</v>
      </c>
      <c r="R391" s="29" t="str">
        <f t="shared" si="447"/>
        <v>NORTHUMBRIA HELICOPTERS</v>
      </c>
      <c r="S391" s="29" t="str">
        <f t="shared" si="448"/>
        <v>B06</v>
      </c>
      <c r="T391" s="29" t="str">
        <f t="shared" si="449"/>
        <v>LONGRANGER</v>
      </c>
      <c r="U391" s="29">
        <f t="shared" si="450"/>
        <v>0</v>
      </c>
      <c r="V391" s="29" t="str">
        <f t="shared" si="451"/>
        <v>VCH</v>
      </c>
      <c r="W391" s="29" t="str">
        <f t="shared" si="452"/>
        <v>AD</v>
      </c>
      <c r="X391" s="29">
        <f t="shared" si="453"/>
        <v>0</v>
      </c>
      <c r="Y391" s="29">
        <f t="shared" si="454"/>
        <v>0</v>
      </c>
      <c r="Z391" s="29" t="str">
        <f t="shared" si="455"/>
        <v>NHL</v>
      </c>
      <c r="AA391" s="29">
        <f t="shared" si="456"/>
        <v>0</v>
      </c>
      <c r="AB391" s="29">
        <f t="shared" si="457"/>
        <v>0</v>
      </c>
      <c r="AC391" s="29" t="str">
        <f t="shared" si="458"/>
        <v>NHL03</v>
      </c>
      <c r="AD391" s="29">
        <f t="shared" si="459"/>
        <v>0</v>
      </c>
      <c r="AE391" s="29">
        <f t="shared" si="460"/>
        <v>0</v>
      </c>
    </row>
    <row r="392" spans="1:31" x14ac:dyDescent="0.25">
      <c r="A392" s="26" t="s">
        <v>1154</v>
      </c>
      <c r="B392" s="26" t="s">
        <v>1155</v>
      </c>
      <c r="C392" s="26" t="s">
        <v>559</v>
      </c>
      <c r="D392" s="26"/>
      <c r="E392" s="26"/>
      <c r="F392" s="29" t="s">
        <v>396</v>
      </c>
      <c r="G392" s="26" t="s">
        <v>85</v>
      </c>
      <c r="H392" s="26"/>
      <c r="I392" s="26"/>
      <c r="J392" s="26" t="s">
        <v>527</v>
      </c>
      <c r="K392" s="26"/>
      <c r="L392" s="26"/>
      <c r="M392" s="26" t="s">
        <v>8494</v>
      </c>
      <c r="N392" s="26"/>
      <c r="O392" s="26"/>
      <c r="Q392" s="29" t="str">
        <f t="shared" si="446"/>
        <v>ZJ126</v>
      </c>
      <c r="R392" s="29" t="str">
        <f t="shared" si="447"/>
        <v>845 NAVAL AIR SQUADRON</v>
      </c>
      <c r="S392" s="29" t="str">
        <f t="shared" si="448"/>
        <v>EH10</v>
      </c>
      <c r="T392" s="29" t="str">
        <f t="shared" si="449"/>
        <v>MERLIN</v>
      </c>
      <c r="U392" s="29">
        <f t="shared" si="450"/>
        <v>0</v>
      </c>
      <c r="V392" s="29" t="str">
        <f t="shared" si="451"/>
        <v>VMH</v>
      </c>
      <c r="W392" s="29" t="str">
        <f t="shared" si="452"/>
        <v>M</v>
      </c>
      <c r="X392" s="29">
        <f t="shared" si="453"/>
        <v>0</v>
      </c>
      <c r="Y392" s="29">
        <f t="shared" si="454"/>
        <v>0</v>
      </c>
      <c r="Z392" s="29" t="str">
        <f t="shared" si="455"/>
        <v>NVY</v>
      </c>
      <c r="AA392" s="29">
        <f t="shared" si="456"/>
        <v>0</v>
      </c>
      <c r="AB392" s="29">
        <f t="shared" si="457"/>
        <v>0</v>
      </c>
      <c r="AC392" s="29" t="str">
        <f t="shared" si="458"/>
        <v>NVY</v>
      </c>
      <c r="AD392" s="29">
        <f t="shared" si="459"/>
        <v>0</v>
      </c>
      <c r="AE392" s="29">
        <f t="shared" si="460"/>
        <v>0</v>
      </c>
    </row>
    <row r="393" spans="1:31" x14ac:dyDescent="0.25">
      <c r="A393" s="28" t="s">
        <v>59</v>
      </c>
      <c r="B393" s="26" t="s">
        <v>60</v>
      </c>
      <c r="C393" s="26" t="s">
        <v>1156</v>
      </c>
      <c r="D393" s="26"/>
      <c r="E393" s="31"/>
      <c r="F393" s="26" t="s">
        <v>222</v>
      </c>
      <c r="G393" s="26" t="s">
        <v>229</v>
      </c>
      <c r="H393" s="26"/>
      <c r="I393" s="26"/>
      <c r="J393" s="26"/>
      <c r="K393" s="31"/>
      <c r="L393" s="26"/>
      <c r="M393" s="26" t="s">
        <v>1157</v>
      </c>
      <c r="N393" s="26"/>
      <c r="O393" s="26"/>
      <c r="Q393" s="29" t="str">
        <f t="shared" si="446"/>
        <v>ZZ376</v>
      </c>
      <c r="R393" s="29" t="str">
        <f t="shared" si="447"/>
        <v>815 NAVAL AIR SQUADRON</v>
      </c>
      <c r="S393" s="29" t="str">
        <f t="shared" si="448"/>
        <v>LYNX</v>
      </c>
      <c r="T393" s="29" t="str">
        <f t="shared" si="449"/>
        <v>WILDCAT</v>
      </c>
      <c r="U393" s="29">
        <f t="shared" si="450"/>
        <v>0</v>
      </c>
      <c r="V393" s="29" t="str">
        <f t="shared" si="451"/>
        <v>VNH</v>
      </c>
      <c r="W393" s="29" t="str">
        <f t="shared" si="452"/>
        <v>M</v>
      </c>
      <c r="X393" s="29">
        <f t="shared" si="453"/>
        <v>0</v>
      </c>
      <c r="Y393" s="29">
        <f t="shared" si="454"/>
        <v>0</v>
      </c>
      <c r="Z393" s="29" t="str">
        <f t="shared" si="455"/>
        <v>NVY</v>
      </c>
      <c r="AA393" s="29">
        <f t="shared" si="456"/>
        <v>0</v>
      </c>
      <c r="AB393" s="29">
        <f t="shared" si="457"/>
        <v>0</v>
      </c>
      <c r="AC393" s="29" t="str">
        <f t="shared" si="458"/>
        <v>NVY</v>
      </c>
      <c r="AD393" s="29">
        <f t="shared" si="459"/>
        <v>0</v>
      </c>
      <c r="AE393" s="29">
        <f t="shared" si="460"/>
        <v>0</v>
      </c>
    </row>
    <row r="394" spans="1:31" x14ac:dyDescent="0.25">
      <c r="A394" s="26" t="s">
        <v>1158</v>
      </c>
      <c r="B394" s="26" t="s">
        <v>1155</v>
      </c>
      <c r="C394" s="26" t="s">
        <v>559</v>
      </c>
      <c r="D394" s="26"/>
      <c r="E394" s="26"/>
      <c r="F394" s="29" t="s">
        <v>396</v>
      </c>
      <c r="G394" s="26" t="s">
        <v>85</v>
      </c>
      <c r="H394" s="26"/>
      <c r="I394" s="26"/>
      <c r="J394" s="26" t="s">
        <v>527</v>
      </c>
      <c r="K394" s="26"/>
      <c r="L394" s="26"/>
      <c r="M394" s="26" t="s">
        <v>8495</v>
      </c>
      <c r="N394" s="26"/>
      <c r="O394" s="26"/>
      <c r="Q394" s="29" t="str">
        <f t="shared" si="446"/>
        <v>ZZ377</v>
      </c>
      <c r="R394" s="29" t="str">
        <f t="shared" si="447"/>
        <v>825 NAVAL AIR SQUADRON</v>
      </c>
      <c r="S394" s="29" t="str">
        <f t="shared" si="448"/>
        <v>LYNX</v>
      </c>
      <c r="T394" s="29" t="str">
        <f t="shared" si="449"/>
        <v>WILDCAT</v>
      </c>
      <c r="U394" s="29">
        <f t="shared" si="450"/>
        <v>0</v>
      </c>
      <c r="V394" s="29" t="str">
        <f t="shared" si="451"/>
        <v>VMH</v>
      </c>
      <c r="W394" s="29" t="str">
        <f t="shared" si="452"/>
        <v>M</v>
      </c>
      <c r="X394" s="29">
        <f t="shared" si="453"/>
        <v>0</v>
      </c>
      <c r="Y394" s="29">
        <f t="shared" si="454"/>
        <v>0</v>
      </c>
      <c r="Z394" s="29" t="str">
        <f t="shared" si="455"/>
        <v>NVY</v>
      </c>
      <c r="AA394" s="29">
        <f t="shared" si="456"/>
        <v>0</v>
      </c>
      <c r="AB394" s="29">
        <f t="shared" si="457"/>
        <v>0</v>
      </c>
      <c r="AC394" s="29" t="str">
        <f t="shared" si="458"/>
        <v>NVY</v>
      </c>
      <c r="AD394" s="29">
        <f t="shared" si="459"/>
        <v>0</v>
      </c>
      <c r="AE394" s="29">
        <f t="shared" si="460"/>
        <v>0</v>
      </c>
    </row>
    <row r="395" spans="1:31" x14ac:dyDescent="0.25">
      <c r="A395" s="26" t="s">
        <v>1159</v>
      </c>
      <c r="B395" s="26" t="s">
        <v>465</v>
      </c>
      <c r="C395" s="26" t="s">
        <v>466</v>
      </c>
      <c r="D395" s="26" t="s">
        <v>467</v>
      </c>
      <c r="E395" s="26"/>
      <c r="F395" s="29" t="s">
        <v>396</v>
      </c>
      <c r="G395" s="26" t="s">
        <v>85</v>
      </c>
      <c r="H395" s="26"/>
      <c r="I395" s="26"/>
      <c r="J395" s="26" t="s">
        <v>436</v>
      </c>
      <c r="K395" s="26"/>
      <c r="L395" s="26"/>
      <c r="M395" s="26" t="s">
        <v>8496</v>
      </c>
      <c r="N395" s="26"/>
      <c r="O395" s="26"/>
      <c r="Q395" s="29" t="str">
        <f t="shared" si="446"/>
        <v>ZZ514</v>
      </c>
      <c r="R395" s="29" t="str">
        <f t="shared" si="447"/>
        <v>825 NAVAL AIR SQUADRON</v>
      </c>
      <c r="S395" s="29" t="str">
        <f t="shared" si="448"/>
        <v>LYNX</v>
      </c>
      <c r="T395" s="29" t="str">
        <f t="shared" si="449"/>
        <v>WILDCAT</v>
      </c>
      <c r="U395" s="29">
        <f t="shared" si="450"/>
        <v>0</v>
      </c>
      <c r="V395" s="29" t="str">
        <f t="shared" si="451"/>
        <v>VMH</v>
      </c>
      <c r="W395" s="29" t="str">
        <f t="shared" si="452"/>
        <v>M</v>
      </c>
      <c r="X395" s="29">
        <f t="shared" si="453"/>
        <v>0</v>
      </c>
      <c r="Y395" s="29">
        <f t="shared" si="454"/>
        <v>0</v>
      </c>
      <c r="Z395" s="29" t="str">
        <f t="shared" si="455"/>
        <v>NVY</v>
      </c>
      <c r="AA395" s="29">
        <f t="shared" si="456"/>
        <v>0</v>
      </c>
      <c r="AB395" s="29">
        <f t="shared" si="457"/>
        <v>0</v>
      </c>
      <c r="AC395" s="29" t="str">
        <f t="shared" si="458"/>
        <v>NVY</v>
      </c>
      <c r="AD395" s="29">
        <f t="shared" si="459"/>
        <v>0</v>
      </c>
      <c r="AE395" s="29">
        <f t="shared" si="460"/>
        <v>0</v>
      </c>
    </row>
    <row r="396" spans="1:31" x14ac:dyDescent="0.25">
      <c r="A396" s="28" t="s">
        <v>1160</v>
      </c>
      <c r="B396" s="29" t="s">
        <v>1161</v>
      </c>
      <c r="C396" s="29" t="s">
        <v>452</v>
      </c>
      <c r="D396" s="31" t="s">
        <v>453</v>
      </c>
      <c r="F396" s="29" t="s">
        <v>222</v>
      </c>
      <c r="G396" s="26" t="s">
        <v>446</v>
      </c>
      <c r="H396" s="26"/>
      <c r="I396" s="26"/>
      <c r="J396" s="26" t="s">
        <v>754</v>
      </c>
      <c r="K396" s="31"/>
      <c r="L396" s="26"/>
      <c r="M396" s="26" t="s">
        <v>8497</v>
      </c>
      <c r="N396" s="26"/>
      <c r="O396" s="26"/>
      <c r="Q396" s="29" t="str">
        <f t="shared" si="446"/>
        <v>ZZ517</v>
      </c>
      <c r="R396" s="29" t="str">
        <f t="shared" si="447"/>
        <v>815 NAVAL AIR SQUADRON</v>
      </c>
      <c r="S396" s="29" t="str">
        <f t="shared" si="448"/>
        <v>LYNX</v>
      </c>
      <c r="T396" s="29" t="str">
        <f t="shared" si="449"/>
        <v>WILDCAT</v>
      </c>
      <c r="U396" s="29">
        <f t="shared" si="450"/>
        <v>0</v>
      </c>
      <c r="V396" s="29" t="str">
        <f t="shared" si="451"/>
        <v>VMH</v>
      </c>
      <c r="W396" s="29" t="str">
        <f t="shared" si="452"/>
        <v>M</v>
      </c>
      <c r="X396" s="29">
        <f t="shared" si="453"/>
        <v>0</v>
      </c>
      <c r="Y396" s="29">
        <f t="shared" si="454"/>
        <v>0</v>
      </c>
      <c r="Z396" s="29" t="str">
        <f t="shared" si="455"/>
        <v>NVY</v>
      </c>
      <c r="AA396" s="29">
        <f t="shared" si="456"/>
        <v>0</v>
      </c>
      <c r="AB396" s="29">
        <f t="shared" si="457"/>
        <v>0</v>
      </c>
      <c r="AC396" s="29" t="str">
        <f t="shared" si="458"/>
        <v>NVY</v>
      </c>
      <c r="AD396" s="29">
        <f t="shared" si="459"/>
        <v>0</v>
      </c>
      <c r="AE396" s="29">
        <f t="shared" si="460"/>
        <v>0</v>
      </c>
    </row>
    <row r="397" spans="1:31" x14ac:dyDescent="0.25">
      <c r="A397" s="28" t="s">
        <v>8308</v>
      </c>
      <c r="B397" s="26" t="s">
        <v>8309</v>
      </c>
      <c r="C397" s="26" t="s">
        <v>1091</v>
      </c>
      <c r="D397" s="26"/>
      <c r="E397" s="31"/>
      <c r="F397" s="31" t="s">
        <v>222</v>
      </c>
      <c r="G397" s="26" t="s">
        <v>229</v>
      </c>
      <c r="H397" s="26"/>
      <c r="I397" s="26"/>
      <c r="J397" s="26"/>
      <c r="K397" s="31"/>
      <c r="L397" s="26"/>
      <c r="M397" s="26" t="s">
        <v>8310</v>
      </c>
      <c r="N397" s="26"/>
      <c r="O397" s="26" t="s">
        <v>502</v>
      </c>
      <c r="Q397" s="29" t="str">
        <f t="shared" si="446"/>
        <v>ZZ528</v>
      </c>
      <c r="R397" s="29" t="str">
        <f t="shared" si="447"/>
        <v>825 NAVAL AIR SQUADRON</v>
      </c>
      <c r="S397" s="29" t="str">
        <f t="shared" si="448"/>
        <v>LYNX</v>
      </c>
      <c r="T397" s="29" t="str">
        <f t="shared" si="449"/>
        <v>WILDCAT</v>
      </c>
      <c r="U397" s="29">
        <f t="shared" si="450"/>
        <v>0</v>
      </c>
      <c r="V397" s="29" t="str">
        <f t="shared" si="451"/>
        <v>VNH</v>
      </c>
      <c r="W397" s="29" t="str">
        <f t="shared" si="452"/>
        <v>M</v>
      </c>
      <c r="X397" s="29">
        <f t="shared" si="453"/>
        <v>0</v>
      </c>
      <c r="Y397" s="29">
        <f t="shared" si="454"/>
        <v>0</v>
      </c>
      <c r="Z397" s="29" t="str">
        <f t="shared" si="455"/>
        <v>NVY</v>
      </c>
      <c r="AA397" s="29">
        <f t="shared" si="456"/>
        <v>0</v>
      </c>
      <c r="AB397" s="29">
        <f t="shared" si="457"/>
        <v>0</v>
      </c>
      <c r="AC397" s="29" t="str">
        <f t="shared" si="458"/>
        <v>NVY</v>
      </c>
      <c r="AD397" s="29">
        <f t="shared" si="459"/>
        <v>0</v>
      </c>
      <c r="AE397" s="29">
        <f t="shared" si="460"/>
        <v>0</v>
      </c>
    </row>
    <row r="398" spans="1:31" x14ac:dyDescent="0.25">
      <c r="A398" s="28" t="s">
        <v>1166</v>
      </c>
      <c r="B398" s="26" t="s">
        <v>451</v>
      </c>
      <c r="C398" s="26" t="s">
        <v>888</v>
      </c>
      <c r="D398" s="26"/>
      <c r="E398" s="26"/>
      <c r="F398" s="29" t="s">
        <v>222</v>
      </c>
      <c r="G398" s="26" t="s">
        <v>446</v>
      </c>
      <c r="H398" s="26"/>
      <c r="I398" s="26"/>
      <c r="J398" s="26" t="s">
        <v>454</v>
      </c>
      <c r="K398" s="26"/>
      <c r="L398" s="26"/>
      <c r="M398" s="26" t="s">
        <v>8498</v>
      </c>
      <c r="N398" s="26"/>
      <c r="O398" s="26"/>
      <c r="Q398" s="29" t="str">
        <f t="shared" si="446"/>
        <v>ZZ531</v>
      </c>
      <c r="R398" s="29" t="str">
        <f t="shared" si="447"/>
        <v>825 NAVAL AIR SQUADRON</v>
      </c>
      <c r="S398" s="29" t="str">
        <f t="shared" si="448"/>
        <v>LYNX</v>
      </c>
      <c r="T398" s="29" t="str">
        <f t="shared" si="449"/>
        <v>WILDCAT</v>
      </c>
      <c r="U398" s="29">
        <f t="shared" si="450"/>
        <v>0</v>
      </c>
      <c r="V398" s="29" t="str">
        <f t="shared" si="451"/>
        <v>VNH</v>
      </c>
      <c r="W398" s="29" t="str">
        <f t="shared" si="452"/>
        <v>M</v>
      </c>
      <c r="X398" s="29">
        <f t="shared" si="453"/>
        <v>0</v>
      </c>
      <c r="Y398" s="29">
        <f t="shared" si="454"/>
        <v>0</v>
      </c>
      <c r="Z398" s="29" t="str">
        <f t="shared" si="455"/>
        <v>NVY</v>
      </c>
      <c r="AA398" s="29">
        <f t="shared" si="456"/>
        <v>0</v>
      </c>
      <c r="AB398" s="29">
        <f t="shared" si="457"/>
        <v>0</v>
      </c>
      <c r="AC398" s="29" t="str">
        <f t="shared" si="458"/>
        <v>NVY</v>
      </c>
      <c r="AD398" s="29">
        <f t="shared" si="459"/>
        <v>0</v>
      </c>
      <c r="AE398" s="29">
        <f t="shared" si="460"/>
        <v>0</v>
      </c>
    </row>
    <row r="399" spans="1:31" x14ac:dyDescent="0.25">
      <c r="A399" s="28" t="s">
        <v>1167</v>
      </c>
      <c r="B399" s="26" t="s">
        <v>1168</v>
      </c>
      <c r="C399" s="26" t="s">
        <v>1169</v>
      </c>
      <c r="D399" s="26" t="s">
        <v>1170</v>
      </c>
      <c r="E399" s="31"/>
      <c r="F399" s="26" t="s">
        <v>222</v>
      </c>
      <c r="G399" s="26" t="s">
        <v>229</v>
      </c>
      <c r="H399" s="26"/>
      <c r="I399" s="26"/>
      <c r="J399" s="26"/>
      <c r="K399" s="31"/>
      <c r="L399" s="26"/>
      <c r="M399" s="26" t="s">
        <v>1171</v>
      </c>
      <c r="N399" s="26"/>
      <c r="O399" s="26"/>
      <c r="Q399" s="29" t="str">
        <f t="shared" si="446"/>
        <v>G-ORKY</v>
      </c>
      <c r="R399" s="29" t="str">
        <f t="shared" si="447"/>
        <v>PDG HELICOPTERS</v>
      </c>
      <c r="S399" s="29" t="str">
        <f t="shared" si="448"/>
        <v>AS50</v>
      </c>
      <c r="T399" s="29" t="str">
        <f t="shared" si="449"/>
        <v>SQUIRREL</v>
      </c>
      <c r="U399" s="29">
        <f t="shared" si="450"/>
        <v>0</v>
      </c>
      <c r="V399" s="29" t="str">
        <f t="shared" si="451"/>
        <v>VCH</v>
      </c>
      <c r="W399" s="29" t="str">
        <f t="shared" si="452"/>
        <v>L</v>
      </c>
      <c r="X399" s="29">
        <f t="shared" si="453"/>
        <v>0</v>
      </c>
      <c r="Y399" s="29">
        <f t="shared" si="454"/>
        <v>0</v>
      </c>
      <c r="Z399" s="29" t="str">
        <f t="shared" si="455"/>
        <v>PDG</v>
      </c>
      <c r="AA399" s="29">
        <f t="shared" si="456"/>
        <v>0</v>
      </c>
      <c r="AB399" s="29">
        <f t="shared" si="457"/>
        <v>0</v>
      </c>
      <c r="AC399" s="29" t="str">
        <f t="shared" si="458"/>
        <v>PDG53</v>
      </c>
      <c r="AD399" s="29">
        <f t="shared" si="459"/>
        <v>0</v>
      </c>
      <c r="AE399" s="29">
        <f t="shared" si="460"/>
        <v>0</v>
      </c>
    </row>
    <row r="400" spans="1:31" x14ac:dyDescent="0.25">
      <c r="A400" s="28" t="s">
        <v>8528</v>
      </c>
      <c r="B400" s="26" t="s">
        <v>8529</v>
      </c>
      <c r="C400" s="26" t="s">
        <v>1169</v>
      </c>
      <c r="D400" s="26" t="s">
        <v>1170</v>
      </c>
      <c r="E400" s="31"/>
      <c r="F400" s="31" t="s">
        <v>222</v>
      </c>
      <c r="G400" s="26" t="s">
        <v>229</v>
      </c>
      <c r="H400" s="26"/>
      <c r="I400" s="26"/>
      <c r="J400" s="26"/>
      <c r="K400" s="31"/>
      <c r="L400" s="26"/>
      <c r="M400" s="26" t="s">
        <v>8530</v>
      </c>
      <c r="N400" s="26"/>
      <c r="O400" s="26"/>
      <c r="Q400" s="29" t="str">
        <f t="shared" si="446"/>
        <v>G-PDGI</v>
      </c>
      <c r="R400" s="29" t="str">
        <f t="shared" si="447"/>
        <v>PDG HELICOPTERS</v>
      </c>
      <c r="S400" s="29" t="str">
        <f t="shared" si="448"/>
        <v>AS50</v>
      </c>
      <c r="T400" s="29" t="str">
        <f t="shared" si="449"/>
        <v>SQUIRREL</v>
      </c>
      <c r="U400" s="29">
        <f t="shared" si="450"/>
        <v>0</v>
      </c>
      <c r="V400" s="29" t="str">
        <f t="shared" si="451"/>
        <v>VCH</v>
      </c>
      <c r="W400" s="29" t="str">
        <f t="shared" si="452"/>
        <v>L</v>
      </c>
      <c r="X400" s="29">
        <f t="shared" si="453"/>
        <v>0</v>
      </c>
      <c r="Y400" s="29">
        <f t="shared" si="454"/>
        <v>0</v>
      </c>
      <c r="Z400" s="29" t="str">
        <f t="shared" si="455"/>
        <v>PDG</v>
      </c>
      <c r="AA400" s="29">
        <f t="shared" si="456"/>
        <v>0</v>
      </c>
      <c r="AB400" s="29">
        <f t="shared" si="457"/>
        <v>0</v>
      </c>
      <c r="AC400" s="29" t="str">
        <f t="shared" si="458"/>
        <v>PDG54</v>
      </c>
      <c r="AD400" s="29">
        <f t="shared" si="459"/>
        <v>0</v>
      </c>
      <c r="AE400" s="29">
        <f t="shared" si="460"/>
        <v>0</v>
      </c>
    </row>
    <row r="401" spans="1:31" x14ac:dyDescent="0.25">
      <c r="A401" s="26" t="s">
        <v>1172</v>
      </c>
      <c r="B401" s="26" t="s">
        <v>701</v>
      </c>
      <c r="C401" s="26" t="s">
        <v>445</v>
      </c>
      <c r="D401" s="26"/>
      <c r="E401" s="26"/>
      <c r="F401" s="29" t="s">
        <v>396</v>
      </c>
      <c r="G401" s="26" t="s">
        <v>446</v>
      </c>
      <c r="H401" s="26"/>
      <c r="I401" s="26"/>
      <c r="J401" s="26" t="s">
        <v>702</v>
      </c>
      <c r="K401" s="26"/>
      <c r="L401" s="26"/>
      <c r="M401" s="26" t="s">
        <v>8499</v>
      </c>
      <c r="N401" s="26"/>
      <c r="O401" s="26"/>
      <c r="Q401" s="29" t="str">
        <f t="shared" si="446"/>
        <v>G-PDGF</v>
      </c>
      <c r="R401" s="29" t="str">
        <f t="shared" si="447"/>
        <v>PDG HELICOPTERS</v>
      </c>
      <c r="S401" s="29" t="str">
        <f t="shared" si="448"/>
        <v>AS50</v>
      </c>
      <c r="T401" s="29" t="str">
        <f t="shared" si="449"/>
        <v>SQUIRREL</v>
      </c>
      <c r="U401" s="29">
        <f t="shared" si="450"/>
        <v>0</v>
      </c>
      <c r="V401" s="29" t="str">
        <f t="shared" si="451"/>
        <v>VCH</v>
      </c>
      <c r="W401" s="29" t="str">
        <f t="shared" si="452"/>
        <v>L</v>
      </c>
      <c r="X401" s="29">
        <f t="shared" si="453"/>
        <v>0</v>
      </c>
      <c r="Y401" s="29">
        <f t="shared" si="454"/>
        <v>0</v>
      </c>
      <c r="Z401" s="29" t="str">
        <f t="shared" si="455"/>
        <v>PDG</v>
      </c>
      <c r="AA401" s="29">
        <f t="shared" si="456"/>
        <v>0</v>
      </c>
      <c r="AB401" s="29">
        <f t="shared" si="457"/>
        <v>0</v>
      </c>
      <c r="AC401" s="29" t="str">
        <f t="shared" si="458"/>
        <v>PDG55</v>
      </c>
      <c r="AD401" s="29">
        <f t="shared" si="459"/>
        <v>0</v>
      </c>
      <c r="AE401" s="29">
        <f t="shared" si="460"/>
        <v>0</v>
      </c>
    </row>
    <row r="402" spans="1:31" x14ac:dyDescent="0.25">
      <c r="A402" s="26" t="s">
        <v>1173</v>
      </c>
      <c r="B402" s="26" t="s">
        <v>753</v>
      </c>
      <c r="C402" s="26" t="s">
        <v>452</v>
      </c>
      <c r="D402" s="31" t="s">
        <v>453</v>
      </c>
      <c r="E402" s="26"/>
      <c r="F402" s="29" t="s">
        <v>222</v>
      </c>
      <c r="G402" s="26" t="s">
        <v>446</v>
      </c>
      <c r="H402" s="26"/>
      <c r="I402" s="26"/>
      <c r="J402" s="26" t="s">
        <v>754</v>
      </c>
      <c r="K402" s="26"/>
      <c r="L402" s="26"/>
      <c r="M402" s="26" t="s">
        <v>8500</v>
      </c>
      <c r="N402" s="26"/>
      <c r="O402" s="26"/>
      <c r="Q402" s="29" t="str">
        <f t="shared" si="446"/>
        <v>G-PDGR</v>
      </c>
      <c r="R402" s="29" t="str">
        <f t="shared" si="447"/>
        <v>PDG HELICOPTERS</v>
      </c>
      <c r="S402" s="29" t="str">
        <f t="shared" si="448"/>
        <v>AS50</v>
      </c>
      <c r="T402" s="29" t="str">
        <f t="shared" si="449"/>
        <v>SQUIRREL</v>
      </c>
      <c r="U402" s="29">
        <f t="shared" si="450"/>
        <v>0</v>
      </c>
      <c r="V402" s="29" t="str">
        <f t="shared" si="451"/>
        <v>VCH</v>
      </c>
      <c r="W402" s="29" t="str">
        <f t="shared" si="452"/>
        <v>L</v>
      </c>
      <c r="X402" s="29">
        <f t="shared" si="453"/>
        <v>0</v>
      </c>
      <c r="Y402" s="29">
        <f t="shared" si="454"/>
        <v>0</v>
      </c>
      <c r="Z402" s="29" t="str">
        <f t="shared" si="455"/>
        <v>PDG</v>
      </c>
      <c r="AA402" s="29">
        <f t="shared" si="456"/>
        <v>0</v>
      </c>
      <c r="AB402" s="29">
        <f t="shared" si="457"/>
        <v>0</v>
      </c>
      <c r="AC402" s="29" t="str">
        <f t="shared" si="458"/>
        <v>PDG56</v>
      </c>
      <c r="AD402" s="29">
        <f t="shared" si="459"/>
        <v>0</v>
      </c>
      <c r="AE402" s="29">
        <f t="shared" si="460"/>
        <v>0</v>
      </c>
    </row>
    <row r="403" spans="1:31" x14ac:dyDescent="0.25">
      <c r="A403" s="28" t="s">
        <v>1174</v>
      </c>
      <c r="B403" s="26" t="s">
        <v>451</v>
      </c>
      <c r="C403" s="26" t="s">
        <v>888</v>
      </c>
      <c r="D403" s="26"/>
      <c r="E403" s="26"/>
      <c r="F403" s="29" t="s">
        <v>222</v>
      </c>
      <c r="G403" s="26" t="s">
        <v>446</v>
      </c>
      <c r="H403" s="26"/>
      <c r="I403" s="26"/>
      <c r="J403" s="26" t="s">
        <v>454</v>
      </c>
      <c r="K403" s="26"/>
      <c r="L403" s="26"/>
      <c r="M403" s="26" t="s">
        <v>8501</v>
      </c>
      <c r="N403" s="26"/>
      <c r="O403" s="26"/>
      <c r="Q403" s="29" t="str">
        <f t="shared" si="446"/>
        <v>G-PLMH</v>
      </c>
      <c r="R403" s="29" t="str">
        <f t="shared" si="447"/>
        <v>PDG HELICOPTERS</v>
      </c>
      <c r="S403" s="29" t="str">
        <f t="shared" si="448"/>
        <v>AS50</v>
      </c>
      <c r="T403" s="29" t="str">
        <f t="shared" si="449"/>
        <v>SQUIRREL</v>
      </c>
      <c r="U403" s="29">
        <f t="shared" si="450"/>
        <v>0</v>
      </c>
      <c r="V403" s="29" t="str">
        <f t="shared" si="451"/>
        <v>VCH</v>
      </c>
      <c r="W403" s="29" t="str">
        <f t="shared" si="452"/>
        <v>L</v>
      </c>
      <c r="X403" s="29">
        <f t="shared" si="453"/>
        <v>0</v>
      </c>
      <c r="Y403" s="29">
        <f t="shared" si="454"/>
        <v>0</v>
      </c>
      <c r="Z403" s="29" t="str">
        <f t="shared" si="455"/>
        <v>PDG</v>
      </c>
      <c r="AA403" s="29">
        <f t="shared" si="456"/>
        <v>0</v>
      </c>
      <c r="AB403" s="29">
        <f t="shared" si="457"/>
        <v>0</v>
      </c>
      <c r="AC403" s="29" t="str">
        <f t="shared" si="458"/>
        <v>PDG58</v>
      </c>
      <c r="AD403" s="29">
        <f t="shared" si="459"/>
        <v>0</v>
      </c>
      <c r="AE403" s="29">
        <f t="shared" si="460"/>
        <v>0</v>
      </c>
    </row>
    <row r="404" spans="1:31" x14ac:dyDescent="0.25">
      <c r="A404" s="28" t="s">
        <v>1175</v>
      </c>
      <c r="B404" s="26" t="s">
        <v>451</v>
      </c>
      <c r="C404" s="26" t="s">
        <v>888</v>
      </c>
      <c r="D404" s="26"/>
      <c r="E404" s="26"/>
      <c r="F404" s="29" t="s">
        <v>222</v>
      </c>
      <c r="G404" s="26" t="s">
        <v>446</v>
      </c>
      <c r="H404" s="26"/>
      <c r="I404" s="26"/>
      <c r="J404" s="26" t="s">
        <v>454</v>
      </c>
      <c r="K404" s="26"/>
      <c r="L404" s="26"/>
      <c r="M404" s="26" t="s">
        <v>8502</v>
      </c>
      <c r="N404" s="26"/>
      <c r="O404" s="26"/>
      <c r="Q404" s="29" t="str">
        <f t="shared" si="446"/>
        <v>G-BPRJ</v>
      </c>
      <c r="R404" s="29" t="str">
        <f t="shared" si="447"/>
        <v>PDG HELICOPTERS</v>
      </c>
      <c r="S404" s="29" t="str">
        <f t="shared" si="448"/>
        <v>AS55</v>
      </c>
      <c r="T404" s="29" t="str">
        <f t="shared" si="449"/>
        <v>TWIN SQUIRREL</v>
      </c>
      <c r="U404" s="29">
        <f t="shared" si="450"/>
        <v>0</v>
      </c>
      <c r="V404" s="29" t="str">
        <f t="shared" si="451"/>
        <v>VCH</v>
      </c>
      <c r="W404" s="29" t="str">
        <f t="shared" si="452"/>
        <v>P</v>
      </c>
      <c r="X404" s="29">
        <f t="shared" si="453"/>
        <v>0</v>
      </c>
      <c r="Y404" s="29">
        <f t="shared" si="454"/>
        <v>0</v>
      </c>
      <c r="Z404" s="29">
        <f t="shared" si="455"/>
        <v>0</v>
      </c>
      <c r="AA404" s="29">
        <f t="shared" si="456"/>
        <v>0</v>
      </c>
      <c r="AB404" s="29">
        <f t="shared" si="457"/>
        <v>0</v>
      </c>
      <c r="AC404" s="29" t="str">
        <f t="shared" si="458"/>
        <v>PDG61</v>
      </c>
      <c r="AD404" s="29">
        <f t="shared" si="459"/>
        <v>0</v>
      </c>
      <c r="AE404" s="29">
        <f t="shared" si="460"/>
        <v>0</v>
      </c>
    </row>
    <row r="405" spans="1:31" x14ac:dyDescent="0.25">
      <c r="A405" s="28" t="s">
        <v>1176</v>
      </c>
      <c r="B405" s="26" t="s">
        <v>451</v>
      </c>
      <c r="C405" s="26" t="s">
        <v>888</v>
      </c>
      <c r="D405" s="26"/>
      <c r="E405" s="26"/>
      <c r="F405" s="29" t="s">
        <v>222</v>
      </c>
      <c r="G405" s="26" t="s">
        <v>446</v>
      </c>
      <c r="H405" s="26"/>
      <c r="I405" s="26"/>
      <c r="J405" s="26" t="s">
        <v>454</v>
      </c>
      <c r="K405" s="26"/>
      <c r="L405" s="26"/>
      <c r="M405" s="26" t="s">
        <v>8503</v>
      </c>
      <c r="N405" s="26"/>
      <c r="O405" s="26"/>
      <c r="Q405" s="29" t="str">
        <f t="shared" si="446"/>
        <v>G-NTWK</v>
      </c>
      <c r="R405" s="29" t="str">
        <f t="shared" si="447"/>
        <v>PDG HELICOPTERS</v>
      </c>
      <c r="S405" s="29" t="str">
        <f t="shared" si="448"/>
        <v>AS55</v>
      </c>
      <c r="T405" s="29" t="str">
        <f t="shared" si="449"/>
        <v>TWIN SQUIRREL</v>
      </c>
      <c r="U405" s="29">
        <f t="shared" si="450"/>
        <v>0</v>
      </c>
      <c r="V405" s="29" t="str">
        <f t="shared" si="451"/>
        <v>VCH</v>
      </c>
      <c r="W405" s="29" t="str">
        <f t="shared" si="452"/>
        <v>L</v>
      </c>
      <c r="X405" s="29">
        <f t="shared" si="453"/>
        <v>0</v>
      </c>
      <c r="Y405" s="29">
        <f t="shared" si="454"/>
        <v>0</v>
      </c>
      <c r="Z405" s="29" t="str">
        <f t="shared" si="455"/>
        <v>PDG</v>
      </c>
      <c r="AA405" s="29">
        <f t="shared" si="456"/>
        <v>0</v>
      </c>
      <c r="AB405" s="29">
        <f t="shared" si="457"/>
        <v>0</v>
      </c>
      <c r="AC405" s="29" t="str">
        <f t="shared" si="458"/>
        <v>PDG63</v>
      </c>
      <c r="AD405" s="29">
        <f t="shared" si="459"/>
        <v>0</v>
      </c>
      <c r="AE405" s="29">
        <f t="shared" si="460"/>
        <v>0</v>
      </c>
    </row>
    <row r="406" spans="1:31" x14ac:dyDescent="0.25">
      <c r="A406" s="28" t="s">
        <v>8086</v>
      </c>
      <c r="B406" s="26" t="s">
        <v>8087</v>
      </c>
      <c r="C406" s="26" t="s">
        <v>7253</v>
      </c>
      <c r="D406" s="26" t="s">
        <v>8088</v>
      </c>
      <c r="E406" s="31"/>
      <c r="F406" s="26" t="s">
        <v>217</v>
      </c>
      <c r="G406" s="26" t="s">
        <v>229</v>
      </c>
      <c r="H406" s="26"/>
      <c r="I406" s="26"/>
      <c r="J406" s="26"/>
      <c r="K406" s="31"/>
      <c r="L406" s="26"/>
      <c r="M406" s="26" t="s">
        <v>8088</v>
      </c>
      <c r="N406" s="26"/>
      <c r="O406" s="26"/>
      <c r="Q406" s="29" t="str">
        <f t="shared" si="446"/>
        <v>G-PDGT</v>
      </c>
      <c r="R406" s="29" t="str">
        <f t="shared" si="447"/>
        <v>PDG HELICOPTERS</v>
      </c>
      <c r="S406" s="29" t="str">
        <f t="shared" si="448"/>
        <v>AS55</v>
      </c>
      <c r="T406" s="29" t="str">
        <f t="shared" si="449"/>
        <v>TWIN SQUIRREL</v>
      </c>
      <c r="U406" s="29">
        <f t="shared" si="450"/>
        <v>0</v>
      </c>
      <c r="V406" s="29" t="str">
        <f t="shared" si="451"/>
        <v>VCH</v>
      </c>
      <c r="W406" s="29" t="str">
        <f t="shared" si="452"/>
        <v>L</v>
      </c>
      <c r="X406" s="29">
        <f t="shared" si="453"/>
        <v>0</v>
      </c>
      <c r="Y406" s="29">
        <f t="shared" si="454"/>
        <v>0</v>
      </c>
      <c r="Z406" s="29" t="str">
        <f t="shared" si="455"/>
        <v>PDG</v>
      </c>
      <c r="AA406" s="29">
        <f t="shared" si="456"/>
        <v>0</v>
      </c>
      <c r="AB406" s="29">
        <f t="shared" si="457"/>
        <v>0</v>
      </c>
      <c r="AC406" s="29" t="str">
        <f t="shared" si="458"/>
        <v>PDG64</v>
      </c>
      <c r="AD406" s="29">
        <f t="shared" si="459"/>
        <v>0</v>
      </c>
      <c r="AE406" s="29">
        <f t="shared" si="460"/>
        <v>0</v>
      </c>
    </row>
    <row r="407" spans="1:31" x14ac:dyDescent="0.25">
      <c r="A407" s="26" t="s">
        <v>1216</v>
      </c>
      <c r="B407" s="26" t="s">
        <v>1217</v>
      </c>
      <c r="C407" s="26" t="s">
        <v>1218</v>
      </c>
      <c r="D407" s="26" t="s">
        <v>1219</v>
      </c>
      <c r="E407" s="26"/>
      <c r="F407" s="26" t="s">
        <v>396</v>
      </c>
      <c r="G407" s="26" t="s">
        <v>1220</v>
      </c>
      <c r="H407" s="26"/>
      <c r="I407" s="26"/>
      <c r="J407" s="26" t="s">
        <v>1221</v>
      </c>
      <c r="K407" s="26"/>
      <c r="L407" s="26"/>
      <c r="M407" s="26" t="s">
        <v>1221</v>
      </c>
      <c r="N407" s="26"/>
      <c r="O407" s="26"/>
      <c r="Q407" s="29" t="str">
        <f t="shared" si="446"/>
        <v>G-NLSE</v>
      </c>
      <c r="R407" s="29" t="str">
        <f t="shared" si="447"/>
        <v>PDG HELICOPTERS</v>
      </c>
      <c r="S407" s="29" t="str">
        <f t="shared" si="448"/>
        <v>AS55</v>
      </c>
      <c r="T407" s="29" t="str">
        <f t="shared" si="449"/>
        <v>TWIN SQUIRREL</v>
      </c>
      <c r="U407" s="29">
        <f t="shared" si="450"/>
        <v>0</v>
      </c>
      <c r="V407" s="29" t="str">
        <f t="shared" si="451"/>
        <v>VCH</v>
      </c>
      <c r="W407" s="29" t="str">
        <f t="shared" si="452"/>
        <v>L</v>
      </c>
      <c r="X407" s="29">
        <f t="shared" si="453"/>
        <v>0</v>
      </c>
      <c r="Y407" s="29">
        <f t="shared" si="454"/>
        <v>0</v>
      </c>
      <c r="Z407" s="29" t="str">
        <f t="shared" si="455"/>
        <v>PDG</v>
      </c>
      <c r="AA407" s="29">
        <f t="shared" si="456"/>
        <v>0</v>
      </c>
      <c r="AB407" s="29">
        <f t="shared" si="457"/>
        <v>0</v>
      </c>
      <c r="AC407" s="29" t="str">
        <f t="shared" si="458"/>
        <v>PDG66</v>
      </c>
      <c r="AD407" s="29">
        <f t="shared" si="459"/>
        <v>0</v>
      </c>
      <c r="AE407" s="29">
        <f t="shared" si="460"/>
        <v>0</v>
      </c>
    </row>
    <row r="408" spans="1:31" x14ac:dyDescent="0.25">
      <c r="A408" s="28" t="s">
        <v>1241</v>
      </c>
      <c r="B408" s="26" t="s">
        <v>1217</v>
      </c>
      <c r="C408" s="26" t="s">
        <v>1218</v>
      </c>
      <c r="D408" s="26" t="s">
        <v>1219</v>
      </c>
      <c r="E408" s="26"/>
      <c r="F408" s="26" t="s">
        <v>396</v>
      </c>
      <c r="G408" s="26" t="s">
        <v>1220</v>
      </c>
      <c r="H408" s="26"/>
      <c r="I408" s="26"/>
      <c r="J408" s="26" t="s">
        <v>1221</v>
      </c>
      <c r="K408" s="26"/>
      <c r="L408" s="26"/>
      <c r="M408" s="26" t="s">
        <v>1221</v>
      </c>
      <c r="N408" s="26"/>
      <c r="O408" s="26"/>
      <c r="Q408" s="29" t="str">
        <f t="shared" si="446"/>
        <v>G-BYZA</v>
      </c>
      <c r="R408" s="29" t="str">
        <f t="shared" si="447"/>
        <v>PDG HELICOPTERS</v>
      </c>
      <c r="S408" s="29" t="str">
        <f t="shared" si="448"/>
        <v>AS55</v>
      </c>
      <c r="T408" s="29" t="str">
        <f t="shared" si="449"/>
        <v>TWIN SQUIRREL</v>
      </c>
      <c r="U408" s="29">
        <f t="shared" si="450"/>
        <v>0</v>
      </c>
      <c r="V408" s="29" t="str">
        <f t="shared" si="451"/>
        <v>VCH</v>
      </c>
      <c r="W408" s="29" t="str">
        <f t="shared" si="452"/>
        <v>L</v>
      </c>
      <c r="X408" s="29">
        <f t="shared" si="453"/>
        <v>0</v>
      </c>
      <c r="Y408" s="29">
        <f t="shared" si="454"/>
        <v>0</v>
      </c>
      <c r="Z408" s="29" t="str">
        <f t="shared" si="455"/>
        <v>PDG</v>
      </c>
      <c r="AA408" s="29">
        <f t="shared" si="456"/>
        <v>0</v>
      </c>
      <c r="AB408" s="29">
        <f t="shared" si="457"/>
        <v>0</v>
      </c>
      <c r="AC408" s="29" t="str">
        <f t="shared" si="458"/>
        <v>PDG67</v>
      </c>
      <c r="AD408" s="29">
        <f t="shared" si="459"/>
        <v>0</v>
      </c>
      <c r="AE408" s="29">
        <f t="shared" si="460"/>
        <v>0</v>
      </c>
    </row>
    <row r="409" spans="1:31" x14ac:dyDescent="0.25">
      <c r="A409" s="28" t="s">
        <v>524</v>
      </c>
      <c r="B409" s="26" t="s">
        <v>525</v>
      </c>
      <c r="C409" s="26" t="s">
        <v>526</v>
      </c>
      <c r="D409" s="26"/>
      <c r="E409" s="31"/>
      <c r="F409" s="29" t="s">
        <v>396</v>
      </c>
      <c r="G409" s="26" t="s">
        <v>85</v>
      </c>
      <c r="H409" s="26"/>
      <c r="I409" s="26"/>
      <c r="J409" s="26" t="s">
        <v>527</v>
      </c>
      <c r="K409" s="31"/>
      <c r="L409" s="26"/>
      <c r="M409" s="26" t="s">
        <v>528</v>
      </c>
      <c r="N409" s="26"/>
      <c r="O409" s="26"/>
      <c r="Q409" s="29" t="str">
        <f t="shared" si="446"/>
        <v>G-PDGK</v>
      </c>
      <c r="R409" s="29" t="str">
        <f t="shared" si="447"/>
        <v>PDG HELICOPTERS</v>
      </c>
      <c r="S409" s="29" t="str">
        <f t="shared" si="448"/>
        <v>AS65</v>
      </c>
      <c r="T409" s="29" t="str">
        <f t="shared" si="449"/>
        <v>DAUPHIN</v>
      </c>
      <c r="U409" s="29">
        <f t="shared" si="450"/>
        <v>0</v>
      </c>
      <c r="V409" s="29" t="str">
        <f t="shared" si="451"/>
        <v>VCH</v>
      </c>
      <c r="W409" s="29" t="str">
        <f t="shared" si="452"/>
        <v>L</v>
      </c>
      <c r="X409" s="29">
        <f t="shared" si="453"/>
        <v>0</v>
      </c>
      <c r="Y409" s="29">
        <f t="shared" si="454"/>
        <v>0</v>
      </c>
      <c r="Z409" s="29" t="str">
        <f t="shared" si="455"/>
        <v>PDG</v>
      </c>
      <c r="AA409" s="29">
        <f t="shared" si="456"/>
        <v>0</v>
      </c>
      <c r="AB409" s="29">
        <f t="shared" si="457"/>
        <v>0</v>
      </c>
      <c r="AC409" s="29" t="str">
        <f t="shared" si="458"/>
        <v>PDG67</v>
      </c>
      <c r="AD409" s="29">
        <f t="shared" si="459"/>
        <v>0</v>
      </c>
      <c r="AE409" s="29">
        <f t="shared" si="460"/>
        <v>0</v>
      </c>
    </row>
    <row r="410" spans="1:31" x14ac:dyDescent="0.25">
      <c r="A410" s="28" t="s">
        <v>987</v>
      </c>
      <c r="B410" s="26" t="s">
        <v>709</v>
      </c>
      <c r="C410" s="29" t="s">
        <v>559</v>
      </c>
      <c r="F410" s="29" t="s">
        <v>396</v>
      </c>
      <c r="G410" s="26" t="s">
        <v>85</v>
      </c>
      <c r="H410" s="26"/>
      <c r="I410" s="26"/>
      <c r="J410" s="26" t="s">
        <v>527</v>
      </c>
      <c r="K410" s="26"/>
      <c r="L410" s="26"/>
      <c r="M410" s="26" t="s">
        <v>988</v>
      </c>
      <c r="N410" s="26"/>
      <c r="O410" s="26"/>
      <c r="Q410" s="29" t="str">
        <f t="shared" si="446"/>
        <v>G-PDGN</v>
      </c>
      <c r="R410" s="29" t="str">
        <f t="shared" si="447"/>
        <v>PDG HELICOPTERS</v>
      </c>
      <c r="S410" s="29" t="str">
        <f t="shared" si="448"/>
        <v>AS65</v>
      </c>
      <c r="T410" s="29" t="str">
        <f t="shared" si="449"/>
        <v>DAUPHIN</v>
      </c>
      <c r="U410" s="29">
        <f t="shared" si="450"/>
        <v>0</v>
      </c>
      <c r="V410" s="29" t="str">
        <f t="shared" si="451"/>
        <v>VCH</v>
      </c>
      <c r="W410" s="29" t="str">
        <f t="shared" si="452"/>
        <v>L</v>
      </c>
      <c r="X410" s="29">
        <f t="shared" si="453"/>
        <v>0</v>
      </c>
      <c r="Y410" s="29">
        <f t="shared" si="454"/>
        <v>0</v>
      </c>
      <c r="Z410" s="29" t="str">
        <f t="shared" si="455"/>
        <v>PDG</v>
      </c>
      <c r="AA410" s="29">
        <f t="shared" si="456"/>
        <v>0</v>
      </c>
      <c r="AB410" s="29">
        <f t="shared" si="457"/>
        <v>0</v>
      </c>
      <c r="AC410" s="29" t="str">
        <f t="shared" si="458"/>
        <v>PDG68</v>
      </c>
      <c r="AD410" s="29">
        <f t="shared" si="459"/>
        <v>0</v>
      </c>
      <c r="AE410" s="29">
        <f t="shared" si="460"/>
        <v>0</v>
      </c>
    </row>
    <row r="411" spans="1:31" x14ac:dyDescent="0.25">
      <c r="A411" s="28" t="s">
        <v>892</v>
      </c>
      <c r="B411" s="26" t="s">
        <v>893</v>
      </c>
      <c r="C411" s="29" t="s">
        <v>520</v>
      </c>
      <c r="F411" s="29" t="s">
        <v>396</v>
      </c>
      <c r="G411" s="26" t="s">
        <v>85</v>
      </c>
      <c r="H411" s="26"/>
      <c r="I411" s="26"/>
      <c r="J411" s="26" t="s">
        <v>527</v>
      </c>
      <c r="K411" s="26"/>
      <c r="L411" s="26"/>
      <c r="M411" s="26" t="s">
        <v>894</v>
      </c>
      <c r="N411" s="26"/>
      <c r="O411" s="26"/>
      <c r="Q411" s="29" t="str">
        <f t="shared" si="446"/>
        <v>G-PLMI</v>
      </c>
      <c r="R411" s="29" t="str">
        <f t="shared" si="447"/>
        <v>PDG HELICOPTERS</v>
      </c>
      <c r="S411" s="29" t="str">
        <f t="shared" si="448"/>
        <v>AS65</v>
      </c>
      <c r="T411" s="29" t="str">
        <f t="shared" si="449"/>
        <v>DAUPHIN</v>
      </c>
      <c r="U411" s="29">
        <f t="shared" si="450"/>
        <v>0</v>
      </c>
      <c r="V411" s="29" t="str">
        <f t="shared" si="451"/>
        <v>VCH</v>
      </c>
      <c r="W411" s="29" t="str">
        <f t="shared" si="452"/>
        <v>L</v>
      </c>
      <c r="X411" s="29">
        <f t="shared" si="453"/>
        <v>0</v>
      </c>
      <c r="Y411" s="29">
        <f t="shared" si="454"/>
        <v>0</v>
      </c>
      <c r="Z411" s="29" t="str">
        <f t="shared" si="455"/>
        <v>PDG</v>
      </c>
      <c r="AA411" s="29">
        <f t="shared" si="456"/>
        <v>0</v>
      </c>
      <c r="AB411" s="29">
        <f t="shared" si="457"/>
        <v>0</v>
      </c>
      <c r="AC411" s="29" t="str">
        <f t="shared" si="458"/>
        <v>PDG69</v>
      </c>
      <c r="AD411" s="29">
        <f t="shared" si="459"/>
        <v>0</v>
      </c>
      <c r="AE411" s="29">
        <f t="shared" si="460"/>
        <v>0</v>
      </c>
    </row>
    <row r="412" spans="1:31" x14ac:dyDescent="0.25">
      <c r="A412" s="26" t="s">
        <v>873</v>
      </c>
      <c r="B412" s="26" t="s">
        <v>874</v>
      </c>
      <c r="C412" s="26" t="s">
        <v>520</v>
      </c>
      <c r="D412" s="26"/>
      <c r="E412" s="26"/>
      <c r="F412" s="29" t="s">
        <v>396</v>
      </c>
      <c r="G412" s="26" t="s">
        <v>85</v>
      </c>
      <c r="H412" s="26"/>
      <c r="I412" s="26"/>
      <c r="J412" s="26" t="s">
        <v>527</v>
      </c>
      <c r="K412" s="26"/>
      <c r="L412" s="26"/>
      <c r="M412" s="26" t="s">
        <v>189</v>
      </c>
      <c r="N412" s="26"/>
      <c r="O412" s="26"/>
      <c r="Q412" s="29" t="str">
        <f t="shared" si="446"/>
        <v>G-RBRI</v>
      </c>
      <c r="R412" s="29" t="str">
        <f t="shared" si="447"/>
        <v>HELICENTRE AVIATION</v>
      </c>
      <c r="S412" s="29" t="str">
        <f t="shared" si="448"/>
        <v>R44</v>
      </c>
      <c r="T412" s="29" t="str">
        <f t="shared" si="449"/>
        <v>RAVEN 2</v>
      </c>
      <c r="U412" s="29">
        <f t="shared" si="450"/>
        <v>0</v>
      </c>
      <c r="V412" s="29" t="str">
        <f t="shared" si="451"/>
        <v>VCH</v>
      </c>
      <c r="W412" s="29" t="str">
        <f t="shared" si="452"/>
        <v>P</v>
      </c>
      <c r="X412" s="29">
        <f t="shared" si="453"/>
        <v>0</v>
      </c>
      <c r="Y412" s="29">
        <f t="shared" si="454"/>
        <v>0</v>
      </c>
      <c r="Z412" s="29">
        <f t="shared" si="455"/>
        <v>0</v>
      </c>
      <c r="AA412" s="29">
        <f t="shared" si="456"/>
        <v>0</v>
      </c>
      <c r="AB412" s="29">
        <f t="shared" si="457"/>
        <v>0</v>
      </c>
      <c r="AC412" s="29" t="str">
        <f t="shared" si="458"/>
        <v>PIPE81</v>
      </c>
      <c r="AD412" s="29">
        <f t="shared" si="459"/>
        <v>0</v>
      </c>
      <c r="AE412" s="29">
        <f t="shared" si="460"/>
        <v>0</v>
      </c>
    </row>
    <row r="413" spans="1:31" x14ac:dyDescent="0.25">
      <c r="A413" s="28" t="s">
        <v>708</v>
      </c>
      <c r="B413" s="26" t="s">
        <v>709</v>
      </c>
      <c r="C413" s="29" t="s">
        <v>520</v>
      </c>
      <c r="F413" s="29" t="s">
        <v>396</v>
      </c>
      <c r="G413" s="26" t="s">
        <v>85</v>
      </c>
      <c r="H413" s="26"/>
      <c r="I413" s="26"/>
      <c r="J413" s="26" t="s">
        <v>527</v>
      </c>
      <c r="K413" s="26"/>
      <c r="L413" s="26"/>
      <c r="M413" s="26" t="s">
        <v>710</v>
      </c>
      <c r="N413" s="26"/>
      <c r="O413" s="26"/>
      <c r="Q413" s="29" t="str">
        <f t="shared" si="446"/>
        <v>PM631</v>
      </c>
      <c r="R413" s="29" t="str">
        <f t="shared" si="447"/>
        <v>RAF BBMF</v>
      </c>
      <c r="S413" s="29" t="str">
        <f t="shared" si="448"/>
        <v>SPIT</v>
      </c>
      <c r="T413" s="29" t="str">
        <f t="shared" si="449"/>
        <v>SPITFIRE</v>
      </c>
      <c r="U413" s="29">
        <f t="shared" si="450"/>
        <v>0</v>
      </c>
      <c r="V413" s="29" t="str">
        <f t="shared" si="451"/>
        <v>VM</v>
      </c>
      <c r="W413" s="29" t="str">
        <f t="shared" si="452"/>
        <v>M</v>
      </c>
      <c r="X413" s="29">
        <f t="shared" si="453"/>
        <v>0</v>
      </c>
      <c r="Y413" s="29">
        <f t="shared" si="454"/>
        <v>0</v>
      </c>
      <c r="Z413" s="29">
        <f t="shared" si="455"/>
        <v>0</v>
      </c>
      <c r="AA413" s="29">
        <f t="shared" si="456"/>
        <v>0</v>
      </c>
      <c r="AB413" s="29">
        <f t="shared" si="457"/>
        <v>0</v>
      </c>
      <c r="AC413" s="29" t="str">
        <f t="shared" si="458"/>
        <v>PM631</v>
      </c>
      <c r="AD413" s="29">
        <f t="shared" si="459"/>
        <v>0</v>
      </c>
      <c r="AE413" s="29">
        <f t="shared" si="460"/>
        <v>0</v>
      </c>
    </row>
    <row r="414" spans="1:31" x14ac:dyDescent="0.25">
      <c r="A414" s="28" t="s">
        <v>564</v>
      </c>
      <c r="B414" s="26" t="s">
        <v>565</v>
      </c>
      <c r="C414" s="26" t="s">
        <v>526</v>
      </c>
      <c r="D414" s="26"/>
      <c r="E414" s="31"/>
      <c r="F414" s="29" t="s">
        <v>396</v>
      </c>
      <c r="G414" s="26" t="s">
        <v>85</v>
      </c>
      <c r="H414" s="26"/>
      <c r="I414" s="26"/>
      <c r="J414" s="26" t="s">
        <v>527</v>
      </c>
      <c r="K414" s="31"/>
      <c r="L414" s="26"/>
      <c r="M414" s="26" t="s">
        <v>566</v>
      </c>
      <c r="N414" s="26"/>
      <c r="O414" s="26"/>
      <c r="Q414" s="29" t="str">
        <f t="shared" si="446"/>
        <v>PS915</v>
      </c>
      <c r="R414" s="29" t="str">
        <f t="shared" si="447"/>
        <v>RAF BBMF</v>
      </c>
      <c r="S414" s="29" t="str">
        <f t="shared" si="448"/>
        <v>SPIT</v>
      </c>
      <c r="T414" s="29" t="str">
        <f t="shared" si="449"/>
        <v>SPITFIRE</v>
      </c>
      <c r="U414" s="29">
        <f t="shared" si="450"/>
        <v>0</v>
      </c>
      <c r="V414" s="29" t="str">
        <f t="shared" si="451"/>
        <v>VM</v>
      </c>
      <c r="W414" s="29" t="str">
        <f t="shared" si="452"/>
        <v>M</v>
      </c>
      <c r="X414" s="29">
        <f t="shared" si="453"/>
        <v>0</v>
      </c>
      <c r="Y414" s="29">
        <f t="shared" si="454"/>
        <v>0</v>
      </c>
      <c r="Z414" s="29">
        <f t="shared" si="455"/>
        <v>0</v>
      </c>
      <c r="AA414" s="29">
        <f t="shared" si="456"/>
        <v>0</v>
      </c>
      <c r="AB414" s="29">
        <f t="shared" si="457"/>
        <v>0</v>
      </c>
      <c r="AC414" s="29" t="str">
        <f t="shared" si="458"/>
        <v>PS915</v>
      </c>
      <c r="AD414" s="29">
        <f t="shared" si="459"/>
        <v>0</v>
      </c>
      <c r="AE414" s="29">
        <f t="shared" si="460"/>
        <v>0</v>
      </c>
    </row>
    <row r="415" spans="1:31" x14ac:dyDescent="0.25">
      <c r="A415" s="28" t="s">
        <v>746</v>
      </c>
      <c r="B415" s="29" t="s">
        <v>745</v>
      </c>
      <c r="C415" s="29" t="s">
        <v>526</v>
      </c>
      <c r="F415" s="29" t="s">
        <v>396</v>
      </c>
      <c r="G415" s="26" t="s">
        <v>85</v>
      </c>
      <c r="H415" s="26"/>
      <c r="I415" s="26"/>
      <c r="J415" s="26" t="s">
        <v>527</v>
      </c>
      <c r="K415" s="31"/>
      <c r="L415" s="26"/>
      <c r="M415" s="26" t="s">
        <v>747</v>
      </c>
      <c r="N415" s="26"/>
      <c r="O415" s="26"/>
      <c r="Q415" s="29" t="str">
        <f t="shared" si="446"/>
        <v>PZ865</v>
      </c>
      <c r="R415" s="29" t="str">
        <f t="shared" si="447"/>
        <v>RAF BBMF</v>
      </c>
      <c r="S415" s="29" t="str">
        <f t="shared" si="448"/>
        <v>HURI</v>
      </c>
      <c r="T415" s="29" t="str">
        <f t="shared" si="449"/>
        <v>HURRICANE</v>
      </c>
      <c r="U415" s="29">
        <f t="shared" si="450"/>
        <v>0</v>
      </c>
      <c r="V415" s="29" t="str">
        <f t="shared" si="451"/>
        <v>VM</v>
      </c>
      <c r="W415" s="29" t="str">
        <f t="shared" si="452"/>
        <v>M</v>
      </c>
      <c r="X415" s="29">
        <f t="shared" si="453"/>
        <v>0</v>
      </c>
      <c r="Y415" s="29">
        <f t="shared" si="454"/>
        <v>0</v>
      </c>
      <c r="Z415" s="29">
        <f t="shared" si="455"/>
        <v>0</v>
      </c>
      <c r="AA415" s="29">
        <f t="shared" si="456"/>
        <v>0</v>
      </c>
      <c r="AB415" s="29">
        <f t="shared" si="457"/>
        <v>0</v>
      </c>
      <c r="AC415" s="29" t="str">
        <f t="shared" si="458"/>
        <v>PZ865</v>
      </c>
      <c r="AD415" s="29">
        <f t="shared" si="459"/>
        <v>0</v>
      </c>
      <c r="AE415" s="29">
        <f t="shared" si="460"/>
        <v>0</v>
      </c>
    </row>
    <row r="416" spans="1:31" x14ac:dyDescent="0.25">
      <c r="A416" s="28" t="s">
        <v>1133</v>
      </c>
      <c r="B416" s="26" t="s">
        <v>465</v>
      </c>
      <c r="C416" s="26" t="s">
        <v>698</v>
      </c>
      <c r="D416" s="29" t="s">
        <v>699</v>
      </c>
      <c r="E416" s="26"/>
      <c r="F416" s="29" t="s">
        <v>396</v>
      </c>
      <c r="G416" s="26" t="s">
        <v>85</v>
      </c>
      <c r="H416" s="26"/>
      <c r="I416" s="26"/>
      <c r="J416" s="26" t="s">
        <v>527</v>
      </c>
      <c r="K416" s="26"/>
      <c r="L416" s="26"/>
      <c r="M416" s="26" t="s">
        <v>1134</v>
      </c>
      <c r="N416" s="26"/>
      <c r="O416" s="26"/>
      <c r="Q416" s="29" t="str">
        <f t="shared" si="446"/>
        <v>G-VFDS</v>
      </c>
      <c r="R416" s="29" t="str">
        <f t="shared" si="447"/>
        <v>SIMON SHIRLEY</v>
      </c>
      <c r="S416" s="29" t="str">
        <f t="shared" si="448"/>
        <v>RV8</v>
      </c>
      <c r="T416" s="29">
        <f t="shared" si="449"/>
        <v>0</v>
      </c>
      <c r="U416" s="29">
        <f t="shared" si="450"/>
        <v>0</v>
      </c>
      <c r="V416" s="29" t="str">
        <f t="shared" si="451"/>
        <v>VC</v>
      </c>
      <c r="W416" s="29" t="str">
        <f t="shared" si="452"/>
        <v>P</v>
      </c>
      <c r="X416" s="29">
        <f t="shared" si="453"/>
        <v>0</v>
      </c>
      <c r="Y416" s="29">
        <f t="shared" si="454"/>
        <v>0</v>
      </c>
      <c r="Z416" s="29">
        <f t="shared" si="455"/>
        <v>0</v>
      </c>
      <c r="AA416" s="29">
        <f t="shared" si="456"/>
        <v>0</v>
      </c>
      <c r="AB416" s="29">
        <f t="shared" si="457"/>
        <v>0</v>
      </c>
      <c r="AC416" s="29" t="str">
        <f t="shared" si="458"/>
        <v>RAVEN1</v>
      </c>
      <c r="AD416" s="29">
        <f t="shared" si="459"/>
        <v>0</v>
      </c>
      <c r="AE416" s="29">
        <f t="shared" si="460"/>
        <v>0</v>
      </c>
    </row>
    <row r="417" spans="1:31" x14ac:dyDescent="0.25">
      <c r="A417" s="28" t="s">
        <v>671</v>
      </c>
      <c r="B417" s="29" t="s">
        <v>672</v>
      </c>
      <c r="C417" s="29" t="s">
        <v>445</v>
      </c>
      <c r="F417" s="29" t="s">
        <v>396</v>
      </c>
      <c r="G417" s="26" t="s">
        <v>85</v>
      </c>
      <c r="H417" s="26"/>
      <c r="I417" s="26"/>
      <c r="J417" s="26" t="s">
        <v>527</v>
      </c>
      <c r="K417" s="31"/>
      <c r="L417" s="26"/>
      <c r="M417" s="26" t="s">
        <v>673</v>
      </c>
      <c r="N417" s="26"/>
      <c r="O417" s="26"/>
      <c r="Q417" s="29" t="str">
        <f t="shared" si="446"/>
        <v>G-PWII</v>
      </c>
      <c r="R417" s="29" t="str">
        <f t="shared" si="447"/>
        <v>PATRICK WILSON</v>
      </c>
      <c r="S417" s="29" t="str">
        <f t="shared" si="448"/>
        <v>RV8</v>
      </c>
      <c r="T417" s="29">
        <f t="shared" si="449"/>
        <v>0</v>
      </c>
      <c r="U417" s="29">
        <f t="shared" si="450"/>
        <v>0</v>
      </c>
      <c r="V417" s="29" t="str">
        <f t="shared" si="451"/>
        <v>VC</v>
      </c>
      <c r="W417" s="29" t="str">
        <f t="shared" si="452"/>
        <v>P</v>
      </c>
      <c r="X417" s="29">
        <f t="shared" si="453"/>
        <v>0</v>
      </c>
      <c r="Y417" s="29">
        <f t="shared" si="454"/>
        <v>0</v>
      </c>
      <c r="Z417" s="29">
        <f t="shared" si="455"/>
        <v>0</v>
      </c>
      <c r="AA417" s="29">
        <f t="shared" si="456"/>
        <v>0</v>
      </c>
      <c r="AB417" s="29">
        <f t="shared" si="457"/>
        <v>0</v>
      </c>
      <c r="AC417" s="29" t="str">
        <f t="shared" si="458"/>
        <v>RAVEN2</v>
      </c>
      <c r="AD417" s="29">
        <f t="shared" si="459"/>
        <v>0</v>
      </c>
      <c r="AE417" s="29">
        <f t="shared" si="460"/>
        <v>0</v>
      </c>
    </row>
    <row r="418" spans="1:31" x14ac:dyDescent="0.25">
      <c r="A418" s="28" t="s">
        <v>852</v>
      </c>
      <c r="B418" s="26" t="s">
        <v>461</v>
      </c>
      <c r="C418" s="29" t="s">
        <v>520</v>
      </c>
      <c r="F418" s="29" t="s">
        <v>396</v>
      </c>
      <c r="G418" s="26" t="s">
        <v>85</v>
      </c>
      <c r="H418" s="26"/>
      <c r="I418" s="26"/>
      <c r="J418" s="26" t="s">
        <v>527</v>
      </c>
      <c r="K418" s="26"/>
      <c r="L418" s="26"/>
      <c r="M418" s="26" t="s">
        <v>673</v>
      </c>
      <c r="N418" s="26"/>
      <c r="O418" s="26"/>
      <c r="Q418" s="29" t="str">
        <f t="shared" si="446"/>
        <v>G-OCTO</v>
      </c>
      <c r="R418" s="29" t="str">
        <f t="shared" si="447"/>
        <v>ZULU GLASSTEK</v>
      </c>
      <c r="S418" s="29" t="str">
        <f t="shared" si="448"/>
        <v>RV8</v>
      </c>
      <c r="T418" s="29">
        <f t="shared" si="449"/>
        <v>0</v>
      </c>
      <c r="U418" s="29">
        <f t="shared" si="450"/>
        <v>0</v>
      </c>
      <c r="V418" s="29" t="str">
        <f t="shared" si="451"/>
        <v>VC</v>
      </c>
      <c r="W418" s="29" t="str">
        <f t="shared" si="452"/>
        <v>P</v>
      </c>
      <c r="X418" s="29">
        <f t="shared" si="453"/>
        <v>0</v>
      </c>
      <c r="Y418" s="29">
        <f t="shared" si="454"/>
        <v>0</v>
      </c>
      <c r="Z418" s="29">
        <f t="shared" si="455"/>
        <v>0</v>
      </c>
      <c r="AA418" s="29">
        <f t="shared" si="456"/>
        <v>0</v>
      </c>
      <c r="AB418" s="29">
        <f t="shared" si="457"/>
        <v>0</v>
      </c>
      <c r="AC418" s="29" t="str">
        <f t="shared" si="458"/>
        <v>RAVEN3</v>
      </c>
      <c r="AD418" s="29">
        <f t="shared" si="459"/>
        <v>0</v>
      </c>
      <c r="AE418" s="29">
        <f t="shared" si="460"/>
        <v>0</v>
      </c>
    </row>
    <row r="419" spans="1:31" x14ac:dyDescent="0.25">
      <c r="A419" s="28" t="s">
        <v>863</v>
      </c>
      <c r="B419" s="26" t="s">
        <v>461</v>
      </c>
      <c r="C419" s="29" t="s">
        <v>520</v>
      </c>
      <c r="F419" s="29" t="s">
        <v>396</v>
      </c>
      <c r="G419" s="26" t="s">
        <v>85</v>
      </c>
      <c r="H419" s="26"/>
      <c r="I419" s="26"/>
      <c r="J419" s="26" t="s">
        <v>527</v>
      </c>
      <c r="K419" s="26"/>
      <c r="L419" s="26"/>
      <c r="M419" s="26" t="s">
        <v>673</v>
      </c>
      <c r="N419" s="26"/>
      <c r="O419" s="26"/>
      <c r="Q419" s="29" t="str">
        <f t="shared" si="446"/>
        <v>G-CIBM</v>
      </c>
      <c r="R419" s="29" t="str">
        <f t="shared" si="447"/>
        <v>GERALD WILLIAMS</v>
      </c>
      <c r="S419" s="29" t="str">
        <f t="shared" si="448"/>
        <v>RV8</v>
      </c>
      <c r="T419" s="29">
        <f t="shared" si="449"/>
        <v>0</v>
      </c>
      <c r="U419" s="29">
        <f t="shared" si="450"/>
        <v>0</v>
      </c>
      <c r="V419" s="29" t="str">
        <f t="shared" si="451"/>
        <v>VC</v>
      </c>
      <c r="W419" s="29" t="str">
        <f t="shared" si="452"/>
        <v>P</v>
      </c>
      <c r="X419" s="29">
        <f t="shared" si="453"/>
        <v>0</v>
      </c>
      <c r="Y419" s="29">
        <f t="shared" si="454"/>
        <v>0</v>
      </c>
      <c r="Z419" s="29">
        <f t="shared" si="455"/>
        <v>0</v>
      </c>
      <c r="AA419" s="29">
        <f t="shared" si="456"/>
        <v>0</v>
      </c>
      <c r="AB419" s="29">
        <f t="shared" si="457"/>
        <v>0</v>
      </c>
      <c r="AC419" s="29" t="str">
        <f t="shared" si="458"/>
        <v>RAVEN4</v>
      </c>
      <c r="AD419" s="29">
        <f t="shared" si="459"/>
        <v>0</v>
      </c>
      <c r="AE419" s="29">
        <f t="shared" si="460"/>
        <v>0</v>
      </c>
    </row>
    <row r="420" spans="1:31" x14ac:dyDescent="0.25">
      <c r="A420" s="28" t="s">
        <v>991</v>
      </c>
      <c r="B420" s="26" t="s">
        <v>672</v>
      </c>
      <c r="C420" s="26" t="s">
        <v>445</v>
      </c>
      <c r="D420" s="26"/>
      <c r="E420" s="26"/>
      <c r="F420" s="29" t="s">
        <v>396</v>
      </c>
      <c r="G420" s="26" t="s">
        <v>85</v>
      </c>
      <c r="H420" s="26"/>
      <c r="I420" s="26"/>
      <c r="J420" s="26" t="s">
        <v>527</v>
      </c>
      <c r="K420" s="26"/>
      <c r="L420" s="26"/>
      <c r="M420" s="26" t="s">
        <v>673</v>
      </c>
      <c r="N420" s="26"/>
      <c r="O420" s="26"/>
      <c r="Q420" s="29" t="str">
        <f t="shared" si="446"/>
        <v>G-CMFA</v>
      </c>
      <c r="R420" s="29" t="str">
        <f t="shared" si="447"/>
        <v>ANDREW HILL</v>
      </c>
      <c r="S420" s="29" t="str">
        <f t="shared" si="448"/>
        <v>RV8</v>
      </c>
      <c r="T420" s="29">
        <f t="shared" si="449"/>
        <v>0</v>
      </c>
      <c r="U420" s="29">
        <f t="shared" si="450"/>
        <v>0</v>
      </c>
      <c r="V420" s="29" t="str">
        <f t="shared" si="451"/>
        <v>VC</v>
      </c>
      <c r="W420" s="29" t="str">
        <f t="shared" si="452"/>
        <v>P</v>
      </c>
      <c r="X420" s="29">
        <f t="shared" si="453"/>
        <v>0</v>
      </c>
      <c r="Y420" s="29">
        <f t="shared" si="454"/>
        <v>0</v>
      </c>
      <c r="Z420" s="29">
        <f t="shared" si="455"/>
        <v>0</v>
      </c>
      <c r="AA420" s="29">
        <f t="shared" si="456"/>
        <v>0</v>
      </c>
      <c r="AB420" s="29">
        <f t="shared" si="457"/>
        <v>0</v>
      </c>
      <c r="AC420" s="29" t="str">
        <f t="shared" si="458"/>
        <v>RAVEN5</v>
      </c>
      <c r="AD420" s="29">
        <f t="shared" si="459"/>
        <v>0</v>
      </c>
      <c r="AE420" s="29">
        <f t="shared" si="460"/>
        <v>0</v>
      </c>
    </row>
    <row r="421" spans="1:31" x14ac:dyDescent="0.25">
      <c r="A421" s="28" t="s">
        <v>590</v>
      </c>
      <c r="B421" s="26" t="s">
        <v>591</v>
      </c>
      <c r="C421" s="26" t="s">
        <v>466</v>
      </c>
      <c r="D421" s="26" t="s">
        <v>467</v>
      </c>
      <c r="E421" s="31"/>
      <c r="F421" s="29" t="s">
        <v>396</v>
      </c>
      <c r="G421" s="26" t="s">
        <v>85</v>
      </c>
      <c r="H421" s="26"/>
      <c r="I421" s="26"/>
      <c r="J421" s="26" t="s">
        <v>527</v>
      </c>
      <c r="K421" s="31"/>
      <c r="L421" s="26"/>
      <c r="M421" s="26" t="s">
        <v>592</v>
      </c>
      <c r="N421" s="26"/>
      <c r="O421" s="26"/>
      <c r="Q421" s="29" t="str">
        <f t="shared" si="446"/>
        <v>G-SOUT</v>
      </c>
      <c r="R421" s="29" t="str">
        <f t="shared" si="447"/>
        <v>JULIAN SOUTHERN</v>
      </c>
      <c r="S421" s="29" t="str">
        <f t="shared" si="448"/>
        <v>RV8</v>
      </c>
      <c r="T421" s="29">
        <f t="shared" si="449"/>
        <v>0</v>
      </c>
      <c r="U421" s="29">
        <f t="shared" si="450"/>
        <v>0</v>
      </c>
      <c r="V421" s="29" t="str">
        <f t="shared" si="451"/>
        <v>VC</v>
      </c>
      <c r="W421" s="29" t="str">
        <f t="shared" si="452"/>
        <v>P</v>
      </c>
      <c r="X421" s="29">
        <f t="shared" si="453"/>
        <v>0</v>
      </c>
      <c r="Y421" s="29">
        <f t="shared" si="454"/>
        <v>0</v>
      </c>
      <c r="Z421" s="29">
        <f t="shared" si="455"/>
        <v>0</v>
      </c>
      <c r="AA421" s="29">
        <f t="shared" si="456"/>
        <v>0</v>
      </c>
      <c r="AB421" s="29">
        <f t="shared" si="457"/>
        <v>0</v>
      </c>
      <c r="AC421" s="29" t="str">
        <f t="shared" si="458"/>
        <v>RAVEN6</v>
      </c>
      <c r="AD421" s="29">
        <f t="shared" si="459"/>
        <v>0</v>
      </c>
      <c r="AE421" s="29">
        <f t="shared" si="460"/>
        <v>0</v>
      </c>
    </row>
    <row r="422" spans="1:31" x14ac:dyDescent="0.25">
      <c r="A422" s="28" t="s">
        <v>774</v>
      </c>
      <c r="B422" s="29" t="s">
        <v>591</v>
      </c>
      <c r="C422" s="29" t="s">
        <v>466</v>
      </c>
      <c r="D422" s="26" t="s">
        <v>467</v>
      </c>
      <c r="F422" s="29" t="s">
        <v>396</v>
      </c>
      <c r="G422" s="26" t="s">
        <v>85</v>
      </c>
      <c r="H422" s="26"/>
      <c r="I422" s="26"/>
      <c r="J422" s="26" t="s">
        <v>527</v>
      </c>
      <c r="K422" s="31"/>
      <c r="L422" s="26"/>
      <c r="M422" s="26" t="s">
        <v>775</v>
      </c>
      <c r="N422" s="26"/>
      <c r="O422" s="26"/>
      <c r="Q422" s="29" t="str">
        <f t="shared" ref="Q422:Q453" si="461">A501</f>
        <v>XX242</v>
      </c>
      <c r="R422" s="29" t="str">
        <f t="shared" ref="R422:R453" si="462">B501</f>
        <v>RED ARROWS</v>
      </c>
      <c r="S422" s="29" t="str">
        <f t="shared" ref="S422:S453" si="463">C501</f>
        <v>HAWK</v>
      </c>
      <c r="T422" s="29">
        <f t="shared" ref="T422:T453" si="464">D501</f>
        <v>0</v>
      </c>
      <c r="U422" s="29">
        <f t="shared" ref="U422:U453" si="465">E501</f>
        <v>0</v>
      </c>
      <c r="V422" s="29" t="str">
        <f t="shared" ref="V422:V453" si="466">F501</f>
        <v>VM</v>
      </c>
      <c r="W422" s="29" t="str">
        <f t="shared" ref="W422:W453" si="467">G501</f>
        <v>M</v>
      </c>
      <c r="X422" s="29">
        <f t="shared" ref="X422:X453" si="468">H501</f>
        <v>0</v>
      </c>
      <c r="Y422" s="29">
        <f t="shared" ref="Y422:Y453" si="469">I501</f>
        <v>0</v>
      </c>
      <c r="Z422" s="29" t="str">
        <f t="shared" ref="Z422:Z453" si="470">J501</f>
        <v>SAK</v>
      </c>
      <c r="AA422" s="29">
        <f t="shared" ref="AA422:AA453" si="471">K501</f>
        <v>0</v>
      </c>
      <c r="AB422" s="29">
        <f t="shared" ref="AB422:AB453" si="472">L501</f>
        <v>0</v>
      </c>
      <c r="AC422" s="29" t="str">
        <f t="shared" ref="AC422:AC453" si="473">M501</f>
        <v>REDARROW</v>
      </c>
      <c r="AD422" s="29">
        <f t="shared" ref="AD422:AD453" si="474">N501</f>
        <v>0</v>
      </c>
      <c r="AE422" s="29">
        <f t="shared" ref="AE422:AE453" si="475">O501</f>
        <v>0</v>
      </c>
    </row>
    <row r="423" spans="1:31" x14ac:dyDescent="0.25">
      <c r="A423" s="28" t="s">
        <v>771</v>
      </c>
      <c r="B423" s="26" t="s">
        <v>772</v>
      </c>
      <c r="C423" s="26" t="s">
        <v>526</v>
      </c>
      <c r="D423" s="26"/>
      <c r="E423" s="31"/>
      <c r="F423" s="26" t="s">
        <v>396</v>
      </c>
      <c r="G423" s="26" t="s">
        <v>85</v>
      </c>
      <c r="H423" s="26"/>
      <c r="I423" s="26"/>
      <c r="J423" s="26" t="s">
        <v>527</v>
      </c>
      <c r="K423" s="31"/>
      <c r="L423" s="26"/>
      <c r="M423" s="26" t="s">
        <v>773</v>
      </c>
      <c r="N423" s="26"/>
      <c r="O423" s="26"/>
      <c r="Q423" s="29" t="str">
        <f t="shared" si="461"/>
        <v>G-FIFA</v>
      </c>
      <c r="R423" s="29" t="str">
        <f t="shared" si="462"/>
        <v>RVL AVIATION LTD</v>
      </c>
      <c r="S423" s="29" t="str">
        <f t="shared" si="463"/>
        <v>C404</v>
      </c>
      <c r="T423" s="29" t="str">
        <f t="shared" si="464"/>
        <v>TITAN</v>
      </c>
      <c r="U423" s="29">
        <f t="shared" si="465"/>
        <v>0</v>
      </c>
      <c r="V423" s="29" t="str">
        <f t="shared" si="466"/>
        <v>VC</v>
      </c>
      <c r="W423" s="29" t="str">
        <f t="shared" si="467"/>
        <v>AD</v>
      </c>
      <c r="X423" s="29">
        <f t="shared" si="468"/>
        <v>0</v>
      </c>
      <c r="Y423" s="29">
        <f t="shared" si="469"/>
        <v>0</v>
      </c>
      <c r="Z423" s="29" t="str">
        <f t="shared" si="470"/>
        <v>REV</v>
      </c>
      <c r="AA423" s="29">
        <f t="shared" si="471"/>
        <v>0</v>
      </c>
      <c r="AB423" s="29">
        <f t="shared" si="472"/>
        <v>0</v>
      </c>
      <c r="AC423" s="29" t="str">
        <f t="shared" si="473"/>
        <v>REV4FA</v>
      </c>
      <c r="AD423" s="29">
        <f t="shared" si="474"/>
        <v>0</v>
      </c>
      <c r="AE423" s="29">
        <f t="shared" si="475"/>
        <v>0</v>
      </c>
    </row>
    <row r="424" spans="1:31" x14ac:dyDescent="0.25">
      <c r="A424" s="28" t="s">
        <v>1135</v>
      </c>
      <c r="B424" s="26" t="s">
        <v>1136</v>
      </c>
      <c r="C424" s="26" t="s">
        <v>445</v>
      </c>
      <c r="D424" s="26"/>
      <c r="E424" s="31"/>
      <c r="F424" s="26" t="s">
        <v>396</v>
      </c>
      <c r="G424" s="26" t="s">
        <v>85</v>
      </c>
      <c r="H424" s="26"/>
      <c r="I424" s="26"/>
      <c r="J424" s="26" t="s">
        <v>527</v>
      </c>
      <c r="K424" s="31"/>
      <c r="L424" s="26"/>
      <c r="M424" s="26" t="s">
        <v>1137</v>
      </c>
      <c r="N424" s="26"/>
      <c r="O424" s="26"/>
      <c r="Q424" s="29" t="str">
        <f t="shared" si="461"/>
        <v>G-LEAF</v>
      </c>
      <c r="R424" s="29" t="str">
        <f t="shared" si="462"/>
        <v>RVL AVIATION LTD</v>
      </c>
      <c r="S424" s="29" t="str">
        <f t="shared" si="463"/>
        <v>F406</v>
      </c>
      <c r="T424" s="29" t="str">
        <f t="shared" si="464"/>
        <v>CARAVAN 2</v>
      </c>
      <c r="U424" s="29">
        <f t="shared" si="465"/>
        <v>0</v>
      </c>
      <c r="V424" s="29" t="str">
        <f t="shared" si="466"/>
        <v>VC</v>
      </c>
      <c r="W424" s="29" t="str">
        <f t="shared" si="467"/>
        <v>AD</v>
      </c>
      <c r="X424" s="29">
        <f t="shared" si="468"/>
        <v>0</v>
      </c>
      <c r="Y424" s="29">
        <f t="shared" si="469"/>
        <v>0</v>
      </c>
      <c r="Z424" s="29" t="str">
        <f t="shared" si="470"/>
        <v>REV</v>
      </c>
      <c r="AA424" s="29">
        <f t="shared" si="471"/>
        <v>0</v>
      </c>
      <c r="AB424" s="29">
        <f t="shared" si="472"/>
        <v>0</v>
      </c>
      <c r="AC424" s="29" t="str">
        <f t="shared" si="473"/>
        <v>REV6AF</v>
      </c>
      <c r="AD424" s="29">
        <f t="shared" si="474"/>
        <v>0</v>
      </c>
      <c r="AE424" s="29">
        <f t="shared" si="475"/>
        <v>0</v>
      </c>
    </row>
    <row r="425" spans="1:31" x14ac:dyDescent="0.25">
      <c r="A425" s="28" t="s">
        <v>1071</v>
      </c>
      <c r="B425" s="29" t="s">
        <v>1072</v>
      </c>
      <c r="C425" s="29" t="s">
        <v>445</v>
      </c>
      <c r="F425" s="29" t="s">
        <v>396</v>
      </c>
      <c r="G425" s="26" t="s">
        <v>229</v>
      </c>
      <c r="H425" s="26"/>
      <c r="I425" s="26"/>
      <c r="J425" s="26" t="s">
        <v>527</v>
      </c>
      <c r="K425" s="31"/>
      <c r="L425" s="26"/>
      <c r="M425" s="26" t="s">
        <v>1073</v>
      </c>
      <c r="N425" s="26"/>
      <c r="O425" s="26"/>
      <c r="Q425" s="29" t="str">
        <f t="shared" si="461"/>
        <v>G-RVLG</v>
      </c>
      <c r="R425" s="29" t="str">
        <f t="shared" si="462"/>
        <v>RVL AVIATION LTD</v>
      </c>
      <c r="S425" s="29" t="str">
        <f t="shared" si="463"/>
        <v>F406</v>
      </c>
      <c r="T425" s="29" t="str">
        <f t="shared" si="464"/>
        <v>CARAVAN 2</v>
      </c>
      <c r="U425" s="29">
        <f t="shared" si="465"/>
        <v>0</v>
      </c>
      <c r="V425" s="29" t="str">
        <f t="shared" si="466"/>
        <v>VC</v>
      </c>
      <c r="W425" s="29" t="str">
        <f t="shared" si="467"/>
        <v>AD</v>
      </c>
      <c r="X425" s="29">
        <f t="shared" si="468"/>
        <v>0</v>
      </c>
      <c r="Y425" s="29">
        <f t="shared" si="469"/>
        <v>0</v>
      </c>
      <c r="Z425" s="29" t="str">
        <f t="shared" si="470"/>
        <v>REV</v>
      </c>
      <c r="AA425" s="29">
        <f t="shared" si="471"/>
        <v>0</v>
      </c>
      <c r="AB425" s="29">
        <f t="shared" si="472"/>
        <v>0</v>
      </c>
      <c r="AC425" s="29" t="str">
        <f t="shared" si="473"/>
        <v>REV6LG</v>
      </c>
      <c r="AD425" s="29">
        <f t="shared" si="474"/>
        <v>0</v>
      </c>
      <c r="AE425" s="29">
        <f t="shared" si="475"/>
        <v>0</v>
      </c>
    </row>
    <row r="426" spans="1:31" x14ac:dyDescent="0.25">
      <c r="A426" s="26" t="s">
        <v>675</v>
      </c>
      <c r="B426" s="26" t="s">
        <v>589</v>
      </c>
      <c r="C426" s="26" t="s">
        <v>526</v>
      </c>
      <c r="D426" s="26"/>
      <c r="E426" s="26"/>
      <c r="F426" s="29" t="s">
        <v>396</v>
      </c>
      <c r="G426" s="26" t="s">
        <v>85</v>
      </c>
      <c r="H426" s="26"/>
      <c r="I426" s="26"/>
      <c r="J426" s="26" t="s">
        <v>527</v>
      </c>
      <c r="K426" s="26"/>
      <c r="L426" s="26"/>
      <c r="M426" s="26" t="s">
        <v>676</v>
      </c>
      <c r="N426" s="26"/>
      <c r="O426" s="26"/>
      <c r="Q426" s="29" t="str">
        <f t="shared" si="461"/>
        <v>G-RVLW</v>
      </c>
      <c r="R426" s="29" t="str">
        <f t="shared" si="462"/>
        <v>RVL AVIATION LTD</v>
      </c>
      <c r="S426" s="29" t="str">
        <f t="shared" si="463"/>
        <v>F406</v>
      </c>
      <c r="T426" s="29" t="str">
        <f t="shared" si="464"/>
        <v>CARAVAN 2</v>
      </c>
      <c r="U426" s="29">
        <f t="shared" si="465"/>
        <v>0</v>
      </c>
      <c r="V426" s="29" t="str">
        <f t="shared" si="466"/>
        <v>VC</v>
      </c>
      <c r="W426" s="29" t="str">
        <f t="shared" si="467"/>
        <v>AD</v>
      </c>
      <c r="X426" s="29">
        <f t="shared" si="468"/>
        <v>0</v>
      </c>
      <c r="Y426" s="29">
        <f t="shared" si="469"/>
        <v>0</v>
      </c>
      <c r="Z426" s="29" t="str">
        <f t="shared" si="470"/>
        <v>REV</v>
      </c>
      <c r="AA426" s="29">
        <f t="shared" si="471"/>
        <v>0</v>
      </c>
      <c r="AB426" s="29">
        <f t="shared" si="472"/>
        <v>0</v>
      </c>
      <c r="AC426" s="29" t="str">
        <f t="shared" si="473"/>
        <v>REV6LW</v>
      </c>
      <c r="AD426" s="29">
        <f t="shared" si="474"/>
        <v>0</v>
      </c>
      <c r="AE426" s="29">
        <f t="shared" si="475"/>
        <v>0</v>
      </c>
    </row>
    <row r="427" spans="1:31" x14ac:dyDescent="0.25">
      <c r="A427" s="28" t="s">
        <v>651</v>
      </c>
      <c r="B427" s="26" t="s">
        <v>652</v>
      </c>
      <c r="C427" s="29" t="s">
        <v>520</v>
      </c>
      <c r="F427" s="29" t="s">
        <v>396</v>
      </c>
      <c r="G427" s="26" t="s">
        <v>85</v>
      </c>
      <c r="H427" s="26"/>
      <c r="I427" s="26"/>
      <c r="J427" s="26" t="s">
        <v>527</v>
      </c>
      <c r="K427" s="26"/>
      <c r="L427" s="26"/>
      <c r="M427" s="26" t="s">
        <v>653</v>
      </c>
      <c r="N427" s="26"/>
      <c r="O427" s="26"/>
      <c r="Q427" s="29" t="str">
        <f t="shared" si="461"/>
        <v>G-RVLX</v>
      </c>
      <c r="R427" s="29" t="str">
        <f t="shared" si="462"/>
        <v>RVL AVIATION LTD</v>
      </c>
      <c r="S427" s="29" t="str">
        <f t="shared" si="463"/>
        <v>F406</v>
      </c>
      <c r="T427" s="29" t="str">
        <f t="shared" si="464"/>
        <v>CARAVAN 2</v>
      </c>
      <c r="U427" s="29">
        <f t="shared" si="465"/>
        <v>0</v>
      </c>
      <c r="V427" s="29" t="str">
        <f t="shared" si="466"/>
        <v>VC</v>
      </c>
      <c r="W427" s="29" t="str">
        <f t="shared" si="467"/>
        <v>AD</v>
      </c>
      <c r="X427" s="29">
        <f t="shared" si="468"/>
        <v>0</v>
      </c>
      <c r="Y427" s="29">
        <f t="shared" si="469"/>
        <v>0</v>
      </c>
      <c r="Z427" s="29" t="str">
        <f t="shared" si="470"/>
        <v>REV</v>
      </c>
      <c r="AA427" s="29">
        <f t="shared" si="471"/>
        <v>0</v>
      </c>
      <c r="AB427" s="29">
        <f t="shared" si="472"/>
        <v>0</v>
      </c>
      <c r="AC427" s="29" t="str">
        <f t="shared" si="473"/>
        <v>REV6LX</v>
      </c>
      <c r="AD427" s="29">
        <f t="shared" si="474"/>
        <v>0</v>
      </c>
      <c r="AE427" s="29">
        <f t="shared" si="475"/>
        <v>0</v>
      </c>
    </row>
    <row r="428" spans="1:31" x14ac:dyDescent="0.25">
      <c r="A428" s="28" t="s">
        <v>680</v>
      </c>
      <c r="B428" s="26" t="s">
        <v>681</v>
      </c>
      <c r="C428" s="29" t="s">
        <v>520</v>
      </c>
      <c r="F428" s="29" t="s">
        <v>396</v>
      </c>
      <c r="G428" s="26" t="s">
        <v>85</v>
      </c>
      <c r="H428" s="26"/>
      <c r="I428" s="26"/>
      <c r="J428" s="26" t="s">
        <v>527</v>
      </c>
      <c r="K428" s="26"/>
      <c r="L428" s="26"/>
      <c r="M428" s="26" t="s">
        <v>653</v>
      </c>
      <c r="N428" s="26"/>
      <c r="O428" s="26"/>
      <c r="Q428" s="29" t="str">
        <f t="shared" si="461"/>
        <v>G-RVLY</v>
      </c>
      <c r="R428" s="29" t="str">
        <f t="shared" si="462"/>
        <v>RVL AVIATION LTD</v>
      </c>
      <c r="S428" s="29" t="str">
        <f t="shared" si="463"/>
        <v>F406</v>
      </c>
      <c r="T428" s="29" t="str">
        <f t="shared" si="464"/>
        <v>CARAVAN 2</v>
      </c>
      <c r="U428" s="29">
        <f t="shared" si="465"/>
        <v>0</v>
      </c>
      <c r="V428" s="29" t="str">
        <f t="shared" si="466"/>
        <v>VC</v>
      </c>
      <c r="W428" s="29" t="str">
        <f t="shared" si="467"/>
        <v>AD</v>
      </c>
      <c r="X428" s="29">
        <f t="shared" si="468"/>
        <v>0</v>
      </c>
      <c r="Y428" s="29">
        <f t="shared" si="469"/>
        <v>0</v>
      </c>
      <c r="Z428" s="29" t="str">
        <f t="shared" si="470"/>
        <v>REV</v>
      </c>
      <c r="AA428" s="29">
        <f t="shared" si="471"/>
        <v>0</v>
      </c>
      <c r="AB428" s="29">
        <f t="shared" si="472"/>
        <v>0</v>
      </c>
      <c r="AC428" s="29" t="str">
        <f t="shared" si="473"/>
        <v>REV6LY</v>
      </c>
      <c r="AD428" s="29">
        <f t="shared" si="474"/>
        <v>0</v>
      </c>
      <c r="AE428" s="29">
        <f t="shared" si="475"/>
        <v>0</v>
      </c>
    </row>
    <row r="429" spans="1:31" x14ac:dyDescent="0.25">
      <c r="A429" s="26" t="s">
        <v>849</v>
      </c>
      <c r="B429" s="26" t="s">
        <v>194</v>
      </c>
      <c r="C429" s="26" t="s">
        <v>481</v>
      </c>
      <c r="D429" s="30" t="s">
        <v>482</v>
      </c>
      <c r="E429" s="26"/>
      <c r="F429" s="29" t="s">
        <v>396</v>
      </c>
      <c r="G429" s="26" t="s">
        <v>85</v>
      </c>
      <c r="H429" s="26"/>
      <c r="I429" s="26"/>
      <c r="J429" s="26" t="s">
        <v>527</v>
      </c>
      <c r="K429" s="26"/>
      <c r="L429" s="26"/>
      <c r="M429" s="26" t="s">
        <v>193</v>
      </c>
      <c r="N429" s="26"/>
      <c r="O429" s="26"/>
      <c r="Q429" s="29" t="str">
        <f t="shared" si="461"/>
        <v>G-FIND</v>
      </c>
      <c r="R429" s="29" t="str">
        <f t="shared" si="462"/>
        <v>RVL AVIATION LTD</v>
      </c>
      <c r="S429" s="29" t="str">
        <f t="shared" si="463"/>
        <v>F406</v>
      </c>
      <c r="T429" s="29" t="str">
        <f t="shared" si="464"/>
        <v>CARAVAN 2</v>
      </c>
      <c r="U429" s="29">
        <f t="shared" si="465"/>
        <v>0</v>
      </c>
      <c r="V429" s="29" t="str">
        <f t="shared" si="466"/>
        <v>VC</v>
      </c>
      <c r="W429" s="29" t="str">
        <f t="shared" si="467"/>
        <v>AD</v>
      </c>
      <c r="X429" s="29">
        <f t="shared" si="468"/>
        <v>0</v>
      </c>
      <c r="Y429" s="29">
        <f t="shared" si="469"/>
        <v>0</v>
      </c>
      <c r="Z429" s="29" t="str">
        <f t="shared" si="470"/>
        <v>REV</v>
      </c>
      <c r="AA429" s="29">
        <f t="shared" si="471"/>
        <v>0</v>
      </c>
      <c r="AB429" s="29">
        <f t="shared" si="472"/>
        <v>0</v>
      </c>
      <c r="AC429" s="29" t="str">
        <f t="shared" si="473"/>
        <v>REV6ND</v>
      </c>
      <c r="AD429" s="29">
        <f t="shared" si="474"/>
        <v>0</v>
      </c>
      <c r="AE429" s="29">
        <f t="shared" si="475"/>
        <v>0</v>
      </c>
    </row>
    <row r="430" spans="1:31" x14ac:dyDescent="0.25">
      <c r="A430" s="26" t="s">
        <v>749</v>
      </c>
      <c r="B430" s="26" t="s">
        <v>745</v>
      </c>
      <c r="C430" s="26" t="s">
        <v>526</v>
      </c>
      <c r="D430" s="26"/>
      <c r="E430" s="26"/>
      <c r="F430" s="29" t="s">
        <v>396</v>
      </c>
      <c r="G430" s="26" t="s">
        <v>85</v>
      </c>
      <c r="H430" s="26"/>
      <c r="I430" s="26"/>
      <c r="J430" s="26" t="s">
        <v>527</v>
      </c>
      <c r="K430" s="26"/>
      <c r="L430" s="26"/>
      <c r="M430" s="26" t="s">
        <v>750</v>
      </c>
      <c r="N430" s="26"/>
      <c r="O430" s="26"/>
      <c r="Q430" s="29" t="str">
        <f t="shared" si="461"/>
        <v>PR005</v>
      </c>
      <c r="R430" s="29" t="str">
        <f t="shared" si="462"/>
        <v>ROYAL AIR FORCE</v>
      </c>
      <c r="S430" s="29" t="str">
        <f t="shared" si="463"/>
        <v>Q9</v>
      </c>
      <c r="T430" s="29" t="str">
        <f t="shared" si="464"/>
        <v>PROTECTOR</v>
      </c>
      <c r="U430" s="29">
        <f t="shared" si="465"/>
        <v>0</v>
      </c>
      <c r="V430" s="29" t="str">
        <f t="shared" si="466"/>
        <v>VM</v>
      </c>
      <c r="W430" s="29" t="str">
        <f t="shared" si="467"/>
        <v>M</v>
      </c>
      <c r="X430" s="29">
        <f t="shared" si="468"/>
        <v>0</v>
      </c>
      <c r="Y430" s="29">
        <f t="shared" si="469"/>
        <v>0</v>
      </c>
      <c r="Z430" s="29" t="str">
        <f t="shared" si="470"/>
        <v>RFR</v>
      </c>
      <c r="AA430" s="29">
        <f t="shared" si="471"/>
        <v>0</v>
      </c>
      <c r="AB430" s="29">
        <f t="shared" si="472"/>
        <v>0</v>
      </c>
      <c r="AC430" s="29" t="str">
        <f t="shared" si="473"/>
        <v>RFR</v>
      </c>
      <c r="AD430" s="29">
        <f t="shared" si="474"/>
        <v>0</v>
      </c>
      <c r="AE430" s="29">
        <f t="shared" si="475"/>
        <v>0</v>
      </c>
    </row>
    <row r="431" spans="1:31" x14ac:dyDescent="0.25">
      <c r="A431" s="26" t="s">
        <v>850</v>
      </c>
      <c r="B431" s="26" t="s">
        <v>194</v>
      </c>
      <c r="C431" s="26" t="s">
        <v>481</v>
      </c>
      <c r="D431" s="30" t="s">
        <v>482</v>
      </c>
      <c r="E431" s="26"/>
      <c r="F431" s="29" t="s">
        <v>396</v>
      </c>
      <c r="G431" s="26" t="s">
        <v>85</v>
      </c>
      <c r="H431" s="26"/>
      <c r="I431" s="26"/>
      <c r="J431" s="26" t="s">
        <v>527</v>
      </c>
      <c r="K431" s="26"/>
      <c r="L431" s="26"/>
      <c r="M431" s="26" t="s">
        <v>195</v>
      </c>
      <c r="N431" s="26"/>
      <c r="O431" s="26"/>
      <c r="Q431" s="29" t="str">
        <f t="shared" si="461"/>
        <v>PR009</v>
      </c>
      <c r="R431" s="29" t="str">
        <f t="shared" si="462"/>
        <v>ROYAL AIR FORCE</v>
      </c>
      <c r="S431" s="29" t="str">
        <f t="shared" si="463"/>
        <v>Q9</v>
      </c>
      <c r="T431" s="29" t="str">
        <f t="shared" si="464"/>
        <v>PROTECTOR</v>
      </c>
      <c r="U431" s="29">
        <f t="shared" si="465"/>
        <v>0</v>
      </c>
      <c r="V431" s="29" t="str">
        <f t="shared" si="466"/>
        <v>VM</v>
      </c>
      <c r="W431" s="29" t="str">
        <f t="shared" si="467"/>
        <v>M</v>
      </c>
      <c r="X431" s="29">
        <f t="shared" si="468"/>
        <v>0</v>
      </c>
      <c r="Y431" s="29">
        <f t="shared" si="469"/>
        <v>0</v>
      </c>
      <c r="Z431" s="29" t="str">
        <f t="shared" si="470"/>
        <v>RFR</v>
      </c>
      <c r="AA431" s="29">
        <f t="shared" si="471"/>
        <v>0</v>
      </c>
      <c r="AB431" s="29">
        <f t="shared" si="472"/>
        <v>0</v>
      </c>
      <c r="AC431" s="29" t="str">
        <f t="shared" si="473"/>
        <v>RFR</v>
      </c>
      <c r="AD431" s="29">
        <f t="shared" si="474"/>
        <v>0</v>
      </c>
      <c r="AE431" s="29">
        <f t="shared" si="475"/>
        <v>0</v>
      </c>
    </row>
    <row r="432" spans="1:31" x14ac:dyDescent="0.25">
      <c r="A432" s="28" t="s">
        <v>835</v>
      </c>
      <c r="B432" s="29" t="s">
        <v>836</v>
      </c>
      <c r="C432" s="29" t="s">
        <v>526</v>
      </c>
      <c r="F432" s="29" t="s">
        <v>396</v>
      </c>
      <c r="G432" s="26" t="s">
        <v>85</v>
      </c>
      <c r="H432" s="26"/>
      <c r="I432" s="26"/>
      <c r="J432" s="26" t="s">
        <v>527</v>
      </c>
      <c r="K432" s="31"/>
      <c r="L432" s="26"/>
      <c r="M432" s="26" t="s">
        <v>837</v>
      </c>
      <c r="N432" s="26"/>
      <c r="O432" s="26"/>
      <c r="Q432" s="29" t="str">
        <f t="shared" si="461"/>
        <v>PR010</v>
      </c>
      <c r="R432" s="29" t="str">
        <f t="shared" si="462"/>
        <v>ROYAL AIR FORCE</v>
      </c>
      <c r="S432" s="29" t="str">
        <f t="shared" si="463"/>
        <v>Q9</v>
      </c>
      <c r="T432" s="29" t="str">
        <f t="shared" si="464"/>
        <v>PROTECTOR</v>
      </c>
      <c r="U432" s="29">
        <f t="shared" si="465"/>
        <v>0</v>
      </c>
      <c r="V432" s="29" t="str">
        <f t="shared" si="466"/>
        <v>VM</v>
      </c>
      <c r="W432" s="29" t="str">
        <f t="shared" si="467"/>
        <v>M</v>
      </c>
      <c r="X432" s="29">
        <f t="shared" si="468"/>
        <v>0</v>
      </c>
      <c r="Y432" s="29">
        <f t="shared" si="469"/>
        <v>0</v>
      </c>
      <c r="Z432" s="29" t="str">
        <f t="shared" si="470"/>
        <v>RFR</v>
      </c>
      <c r="AA432" s="29">
        <f t="shared" si="471"/>
        <v>0</v>
      </c>
      <c r="AB432" s="29">
        <f t="shared" si="472"/>
        <v>0</v>
      </c>
      <c r="AC432" s="29" t="str">
        <f t="shared" si="473"/>
        <v>RFR</v>
      </c>
      <c r="AD432" s="29">
        <f t="shared" si="474"/>
        <v>0</v>
      </c>
      <c r="AE432" s="29">
        <f t="shared" si="475"/>
        <v>0</v>
      </c>
    </row>
    <row r="433" spans="1:31" x14ac:dyDescent="0.25">
      <c r="A433" s="28" t="s">
        <v>543</v>
      </c>
      <c r="B433" s="26" t="s">
        <v>544</v>
      </c>
      <c r="C433" s="26" t="s">
        <v>520</v>
      </c>
      <c r="D433" s="26"/>
      <c r="E433" s="31"/>
      <c r="F433" s="29" t="s">
        <v>396</v>
      </c>
      <c r="G433" s="26" t="s">
        <v>85</v>
      </c>
      <c r="H433" s="26"/>
      <c r="I433" s="26"/>
      <c r="J433" s="26" t="s">
        <v>527</v>
      </c>
      <c r="K433" s="31"/>
      <c r="L433" s="26"/>
      <c r="M433" s="26" t="s">
        <v>545</v>
      </c>
      <c r="N433" s="26"/>
      <c r="O433" s="26"/>
      <c r="Q433" s="29" t="str">
        <f t="shared" si="461"/>
        <v>PR011</v>
      </c>
      <c r="R433" s="29" t="str">
        <f t="shared" si="462"/>
        <v>ROYAL AIR FORCE</v>
      </c>
      <c r="S433" s="29" t="str">
        <f t="shared" si="463"/>
        <v>Q9</v>
      </c>
      <c r="T433" s="29" t="str">
        <f t="shared" si="464"/>
        <v>PROTECTOR</v>
      </c>
      <c r="U433" s="29">
        <f t="shared" si="465"/>
        <v>0</v>
      </c>
      <c r="V433" s="29" t="str">
        <f t="shared" si="466"/>
        <v>VM</v>
      </c>
      <c r="W433" s="29" t="str">
        <f t="shared" si="467"/>
        <v>M</v>
      </c>
      <c r="X433" s="29">
        <f t="shared" si="468"/>
        <v>0</v>
      </c>
      <c r="Y433" s="29">
        <f t="shared" si="469"/>
        <v>0</v>
      </c>
      <c r="Z433" s="29" t="str">
        <f t="shared" si="470"/>
        <v>RFR</v>
      </c>
      <c r="AA433" s="29">
        <f t="shared" si="471"/>
        <v>0</v>
      </c>
      <c r="AB433" s="29">
        <f t="shared" si="472"/>
        <v>0</v>
      </c>
      <c r="AC433" s="29" t="str">
        <f t="shared" si="473"/>
        <v>RFR</v>
      </c>
      <c r="AD433" s="29">
        <f t="shared" si="474"/>
        <v>0</v>
      </c>
      <c r="AE433" s="29">
        <f t="shared" si="475"/>
        <v>0</v>
      </c>
    </row>
    <row r="434" spans="1:31" x14ac:dyDescent="0.25">
      <c r="A434" s="28" t="s">
        <v>567</v>
      </c>
      <c r="B434" s="26" t="s">
        <v>544</v>
      </c>
      <c r="C434" s="26" t="s">
        <v>520</v>
      </c>
      <c r="D434" s="26"/>
      <c r="E434" s="31"/>
      <c r="F434" s="29" t="s">
        <v>396</v>
      </c>
      <c r="G434" s="26" t="s">
        <v>85</v>
      </c>
      <c r="H434" s="26"/>
      <c r="I434" s="26"/>
      <c r="J434" s="26" t="s">
        <v>527</v>
      </c>
      <c r="K434" s="31"/>
      <c r="L434" s="26"/>
      <c r="M434" s="26" t="s">
        <v>568</v>
      </c>
      <c r="N434" s="26"/>
      <c r="O434" s="26"/>
      <c r="Q434" s="29" t="str">
        <f t="shared" si="461"/>
        <v>PR012</v>
      </c>
      <c r="R434" s="29" t="str">
        <f t="shared" si="462"/>
        <v>ROYAL AIR FORCE</v>
      </c>
      <c r="S434" s="29" t="str">
        <f t="shared" si="463"/>
        <v>Q9</v>
      </c>
      <c r="T434" s="29" t="str">
        <f t="shared" si="464"/>
        <v>PROTECTOR</v>
      </c>
      <c r="U434" s="29">
        <f t="shared" si="465"/>
        <v>0</v>
      </c>
      <c r="V434" s="29" t="str">
        <f t="shared" si="466"/>
        <v>VM</v>
      </c>
      <c r="W434" s="29" t="str">
        <f t="shared" si="467"/>
        <v>M</v>
      </c>
      <c r="X434" s="29">
        <f t="shared" si="468"/>
        <v>0</v>
      </c>
      <c r="Y434" s="29">
        <f t="shared" si="469"/>
        <v>0</v>
      </c>
      <c r="Z434" s="29" t="str">
        <f t="shared" si="470"/>
        <v>RFR</v>
      </c>
      <c r="AA434" s="29">
        <f t="shared" si="471"/>
        <v>0</v>
      </c>
      <c r="AB434" s="29">
        <f t="shared" si="472"/>
        <v>0</v>
      </c>
      <c r="AC434" s="29" t="str">
        <f t="shared" si="473"/>
        <v>RFR</v>
      </c>
      <c r="AD434" s="29">
        <f t="shared" si="474"/>
        <v>0</v>
      </c>
      <c r="AE434" s="29">
        <f t="shared" si="475"/>
        <v>0</v>
      </c>
    </row>
    <row r="435" spans="1:31" x14ac:dyDescent="0.25">
      <c r="A435" s="26" t="s">
        <v>876</v>
      </c>
      <c r="B435" s="26" t="s">
        <v>874</v>
      </c>
      <c r="C435" s="26" t="s">
        <v>520</v>
      </c>
      <c r="D435" s="26"/>
      <c r="E435" s="26"/>
      <c r="F435" s="29" t="s">
        <v>396</v>
      </c>
      <c r="G435" s="26" t="s">
        <v>85</v>
      </c>
      <c r="H435" s="26"/>
      <c r="I435" s="26"/>
      <c r="J435" s="26" t="s">
        <v>527</v>
      </c>
      <c r="K435" s="26"/>
      <c r="L435" s="26"/>
      <c r="M435" s="26" t="s">
        <v>191</v>
      </c>
      <c r="N435" s="26"/>
      <c r="O435" s="26"/>
      <c r="Q435" s="29" t="str">
        <f t="shared" si="461"/>
        <v>ZJ919</v>
      </c>
      <c r="R435" s="29" t="str">
        <f t="shared" si="462"/>
        <v>ROYAL AIR FORCE</v>
      </c>
      <c r="S435" s="29" t="str">
        <f t="shared" si="463"/>
        <v>EUFI</v>
      </c>
      <c r="T435" s="29" t="str">
        <f t="shared" si="464"/>
        <v>TYPHOON</v>
      </c>
      <c r="U435" s="29">
        <f t="shared" si="465"/>
        <v>0</v>
      </c>
      <c r="V435" s="29" t="str">
        <f t="shared" si="466"/>
        <v>VM</v>
      </c>
      <c r="W435" s="29" t="str">
        <f t="shared" si="467"/>
        <v>M</v>
      </c>
      <c r="X435" s="29">
        <f t="shared" si="468"/>
        <v>0</v>
      </c>
      <c r="Y435" s="29">
        <f t="shared" si="469"/>
        <v>0</v>
      </c>
      <c r="Z435" s="29" t="str">
        <f t="shared" si="470"/>
        <v>RFR</v>
      </c>
      <c r="AA435" s="29">
        <f t="shared" si="471"/>
        <v>0</v>
      </c>
      <c r="AB435" s="29">
        <f t="shared" si="472"/>
        <v>0</v>
      </c>
      <c r="AC435" s="29" t="str">
        <f t="shared" si="473"/>
        <v>RFR</v>
      </c>
      <c r="AD435" s="29">
        <f t="shared" si="474"/>
        <v>0</v>
      </c>
      <c r="AE435" s="29">
        <f t="shared" si="475"/>
        <v>0</v>
      </c>
    </row>
    <row r="436" spans="1:31" x14ac:dyDescent="0.25">
      <c r="A436" s="26" t="s">
        <v>875</v>
      </c>
      <c r="B436" s="26" t="s">
        <v>874</v>
      </c>
      <c r="C436" s="26" t="s">
        <v>520</v>
      </c>
      <c r="D436" s="26"/>
      <c r="E436" s="26"/>
      <c r="F436" s="29" t="s">
        <v>396</v>
      </c>
      <c r="G436" s="26" t="s">
        <v>85</v>
      </c>
      <c r="H436" s="26"/>
      <c r="I436" s="26"/>
      <c r="J436" s="26" t="s">
        <v>527</v>
      </c>
      <c r="K436" s="26"/>
      <c r="L436" s="26"/>
      <c r="M436" s="26" t="s">
        <v>192</v>
      </c>
      <c r="N436" s="26"/>
      <c r="O436" s="26"/>
      <c r="Q436" s="29" t="str">
        <f t="shared" si="461"/>
        <v>ZJ946</v>
      </c>
      <c r="R436" s="29" t="str">
        <f t="shared" si="462"/>
        <v>ROYAL AIR FORCE</v>
      </c>
      <c r="S436" s="29" t="str">
        <f t="shared" si="463"/>
        <v>EUFI</v>
      </c>
      <c r="T436" s="29" t="str">
        <f t="shared" si="464"/>
        <v>TYPHOON</v>
      </c>
      <c r="U436" s="29">
        <f t="shared" si="465"/>
        <v>0</v>
      </c>
      <c r="V436" s="29" t="str">
        <f t="shared" si="466"/>
        <v>VM</v>
      </c>
      <c r="W436" s="29" t="str">
        <f t="shared" si="467"/>
        <v>M</v>
      </c>
      <c r="X436" s="29">
        <f t="shared" si="468"/>
        <v>0</v>
      </c>
      <c r="Y436" s="29">
        <f t="shared" si="469"/>
        <v>0</v>
      </c>
      <c r="Z436" s="29" t="str">
        <f t="shared" si="470"/>
        <v>RFR</v>
      </c>
      <c r="AA436" s="29">
        <f t="shared" si="471"/>
        <v>0</v>
      </c>
      <c r="AB436" s="29">
        <f t="shared" si="472"/>
        <v>0</v>
      </c>
      <c r="AC436" s="29" t="str">
        <f t="shared" si="473"/>
        <v>RFR</v>
      </c>
      <c r="AD436" s="29">
        <f t="shared" si="474"/>
        <v>0</v>
      </c>
      <c r="AE436" s="29">
        <f t="shared" si="475"/>
        <v>0</v>
      </c>
    </row>
    <row r="437" spans="1:31" x14ac:dyDescent="0.25">
      <c r="A437" s="26" t="s">
        <v>1032</v>
      </c>
      <c r="B437" s="26" t="s">
        <v>594</v>
      </c>
      <c r="C437" s="26" t="s">
        <v>520</v>
      </c>
      <c r="D437" s="26"/>
      <c r="E437" s="26"/>
      <c r="F437" s="29" t="s">
        <v>396</v>
      </c>
      <c r="G437" s="26" t="s">
        <v>85</v>
      </c>
      <c r="H437" s="26"/>
      <c r="I437" s="26"/>
      <c r="J437" s="26" t="s">
        <v>527</v>
      </c>
      <c r="K437" s="26"/>
      <c r="L437" s="26"/>
      <c r="M437" s="26" t="s">
        <v>1033</v>
      </c>
      <c r="N437" s="26"/>
      <c r="O437" s="26"/>
      <c r="Q437" s="29" t="str">
        <f t="shared" si="461"/>
        <v>ZJ949</v>
      </c>
      <c r="R437" s="29" t="str">
        <f t="shared" si="462"/>
        <v>ROYAL AIR FORCE</v>
      </c>
      <c r="S437" s="29" t="str">
        <f t="shared" si="463"/>
        <v>EUFI</v>
      </c>
      <c r="T437" s="29" t="str">
        <f t="shared" si="464"/>
        <v>TYPHOON</v>
      </c>
      <c r="U437" s="29">
        <f t="shared" si="465"/>
        <v>0</v>
      </c>
      <c r="V437" s="29" t="str">
        <f t="shared" si="466"/>
        <v>VM</v>
      </c>
      <c r="W437" s="29" t="str">
        <f t="shared" si="467"/>
        <v>M</v>
      </c>
      <c r="X437" s="29">
        <f t="shared" si="468"/>
        <v>0</v>
      </c>
      <c r="Y437" s="29">
        <f t="shared" si="469"/>
        <v>0</v>
      </c>
      <c r="Z437" s="29" t="str">
        <f t="shared" si="470"/>
        <v>RFR</v>
      </c>
      <c r="AA437" s="29">
        <f t="shared" si="471"/>
        <v>0</v>
      </c>
      <c r="AB437" s="29">
        <f t="shared" si="472"/>
        <v>0</v>
      </c>
      <c r="AC437" s="29" t="str">
        <f t="shared" si="473"/>
        <v>RFR</v>
      </c>
      <c r="AD437" s="29">
        <f t="shared" si="474"/>
        <v>0</v>
      </c>
      <c r="AE437" s="29">
        <f t="shared" si="475"/>
        <v>0</v>
      </c>
    </row>
    <row r="438" spans="1:31" x14ac:dyDescent="0.25">
      <c r="A438" s="26" t="s">
        <v>939</v>
      </c>
      <c r="B438" s="26" t="s">
        <v>197</v>
      </c>
      <c r="C438" s="26" t="s">
        <v>526</v>
      </c>
      <c r="D438" s="26"/>
      <c r="E438" s="26"/>
      <c r="F438" s="29" t="s">
        <v>396</v>
      </c>
      <c r="G438" s="26" t="s">
        <v>85</v>
      </c>
      <c r="H438" s="26"/>
      <c r="I438" s="26"/>
      <c r="J438" s="26" t="s">
        <v>527</v>
      </c>
      <c r="K438" s="26"/>
      <c r="L438" s="26"/>
      <c r="M438" s="26" t="s">
        <v>196</v>
      </c>
      <c r="N438" s="26"/>
      <c r="O438" s="26"/>
      <c r="Q438" s="29" t="str">
        <f t="shared" si="461"/>
        <v>ZK300</v>
      </c>
      <c r="R438" s="29" t="str">
        <f t="shared" si="462"/>
        <v>ROYAL AIR FORCE</v>
      </c>
      <c r="S438" s="29" t="str">
        <f t="shared" si="463"/>
        <v>EUFI</v>
      </c>
      <c r="T438" s="29" t="str">
        <f t="shared" si="464"/>
        <v>TYPHOON</v>
      </c>
      <c r="U438" s="29">
        <f t="shared" si="465"/>
        <v>0</v>
      </c>
      <c r="V438" s="29" t="str">
        <f t="shared" si="466"/>
        <v>VM</v>
      </c>
      <c r="W438" s="29" t="str">
        <f t="shared" si="467"/>
        <v>M</v>
      </c>
      <c r="X438" s="29">
        <f t="shared" si="468"/>
        <v>0</v>
      </c>
      <c r="Y438" s="29">
        <f t="shared" si="469"/>
        <v>0</v>
      </c>
      <c r="Z438" s="29" t="str">
        <f t="shared" si="470"/>
        <v>RFR</v>
      </c>
      <c r="AA438" s="29">
        <f t="shared" si="471"/>
        <v>0</v>
      </c>
      <c r="AB438" s="29">
        <f t="shared" si="472"/>
        <v>0</v>
      </c>
      <c r="AC438" s="29" t="str">
        <f t="shared" si="473"/>
        <v>RFR</v>
      </c>
      <c r="AD438" s="29">
        <f t="shared" si="474"/>
        <v>0</v>
      </c>
      <c r="AE438" s="29">
        <f t="shared" si="475"/>
        <v>0</v>
      </c>
    </row>
    <row r="439" spans="1:31" x14ac:dyDescent="0.25">
      <c r="A439" s="26" t="s">
        <v>1076</v>
      </c>
      <c r="B439" s="26" t="s">
        <v>197</v>
      </c>
      <c r="C439" s="26" t="s">
        <v>526</v>
      </c>
      <c r="D439" s="26"/>
      <c r="E439" s="26"/>
      <c r="F439" s="29" t="s">
        <v>396</v>
      </c>
      <c r="G439" s="26" t="s">
        <v>85</v>
      </c>
      <c r="H439" s="26"/>
      <c r="I439" s="26"/>
      <c r="J439" s="26" t="s">
        <v>527</v>
      </c>
      <c r="K439" s="26"/>
      <c r="L439" s="26"/>
      <c r="M439" s="26" t="s">
        <v>198</v>
      </c>
      <c r="N439" s="26"/>
      <c r="O439" s="26"/>
      <c r="Q439" s="29" t="str">
        <f t="shared" si="461"/>
        <v>ZK301</v>
      </c>
      <c r="R439" s="29" t="str">
        <f t="shared" si="462"/>
        <v>ROYAL AIR FORCE</v>
      </c>
      <c r="S439" s="29" t="str">
        <f t="shared" si="463"/>
        <v>EUFI</v>
      </c>
      <c r="T439" s="29" t="str">
        <f t="shared" si="464"/>
        <v>TYPHOON</v>
      </c>
      <c r="U439" s="29">
        <f t="shared" si="465"/>
        <v>0</v>
      </c>
      <c r="V439" s="29" t="str">
        <f t="shared" si="466"/>
        <v>VM</v>
      </c>
      <c r="W439" s="29" t="str">
        <f t="shared" si="467"/>
        <v>M</v>
      </c>
      <c r="X439" s="29">
        <f t="shared" si="468"/>
        <v>0</v>
      </c>
      <c r="Y439" s="29">
        <f t="shared" si="469"/>
        <v>0</v>
      </c>
      <c r="Z439" s="29" t="str">
        <f t="shared" si="470"/>
        <v>RFR</v>
      </c>
      <c r="AA439" s="29">
        <f t="shared" si="471"/>
        <v>0</v>
      </c>
      <c r="AB439" s="29">
        <f t="shared" si="472"/>
        <v>0</v>
      </c>
      <c r="AC439" s="29" t="str">
        <f t="shared" si="473"/>
        <v>RFR</v>
      </c>
      <c r="AD439" s="29">
        <f t="shared" si="474"/>
        <v>0</v>
      </c>
      <c r="AE439" s="29">
        <f t="shared" si="475"/>
        <v>0</v>
      </c>
    </row>
    <row r="440" spans="1:31" x14ac:dyDescent="0.25">
      <c r="A440" s="28" t="s">
        <v>978</v>
      </c>
      <c r="B440" s="26" t="s">
        <v>668</v>
      </c>
      <c r="C440" s="29" t="s">
        <v>559</v>
      </c>
      <c r="F440" s="29" t="s">
        <v>396</v>
      </c>
      <c r="G440" s="26" t="s">
        <v>85</v>
      </c>
      <c r="H440" s="26"/>
      <c r="I440" s="26"/>
      <c r="J440" s="26" t="s">
        <v>527</v>
      </c>
      <c r="K440" s="26"/>
      <c r="L440" s="26"/>
      <c r="M440" s="26" t="s">
        <v>979</v>
      </c>
      <c r="N440" s="26"/>
      <c r="O440" s="26"/>
      <c r="Q440" s="29" t="str">
        <f t="shared" si="461"/>
        <v>ZK302</v>
      </c>
      <c r="R440" s="29" t="str">
        <f t="shared" si="462"/>
        <v>ROYAL AIR FORCE</v>
      </c>
      <c r="S440" s="29" t="str">
        <f t="shared" si="463"/>
        <v>EUFI</v>
      </c>
      <c r="T440" s="29" t="str">
        <f t="shared" si="464"/>
        <v>TYPHOON</v>
      </c>
      <c r="U440" s="29">
        <f t="shared" si="465"/>
        <v>0</v>
      </c>
      <c r="V440" s="29" t="str">
        <f t="shared" si="466"/>
        <v>VM</v>
      </c>
      <c r="W440" s="29" t="str">
        <f t="shared" si="467"/>
        <v>M</v>
      </c>
      <c r="X440" s="29">
        <f t="shared" si="468"/>
        <v>0</v>
      </c>
      <c r="Y440" s="29">
        <f t="shared" si="469"/>
        <v>0</v>
      </c>
      <c r="Z440" s="29" t="str">
        <f t="shared" si="470"/>
        <v>RFR</v>
      </c>
      <c r="AA440" s="29">
        <f t="shared" si="471"/>
        <v>0</v>
      </c>
      <c r="AB440" s="29">
        <f t="shared" si="472"/>
        <v>0</v>
      </c>
      <c r="AC440" s="29" t="str">
        <f t="shared" si="473"/>
        <v>RFR</v>
      </c>
      <c r="AD440" s="29">
        <f t="shared" si="474"/>
        <v>0</v>
      </c>
      <c r="AE440" s="29">
        <f t="shared" si="475"/>
        <v>0</v>
      </c>
    </row>
    <row r="441" spans="1:31" x14ac:dyDescent="0.25">
      <c r="A441" s="28" t="s">
        <v>667</v>
      </c>
      <c r="B441" s="26" t="s">
        <v>668</v>
      </c>
      <c r="C441" s="29" t="s">
        <v>559</v>
      </c>
      <c r="F441" s="29" t="s">
        <v>396</v>
      </c>
      <c r="G441" s="26" t="s">
        <v>85</v>
      </c>
      <c r="H441" s="26"/>
      <c r="I441" s="26"/>
      <c r="J441" s="26" t="s">
        <v>527</v>
      </c>
      <c r="K441" s="26"/>
      <c r="L441" s="26"/>
      <c r="M441" s="26" t="s">
        <v>669</v>
      </c>
      <c r="N441" s="26"/>
      <c r="O441" s="26"/>
      <c r="Q441" s="29" t="str">
        <f t="shared" si="461"/>
        <v>ZK304</v>
      </c>
      <c r="R441" s="29" t="str">
        <f t="shared" si="462"/>
        <v>ROYAL AIR FORCE</v>
      </c>
      <c r="S441" s="29" t="str">
        <f t="shared" si="463"/>
        <v>EUFI</v>
      </c>
      <c r="T441" s="29" t="str">
        <f t="shared" si="464"/>
        <v>TYPHOON</v>
      </c>
      <c r="U441" s="29">
        <f t="shared" si="465"/>
        <v>0</v>
      </c>
      <c r="V441" s="29" t="str">
        <f t="shared" si="466"/>
        <v>VM</v>
      </c>
      <c r="W441" s="29" t="str">
        <f t="shared" si="467"/>
        <v>M</v>
      </c>
      <c r="X441" s="29">
        <f t="shared" si="468"/>
        <v>0</v>
      </c>
      <c r="Y441" s="29">
        <f t="shared" si="469"/>
        <v>0</v>
      </c>
      <c r="Z441" s="29" t="str">
        <f t="shared" si="470"/>
        <v>RFR</v>
      </c>
      <c r="AA441" s="29">
        <f t="shared" si="471"/>
        <v>0</v>
      </c>
      <c r="AB441" s="29">
        <f t="shared" si="472"/>
        <v>0</v>
      </c>
      <c r="AC441" s="29" t="str">
        <f t="shared" si="473"/>
        <v>RFR</v>
      </c>
      <c r="AD441" s="29">
        <f t="shared" si="474"/>
        <v>0</v>
      </c>
      <c r="AE441" s="29">
        <f t="shared" si="475"/>
        <v>0</v>
      </c>
    </row>
    <row r="442" spans="1:31" x14ac:dyDescent="0.25">
      <c r="A442" s="28" t="s">
        <v>8187</v>
      </c>
      <c r="B442" s="26" t="s">
        <v>840</v>
      </c>
      <c r="C442" s="26" t="s">
        <v>1203</v>
      </c>
      <c r="D442" s="26" t="s">
        <v>1204</v>
      </c>
      <c r="E442" s="31"/>
      <c r="F442" s="31" t="s">
        <v>222</v>
      </c>
      <c r="G442" s="26" t="s">
        <v>229</v>
      </c>
      <c r="H442" s="26"/>
      <c r="I442" s="26"/>
      <c r="J442" s="26"/>
      <c r="K442" s="31"/>
      <c r="L442" s="26"/>
      <c r="M442" s="26" t="s">
        <v>1204</v>
      </c>
      <c r="N442" s="26"/>
      <c r="O442" s="26"/>
      <c r="Q442" s="29" t="str">
        <f t="shared" si="461"/>
        <v>ZK307</v>
      </c>
      <c r="R442" s="29" t="str">
        <f t="shared" si="462"/>
        <v>ROYAL AIR FORCE</v>
      </c>
      <c r="S442" s="29" t="str">
        <f t="shared" si="463"/>
        <v>EUFI</v>
      </c>
      <c r="T442" s="29" t="str">
        <f t="shared" si="464"/>
        <v>TYPHOON</v>
      </c>
      <c r="U442" s="29">
        <f t="shared" si="465"/>
        <v>0</v>
      </c>
      <c r="V442" s="29" t="str">
        <f t="shared" si="466"/>
        <v>VM</v>
      </c>
      <c r="W442" s="29" t="str">
        <f t="shared" si="467"/>
        <v>M</v>
      </c>
      <c r="X442" s="29">
        <f t="shared" si="468"/>
        <v>0</v>
      </c>
      <c r="Y442" s="29">
        <f t="shared" si="469"/>
        <v>0</v>
      </c>
      <c r="Z442" s="29" t="str">
        <f t="shared" si="470"/>
        <v>RFR</v>
      </c>
      <c r="AA442" s="29">
        <f t="shared" si="471"/>
        <v>0</v>
      </c>
      <c r="AB442" s="29">
        <f t="shared" si="472"/>
        <v>0</v>
      </c>
      <c r="AC442" s="29" t="str">
        <f t="shared" si="473"/>
        <v>RFR</v>
      </c>
      <c r="AD442" s="29">
        <f t="shared" si="474"/>
        <v>0</v>
      </c>
      <c r="AE442" s="29">
        <f t="shared" si="475"/>
        <v>0</v>
      </c>
    </row>
    <row r="443" spans="1:31" x14ac:dyDescent="0.25">
      <c r="A443" s="28" t="s">
        <v>9076</v>
      </c>
      <c r="B443" s="26" t="s">
        <v>9077</v>
      </c>
      <c r="C443" s="26" t="s">
        <v>4816</v>
      </c>
      <c r="D443" s="26" t="s">
        <v>9078</v>
      </c>
      <c r="E443" s="86"/>
      <c r="F443" s="86" t="s">
        <v>222</v>
      </c>
      <c r="G443" s="87" t="s">
        <v>229</v>
      </c>
      <c r="H443" s="87"/>
      <c r="I443" s="87"/>
      <c r="J443" s="26"/>
      <c r="K443" s="86"/>
      <c r="L443" s="87"/>
      <c r="M443" s="87" t="s">
        <v>9079</v>
      </c>
      <c r="N443" s="87"/>
      <c r="O443" s="87"/>
      <c r="Q443" s="29" t="str">
        <f t="shared" si="461"/>
        <v>ZK308</v>
      </c>
      <c r="R443" s="29" t="str">
        <f t="shared" si="462"/>
        <v>ROYAL AIR FORCE</v>
      </c>
      <c r="S443" s="29" t="str">
        <f t="shared" si="463"/>
        <v>EUFI</v>
      </c>
      <c r="T443" s="29" t="str">
        <f t="shared" si="464"/>
        <v>TYPHOON</v>
      </c>
      <c r="U443" s="29">
        <f t="shared" si="465"/>
        <v>0</v>
      </c>
      <c r="V443" s="29" t="str">
        <f t="shared" si="466"/>
        <v>VM</v>
      </c>
      <c r="W443" s="29" t="str">
        <f t="shared" si="467"/>
        <v>M</v>
      </c>
      <c r="X443" s="29">
        <f t="shared" si="468"/>
        <v>0</v>
      </c>
      <c r="Y443" s="29">
        <f t="shared" si="469"/>
        <v>0</v>
      </c>
      <c r="Z443" s="29" t="str">
        <f t="shared" si="470"/>
        <v>RFR</v>
      </c>
      <c r="AA443" s="29">
        <f t="shared" si="471"/>
        <v>0</v>
      </c>
      <c r="AB443" s="29">
        <f t="shared" si="472"/>
        <v>0</v>
      </c>
      <c r="AC443" s="29" t="str">
        <f t="shared" si="473"/>
        <v>RFR</v>
      </c>
      <c r="AD443" s="29">
        <f t="shared" si="474"/>
        <v>0</v>
      </c>
      <c r="AE443" s="29">
        <f t="shared" si="475"/>
        <v>0</v>
      </c>
    </row>
    <row r="444" spans="1:31" x14ac:dyDescent="0.25">
      <c r="A444" s="28" t="s">
        <v>8148</v>
      </c>
      <c r="B444" s="26" t="s">
        <v>8149</v>
      </c>
      <c r="C444" s="26" t="s">
        <v>509</v>
      </c>
      <c r="D444" s="26" t="s">
        <v>491</v>
      </c>
      <c r="E444" s="31"/>
      <c r="F444" s="26" t="s">
        <v>396</v>
      </c>
      <c r="G444" s="26" t="s">
        <v>446</v>
      </c>
      <c r="H444" s="26"/>
      <c r="I444" s="26"/>
      <c r="J444" s="26" t="s">
        <v>511</v>
      </c>
      <c r="K444" s="31"/>
      <c r="L444" s="26"/>
      <c r="M444" s="26" t="s">
        <v>511</v>
      </c>
      <c r="N444" s="26"/>
      <c r="O444" s="26"/>
      <c r="Q444" s="29" t="str">
        <f t="shared" si="461"/>
        <v>ZK310</v>
      </c>
      <c r="R444" s="29" t="str">
        <f t="shared" si="462"/>
        <v>ROYAL AIR FORCE</v>
      </c>
      <c r="S444" s="29" t="str">
        <f t="shared" si="463"/>
        <v>EUFI</v>
      </c>
      <c r="T444" s="29" t="str">
        <f t="shared" si="464"/>
        <v>TYPHOON</v>
      </c>
      <c r="U444" s="29">
        <f t="shared" si="465"/>
        <v>0</v>
      </c>
      <c r="V444" s="29" t="str">
        <f t="shared" si="466"/>
        <v>VM</v>
      </c>
      <c r="W444" s="29" t="str">
        <f t="shared" si="467"/>
        <v>M</v>
      </c>
      <c r="X444" s="29">
        <f t="shared" si="468"/>
        <v>0</v>
      </c>
      <c r="Y444" s="29">
        <f t="shared" si="469"/>
        <v>0</v>
      </c>
      <c r="Z444" s="29" t="str">
        <f t="shared" si="470"/>
        <v>RFR</v>
      </c>
      <c r="AA444" s="29">
        <f t="shared" si="471"/>
        <v>0</v>
      </c>
      <c r="AB444" s="29">
        <f t="shared" si="472"/>
        <v>0</v>
      </c>
      <c r="AC444" s="29" t="str">
        <f t="shared" si="473"/>
        <v>RFR</v>
      </c>
      <c r="AD444" s="29">
        <f t="shared" si="474"/>
        <v>0</v>
      </c>
      <c r="AE444" s="29">
        <f t="shared" si="475"/>
        <v>0</v>
      </c>
    </row>
    <row r="445" spans="1:31" x14ac:dyDescent="0.25">
      <c r="A445" s="28" t="s">
        <v>8150</v>
      </c>
      <c r="B445" s="26" t="s">
        <v>508</v>
      </c>
      <c r="C445" s="26" t="s">
        <v>509</v>
      </c>
      <c r="D445" s="26" t="s">
        <v>491</v>
      </c>
      <c r="E445" s="31"/>
      <c r="F445" s="26" t="s">
        <v>396</v>
      </c>
      <c r="G445" s="26" t="s">
        <v>446</v>
      </c>
      <c r="H445" s="26"/>
      <c r="I445" s="26"/>
      <c r="J445" s="26" t="s">
        <v>511</v>
      </c>
      <c r="K445" s="31"/>
      <c r="L445" s="26"/>
      <c r="M445" s="26" t="s">
        <v>511</v>
      </c>
      <c r="N445" s="26"/>
      <c r="O445" s="26"/>
      <c r="Q445" s="29" t="str">
        <f t="shared" si="461"/>
        <v>ZK312</v>
      </c>
      <c r="R445" s="29" t="str">
        <f t="shared" si="462"/>
        <v>ROYAL AIR FORCE</v>
      </c>
      <c r="S445" s="29" t="str">
        <f t="shared" si="463"/>
        <v>EUFI</v>
      </c>
      <c r="T445" s="29" t="str">
        <f t="shared" si="464"/>
        <v>TYPHOON</v>
      </c>
      <c r="U445" s="29">
        <f t="shared" si="465"/>
        <v>0</v>
      </c>
      <c r="V445" s="29" t="str">
        <f t="shared" si="466"/>
        <v>VM</v>
      </c>
      <c r="W445" s="29" t="str">
        <f t="shared" si="467"/>
        <v>M</v>
      </c>
      <c r="X445" s="29">
        <f t="shared" si="468"/>
        <v>0</v>
      </c>
      <c r="Y445" s="29">
        <f t="shared" si="469"/>
        <v>0</v>
      </c>
      <c r="Z445" s="29" t="str">
        <f t="shared" si="470"/>
        <v>RFR</v>
      </c>
      <c r="AA445" s="29">
        <f t="shared" si="471"/>
        <v>0</v>
      </c>
      <c r="AB445" s="29">
        <f t="shared" si="472"/>
        <v>0</v>
      </c>
      <c r="AC445" s="29" t="str">
        <f t="shared" si="473"/>
        <v>RFR</v>
      </c>
      <c r="AD445" s="29">
        <f t="shared" si="474"/>
        <v>0</v>
      </c>
      <c r="AE445" s="29">
        <f t="shared" si="475"/>
        <v>0</v>
      </c>
    </row>
    <row r="446" spans="1:31" x14ac:dyDescent="0.25">
      <c r="A446" s="28" t="s">
        <v>1177</v>
      </c>
      <c r="B446" s="26" t="s">
        <v>1178</v>
      </c>
      <c r="C446" s="26" t="s">
        <v>452</v>
      </c>
      <c r="D446" s="26" t="s">
        <v>1179</v>
      </c>
      <c r="E446" s="31"/>
      <c r="F446" s="26" t="s">
        <v>222</v>
      </c>
      <c r="G446" s="26" t="s">
        <v>446</v>
      </c>
      <c r="H446" s="26"/>
      <c r="I446" s="26"/>
      <c r="J446" s="26" t="s">
        <v>1180</v>
      </c>
      <c r="K446" s="31"/>
      <c r="L446" s="26"/>
      <c r="M446" s="26" t="s">
        <v>8504</v>
      </c>
      <c r="N446" s="26"/>
      <c r="O446" s="26"/>
      <c r="Q446" s="29" t="str">
        <f t="shared" si="461"/>
        <v>ZK317</v>
      </c>
      <c r="R446" s="29" t="str">
        <f t="shared" si="462"/>
        <v>ROYAL AIR FORCE</v>
      </c>
      <c r="S446" s="29" t="str">
        <f t="shared" si="463"/>
        <v>EUFI</v>
      </c>
      <c r="T446" s="29" t="str">
        <f t="shared" si="464"/>
        <v>TYPHOON</v>
      </c>
      <c r="U446" s="29">
        <f t="shared" si="465"/>
        <v>0</v>
      </c>
      <c r="V446" s="29" t="str">
        <f t="shared" si="466"/>
        <v>VM</v>
      </c>
      <c r="W446" s="29" t="str">
        <f t="shared" si="467"/>
        <v>M</v>
      </c>
      <c r="X446" s="29">
        <f t="shared" si="468"/>
        <v>0</v>
      </c>
      <c r="Y446" s="29">
        <f t="shared" si="469"/>
        <v>0</v>
      </c>
      <c r="Z446" s="29" t="str">
        <f t="shared" si="470"/>
        <v>RFR</v>
      </c>
      <c r="AA446" s="29">
        <f t="shared" si="471"/>
        <v>0</v>
      </c>
      <c r="AB446" s="29">
        <f t="shared" si="472"/>
        <v>0</v>
      </c>
      <c r="AC446" s="29" t="str">
        <f t="shared" si="473"/>
        <v>RFR</v>
      </c>
      <c r="AD446" s="29">
        <f t="shared" si="474"/>
        <v>0</v>
      </c>
      <c r="AE446" s="29">
        <f t="shared" si="475"/>
        <v>0</v>
      </c>
    </row>
    <row r="447" spans="1:31" x14ac:dyDescent="0.25">
      <c r="A447" s="28" t="s">
        <v>717</v>
      </c>
      <c r="B447" s="26" t="s">
        <v>539</v>
      </c>
      <c r="C447" s="26" t="s">
        <v>452</v>
      </c>
      <c r="D447" s="31" t="s">
        <v>453</v>
      </c>
      <c r="E447" s="26"/>
      <c r="F447" s="29" t="s">
        <v>222</v>
      </c>
      <c r="G447" s="26" t="s">
        <v>446</v>
      </c>
      <c r="H447" s="26"/>
      <c r="I447" s="26"/>
      <c r="J447" s="26" t="s">
        <v>540</v>
      </c>
      <c r="K447" s="26"/>
      <c r="L447" s="26"/>
      <c r="M447" s="26" t="s">
        <v>718</v>
      </c>
      <c r="N447" s="26"/>
      <c r="O447" s="26"/>
      <c r="Q447" s="29" t="str">
        <f t="shared" si="461"/>
        <v>ZK320</v>
      </c>
      <c r="R447" s="29" t="str">
        <f t="shared" si="462"/>
        <v>ROYAL AIR FORCE</v>
      </c>
      <c r="S447" s="29" t="str">
        <f t="shared" si="463"/>
        <v>EUFI</v>
      </c>
      <c r="T447" s="29" t="str">
        <f t="shared" si="464"/>
        <v>TYPHOON</v>
      </c>
      <c r="U447" s="29">
        <f t="shared" si="465"/>
        <v>0</v>
      </c>
      <c r="V447" s="29" t="str">
        <f t="shared" si="466"/>
        <v>VM</v>
      </c>
      <c r="W447" s="29" t="str">
        <f t="shared" si="467"/>
        <v>M</v>
      </c>
      <c r="X447" s="29">
        <f t="shared" si="468"/>
        <v>0</v>
      </c>
      <c r="Y447" s="29">
        <f t="shared" si="469"/>
        <v>0</v>
      </c>
      <c r="Z447" s="29" t="str">
        <f t="shared" si="470"/>
        <v>RFR</v>
      </c>
      <c r="AA447" s="29">
        <f t="shared" si="471"/>
        <v>0</v>
      </c>
      <c r="AB447" s="29">
        <f t="shared" si="472"/>
        <v>0</v>
      </c>
      <c r="AC447" s="29" t="str">
        <f t="shared" si="473"/>
        <v>RFR</v>
      </c>
      <c r="AD447" s="29">
        <f t="shared" si="474"/>
        <v>0</v>
      </c>
      <c r="AE447" s="29">
        <f t="shared" si="475"/>
        <v>0</v>
      </c>
    </row>
    <row r="448" spans="1:31" x14ac:dyDescent="0.25">
      <c r="A448" s="28" t="s">
        <v>719</v>
      </c>
      <c r="B448" s="26" t="s">
        <v>539</v>
      </c>
      <c r="C448" s="26" t="s">
        <v>452</v>
      </c>
      <c r="D448" s="31" t="s">
        <v>453</v>
      </c>
      <c r="E448" s="26"/>
      <c r="F448" s="29" t="s">
        <v>222</v>
      </c>
      <c r="G448" s="26" t="s">
        <v>446</v>
      </c>
      <c r="H448" s="26"/>
      <c r="I448" s="26"/>
      <c r="J448" s="26" t="s">
        <v>540</v>
      </c>
      <c r="K448" s="26"/>
      <c r="L448" s="26"/>
      <c r="M448" s="26" t="s">
        <v>720</v>
      </c>
      <c r="N448" s="26"/>
      <c r="O448" s="26"/>
      <c r="Q448" s="29" t="str">
        <f t="shared" si="461"/>
        <v>ZK323</v>
      </c>
      <c r="R448" s="29" t="str">
        <f t="shared" si="462"/>
        <v>ROYAL AIR FORCE</v>
      </c>
      <c r="S448" s="29" t="str">
        <f t="shared" si="463"/>
        <v>EUFI</v>
      </c>
      <c r="T448" s="29" t="str">
        <f t="shared" si="464"/>
        <v>TYPHOON</v>
      </c>
      <c r="U448" s="29">
        <f t="shared" si="465"/>
        <v>0</v>
      </c>
      <c r="V448" s="29" t="str">
        <f t="shared" si="466"/>
        <v>VM</v>
      </c>
      <c r="W448" s="29" t="str">
        <f t="shared" si="467"/>
        <v>M</v>
      </c>
      <c r="X448" s="29">
        <f t="shared" si="468"/>
        <v>0</v>
      </c>
      <c r="Y448" s="29">
        <f t="shared" si="469"/>
        <v>0</v>
      </c>
      <c r="Z448" s="29" t="str">
        <f t="shared" si="470"/>
        <v>RFR</v>
      </c>
      <c r="AA448" s="29">
        <f t="shared" si="471"/>
        <v>0</v>
      </c>
      <c r="AB448" s="29">
        <f t="shared" si="472"/>
        <v>0</v>
      </c>
      <c r="AC448" s="29" t="str">
        <f t="shared" si="473"/>
        <v>RFR</v>
      </c>
      <c r="AD448" s="29">
        <f t="shared" si="474"/>
        <v>0</v>
      </c>
      <c r="AE448" s="29">
        <f t="shared" si="475"/>
        <v>0</v>
      </c>
    </row>
    <row r="449" spans="1:31" x14ac:dyDescent="0.25">
      <c r="A449" s="28" t="s">
        <v>8666</v>
      </c>
      <c r="B449" s="26" t="s">
        <v>8667</v>
      </c>
      <c r="C449" s="26" t="s">
        <v>520</v>
      </c>
      <c r="D449" s="26"/>
      <c r="E449" s="31"/>
      <c r="F449" s="31" t="s">
        <v>396</v>
      </c>
      <c r="G449" s="26" t="s">
        <v>229</v>
      </c>
      <c r="H449" s="26"/>
      <c r="I449" s="26"/>
      <c r="J449" s="26"/>
      <c r="K449" s="31"/>
      <c r="L449" s="26"/>
      <c r="M449" s="26" t="s">
        <v>8668</v>
      </c>
      <c r="N449" s="26"/>
      <c r="O449" s="26"/>
      <c r="Q449" s="29" t="str">
        <f t="shared" si="461"/>
        <v>ZK327</v>
      </c>
      <c r="R449" s="29" t="str">
        <f t="shared" si="462"/>
        <v>ROYAL AIR FORCE</v>
      </c>
      <c r="S449" s="29" t="str">
        <f t="shared" si="463"/>
        <v>EUFI</v>
      </c>
      <c r="T449" s="29" t="str">
        <f t="shared" si="464"/>
        <v>TYPHOON</v>
      </c>
      <c r="U449" s="29">
        <f t="shared" si="465"/>
        <v>0</v>
      </c>
      <c r="V449" s="29" t="str">
        <f t="shared" si="466"/>
        <v>VM</v>
      </c>
      <c r="W449" s="29" t="str">
        <f t="shared" si="467"/>
        <v>M</v>
      </c>
      <c r="X449" s="29">
        <f t="shared" si="468"/>
        <v>0</v>
      </c>
      <c r="Y449" s="29">
        <f t="shared" si="469"/>
        <v>0</v>
      </c>
      <c r="Z449" s="29" t="str">
        <f t="shared" si="470"/>
        <v>RFR</v>
      </c>
      <c r="AA449" s="29">
        <f t="shared" si="471"/>
        <v>0</v>
      </c>
      <c r="AB449" s="29">
        <f t="shared" si="472"/>
        <v>0</v>
      </c>
      <c r="AC449" s="29" t="str">
        <f t="shared" si="473"/>
        <v>RFR</v>
      </c>
      <c r="AD449" s="29">
        <f t="shared" si="474"/>
        <v>0</v>
      </c>
      <c r="AE449" s="29">
        <f t="shared" si="475"/>
        <v>0</v>
      </c>
    </row>
    <row r="450" spans="1:31" x14ac:dyDescent="0.25">
      <c r="A450" s="28" t="s">
        <v>8226</v>
      </c>
      <c r="B450" s="26" t="s">
        <v>8225</v>
      </c>
      <c r="C450" s="26" t="s">
        <v>215</v>
      </c>
      <c r="D450" s="26" t="s">
        <v>216</v>
      </c>
      <c r="E450" s="31"/>
      <c r="F450" s="31" t="s">
        <v>222</v>
      </c>
      <c r="G450" s="26" t="s">
        <v>229</v>
      </c>
      <c r="H450" s="26"/>
      <c r="I450" s="26"/>
      <c r="J450" s="26"/>
      <c r="K450" s="31"/>
      <c r="L450" s="26"/>
      <c r="M450" s="26" t="s">
        <v>1296</v>
      </c>
      <c r="N450" s="26"/>
      <c r="O450" s="26"/>
      <c r="Q450" s="29" t="str">
        <f t="shared" si="461"/>
        <v>ZK328</v>
      </c>
      <c r="R450" s="29" t="str">
        <f t="shared" si="462"/>
        <v>ROYAL AIR FORCE</v>
      </c>
      <c r="S450" s="29" t="str">
        <f t="shared" si="463"/>
        <v>EUFI</v>
      </c>
      <c r="T450" s="29" t="str">
        <f t="shared" si="464"/>
        <v>TYPHOON</v>
      </c>
      <c r="U450" s="29">
        <f t="shared" si="465"/>
        <v>0</v>
      </c>
      <c r="V450" s="29" t="str">
        <f t="shared" si="466"/>
        <v>VM</v>
      </c>
      <c r="W450" s="29" t="str">
        <f t="shared" si="467"/>
        <v>M</v>
      </c>
      <c r="X450" s="29">
        <f t="shared" si="468"/>
        <v>0</v>
      </c>
      <c r="Y450" s="29">
        <f t="shared" si="469"/>
        <v>0</v>
      </c>
      <c r="Z450" s="29" t="str">
        <f t="shared" si="470"/>
        <v>RFR</v>
      </c>
      <c r="AA450" s="29">
        <f t="shared" si="471"/>
        <v>0</v>
      </c>
      <c r="AB450" s="29">
        <f t="shared" si="472"/>
        <v>0</v>
      </c>
      <c r="AC450" s="29" t="str">
        <f t="shared" si="473"/>
        <v>RFR</v>
      </c>
      <c r="AD450" s="29">
        <f t="shared" si="474"/>
        <v>0</v>
      </c>
      <c r="AE450" s="29">
        <f t="shared" si="475"/>
        <v>0</v>
      </c>
    </row>
    <row r="451" spans="1:31" x14ac:dyDescent="0.25">
      <c r="A451" s="1" t="s">
        <v>8224</v>
      </c>
      <c r="B451" s="26" t="s">
        <v>8225</v>
      </c>
      <c r="C451" s="26" t="s">
        <v>7253</v>
      </c>
      <c r="D451" s="26" t="s">
        <v>8088</v>
      </c>
      <c r="E451" s="31"/>
      <c r="F451" s="31" t="s">
        <v>222</v>
      </c>
      <c r="G451" s="26" t="s">
        <v>229</v>
      </c>
      <c r="H451" s="26"/>
      <c r="I451" s="26"/>
      <c r="J451" s="26"/>
      <c r="K451" s="31"/>
      <c r="L451" s="26"/>
      <c r="M451" s="26" t="s">
        <v>1296</v>
      </c>
      <c r="N451" s="26"/>
      <c r="O451" s="26"/>
      <c r="Q451" s="29" t="str">
        <f t="shared" si="461"/>
        <v>ZK332</v>
      </c>
      <c r="R451" s="29" t="str">
        <f t="shared" si="462"/>
        <v>ROYAL AIR FORCE</v>
      </c>
      <c r="S451" s="29" t="str">
        <f t="shared" si="463"/>
        <v>EUFI</v>
      </c>
      <c r="T451" s="29" t="str">
        <f t="shared" si="464"/>
        <v>TYPHOON</v>
      </c>
      <c r="U451" s="29">
        <f t="shared" si="465"/>
        <v>0</v>
      </c>
      <c r="V451" s="29" t="str">
        <f t="shared" si="466"/>
        <v>VM</v>
      </c>
      <c r="W451" s="29" t="str">
        <f t="shared" si="467"/>
        <v>M</v>
      </c>
      <c r="X451" s="29">
        <f t="shared" si="468"/>
        <v>0</v>
      </c>
      <c r="Y451" s="29">
        <f t="shared" si="469"/>
        <v>0</v>
      </c>
      <c r="Z451" s="29" t="str">
        <f t="shared" si="470"/>
        <v>RFR</v>
      </c>
      <c r="AA451" s="29">
        <f t="shared" si="471"/>
        <v>0</v>
      </c>
      <c r="AB451" s="29">
        <f t="shared" si="472"/>
        <v>0</v>
      </c>
      <c r="AC451" s="29" t="str">
        <f t="shared" si="473"/>
        <v>RFR</v>
      </c>
      <c r="AD451" s="29">
        <f t="shared" si="474"/>
        <v>0</v>
      </c>
      <c r="AE451" s="29">
        <f t="shared" si="475"/>
        <v>0</v>
      </c>
    </row>
    <row r="452" spans="1:31" x14ac:dyDescent="0.25">
      <c r="A452" s="28" t="s">
        <v>1181</v>
      </c>
      <c r="B452" s="26" t="s">
        <v>1178</v>
      </c>
      <c r="C452" s="26" t="s">
        <v>452</v>
      </c>
      <c r="D452" s="26" t="s">
        <v>1179</v>
      </c>
      <c r="E452" s="31"/>
      <c r="F452" s="26" t="s">
        <v>222</v>
      </c>
      <c r="G452" s="26" t="s">
        <v>446</v>
      </c>
      <c r="H452" s="26"/>
      <c r="I452" s="26"/>
      <c r="J452" s="26" t="s">
        <v>1180</v>
      </c>
      <c r="K452" s="31"/>
      <c r="L452" s="26"/>
      <c r="M452" s="26" t="s">
        <v>8505</v>
      </c>
      <c r="N452" s="26"/>
      <c r="O452" s="26"/>
      <c r="Q452" s="29" t="str">
        <f t="shared" si="461"/>
        <v>ZK336</v>
      </c>
      <c r="R452" s="29" t="str">
        <f t="shared" si="462"/>
        <v>ROYAL AIR FORCE</v>
      </c>
      <c r="S452" s="29" t="str">
        <f t="shared" si="463"/>
        <v>EUFI</v>
      </c>
      <c r="T452" s="29" t="str">
        <f t="shared" si="464"/>
        <v>TYPHOON</v>
      </c>
      <c r="U452" s="29">
        <f t="shared" si="465"/>
        <v>0</v>
      </c>
      <c r="V452" s="29" t="str">
        <f t="shared" si="466"/>
        <v>VM</v>
      </c>
      <c r="W452" s="29" t="str">
        <f t="shared" si="467"/>
        <v>M</v>
      </c>
      <c r="X452" s="29">
        <f t="shared" si="468"/>
        <v>0</v>
      </c>
      <c r="Y452" s="29">
        <f t="shared" si="469"/>
        <v>0</v>
      </c>
      <c r="Z452" s="29" t="str">
        <f t="shared" si="470"/>
        <v>RFR</v>
      </c>
      <c r="AA452" s="29">
        <f t="shared" si="471"/>
        <v>0</v>
      </c>
      <c r="AB452" s="29">
        <f t="shared" si="472"/>
        <v>0</v>
      </c>
      <c r="AC452" s="29" t="str">
        <f t="shared" si="473"/>
        <v>RFR</v>
      </c>
      <c r="AD452" s="29">
        <f t="shared" si="474"/>
        <v>0</v>
      </c>
      <c r="AE452" s="29">
        <f t="shared" si="475"/>
        <v>0</v>
      </c>
    </row>
    <row r="453" spans="1:31" x14ac:dyDescent="0.25">
      <c r="A453" s="28" t="s">
        <v>8299</v>
      </c>
      <c r="B453" s="26" t="s">
        <v>8300</v>
      </c>
      <c r="C453" s="26" t="s">
        <v>6634</v>
      </c>
      <c r="D453" s="26"/>
      <c r="E453" s="31"/>
      <c r="F453" s="31" t="s">
        <v>396</v>
      </c>
      <c r="G453" s="26" t="s">
        <v>229</v>
      </c>
      <c r="H453" s="26"/>
      <c r="I453" s="26"/>
      <c r="J453" s="26"/>
      <c r="K453" s="31"/>
      <c r="L453" s="26"/>
      <c r="M453" s="26" t="s">
        <v>8301</v>
      </c>
      <c r="N453" s="26"/>
      <c r="O453" s="26"/>
      <c r="Q453" s="29" t="str">
        <f t="shared" si="461"/>
        <v>ZK337</v>
      </c>
      <c r="R453" s="29" t="str">
        <f t="shared" si="462"/>
        <v>ROYAL AIR FORCE</v>
      </c>
      <c r="S453" s="29" t="str">
        <f t="shared" si="463"/>
        <v>EUFI</v>
      </c>
      <c r="T453" s="29" t="str">
        <f t="shared" si="464"/>
        <v>TYPHOON</v>
      </c>
      <c r="U453" s="29">
        <f t="shared" si="465"/>
        <v>0</v>
      </c>
      <c r="V453" s="29" t="str">
        <f t="shared" si="466"/>
        <v>VM</v>
      </c>
      <c r="W453" s="29" t="str">
        <f t="shared" si="467"/>
        <v>M</v>
      </c>
      <c r="X453" s="29">
        <f t="shared" si="468"/>
        <v>0</v>
      </c>
      <c r="Y453" s="29">
        <f t="shared" si="469"/>
        <v>0</v>
      </c>
      <c r="Z453" s="29" t="str">
        <f t="shared" si="470"/>
        <v>RFR</v>
      </c>
      <c r="AA453" s="29">
        <f t="shared" si="471"/>
        <v>0</v>
      </c>
      <c r="AB453" s="29">
        <f t="shared" si="472"/>
        <v>0</v>
      </c>
      <c r="AC453" s="29" t="str">
        <f t="shared" si="473"/>
        <v>RFR</v>
      </c>
      <c r="AD453" s="29">
        <f t="shared" si="474"/>
        <v>0</v>
      </c>
      <c r="AE453" s="29">
        <f t="shared" si="475"/>
        <v>0</v>
      </c>
    </row>
    <row r="454" spans="1:31" x14ac:dyDescent="0.25">
      <c r="A454" s="28" t="s">
        <v>9082</v>
      </c>
      <c r="B454" s="26" t="s">
        <v>9083</v>
      </c>
      <c r="C454" s="26" t="s">
        <v>2230</v>
      </c>
      <c r="D454" s="26" t="s">
        <v>9084</v>
      </c>
      <c r="E454" s="86"/>
      <c r="F454" s="86" t="s">
        <v>222</v>
      </c>
      <c r="G454" s="87" t="s">
        <v>229</v>
      </c>
      <c r="H454" s="87"/>
      <c r="I454" s="87"/>
      <c r="J454" s="26"/>
      <c r="K454" s="86"/>
      <c r="L454" s="87"/>
      <c r="M454" s="87" t="s">
        <v>9084</v>
      </c>
      <c r="N454" s="87"/>
      <c r="O454" s="87"/>
      <c r="Q454" s="29" t="str">
        <f t="shared" ref="Q454:Q458" si="476">A533</f>
        <v>ZK338</v>
      </c>
      <c r="R454" s="29" t="str">
        <f t="shared" ref="R454:R458" si="477">B533</f>
        <v>ROYAL AIR FORCE</v>
      </c>
      <c r="S454" s="29" t="str">
        <f t="shared" ref="S454:S458" si="478">C533</f>
        <v>EUFI</v>
      </c>
      <c r="T454" s="29" t="str">
        <f t="shared" ref="T454:T458" si="479">D533</f>
        <v>TYPHOON</v>
      </c>
      <c r="U454" s="29">
        <f t="shared" ref="U454:U458" si="480">E533</f>
        <v>0</v>
      </c>
      <c r="V454" s="29" t="str">
        <f t="shared" ref="V454:V458" si="481">F533</f>
        <v>VM</v>
      </c>
      <c r="W454" s="29" t="str">
        <f t="shared" ref="W454:W458" si="482">G533</f>
        <v>M</v>
      </c>
      <c r="X454" s="29">
        <f t="shared" ref="X454:X458" si="483">H533</f>
        <v>0</v>
      </c>
      <c r="Y454" s="29">
        <f t="shared" ref="Y454:Y458" si="484">I533</f>
        <v>0</v>
      </c>
      <c r="Z454" s="29" t="str">
        <f t="shared" ref="Z454:Z458" si="485">J533</f>
        <v>RFR</v>
      </c>
      <c r="AA454" s="29">
        <f t="shared" ref="AA454:AA458" si="486">K533</f>
        <v>0</v>
      </c>
      <c r="AB454" s="29">
        <f t="shared" ref="AB454:AB458" si="487">L533</f>
        <v>0</v>
      </c>
      <c r="AC454" s="29" t="str">
        <f t="shared" ref="AC454:AC458" si="488">M533</f>
        <v>RFR</v>
      </c>
      <c r="AD454" s="29">
        <f t="shared" ref="AD454:AD458" si="489">N533</f>
        <v>0</v>
      </c>
      <c r="AE454" s="29">
        <f t="shared" ref="AE454:AE458" si="490">O533</f>
        <v>0</v>
      </c>
    </row>
    <row r="455" spans="1:31" x14ac:dyDescent="0.25">
      <c r="A455" s="28" t="s">
        <v>8645</v>
      </c>
      <c r="B455" s="26" t="s">
        <v>8646</v>
      </c>
      <c r="C455" s="26" t="s">
        <v>4378</v>
      </c>
      <c r="D455" s="26" t="s">
        <v>8062</v>
      </c>
      <c r="E455" s="31"/>
      <c r="F455" s="31" t="s">
        <v>396</v>
      </c>
      <c r="G455" s="26" t="s">
        <v>229</v>
      </c>
      <c r="H455" s="26"/>
      <c r="I455" s="26"/>
      <c r="J455" s="26"/>
      <c r="K455" s="31"/>
      <c r="L455" s="26"/>
      <c r="M455" s="26" t="s">
        <v>8645</v>
      </c>
      <c r="N455" s="26"/>
      <c r="O455" s="26"/>
      <c r="Q455" s="29" t="str">
        <f t="shared" si="476"/>
        <v>ZK340</v>
      </c>
      <c r="R455" s="29" t="str">
        <f t="shared" si="477"/>
        <v>ROYAL AIR FORCE</v>
      </c>
      <c r="S455" s="29" t="str">
        <f t="shared" si="478"/>
        <v>EUFI</v>
      </c>
      <c r="T455" s="29" t="str">
        <f t="shared" si="479"/>
        <v>TYPHOON</v>
      </c>
      <c r="U455" s="29">
        <f t="shared" si="480"/>
        <v>0</v>
      </c>
      <c r="V455" s="29" t="str">
        <f t="shared" si="481"/>
        <v>VM</v>
      </c>
      <c r="W455" s="29" t="str">
        <f t="shared" si="482"/>
        <v>M</v>
      </c>
      <c r="X455" s="29">
        <f t="shared" si="483"/>
        <v>0</v>
      </c>
      <c r="Y455" s="29">
        <f t="shared" si="484"/>
        <v>0</v>
      </c>
      <c r="Z455" s="29" t="str">
        <f t="shared" si="485"/>
        <v>RFR</v>
      </c>
      <c r="AA455" s="29">
        <f t="shared" si="486"/>
        <v>0</v>
      </c>
      <c r="AB455" s="29">
        <f t="shared" si="487"/>
        <v>0</v>
      </c>
      <c r="AC455" s="29" t="str">
        <f t="shared" si="488"/>
        <v>RFR</v>
      </c>
      <c r="AD455" s="29">
        <f t="shared" si="489"/>
        <v>0</v>
      </c>
      <c r="AE455" s="29">
        <f t="shared" si="490"/>
        <v>0</v>
      </c>
    </row>
    <row r="456" spans="1:31" x14ac:dyDescent="0.25">
      <c r="A456" s="28" t="s">
        <v>1182</v>
      </c>
      <c r="B456" s="26" t="s">
        <v>1183</v>
      </c>
      <c r="C456" s="26" t="s">
        <v>1184</v>
      </c>
      <c r="D456" s="26" t="s">
        <v>1185</v>
      </c>
      <c r="E456" s="31"/>
      <c r="F456" s="26" t="s">
        <v>222</v>
      </c>
      <c r="G456" s="26" t="s">
        <v>446</v>
      </c>
      <c r="H456" s="26"/>
      <c r="I456" s="26"/>
      <c r="J456" s="26"/>
      <c r="K456" s="31"/>
      <c r="L456" s="26"/>
      <c r="M456" s="26" t="s">
        <v>1182</v>
      </c>
      <c r="N456" s="26"/>
      <c r="O456" s="26"/>
      <c r="Q456" s="29" t="str">
        <f t="shared" si="476"/>
        <v>ZK341</v>
      </c>
      <c r="R456" s="29" t="str">
        <f t="shared" si="477"/>
        <v>ROYAL AIR FORCE</v>
      </c>
      <c r="S456" s="29" t="str">
        <f t="shared" si="478"/>
        <v>EUFI</v>
      </c>
      <c r="T456" s="29" t="str">
        <f t="shared" si="479"/>
        <v>TYPHOON</v>
      </c>
      <c r="U456" s="29">
        <f t="shared" si="480"/>
        <v>0</v>
      </c>
      <c r="V456" s="29" t="str">
        <f t="shared" si="481"/>
        <v>VM</v>
      </c>
      <c r="W456" s="29" t="str">
        <f t="shared" si="482"/>
        <v>M</v>
      </c>
      <c r="X456" s="29">
        <f t="shared" si="483"/>
        <v>0</v>
      </c>
      <c r="Y456" s="29">
        <f t="shared" si="484"/>
        <v>0</v>
      </c>
      <c r="Z456" s="29" t="str">
        <f t="shared" si="485"/>
        <v>RFR</v>
      </c>
      <c r="AA456" s="29">
        <f t="shared" si="486"/>
        <v>0</v>
      </c>
      <c r="AB456" s="29">
        <f t="shared" si="487"/>
        <v>0</v>
      </c>
      <c r="AC456" s="29" t="str">
        <f t="shared" si="488"/>
        <v>RFR</v>
      </c>
      <c r="AD456" s="29">
        <f t="shared" si="489"/>
        <v>0</v>
      </c>
      <c r="AE456" s="29">
        <f t="shared" si="490"/>
        <v>0</v>
      </c>
    </row>
    <row r="457" spans="1:31" x14ac:dyDescent="0.25">
      <c r="A457" s="28" t="s">
        <v>8542</v>
      </c>
      <c r="B457" s="26" t="s">
        <v>1183</v>
      </c>
      <c r="C457" s="26" t="s">
        <v>1184</v>
      </c>
      <c r="D457" s="26" t="s">
        <v>1185</v>
      </c>
      <c r="E457" s="31"/>
      <c r="F457" s="26" t="s">
        <v>222</v>
      </c>
      <c r="G457" s="26" t="s">
        <v>446</v>
      </c>
      <c r="H457" s="26"/>
      <c r="I457" s="26"/>
      <c r="J457" s="26"/>
      <c r="K457" s="31"/>
      <c r="L457" s="26"/>
      <c r="M457" s="26" t="s">
        <v>8542</v>
      </c>
      <c r="N457" s="26"/>
      <c r="O457" s="26"/>
      <c r="Q457" s="29" t="str">
        <f t="shared" si="476"/>
        <v>ZK343</v>
      </c>
      <c r="R457" s="29" t="str">
        <f t="shared" si="477"/>
        <v>ROYAL AIR FORCE</v>
      </c>
      <c r="S457" s="29" t="str">
        <f t="shared" si="478"/>
        <v>EUFI</v>
      </c>
      <c r="T457" s="29" t="str">
        <f t="shared" si="479"/>
        <v>TYPHOON</v>
      </c>
      <c r="U457" s="29">
        <f t="shared" si="480"/>
        <v>0</v>
      </c>
      <c r="V457" s="29" t="str">
        <f t="shared" si="481"/>
        <v>VM</v>
      </c>
      <c r="W457" s="29" t="str">
        <f t="shared" si="482"/>
        <v>M</v>
      </c>
      <c r="X457" s="29">
        <f t="shared" si="483"/>
        <v>0</v>
      </c>
      <c r="Y457" s="29">
        <f t="shared" si="484"/>
        <v>0</v>
      </c>
      <c r="Z457" s="29" t="str">
        <f t="shared" si="485"/>
        <v>RFR</v>
      </c>
      <c r="AA457" s="29">
        <f t="shared" si="486"/>
        <v>0</v>
      </c>
      <c r="AB457" s="29">
        <f t="shared" si="487"/>
        <v>0</v>
      </c>
      <c r="AC457" s="29" t="str">
        <f t="shared" si="488"/>
        <v>RFR</v>
      </c>
      <c r="AD457" s="29">
        <f t="shared" si="489"/>
        <v>0</v>
      </c>
      <c r="AE457" s="29">
        <f t="shared" si="490"/>
        <v>0</v>
      </c>
    </row>
    <row r="458" spans="1:31" x14ac:dyDescent="0.25">
      <c r="A458" s="28" t="s">
        <v>8647</v>
      </c>
      <c r="B458" s="26" t="s">
        <v>8646</v>
      </c>
      <c r="C458" s="26" t="s">
        <v>7296</v>
      </c>
      <c r="D458" s="26" t="s">
        <v>4151</v>
      </c>
      <c r="E458" s="31"/>
      <c r="F458" s="31" t="s">
        <v>222</v>
      </c>
      <c r="G458" s="26" t="s">
        <v>229</v>
      </c>
      <c r="H458" s="26"/>
      <c r="I458" s="26"/>
      <c r="J458" s="26"/>
      <c r="K458" s="31"/>
      <c r="L458" s="26"/>
      <c r="M458" s="26" t="s">
        <v>8647</v>
      </c>
      <c r="N458" s="26"/>
      <c r="O458" s="26"/>
      <c r="Q458" s="29" t="str">
        <f t="shared" si="476"/>
        <v>ZK346</v>
      </c>
      <c r="R458" s="29" t="str">
        <f t="shared" si="477"/>
        <v>ROYAL AIR FORCE</v>
      </c>
      <c r="S458" s="29" t="str">
        <f t="shared" si="478"/>
        <v>EUFI</v>
      </c>
      <c r="T458" s="29" t="str">
        <f t="shared" si="479"/>
        <v>TYPHOON</v>
      </c>
      <c r="U458" s="29">
        <f t="shared" si="480"/>
        <v>0</v>
      </c>
      <c r="V458" s="29" t="str">
        <f t="shared" si="481"/>
        <v>VM</v>
      </c>
      <c r="W458" s="29" t="str">
        <f t="shared" si="482"/>
        <v>M</v>
      </c>
      <c r="X458" s="29">
        <f t="shared" si="483"/>
        <v>0</v>
      </c>
      <c r="Y458" s="29">
        <f t="shared" si="484"/>
        <v>0</v>
      </c>
      <c r="Z458" s="29" t="str">
        <f t="shared" si="485"/>
        <v>RFR</v>
      </c>
      <c r="AA458" s="29">
        <f t="shared" si="486"/>
        <v>0</v>
      </c>
      <c r="AB458" s="29">
        <f t="shared" si="487"/>
        <v>0</v>
      </c>
      <c r="AC458" s="29" t="str">
        <f t="shared" si="488"/>
        <v>RFR</v>
      </c>
      <c r="AD458" s="29">
        <f t="shared" si="489"/>
        <v>0</v>
      </c>
      <c r="AE458" s="29">
        <f t="shared" si="490"/>
        <v>0</v>
      </c>
    </row>
    <row r="459" spans="1:31" x14ac:dyDescent="0.25">
      <c r="A459" s="28" t="s">
        <v>1186</v>
      </c>
      <c r="B459" s="26" t="s">
        <v>1187</v>
      </c>
      <c r="C459" s="26" t="s">
        <v>1188</v>
      </c>
      <c r="D459" s="26"/>
      <c r="E459" s="31"/>
      <c r="F459" s="26" t="s">
        <v>222</v>
      </c>
      <c r="G459" s="26" t="s">
        <v>229</v>
      </c>
      <c r="H459" s="26"/>
      <c r="I459" s="26"/>
      <c r="J459" s="26"/>
      <c r="K459" s="31"/>
      <c r="L459" s="26"/>
      <c r="M459" s="26" t="s">
        <v>1186</v>
      </c>
      <c r="N459" s="26"/>
      <c r="O459" s="26"/>
      <c r="Q459" s="29" t="str">
        <f>A539</f>
        <v>ZK349</v>
      </c>
      <c r="R459" s="29" t="str">
        <f>B539</f>
        <v>ROYAL AIR FORCE</v>
      </c>
      <c r="S459" s="29" t="str">
        <f>C539</f>
        <v>EUFI</v>
      </c>
      <c r="T459" s="29" t="str">
        <f>D539</f>
        <v>TYPHOON</v>
      </c>
      <c r="U459" s="29">
        <f>E539</f>
        <v>0</v>
      </c>
      <c r="V459" s="29" t="str">
        <f>F539</f>
        <v>VM</v>
      </c>
      <c r="W459" s="29" t="str">
        <f>G539</f>
        <v>M</v>
      </c>
      <c r="X459" s="29">
        <f>H539</f>
        <v>0</v>
      </c>
      <c r="Y459" s="29">
        <f>I539</f>
        <v>0</v>
      </c>
      <c r="Z459" s="29" t="str">
        <f>J539</f>
        <v>RFR</v>
      </c>
      <c r="AA459" s="29">
        <f>K539</f>
        <v>0</v>
      </c>
      <c r="AB459" s="29">
        <f>L539</f>
        <v>0</v>
      </c>
      <c r="AC459" s="29" t="str">
        <f>M539</f>
        <v>RFR</v>
      </c>
      <c r="AD459" s="29">
        <f>N539</f>
        <v>0</v>
      </c>
      <c r="AE459" s="29">
        <f>O539</f>
        <v>0</v>
      </c>
    </row>
    <row r="460" spans="1:31" x14ac:dyDescent="0.25">
      <c r="A460" s="28" t="s">
        <v>1189</v>
      </c>
      <c r="B460" s="26" t="s">
        <v>272</v>
      </c>
      <c r="C460" s="26" t="s">
        <v>607</v>
      </c>
      <c r="D460" s="26" t="s">
        <v>608</v>
      </c>
      <c r="E460" s="31"/>
      <c r="F460" s="26" t="s">
        <v>222</v>
      </c>
      <c r="G460" s="26" t="s">
        <v>229</v>
      </c>
      <c r="H460" s="26"/>
      <c r="I460" s="26"/>
      <c r="J460" s="26"/>
      <c r="K460" s="31"/>
      <c r="L460" s="26"/>
      <c r="M460" s="26" t="s">
        <v>1189</v>
      </c>
      <c r="N460" s="26"/>
      <c r="O460" s="26"/>
      <c r="Q460" s="29" t="str">
        <f>A540</f>
        <v>ZK350</v>
      </c>
      <c r="R460" s="29" t="str">
        <f>B540</f>
        <v>ROYAL AIR FORCE</v>
      </c>
      <c r="S460" s="29" t="str">
        <f>C540</f>
        <v>EUFI</v>
      </c>
      <c r="T460" s="29" t="str">
        <f>D540</f>
        <v>TYPHOON</v>
      </c>
      <c r="U460" s="29">
        <f>E540</f>
        <v>0</v>
      </c>
      <c r="V460" s="29" t="str">
        <f>F540</f>
        <v>VM</v>
      </c>
      <c r="W460" s="29" t="str">
        <f>G540</f>
        <v>M</v>
      </c>
      <c r="X460" s="29">
        <f>H540</f>
        <v>0</v>
      </c>
      <c r="Y460" s="29">
        <f>I540</f>
        <v>0</v>
      </c>
      <c r="Z460" s="29" t="str">
        <f>J540</f>
        <v>RFR</v>
      </c>
      <c r="AA460" s="29">
        <f>K540</f>
        <v>0</v>
      </c>
      <c r="AB460" s="29">
        <f>L540</f>
        <v>0</v>
      </c>
      <c r="AC460" s="29" t="str">
        <f>M540</f>
        <v>RFR</v>
      </c>
      <c r="AD460" s="29">
        <f>N540</f>
        <v>0</v>
      </c>
      <c r="AE460" s="29">
        <f>O540</f>
        <v>0</v>
      </c>
    </row>
    <row r="461" spans="1:31" x14ac:dyDescent="0.25">
      <c r="A461" s="28" t="s">
        <v>8265</v>
      </c>
      <c r="B461" s="26" t="s">
        <v>8266</v>
      </c>
      <c r="C461" s="26" t="s">
        <v>1009</v>
      </c>
      <c r="D461" s="26" t="s">
        <v>1010</v>
      </c>
      <c r="E461" s="31"/>
      <c r="F461" s="31" t="s">
        <v>222</v>
      </c>
      <c r="G461" s="26" t="s">
        <v>229</v>
      </c>
      <c r="H461" s="26"/>
      <c r="I461" s="26"/>
      <c r="J461" s="26"/>
      <c r="K461" s="31"/>
      <c r="L461" s="26"/>
      <c r="M461" s="28" t="s">
        <v>8265</v>
      </c>
      <c r="N461" s="26"/>
      <c r="O461" s="26"/>
      <c r="Q461" s="29" t="str">
        <f>A541</f>
        <v>ZK351</v>
      </c>
      <c r="R461" s="29" t="str">
        <f>B541</f>
        <v>ROYAL AIR FORCE</v>
      </c>
      <c r="S461" s="29" t="str">
        <f>C541</f>
        <v>EUFI</v>
      </c>
      <c r="T461" s="29" t="str">
        <f>D541</f>
        <v>TYPHOON</v>
      </c>
      <c r="U461" s="29">
        <f>E541</f>
        <v>0</v>
      </c>
      <c r="V461" s="29" t="str">
        <f>F541</f>
        <v>VM</v>
      </c>
      <c r="W461" s="29" t="str">
        <f>G541</f>
        <v>M</v>
      </c>
      <c r="X461" s="29">
        <f>H541</f>
        <v>0</v>
      </c>
      <c r="Y461" s="29">
        <f>I541</f>
        <v>0</v>
      </c>
      <c r="Z461" s="29" t="str">
        <f>J541</f>
        <v>RFR</v>
      </c>
      <c r="AA461" s="29">
        <f>K541</f>
        <v>0</v>
      </c>
      <c r="AB461" s="29">
        <f>L541</f>
        <v>0</v>
      </c>
      <c r="AC461" s="29" t="str">
        <f>M541</f>
        <v>RFR</v>
      </c>
      <c r="AD461" s="29">
        <f>N541</f>
        <v>0</v>
      </c>
      <c r="AE461" s="29">
        <f>O541</f>
        <v>0</v>
      </c>
    </row>
    <row r="462" spans="1:31" x14ac:dyDescent="0.25">
      <c r="A462" s="28" t="s">
        <v>1190</v>
      </c>
      <c r="B462" s="26" t="s">
        <v>1191</v>
      </c>
      <c r="C462" s="26" t="s">
        <v>261</v>
      </c>
      <c r="D462" s="26"/>
      <c r="E462" s="31"/>
      <c r="F462" s="26" t="s">
        <v>222</v>
      </c>
      <c r="G462" s="26" t="s">
        <v>229</v>
      </c>
      <c r="H462" s="26"/>
      <c r="I462" s="26"/>
      <c r="J462" s="26"/>
      <c r="K462" s="31"/>
      <c r="L462" s="26"/>
      <c r="M462" s="26" t="s">
        <v>1190</v>
      </c>
      <c r="N462" s="26"/>
      <c r="O462" s="26"/>
      <c r="Q462" s="29" t="str">
        <f t="shared" ref="Q462:AE463" si="491">A543</f>
        <v>ZK357</v>
      </c>
      <c r="R462" s="29" t="str">
        <f t="shared" si="491"/>
        <v>ROYAL AIR FORCE</v>
      </c>
      <c r="S462" s="29" t="str">
        <f t="shared" si="491"/>
        <v>EUFI</v>
      </c>
      <c r="T462" s="29" t="str">
        <f t="shared" si="491"/>
        <v>TYPHOON</v>
      </c>
      <c r="U462" s="29">
        <f t="shared" si="491"/>
        <v>0</v>
      </c>
      <c r="V462" s="29" t="str">
        <f t="shared" si="491"/>
        <v>VM</v>
      </c>
      <c r="W462" s="29" t="str">
        <f t="shared" si="491"/>
        <v>M</v>
      </c>
      <c r="X462" s="29">
        <f t="shared" si="491"/>
        <v>0</v>
      </c>
      <c r="Y462" s="29">
        <f t="shared" si="491"/>
        <v>0</v>
      </c>
      <c r="Z462" s="29" t="str">
        <f t="shared" si="491"/>
        <v>RFR</v>
      </c>
      <c r="AA462" s="29">
        <f t="shared" si="491"/>
        <v>0</v>
      </c>
      <c r="AB462" s="29">
        <f t="shared" si="491"/>
        <v>0</v>
      </c>
      <c r="AC462" s="29" t="str">
        <f t="shared" si="491"/>
        <v>RFR</v>
      </c>
      <c r="AD462" s="29">
        <f t="shared" si="491"/>
        <v>0</v>
      </c>
      <c r="AE462" s="29">
        <f t="shared" si="491"/>
        <v>0</v>
      </c>
    </row>
    <row r="463" spans="1:31" x14ac:dyDescent="0.25">
      <c r="A463" s="28" t="s">
        <v>1192</v>
      </c>
      <c r="B463" s="26" t="s">
        <v>1193</v>
      </c>
      <c r="C463" s="26" t="s">
        <v>1194</v>
      </c>
      <c r="D463" s="26"/>
      <c r="E463" s="31"/>
      <c r="F463" s="26" t="s">
        <v>396</v>
      </c>
      <c r="G463" s="26" t="s">
        <v>229</v>
      </c>
      <c r="H463" s="26"/>
      <c r="I463" s="26"/>
      <c r="J463" s="26"/>
      <c r="K463" s="31"/>
      <c r="L463" s="26"/>
      <c r="M463" s="26" t="s">
        <v>1192</v>
      </c>
      <c r="N463" s="26"/>
      <c r="O463" s="26"/>
      <c r="Q463" s="29" t="str">
        <f t="shared" si="491"/>
        <v>ZK359</v>
      </c>
      <c r="R463" s="29" t="str">
        <f t="shared" si="491"/>
        <v>ROYAL AIR FORCE</v>
      </c>
      <c r="S463" s="29" t="str">
        <f t="shared" si="491"/>
        <v>EUFI</v>
      </c>
      <c r="T463" s="29" t="str">
        <f t="shared" si="491"/>
        <v>TYPHOON</v>
      </c>
      <c r="U463" s="29">
        <f t="shared" si="491"/>
        <v>0</v>
      </c>
      <c r="V463" s="29" t="str">
        <f t="shared" si="491"/>
        <v>VM</v>
      </c>
      <c r="W463" s="29" t="str">
        <f t="shared" si="491"/>
        <v>M</v>
      </c>
      <c r="X463" s="29">
        <f t="shared" si="491"/>
        <v>0</v>
      </c>
      <c r="Y463" s="29">
        <f t="shared" si="491"/>
        <v>0</v>
      </c>
      <c r="Z463" s="29" t="str">
        <f t="shared" si="491"/>
        <v>RFR</v>
      </c>
      <c r="AA463" s="29">
        <f t="shared" si="491"/>
        <v>0</v>
      </c>
      <c r="AB463" s="29">
        <f t="shared" si="491"/>
        <v>0</v>
      </c>
      <c r="AC463" s="29" t="str">
        <f t="shared" si="491"/>
        <v>RFR</v>
      </c>
      <c r="AD463" s="29">
        <f t="shared" si="491"/>
        <v>0</v>
      </c>
      <c r="AE463" s="29">
        <f t="shared" si="491"/>
        <v>0</v>
      </c>
    </row>
    <row r="464" spans="1:31" x14ac:dyDescent="0.25">
      <c r="A464" s="28" t="s">
        <v>8539</v>
      </c>
      <c r="B464" s="26" t="s">
        <v>272</v>
      </c>
      <c r="C464" s="26" t="s">
        <v>7298</v>
      </c>
      <c r="D464" s="26"/>
      <c r="E464" s="31"/>
      <c r="F464" s="31" t="s">
        <v>222</v>
      </c>
      <c r="G464" s="26" t="s">
        <v>229</v>
      </c>
      <c r="H464" s="26"/>
      <c r="I464" s="26"/>
      <c r="J464" s="26"/>
      <c r="K464" s="31"/>
      <c r="L464" s="26"/>
      <c r="M464" s="26" t="s">
        <v>8539</v>
      </c>
      <c r="N464" s="26"/>
      <c r="O464" s="26"/>
      <c r="Q464" s="29" t="str">
        <f t="shared" ref="Q464:Q473" si="492">A546</f>
        <v>ZK361</v>
      </c>
      <c r="R464" s="29" t="str">
        <f t="shared" ref="R464:R473" si="493">B546</f>
        <v>ROYAL AIR FORCE</v>
      </c>
      <c r="S464" s="29" t="str">
        <f t="shared" ref="S464:S473" si="494">C546</f>
        <v>EUFI</v>
      </c>
      <c r="T464" s="29" t="str">
        <f t="shared" ref="T464:T473" si="495">D546</f>
        <v>TYPHOON</v>
      </c>
      <c r="U464" s="29">
        <f t="shared" ref="U464:U473" si="496">E546</f>
        <v>0</v>
      </c>
      <c r="V464" s="29" t="str">
        <f t="shared" ref="V464:V473" si="497">F546</f>
        <v>VM</v>
      </c>
      <c r="W464" s="29" t="str">
        <f t="shared" ref="W464:W473" si="498">G546</f>
        <v>M</v>
      </c>
      <c r="X464" s="29">
        <f t="shared" ref="X464:X473" si="499">H546</f>
        <v>0</v>
      </c>
      <c r="Y464" s="29">
        <f t="shared" ref="Y464:Y473" si="500">I546</f>
        <v>0</v>
      </c>
      <c r="Z464" s="29" t="str">
        <f t="shared" ref="Z464:Z473" si="501">J546</f>
        <v>RFR</v>
      </c>
      <c r="AA464" s="29">
        <f t="shared" ref="AA464:AA473" si="502">K546</f>
        <v>0</v>
      </c>
      <c r="AB464" s="29">
        <f t="shared" ref="AB464:AB473" si="503">L546</f>
        <v>0</v>
      </c>
      <c r="AC464" s="29" t="str">
        <f t="shared" ref="AC464:AC473" si="504">M546</f>
        <v>RFR</v>
      </c>
      <c r="AD464" s="29">
        <f t="shared" ref="AD464:AD473" si="505">N546</f>
        <v>0</v>
      </c>
      <c r="AE464" s="29">
        <f t="shared" ref="AE464:AE473" si="506">O546</f>
        <v>0</v>
      </c>
    </row>
    <row r="465" spans="1:31" x14ac:dyDescent="0.25">
      <c r="A465" s="28" t="s">
        <v>8305</v>
      </c>
      <c r="B465" s="26" t="s">
        <v>272</v>
      </c>
      <c r="C465" s="26" t="s">
        <v>541</v>
      </c>
      <c r="D465" s="26"/>
      <c r="E465" s="31"/>
      <c r="F465" s="31" t="s">
        <v>222</v>
      </c>
      <c r="G465" s="26" t="s">
        <v>229</v>
      </c>
      <c r="H465" s="26"/>
      <c r="I465" s="26"/>
      <c r="J465" s="26"/>
      <c r="K465" s="31"/>
      <c r="L465" s="26"/>
      <c r="M465" s="26" t="s">
        <v>8305</v>
      </c>
      <c r="N465" s="26"/>
      <c r="O465" s="26" t="s">
        <v>502</v>
      </c>
      <c r="Q465" s="29" t="str">
        <f t="shared" si="492"/>
        <v>ZK363</v>
      </c>
      <c r="R465" s="29" t="str">
        <f t="shared" si="493"/>
        <v>ROYAL AIR FORCE</v>
      </c>
      <c r="S465" s="29" t="str">
        <f t="shared" si="494"/>
        <v>EUFI</v>
      </c>
      <c r="T465" s="29" t="str">
        <f t="shared" si="495"/>
        <v>TYPHOON</v>
      </c>
      <c r="U465" s="29">
        <f t="shared" si="496"/>
        <v>0</v>
      </c>
      <c r="V465" s="29" t="str">
        <f t="shared" si="497"/>
        <v>VM</v>
      </c>
      <c r="W465" s="29" t="str">
        <f t="shared" si="498"/>
        <v>M</v>
      </c>
      <c r="X465" s="29">
        <f t="shared" si="499"/>
        <v>0</v>
      </c>
      <c r="Y465" s="29">
        <f t="shared" si="500"/>
        <v>0</v>
      </c>
      <c r="Z465" s="29" t="str">
        <f t="shared" si="501"/>
        <v>RFR</v>
      </c>
      <c r="AA465" s="29">
        <f t="shared" si="502"/>
        <v>0</v>
      </c>
      <c r="AB465" s="29">
        <f t="shared" si="503"/>
        <v>0</v>
      </c>
      <c r="AC465" s="29" t="str">
        <f t="shared" si="504"/>
        <v>RFR</v>
      </c>
      <c r="AD465" s="29">
        <f t="shared" si="505"/>
        <v>0</v>
      </c>
      <c r="AE465" s="29">
        <f t="shared" si="506"/>
        <v>0</v>
      </c>
    </row>
    <row r="466" spans="1:31" x14ac:dyDescent="0.25">
      <c r="A466" s="28" t="s">
        <v>1195</v>
      </c>
      <c r="B466" s="26" t="s">
        <v>1196</v>
      </c>
      <c r="C466" s="26" t="s">
        <v>1197</v>
      </c>
      <c r="D466" s="26" t="s">
        <v>1198</v>
      </c>
      <c r="E466" s="31"/>
      <c r="F466" s="26" t="s">
        <v>222</v>
      </c>
      <c r="G466" s="26" t="s">
        <v>229</v>
      </c>
      <c r="H466" s="26"/>
      <c r="I466" s="26"/>
      <c r="J466" s="26"/>
      <c r="K466" s="31"/>
      <c r="L466" s="26"/>
      <c r="M466" s="28" t="s">
        <v>1195</v>
      </c>
      <c r="N466" s="26"/>
      <c r="O466" s="26"/>
      <c r="Q466" s="29" t="str">
        <f t="shared" si="492"/>
        <v>ZK364</v>
      </c>
      <c r="R466" s="29" t="str">
        <f t="shared" si="493"/>
        <v>ROYAL AIR FORCE</v>
      </c>
      <c r="S466" s="29" t="str">
        <f t="shared" si="494"/>
        <v>EUFI</v>
      </c>
      <c r="T466" s="29" t="str">
        <f t="shared" si="495"/>
        <v>TYPHOON</v>
      </c>
      <c r="U466" s="29">
        <f t="shared" si="496"/>
        <v>0</v>
      </c>
      <c r="V466" s="29" t="str">
        <f t="shared" si="497"/>
        <v>VM</v>
      </c>
      <c r="W466" s="29" t="str">
        <f t="shared" si="498"/>
        <v>M</v>
      </c>
      <c r="X466" s="29">
        <f t="shared" si="499"/>
        <v>0</v>
      </c>
      <c r="Y466" s="29">
        <f t="shared" si="500"/>
        <v>0</v>
      </c>
      <c r="Z466" s="29" t="str">
        <f t="shared" si="501"/>
        <v>RFR</v>
      </c>
      <c r="AA466" s="29">
        <f t="shared" si="502"/>
        <v>0</v>
      </c>
      <c r="AB466" s="29">
        <f t="shared" si="503"/>
        <v>0</v>
      </c>
      <c r="AC466" s="29" t="str">
        <f t="shared" si="504"/>
        <v>RFR</v>
      </c>
      <c r="AD466" s="29">
        <f t="shared" si="505"/>
        <v>0</v>
      </c>
      <c r="AE466" s="29">
        <f t="shared" si="506"/>
        <v>0</v>
      </c>
    </row>
    <row r="467" spans="1:31" x14ac:dyDescent="0.25">
      <c r="A467" s="28" t="s">
        <v>8677</v>
      </c>
      <c r="B467" s="26" t="s">
        <v>8678</v>
      </c>
      <c r="C467" s="26" t="s">
        <v>6823</v>
      </c>
      <c r="D467" s="26" t="s">
        <v>8679</v>
      </c>
      <c r="E467" s="31"/>
      <c r="F467" s="31" t="s">
        <v>222</v>
      </c>
      <c r="G467" s="26" t="s">
        <v>229</v>
      </c>
      <c r="H467" s="26"/>
      <c r="I467" s="26"/>
      <c r="J467" s="26"/>
      <c r="K467" s="31"/>
      <c r="L467" s="26"/>
      <c r="M467" s="26" t="s">
        <v>8677</v>
      </c>
      <c r="N467" s="26"/>
      <c r="O467" s="26"/>
      <c r="Q467" s="29" t="str">
        <f t="shared" si="492"/>
        <v>ZK368</v>
      </c>
      <c r="R467" s="29" t="str">
        <f t="shared" si="493"/>
        <v>ROYAL AIR FORCE</v>
      </c>
      <c r="S467" s="29" t="str">
        <f t="shared" si="494"/>
        <v>EUFI</v>
      </c>
      <c r="T467" s="29" t="str">
        <f t="shared" si="495"/>
        <v>TYPHOON</v>
      </c>
      <c r="U467" s="29">
        <f t="shared" si="496"/>
        <v>0</v>
      </c>
      <c r="V467" s="29" t="str">
        <f t="shared" si="497"/>
        <v>VM</v>
      </c>
      <c r="W467" s="29" t="str">
        <f t="shared" si="498"/>
        <v>M</v>
      </c>
      <c r="X467" s="29">
        <f t="shared" si="499"/>
        <v>0</v>
      </c>
      <c r="Y467" s="29">
        <f t="shared" si="500"/>
        <v>0</v>
      </c>
      <c r="Z467" s="29" t="str">
        <f t="shared" si="501"/>
        <v>RFR</v>
      </c>
      <c r="AA467" s="29">
        <f t="shared" si="502"/>
        <v>0</v>
      </c>
      <c r="AB467" s="29">
        <f t="shared" si="503"/>
        <v>0</v>
      </c>
      <c r="AC467" s="29" t="str">
        <f t="shared" si="504"/>
        <v>RFR</v>
      </c>
      <c r="AD467" s="29">
        <f t="shared" si="505"/>
        <v>0</v>
      </c>
      <c r="AE467" s="29">
        <f t="shared" si="506"/>
        <v>0</v>
      </c>
    </row>
    <row r="468" spans="1:31" x14ac:dyDescent="0.25">
      <c r="A468" s="28" t="s">
        <v>1199</v>
      </c>
      <c r="B468" s="26" t="s">
        <v>1199</v>
      </c>
      <c r="C468" s="26" t="s">
        <v>1169</v>
      </c>
      <c r="D468" s="26"/>
      <c r="E468" s="31"/>
      <c r="F468" s="26" t="s">
        <v>222</v>
      </c>
      <c r="G468" s="26" t="s">
        <v>229</v>
      </c>
      <c r="H468" s="26"/>
      <c r="I468" s="26"/>
      <c r="J468" s="26"/>
      <c r="K468" s="31"/>
      <c r="L468" s="26"/>
      <c r="M468" s="28" t="s">
        <v>1199</v>
      </c>
      <c r="N468" s="26"/>
      <c r="O468" s="26"/>
      <c r="Q468" s="29" t="str">
        <f t="shared" si="492"/>
        <v>ZK369</v>
      </c>
      <c r="R468" s="29" t="str">
        <f t="shared" si="493"/>
        <v>ROYAL AIR FORCE</v>
      </c>
      <c r="S468" s="29" t="str">
        <f t="shared" si="494"/>
        <v>EUFI</v>
      </c>
      <c r="T468" s="29" t="str">
        <f t="shared" si="495"/>
        <v>TYPHOON</v>
      </c>
      <c r="U468" s="29">
        <f t="shared" si="496"/>
        <v>0</v>
      </c>
      <c r="V468" s="29" t="str">
        <f t="shared" si="497"/>
        <v>VM</v>
      </c>
      <c r="W468" s="29" t="str">
        <f t="shared" si="498"/>
        <v>M</v>
      </c>
      <c r="X468" s="29">
        <f t="shared" si="499"/>
        <v>0</v>
      </c>
      <c r="Y468" s="29">
        <f t="shared" si="500"/>
        <v>0</v>
      </c>
      <c r="Z468" s="29" t="str">
        <f t="shared" si="501"/>
        <v>RFR</v>
      </c>
      <c r="AA468" s="29">
        <f t="shared" si="502"/>
        <v>0</v>
      </c>
      <c r="AB468" s="29">
        <f t="shared" si="503"/>
        <v>0</v>
      </c>
      <c r="AC468" s="29" t="str">
        <f t="shared" si="504"/>
        <v>RFR</v>
      </c>
      <c r="AD468" s="29">
        <f t="shared" si="505"/>
        <v>0</v>
      </c>
      <c r="AE468" s="29">
        <f t="shared" si="506"/>
        <v>0</v>
      </c>
    </row>
    <row r="469" spans="1:31" x14ac:dyDescent="0.25">
      <c r="A469" s="28" t="s">
        <v>8638</v>
      </c>
      <c r="B469" s="26" t="s">
        <v>8168</v>
      </c>
      <c r="C469" s="26" t="s">
        <v>7736</v>
      </c>
      <c r="D469" s="26" t="s">
        <v>7736</v>
      </c>
      <c r="E469" s="31"/>
      <c r="F469" s="31" t="s">
        <v>396</v>
      </c>
      <c r="G469" s="26" t="s">
        <v>229</v>
      </c>
      <c r="H469" s="26"/>
      <c r="I469" s="26"/>
      <c r="J469" s="26"/>
      <c r="K469" s="31"/>
      <c r="L469" s="26"/>
      <c r="M469" s="26" t="s">
        <v>8639</v>
      </c>
      <c r="N469" s="26"/>
      <c r="O469" s="26"/>
      <c r="Q469" s="29" t="str">
        <f t="shared" si="492"/>
        <v>ZK370</v>
      </c>
      <c r="R469" s="29" t="str">
        <f t="shared" si="493"/>
        <v>ROYAL AIR FORCE</v>
      </c>
      <c r="S469" s="29" t="str">
        <f t="shared" si="494"/>
        <v>EUFI</v>
      </c>
      <c r="T469" s="29" t="str">
        <f t="shared" si="495"/>
        <v>TYPHOON</v>
      </c>
      <c r="U469" s="29">
        <f t="shared" si="496"/>
        <v>0</v>
      </c>
      <c r="V469" s="29" t="str">
        <f t="shared" si="497"/>
        <v>VM</v>
      </c>
      <c r="W469" s="29" t="str">
        <f t="shared" si="498"/>
        <v>M</v>
      </c>
      <c r="X469" s="29">
        <f t="shared" si="499"/>
        <v>0</v>
      </c>
      <c r="Y469" s="29">
        <f t="shared" si="500"/>
        <v>0</v>
      </c>
      <c r="Z469" s="29" t="str">
        <f t="shared" si="501"/>
        <v>RFR</v>
      </c>
      <c r="AA469" s="29">
        <f t="shared" si="502"/>
        <v>0</v>
      </c>
      <c r="AB469" s="29">
        <f t="shared" si="503"/>
        <v>0</v>
      </c>
      <c r="AC469" s="29" t="str">
        <f t="shared" si="504"/>
        <v>RFR</v>
      </c>
      <c r="AD469" s="29">
        <f t="shared" si="505"/>
        <v>0</v>
      </c>
      <c r="AE469" s="29">
        <f t="shared" si="506"/>
        <v>0</v>
      </c>
    </row>
    <row r="470" spans="1:31" x14ac:dyDescent="0.25">
      <c r="A470" s="28" t="s">
        <v>8291</v>
      </c>
      <c r="B470" s="26" t="s">
        <v>8292</v>
      </c>
      <c r="C470" s="26" t="s">
        <v>547</v>
      </c>
      <c r="D470" s="26" t="s">
        <v>8293</v>
      </c>
      <c r="E470" s="31"/>
      <c r="F470" s="31" t="s">
        <v>396</v>
      </c>
      <c r="G470" s="26" t="s">
        <v>446</v>
      </c>
      <c r="H470" s="26"/>
      <c r="I470" s="26"/>
      <c r="J470" s="26" t="s">
        <v>8294</v>
      </c>
      <c r="K470" s="31"/>
      <c r="L470" s="26"/>
      <c r="M470" s="26" t="s">
        <v>8295</v>
      </c>
      <c r="N470" s="26"/>
      <c r="O470" s="26"/>
      <c r="Q470" s="29" t="str">
        <f t="shared" si="492"/>
        <v>ZK371</v>
      </c>
      <c r="R470" s="29" t="str">
        <f t="shared" si="493"/>
        <v>ROYAL AIR FORCE</v>
      </c>
      <c r="S470" s="29" t="str">
        <f t="shared" si="494"/>
        <v>EUFI</v>
      </c>
      <c r="T470" s="29" t="str">
        <f t="shared" si="495"/>
        <v>TYPHOON</v>
      </c>
      <c r="U470" s="29">
        <f t="shared" si="496"/>
        <v>0</v>
      </c>
      <c r="V470" s="29" t="str">
        <f t="shared" si="497"/>
        <v>VM</v>
      </c>
      <c r="W470" s="29" t="str">
        <f t="shared" si="498"/>
        <v>M</v>
      </c>
      <c r="X470" s="29">
        <f t="shared" si="499"/>
        <v>0</v>
      </c>
      <c r="Y470" s="29">
        <f t="shared" si="500"/>
        <v>0</v>
      </c>
      <c r="Z470" s="29" t="str">
        <f t="shared" si="501"/>
        <v>RFR</v>
      </c>
      <c r="AA470" s="29">
        <f t="shared" si="502"/>
        <v>0</v>
      </c>
      <c r="AB470" s="29">
        <f t="shared" si="503"/>
        <v>0</v>
      </c>
      <c r="AC470" s="29" t="str">
        <f t="shared" si="504"/>
        <v>RFR</v>
      </c>
      <c r="AD470" s="29">
        <f t="shared" si="505"/>
        <v>0</v>
      </c>
      <c r="AE470" s="29">
        <f t="shared" si="506"/>
        <v>0</v>
      </c>
    </row>
    <row r="471" spans="1:31" x14ac:dyDescent="0.25">
      <c r="A471" s="28" t="s">
        <v>8280</v>
      </c>
      <c r="B471" s="26" t="s">
        <v>8281</v>
      </c>
      <c r="C471" s="26" t="s">
        <v>1295</v>
      </c>
      <c r="D471" s="26" t="s">
        <v>1296</v>
      </c>
      <c r="E471" s="31"/>
      <c r="F471" s="31" t="s">
        <v>1225</v>
      </c>
      <c r="G471" s="26" t="s">
        <v>88</v>
      </c>
      <c r="H471" s="26"/>
      <c r="I471" s="26"/>
      <c r="J471" s="26" t="s">
        <v>1233</v>
      </c>
      <c r="K471" s="31"/>
      <c r="L471" s="26"/>
      <c r="M471" s="26" t="s">
        <v>1233</v>
      </c>
      <c r="N471" s="26"/>
      <c r="O471" s="26"/>
      <c r="Q471" s="29" t="str">
        <f t="shared" si="492"/>
        <v>ZK372</v>
      </c>
      <c r="R471" s="29" t="str">
        <f t="shared" si="493"/>
        <v>ROYAL AIR FORCE</v>
      </c>
      <c r="S471" s="29" t="str">
        <f t="shared" si="494"/>
        <v>EUFI</v>
      </c>
      <c r="T471" s="29" t="str">
        <f t="shared" si="495"/>
        <v>TYPHOON</v>
      </c>
      <c r="U471" s="29">
        <f t="shared" si="496"/>
        <v>0</v>
      </c>
      <c r="V471" s="29" t="str">
        <f t="shared" si="497"/>
        <v>VM</v>
      </c>
      <c r="W471" s="29" t="str">
        <f t="shared" si="498"/>
        <v>M</v>
      </c>
      <c r="X471" s="29">
        <f t="shared" si="499"/>
        <v>0</v>
      </c>
      <c r="Y471" s="29">
        <f t="shared" si="500"/>
        <v>0</v>
      </c>
      <c r="Z471" s="29" t="str">
        <f t="shared" si="501"/>
        <v>RFR</v>
      </c>
      <c r="AA471" s="29">
        <f t="shared" si="502"/>
        <v>0</v>
      </c>
      <c r="AB471" s="29">
        <f t="shared" si="503"/>
        <v>0</v>
      </c>
      <c r="AC471" s="29" t="str">
        <f t="shared" si="504"/>
        <v>RFR</v>
      </c>
      <c r="AD471" s="29">
        <f t="shared" si="505"/>
        <v>0</v>
      </c>
      <c r="AE471" s="29">
        <f t="shared" si="506"/>
        <v>0</v>
      </c>
    </row>
    <row r="472" spans="1:31" x14ac:dyDescent="0.25">
      <c r="A472" s="28" t="s">
        <v>8103</v>
      </c>
      <c r="B472" s="26" t="s">
        <v>1402</v>
      </c>
      <c r="C472" s="26" t="s">
        <v>1385</v>
      </c>
      <c r="D472" s="26" t="s">
        <v>1386</v>
      </c>
      <c r="E472" s="31"/>
      <c r="F472" s="26" t="s">
        <v>8090</v>
      </c>
      <c r="G472" s="26" t="s">
        <v>88</v>
      </c>
      <c r="H472" s="26"/>
      <c r="I472" s="26"/>
      <c r="J472" s="26" t="s">
        <v>1233</v>
      </c>
      <c r="K472" s="31"/>
      <c r="L472" s="26"/>
      <c r="M472" s="26" t="s">
        <v>1233</v>
      </c>
      <c r="N472" s="26"/>
      <c r="O472" s="26"/>
      <c r="Q472" s="29" t="str">
        <f t="shared" si="492"/>
        <v>ZK373</v>
      </c>
      <c r="R472" s="29" t="str">
        <f t="shared" si="493"/>
        <v>ROYAL AIR FORCE</v>
      </c>
      <c r="S472" s="29" t="str">
        <f t="shared" si="494"/>
        <v>EUFI</v>
      </c>
      <c r="T472" s="29" t="str">
        <f t="shared" si="495"/>
        <v>TYPHOON</v>
      </c>
      <c r="U472" s="29">
        <f t="shared" si="496"/>
        <v>0</v>
      </c>
      <c r="V472" s="29" t="str">
        <f t="shared" si="497"/>
        <v>VM</v>
      </c>
      <c r="W472" s="29" t="str">
        <f t="shared" si="498"/>
        <v>M</v>
      </c>
      <c r="X472" s="29">
        <f t="shared" si="499"/>
        <v>0</v>
      </c>
      <c r="Y472" s="29">
        <f t="shared" si="500"/>
        <v>0</v>
      </c>
      <c r="Z472" s="29" t="str">
        <f t="shared" si="501"/>
        <v>RFR</v>
      </c>
      <c r="AA472" s="29">
        <f t="shared" si="502"/>
        <v>0</v>
      </c>
      <c r="AB472" s="29">
        <f t="shared" si="503"/>
        <v>0</v>
      </c>
      <c r="AC472" s="29" t="str">
        <f t="shared" si="504"/>
        <v>RFR</v>
      </c>
      <c r="AD472" s="29">
        <f t="shared" si="505"/>
        <v>0</v>
      </c>
      <c r="AE472" s="29">
        <f t="shared" si="506"/>
        <v>0</v>
      </c>
    </row>
    <row r="473" spans="1:31" x14ac:dyDescent="0.25">
      <c r="A473" s="28" t="s">
        <v>1383</v>
      </c>
      <c r="B473" s="26" t="s">
        <v>1384</v>
      </c>
      <c r="C473" s="26" t="s">
        <v>1385</v>
      </c>
      <c r="D473" s="26" t="s">
        <v>1386</v>
      </c>
      <c r="E473" s="31"/>
      <c r="F473" s="26" t="s">
        <v>1225</v>
      </c>
      <c r="G473" s="26" t="s">
        <v>88</v>
      </c>
      <c r="H473" s="26"/>
      <c r="I473" s="26"/>
      <c r="J473" s="26" t="s">
        <v>1233</v>
      </c>
      <c r="K473" s="31"/>
      <c r="L473" s="26"/>
      <c r="M473" s="26" t="s">
        <v>1233</v>
      </c>
      <c r="N473" s="26"/>
      <c r="O473" s="26"/>
      <c r="Q473" s="29" t="str">
        <f t="shared" si="492"/>
        <v>ZK377</v>
      </c>
      <c r="R473" s="29" t="str">
        <f t="shared" si="493"/>
        <v>ROYAL AIR FORCE</v>
      </c>
      <c r="S473" s="29" t="str">
        <f t="shared" si="494"/>
        <v>EUFI</v>
      </c>
      <c r="T473" s="29" t="str">
        <f t="shared" si="495"/>
        <v>TYPHOON</v>
      </c>
      <c r="U473" s="29">
        <f t="shared" si="496"/>
        <v>0</v>
      </c>
      <c r="V473" s="29" t="str">
        <f t="shared" si="497"/>
        <v>VM</v>
      </c>
      <c r="W473" s="29" t="str">
        <f t="shared" si="498"/>
        <v>M</v>
      </c>
      <c r="X473" s="29">
        <f t="shared" si="499"/>
        <v>0</v>
      </c>
      <c r="Y473" s="29">
        <f t="shared" si="500"/>
        <v>0</v>
      </c>
      <c r="Z473" s="29" t="str">
        <f t="shared" si="501"/>
        <v>RFR</v>
      </c>
      <c r="AA473" s="29">
        <f t="shared" si="502"/>
        <v>0</v>
      </c>
      <c r="AB473" s="29">
        <f t="shared" si="503"/>
        <v>0</v>
      </c>
      <c r="AC473" s="29" t="str">
        <f t="shared" si="504"/>
        <v>RFR</v>
      </c>
      <c r="AD473" s="29">
        <f t="shared" si="505"/>
        <v>0</v>
      </c>
      <c r="AE473" s="29">
        <f t="shared" si="506"/>
        <v>0</v>
      </c>
    </row>
    <row r="474" spans="1:31" x14ac:dyDescent="0.25">
      <c r="A474" s="28" t="s">
        <v>1400</v>
      </c>
      <c r="B474" s="26" t="s">
        <v>1384</v>
      </c>
      <c r="C474" s="26" t="s">
        <v>1385</v>
      </c>
      <c r="D474" s="26" t="s">
        <v>1386</v>
      </c>
      <c r="E474" s="31"/>
      <c r="F474" s="31" t="s">
        <v>1225</v>
      </c>
      <c r="G474" s="26" t="s">
        <v>88</v>
      </c>
      <c r="H474" s="26"/>
      <c r="I474" s="26"/>
      <c r="J474" s="26" t="s">
        <v>1233</v>
      </c>
      <c r="K474" s="31"/>
      <c r="L474" s="26"/>
      <c r="M474" s="26" t="s">
        <v>1233</v>
      </c>
      <c r="N474" s="26"/>
      <c r="O474" s="26"/>
      <c r="Q474" s="29" t="str">
        <f t="shared" ref="Q474:Q485" si="507">A557</f>
        <v>ZK426</v>
      </c>
      <c r="R474" s="29" t="str">
        <f t="shared" ref="R474:R485" si="508">B557</f>
        <v>ROYAL AIR FORCE</v>
      </c>
      <c r="S474" s="29" t="str">
        <f t="shared" ref="S474:S485" si="509">C557</f>
        <v>EUFI</v>
      </c>
      <c r="T474" s="29" t="str">
        <f t="shared" ref="T474:T485" si="510">D557</f>
        <v>TYPHOON</v>
      </c>
      <c r="U474" s="29">
        <f t="shared" ref="U474:U485" si="511">E557</f>
        <v>0</v>
      </c>
      <c r="V474" s="29" t="str">
        <f t="shared" ref="V474:V485" si="512">F557</f>
        <v>VM</v>
      </c>
      <c r="W474" s="29" t="str">
        <f t="shared" ref="W474:W485" si="513">G557</f>
        <v>M</v>
      </c>
      <c r="X474" s="29">
        <f t="shared" ref="X474:X485" si="514">H557</f>
        <v>0</v>
      </c>
      <c r="Y474" s="29">
        <f t="shared" ref="Y474:Y485" si="515">I557</f>
        <v>0</v>
      </c>
      <c r="Z474" s="29" t="str">
        <f t="shared" ref="Z474:Z485" si="516">J557</f>
        <v>RFR</v>
      </c>
      <c r="AA474" s="29">
        <f t="shared" ref="AA474:AA485" si="517">K557</f>
        <v>0</v>
      </c>
      <c r="AB474" s="29">
        <f t="shared" ref="AB474:AB485" si="518">L557</f>
        <v>0</v>
      </c>
      <c r="AC474" s="29" t="str">
        <f t="shared" ref="AC474:AC485" si="519">M557</f>
        <v>RFR</v>
      </c>
      <c r="AD474" s="29">
        <f t="shared" ref="AD474:AD485" si="520">N557</f>
        <v>0</v>
      </c>
      <c r="AE474" s="29">
        <f t="shared" ref="AE474:AE485" si="521">O557</f>
        <v>0</v>
      </c>
    </row>
    <row r="475" spans="1:31" x14ac:dyDescent="0.25">
      <c r="A475" s="28" t="s">
        <v>1401</v>
      </c>
      <c r="B475" s="26" t="s">
        <v>1402</v>
      </c>
      <c r="C475" s="26" t="s">
        <v>1385</v>
      </c>
      <c r="D475" s="26" t="s">
        <v>1386</v>
      </c>
      <c r="E475" s="31"/>
      <c r="F475" s="31" t="s">
        <v>1225</v>
      </c>
      <c r="G475" s="26" t="s">
        <v>88</v>
      </c>
      <c r="H475" s="26"/>
      <c r="I475" s="26"/>
      <c r="J475" s="26" t="s">
        <v>1233</v>
      </c>
      <c r="K475" s="31"/>
      <c r="L475" s="26"/>
      <c r="M475" s="26" t="s">
        <v>1233</v>
      </c>
      <c r="N475" s="26"/>
      <c r="O475" s="26"/>
      <c r="Q475" s="29" t="str">
        <f t="shared" si="507"/>
        <v>ZK428</v>
      </c>
      <c r="R475" s="29" t="str">
        <f t="shared" si="508"/>
        <v>ROYAL AIR FORCE</v>
      </c>
      <c r="S475" s="29" t="str">
        <f t="shared" si="509"/>
        <v>EUFI</v>
      </c>
      <c r="T475" s="29" t="str">
        <f t="shared" si="510"/>
        <v>TYPHOON</v>
      </c>
      <c r="U475" s="29">
        <f t="shared" si="511"/>
        <v>0</v>
      </c>
      <c r="V475" s="29" t="str">
        <f t="shared" si="512"/>
        <v>VM</v>
      </c>
      <c r="W475" s="29" t="str">
        <f t="shared" si="513"/>
        <v>M</v>
      </c>
      <c r="X475" s="29">
        <f t="shared" si="514"/>
        <v>0</v>
      </c>
      <c r="Y475" s="29">
        <f t="shared" si="515"/>
        <v>0</v>
      </c>
      <c r="Z475" s="29" t="str">
        <f t="shared" si="516"/>
        <v>RFR</v>
      </c>
      <c r="AA475" s="29">
        <f t="shared" si="517"/>
        <v>0</v>
      </c>
      <c r="AB475" s="29">
        <f t="shared" si="518"/>
        <v>0</v>
      </c>
      <c r="AC475" s="29" t="str">
        <f t="shared" si="519"/>
        <v>RFR</v>
      </c>
      <c r="AD475" s="29">
        <f t="shared" si="520"/>
        <v>0</v>
      </c>
      <c r="AE475" s="29">
        <f t="shared" si="521"/>
        <v>0</v>
      </c>
    </row>
    <row r="476" spans="1:31" x14ac:dyDescent="0.25">
      <c r="A476" s="28" t="s">
        <v>8641</v>
      </c>
      <c r="B476" s="26" t="s">
        <v>1384</v>
      </c>
      <c r="C476" s="26" t="s">
        <v>1385</v>
      </c>
      <c r="D476" s="26" t="s">
        <v>1386</v>
      </c>
      <c r="E476" s="31"/>
      <c r="F476" s="31" t="s">
        <v>8090</v>
      </c>
      <c r="G476" s="26" t="s">
        <v>88</v>
      </c>
      <c r="H476" s="26"/>
      <c r="I476" s="26"/>
      <c r="J476" s="26" t="s">
        <v>1233</v>
      </c>
      <c r="K476" s="31"/>
      <c r="L476" s="26"/>
      <c r="M476" s="26" t="s">
        <v>1233</v>
      </c>
      <c r="N476" s="26"/>
      <c r="O476" s="26"/>
      <c r="Q476" s="29" t="str">
        <f t="shared" si="507"/>
        <v>ZK429</v>
      </c>
      <c r="R476" s="29" t="str">
        <f t="shared" si="508"/>
        <v>ROYAL AIR FORCE</v>
      </c>
      <c r="S476" s="29" t="str">
        <f t="shared" si="509"/>
        <v>EUFI</v>
      </c>
      <c r="T476" s="29" t="str">
        <f t="shared" si="510"/>
        <v>TYPHOON</v>
      </c>
      <c r="U476" s="29">
        <f t="shared" si="511"/>
        <v>0</v>
      </c>
      <c r="V476" s="29" t="str">
        <f t="shared" si="512"/>
        <v>VM</v>
      </c>
      <c r="W476" s="29" t="str">
        <f t="shared" si="513"/>
        <v>M</v>
      </c>
      <c r="X476" s="29">
        <f t="shared" si="514"/>
        <v>0</v>
      </c>
      <c r="Y476" s="29">
        <f t="shared" si="515"/>
        <v>0</v>
      </c>
      <c r="Z476" s="29" t="str">
        <f t="shared" si="516"/>
        <v>RFR</v>
      </c>
      <c r="AA476" s="29">
        <f t="shared" si="517"/>
        <v>0</v>
      </c>
      <c r="AB476" s="29">
        <f t="shared" si="518"/>
        <v>0</v>
      </c>
      <c r="AC476" s="29" t="str">
        <f t="shared" si="519"/>
        <v>RFR</v>
      </c>
      <c r="AD476" s="29">
        <f t="shared" si="520"/>
        <v>0</v>
      </c>
      <c r="AE476" s="29">
        <f t="shared" si="521"/>
        <v>0</v>
      </c>
    </row>
    <row r="477" spans="1:31" x14ac:dyDescent="0.25">
      <c r="A477" s="28" t="s">
        <v>8640</v>
      </c>
      <c r="B477" s="26" t="s">
        <v>1384</v>
      </c>
      <c r="C477" s="26" t="s">
        <v>1385</v>
      </c>
      <c r="D477" s="26" t="s">
        <v>1386</v>
      </c>
      <c r="E477" s="31"/>
      <c r="F477" s="31" t="s">
        <v>8090</v>
      </c>
      <c r="G477" s="26" t="s">
        <v>88</v>
      </c>
      <c r="H477" s="26"/>
      <c r="I477" s="26"/>
      <c r="J477" s="26" t="s">
        <v>1233</v>
      </c>
      <c r="K477" s="31"/>
      <c r="L477" s="26"/>
      <c r="M477" s="26" t="s">
        <v>1233</v>
      </c>
      <c r="N477" s="26"/>
      <c r="O477" s="26"/>
      <c r="Q477" s="29" t="str">
        <f t="shared" si="507"/>
        <v>ZK430</v>
      </c>
      <c r="R477" s="29" t="str">
        <f t="shared" si="508"/>
        <v>ROYAL AIR FORCE</v>
      </c>
      <c r="S477" s="29" t="str">
        <f t="shared" si="509"/>
        <v>EUFI</v>
      </c>
      <c r="T477" s="29" t="str">
        <f t="shared" si="510"/>
        <v>TYPHOON</v>
      </c>
      <c r="U477" s="29">
        <f t="shared" si="511"/>
        <v>0</v>
      </c>
      <c r="V477" s="29" t="str">
        <f t="shared" si="512"/>
        <v>VM</v>
      </c>
      <c r="W477" s="29" t="str">
        <f t="shared" si="513"/>
        <v>M</v>
      </c>
      <c r="X477" s="29">
        <f t="shared" si="514"/>
        <v>0</v>
      </c>
      <c r="Y477" s="29">
        <f t="shared" si="515"/>
        <v>0</v>
      </c>
      <c r="Z477" s="29" t="str">
        <f t="shared" si="516"/>
        <v>RFR</v>
      </c>
      <c r="AA477" s="29">
        <f t="shared" si="517"/>
        <v>0</v>
      </c>
      <c r="AB477" s="29">
        <f t="shared" si="518"/>
        <v>0</v>
      </c>
      <c r="AC477" s="29" t="str">
        <f t="shared" si="519"/>
        <v>RFR</v>
      </c>
      <c r="AD477" s="29">
        <f t="shared" si="520"/>
        <v>0</v>
      </c>
      <c r="AE477" s="29">
        <f t="shared" si="521"/>
        <v>0</v>
      </c>
    </row>
    <row r="478" spans="1:31" x14ac:dyDescent="0.25">
      <c r="A478" s="28" t="s">
        <v>906</v>
      </c>
      <c r="B478" s="29" t="s">
        <v>643</v>
      </c>
      <c r="C478" s="26" t="s">
        <v>490</v>
      </c>
      <c r="D478" s="26" t="s">
        <v>491</v>
      </c>
      <c r="E478" s="26"/>
      <c r="F478" s="29" t="s">
        <v>396</v>
      </c>
      <c r="G478" s="26" t="s">
        <v>85</v>
      </c>
      <c r="H478" s="26"/>
      <c r="I478" s="26"/>
      <c r="J478" s="26" t="s">
        <v>644</v>
      </c>
      <c r="K478" s="26"/>
      <c r="L478" s="26"/>
      <c r="M478" s="26" t="s">
        <v>907</v>
      </c>
      <c r="N478" s="26"/>
      <c r="O478" s="26"/>
      <c r="Q478" s="29" t="str">
        <f t="shared" si="507"/>
        <v>ZK431</v>
      </c>
      <c r="R478" s="29" t="str">
        <f t="shared" si="508"/>
        <v>ROYAL AIR FORCE</v>
      </c>
      <c r="S478" s="29" t="str">
        <f t="shared" si="509"/>
        <v>EUFI</v>
      </c>
      <c r="T478" s="29" t="str">
        <f t="shared" si="510"/>
        <v>TYPHOON</v>
      </c>
      <c r="U478" s="29">
        <f t="shared" si="511"/>
        <v>0</v>
      </c>
      <c r="V478" s="29" t="str">
        <f t="shared" si="512"/>
        <v>VM</v>
      </c>
      <c r="W478" s="29" t="str">
        <f t="shared" si="513"/>
        <v>M</v>
      </c>
      <c r="X478" s="29">
        <f t="shared" si="514"/>
        <v>0</v>
      </c>
      <c r="Y478" s="29">
        <f t="shared" si="515"/>
        <v>0</v>
      </c>
      <c r="Z478" s="29" t="str">
        <f t="shared" si="516"/>
        <v>RFR</v>
      </c>
      <c r="AA478" s="29">
        <f t="shared" si="517"/>
        <v>0</v>
      </c>
      <c r="AB478" s="29">
        <f t="shared" si="518"/>
        <v>0</v>
      </c>
      <c r="AC478" s="29" t="str">
        <f t="shared" si="519"/>
        <v>RFR</v>
      </c>
      <c r="AD478" s="29">
        <f t="shared" si="520"/>
        <v>0</v>
      </c>
      <c r="AE478" s="29">
        <f t="shared" si="521"/>
        <v>0</v>
      </c>
    </row>
    <row r="479" spans="1:31" x14ac:dyDescent="0.25">
      <c r="A479" s="26" t="s">
        <v>925</v>
      </c>
      <c r="B479" s="26" t="s">
        <v>643</v>
      </c>
      <c r="C479" s="26" t="s">
        <v>490</v>
      </c>
      <c r="D479" s="26" t="s">
        <v>491</v>
      </c>
      <c r="E479" s="26"/>
      <c r="F479" s="29" t="s">
        <v>396</v>
      </c>
      <c r="G479" s="26" t="s">
        <v>85</v>
      </c>
      <c r="H479" s="26"/>
      <c r="I479" s="26"/>
      <c r="J479" s="26" t="s">
        <v>644</v>
      </c>
      <c r="K479" s="26"/>
      <c r="L479" s="26"/>
      <c r="M479" s="26" t="s">
        <v>926</v>
      </c>
      <c r="N479" s="26"/>
      <c r="O479" s="26"/>
      <c r="Q479" s="29" t="str">
        <f t="shared" si="507"/>
        <v>ZK433</v>
      </c>
      <c r="R479" s="29" t="str">
        <f t="shared" si="508"/>
        <v>ROYAL AIR FORCE</v>
      </c>
      <c r="S479" s="29" t="str">
        <f t="shared" si="509"/>
        <v>EUFI</v>
      </c>
      <c r="T479" s="29" t="str">
        <f t="shared" si="510"/>
        <v>TYPHOON</v>
      </c>
      <c r="U479" s="29">
        <f t="shared" si="511"/>
        <v>0</v>
      </c>
      <c r="V479" s="29" t="str">
        <f t="shared" si="512"/>
        <v>VM</v>
      </c>
      <c r="W479" s="29" t="str">
        <f t="shared" si="513"/>
        <v>M</v>
      </c>
      <c r="X479" s="29">
        <f t="shared" si="514"/>
        <v>0</v>
      </c>
      <c r="Y479" s="29">
        <f t="shared" si="515"/>
        <v>0</v>
      </c>
      <c r="Z479" s="29" t="str">
        <f t="shared" si="516"/>
        <v>RFR</v>
      </c>
      <c r="AA479" s="29">
        <f t="shared" si="517"/>
        <v>0</v>
      </c>
      <c r="AB479" s="29">
        <f t="shared" si="518"/>
        <v>0</v>
      </c>
      <c r="AC479" s="29" t="str">
        <f t="shared" si="519"/>
        <v>RFR</v>
      </c>
      <c r="AD479" s="29">
        <f t="shared" si="520"/>
        <v>0</v>
      </c>
      <c r="AE479" s="29">
        <f t="shared" si="521"/>
        <v>0</v>
      </c>
    </row>
    <row r="480" spans="1:31" x14ac:dyDescent="0.25">
      <c r="A480" s="26" t="s">
        <v>923</v>
      </c>
      <c r="B480" s="26" t="s">
        <v>643</v>
      </c>
      <c r="C480" s="26" t="s">
        <v>490</v>
      </c>
      <c r="D480" s="26" t="s">
        <v>491</v>
      </c>
      <c r="E480" s="26"/>
      <c r="F480" s="29" t="s">
        <v>396</v>
      </c>
      <c r="G480" s="26" t="s">
        <v>85</v>
      </c>
      <c r="H480" s="26"/>
      <c r="I480" s="26"/>
      <c r="J480" s="26" t="s">
        <v>644</v>
      </c>
      <c r="K480" s="26"/>
      <c r="L480" s="26"/>
      <c r="M480" s="26" t="s">
        <v>924</v>
      </c>
      <c r="N480" s="26"/>
      <c r="O480" s="26"/>
      <c r="Q480" s="29" t="str">
        <f t="shared" si="507"/>
        <v>ZK436</v>
      </c>
      <c r="R480" s="29" t="str">
        <f t="shared" si="508"/>
        <v>ROYAL AIR FORCE</v>
      </c>
      <c r="S480" s="29" t="str">
        <f t="shared" si="509"/>
        <v>EUFI</v>
      </c>
      <c r="T480" s="29" t="str">
        <f t="shared" si="510"/>
        <v>TYPHOON</v>
      </c>
      <c r="U480" s="29">
        <f t="shared" si="511"/>
        <v>0</v>
      </c>
      <c r="V480" s="29" t="str">
        <f t="shared" si="512"/>
        <v>VM</v>
      </c>
      <c r="W480" s="29" t="str">
        <f t="shared" si="513"/>
        <v>M</v>
      </c>
      <c r="X480" s="29">
        <f t="shared" si="514"/>
        <v>0</v>
      </c>
      <c r="Y480" s="29">
        <f t="shared" si="515"/>
        <v>0</v>
      </c>
      <c r="Z480" s="29" t="str">
        <f t="shared" si="516"/>
        <v>RFR</v>
      </c>
      <c r="AA480" s="29">
        <f t="shared" si="517"/>
        <v>0</v>
      </c>
      <c r="AB480" s="29">
        <f t="shared" si="518"/>
        <v>0</v>
      </c>
      <c r="AC480" s="29" t="str">
        <f t="shared" si="519"/>
        <v>RFR</v>
      </c>
      <c r="AD480" s="29">
        <f t="shared" si="520"/>
        <v>0</v>
      </c>
      <c r="AE480" s="29">
        <f t="shared" si="521"/>
        <v>0</v>
      </c>
    </row>
    <row r="481" spans="1:31" x14ac:dyDescent="0.25">
      <c r="A481" s="26" t="s">
        <v>933</v>
      </c>
      <c r="B481" s="26" t="s">
        <v>643</v>
      </c>
      <c r="C481" s="26" t="s">
        <v>490</v>
      </c>
      <c r="D481" s="26" t="s">
        <v>491</v>
      </c>
      <c r="E481" s="26"/>
      <c r="F481" s="29" t="s">
        <v>396</v>
      </c>
      <c r="G481" s="26" t="s">
        <v>85</v>
      </c>
      <c r="H481" s="26"/>
      <c r="I481" s="26"/>
      <c r="J481" s="26" t="s">
        <v>644</v>
      </c>
      <c r="K481" s="26"/>
      <c r="L481" s="26"/>
      <c r="M481" s="26" t="s">
        <v>934</v>
      </c>
      <c r="N481" s="26"/>
      <c r="O481" s="26"/>
      <c r="Q481" s="29" t="str">
        <f t="shared" si="507"/>
        <v>ZK438</v>
      </c>
      <c r="R481" s="29" t="str">
        <f t="shared" si="508"/>
        <v>ROYAL AIR FORCE</v>
      </c>
      <c r="S481" s="29" t="str">
        <f t="shared" si="509"/>
        <v>EUFI</v>
      </c>
      <c r="T481" s="29" t="str">
        <f t="shared" si="510"/>
        <v>TYPHOON</v>
      </c>
      <c r="U481" s="29">
        <f t="shared" si="511"/>
        <v>0</v>
      </c>
      <c r="V481" s="29" t="str">
        <f t="shared" si="512"/>
        <v>VM</v>
      </c>
      <c r="W481" s="29" t="str">
        <f t="shared" si="513"/>
        <v>M</v>
      </c>
      <c r="X481" s="29">
        <f t="shared" si="514"/>
        <v>0</v>
      </c>
      <c r="Y481" s="29">
        <f t="shared" si="515"/>
        <v>0</v>
      </c>
      <c r="Z481" s="29" t="str">
        <f t="shared" si="516"/>
        <v>RFR</v>
      </c>
      <c r="AA481" s="29">
        <f t="shared" si="517"/>
        <v>0</v>
      </c>
      <c r="AB481" s="29">
        <f t="shared" si="518"/>
        <v>0</v>
      </c>
      <c r="AC481" s="29" t="str">
        <f t="shared" si="519"/>
        <v>RFR</v>
      </c>
      <c r="AD481" s="29">
        <f t="shared" si="520"/>
        <v>0</v>
      </c>
      <c r="AE481" s="29">
        <f t="shared" si="521"/>
        <v>0</v>
      </c>
    </row>
    <row r="482" spans="1:31" x14ac:dyDescent="0.25">
      <c r="A482" s="26" t="s">
        <v>940</v>
      </c>
      <c r="B482" s="26" t="s">
        <v>643</v>
      </c>
      <c r="C482" s="26" t="s">
        <v>490</v>
      </c>
      <c r="D482" s="26" t="s">
        <v>491</v>
      </c>
      <c r="E482" s="26"/>
      <c r="F482" s="29" t="s">
        <v>396</v>
      </c>
      <c r="G482" s="26" t="s">
        <v>85</v>
      </c>
      <c r="H482" s="26"/>
      <c r="I482" s="26"/>
      <c r="J482" s="26" t="s">
        <v>644</v>
      </c>
      <c r="K482" s="26"/>
      <c r="L482" s="26"/>
      <c r="M482" s="26" t="s">
        <v>941</v>
      </c>
      <c r="N482" s="26"/>
      <c r="O482" s="26"/>
      <c r="Q482" s="29" t="str">
        <f t="shared" si="507"/>
        <v>ZK439</v>
      </c>
      <c r="R482" s="29" t="str">
        <f t="shared" si="508"/>
        <v>ROYAL AIR FORCE</v>
      </c>
      <c r="S482" s="29" t="str">
        <f t="shared" si="509"/>
        <v>EUFI</v>
      </c>
      <c r="T482" s="29" t="str">
        <f t="shared" si="510"/>
        <v>TYPHOON</v>
      </c>
      <c r="U482" s="29">
        <f t="shared" si="511"/>
        <v>0</v>
      </c>
      <c r="V482" s="29" t="str">
        <f t="shared" si="512"/>
        <v>VM</v>
      </c>
      <c r="W482" s="29" t="str">
        <f t="shared" si="513"/>
        <v>M</v>
      </c>
      <c r="X482" s="29">
        <f t="shared" si="514"/>
        <v>0</v>
      </c>
      <c r="Y482" s="29">
        <f t="shared" si="515"/>
        <v>0</v>
      </c>
      <c r="Z482" s="29" t="str">
        <f t="shared" si="516"/>
        <v>RFR</v>
      </c>
      <c r="AA482" s="29">
        <f t="shared" si="517"/>
        <v>0</v>
      </c>
      <c r="AB482" s="29">
        <f t="shared" si="518"/>
        <v>0</v>
      </c>
      <c r="AC482" s="29" t="str">
        <f t="shared" si="519"/>
        <v>RFR</v>
      </c>
      <c r="AD482" s="29">
        <f t="shared" si="520"/>
        <v>0</v>
      </c>
      <c r="AE482" s="29">
        <f t="shared" si="521"/>
        <v>0</v>
      </c>
    </row>
    <row r="483" spans="1:31" x14ac:dyDescent="0.25">
      <c r="A483" s="28" t="s">
        <v>8536</v>
      </c>
      <c r="B483" s="26" t="s">
        <v>643</v>
      </c>
      <c r="C483" s="26" t="s">
        <v>509</v>
      </c>
      <c r="D483" s="26" t="s">
        <v>510</v>
      </c>
      <c r="E483" s="31"/>
      <c r="F483" s="31" t="s">
        <v>396</v>
      </c>
      <c r="G483" s="26" t="s">
        <v>229</v>
      </c>
      <c r="H483" s="26"/>
      <c r="I483" s="26"/>
      <c r="J483" s="26"/>
      <c r="K483" s="31"/>
      <c r="L483" s="26"/>
      <c r="M483" s="26" t="s">
        <v>8537</v>
      </c>
      <c r="N483" s="26"/>
      <c r="O483" s="26"/>
      <c r="Q483" s="29" t="str">
        <f t="shared" si="507"/>
        <v>G-SPHU</v>
      </c>
      <c r="R483" s="29" t="str">
        <f t="shared" si="508"/>
        <v>BABCOCK MISSION CRITICAL SERVICES</v>
      </c>
      <c r="S483" s="29" t="str">
        <f t="shared" si="509"/>
        <v>EC35</v>
      </c>
      <c r="T483" s="29">
        <f t="shared" si="510"/>
        <v>0</v>
      </c>
      <c r="U483" s="29">
        <f t="shared" si="511"/>
        <v>0</v>
      </c>
      <c r="V483" s="29" t="str">
        <f t="shared" si="512"/>
        <v>VCH</v>
      </c>
      <c r="W483" s="29" t="str">
        <f t="shared" si="513"/>
        <v>L</v>
      </c>
      <c r="X483" s="29">
        <f t="shared" si="514"/>
        <v>0</v>
      </c>
      <c r="Y483" s="29">
        <f t="shared" si="515"/>
        <v>0</v>
      </c>
      <c r="Z483" s="29" t="str">
        <f t="shared" si="516"/>
        <v>RHD</v>
      </c>
      <c r="AA483" s="29">
        <f t="shared" si="517"/>
        <v>0</v>
      </c>
      <c r="AB483" s="29">
        <f t="shared" si="518"/>
        <v>0</v>
      </c>
      <c r="AC483" s="29" t="str">
        <f t="shared" si="519"/>
        <v>RHD</v>
      </c>
      <c r="AD483" s="29">
        <f t="shared" si="520"/>
        <v>0</v>
      </c>
      <c r="AE483" s="29">
        <f t="shared" si="521"/>
        <v>0</v>
      </c>
    </row>
    <row r="484" spans="1:31" x14ac:dyDescent="0.25">
      <c r="A484" s="26" t="s">
        <v>871</v>
      </c>
      <c r="B484" s="26" t="s">
        <v>643</v>
      </c>
      <c r="C484" s="26" t="s">
        <v>509</v>
      </c>
      <c r="D484" s="30" t="s">
        <v>510</v>
      </c>
      <c r="E484" s="26"/>
      <c r="F484" s="29" t="s">
        <v>396</v>
      </c>
      <c r="G484" s="26" t="s">
        <v>85</v>
      </c>
      <c r="H484" s="26"/>
      <c r="I484" s="26"/>
      <c r="J484" s="26" t="s">
        <v>644</v>
      </c>
      <c r="K484" s="26"/>
      <c r="L484" s="26"/>
      <c r="M484" s="26" t="s">
        <v>872</v>
      </c>
      <c r="N484" s="26"/>
      <c r="O484" s="26"/>
      <c r="Q484" s="29" t="str">
        <f t="shared" si="507"/>
        <v>ZZ330</v>
      </c>
      <c r="R484" s="29" t="str">
        <f t="shared" si="508"/>
        <v>ROYAL AIR FORCE</v>
      </c>
      <c r="S484" s="29" t="str">
        <f t="shared" si="509"/>
        <v>A332</v>
      </c>
      <c r="T484" s="29" t="str">
        <f t="shared" si="510"/>
        <v>VOYAGER</v>
      </c>
      <c r="U484" s="29">
        <f t="shared" si="511"/>
        <v>0</v>
      </c>
      <c r="V484" s="29" t="str">
        <f t="shared" si="512"/>
        <v>VM</v>
      </c>
      <c r="W484" s="29" t="str">
        <f t="shared" si="513"/>
        <v>M</v>
      </c>
      <c r="X484" s="29">
        <f t="shared" si="514"/>
        <v>0</v>
      </c>
      <c r="Y484" s="29">
        <f t="shared" si="515"/>
        <v>0</v>
      </c>
      <c r="Z484" s="29" t="str">
        <f t="shared" si="516"/>
        <v>RRR</v>
      </c>
      <c r="AA484" s="29">
        <f t="shared" si="517"/>
        <v>0</v>
      </c>
      <c r="AB484" s="29">
        <f t="shared" si="518"/>
        <v>0</v>
      </c>
      <c r="AC484" s="29" t="str">
        <f t="shared" si="519"/>
        <v>RRR</v>
      </c>
      <c r="AD484" s="29">
        <f t="shared" si="520"/>
        <v>0</v>
      </c>
      <c r="AE484" s="29">
        <f t="shared" si="521"/>
        <v>0</v>
      </c>
    </row>
    <row r="485" spans="1:31" x14ac:dyDescent="0.25">
      <c r="A485" s="26" t="s">
        <v>935</v>
      </c>
      <c r="B485" s="26" t="s">
        <v>643</v>
      </c>
      <c r="C485" s="26" t="s">
        <v>509</v>
      </c>
      <c r="D485" s="30" t="s">
        <v>510</v>
      </c>
      <c r="E485" s="26"/>
      <c r="F485" s="29" t="s">
        <v>396</v>
      </c>
      <c r="G485" s="26" t="s">
        <v>85</v>
      </c>
      <c r="H485" s="26"/>
      <c r="I485" s="26"/>
      <c r="J485" s="26" t="s">
        <v>644</v>
      </c>
      <c r="K485" s="26"/>
      <c r="L485" s="26"/>
      <c r="M485" s="26" t="s">
        <v>936</v>
      </c>
      <c r="N485" s="26"/>
      <c r="O485" s="26"/>
      <c r="Q485" s="29" t="str">
        <f t="shared" si="507"/>
        <v>ZZ331</v>
      </c>
      <c r="R485" s="29" t="str">
        <f t="shared" si="508"/>
        <v>ROYAL AIR FORCE</v>
      </c>
      <c r="S485" s="29" t="str">
        <f t="shared" si="509"/>
        <v>A332</v>
      </c>
      <c r="T485" s="29" t="str">
        <f t="shared" si="510"/>
        <v>VOYAGER</v>
      </c>
      <c r="U485" s="29">
        <f t="shared" si="511"/>
        <v>0</v>
      </c>
      <c r="V485" s="29" t="str">
        <f t="shared" si="512"/>
        <v>VM</v>
      </c>
      <c r="W485" s="29" t="str">
        <f t="shared" si="513"/>
        <v>M</v>
      </c>
      <c r="X485" s="29">
        <f t="shared" si="514"/>
        <v>0</v>
      </c>
      <c r="Y485" s="29">
        <f t="shared" si="515"/>
        <v>0</v>
      </c>
      <c r="Z485" s="29" t="str">
        <f t="shared" si="516"/>
        <v>RRR</v>
      </c>
      <c r="AA485" s="29">
        <f t="shared" si="517"/>
        <v>0</v>
      </c>
      <c r="AB485" s="29">
        <f t="shared" si="518"/>
        <v>0</v>
      </c>
      <c r="AC485" s="29" t="str">
        <f t="shared" si="519"/>
        <v>RRR</v>
      </c>
      <c r="AD485" s="29">
        <f t="shared" si="520"/>
        <v>0</v>
      </c>
      <c r="AE485" s="29">
        <f t="shared" si="521"/>
        <v>0</v>
      </c>
    </row>
    <row r="486" spans="1:31" x14ac:dyDescent="0.25">
      <c r="A486" s="26" t="s">
        <v>865</v>
      </c>
      <c r="B486" s="26" t="s">
        <v>643</v>
      </c>
      <c r="C486" s="26" t="s">
        <v>509</v>
      </c>
      <c r="D486" s="30" t="s">
        <v>510</v>
      </c>
      <c r="E486" s="26"/>
      <c r="F486" s="29" t="s">
        <v>396</v>
      </c>
      <c r="G486" s="26" t="s">
        <v>85</v>
      </c>
      <c r="H486" s="26"/>
      <c r="I486" s="26"/>
      <c r="J486" s="26" t="s">
        <v>644</v>
      </c>
      <c r="K486" s="26"/>
      <c r="L486" s="26"/>
      <c r="M486" s="26" t="s">
        <v>866</v>
      </c>
      <c r="N486" s="26"/>
      <c r="O486" s="26"/>
      <c r="Q486" s="29" t="str">
        <f t="shared" ref="Q486:Q498" si="522">A569</f>
        <v>ZZ332</v>
      </c>
      <c r="R486" s="29" t="str">
        <f t="shared" ref="R486:R498" si="523">B569</f>
        <v>ROYAL AIR FORCE</v>
      </c>
      <c r="S486" s="29" t="str">
        <f t="shared" ref="S486:S498" si="524">C569</f>
        <v>A332</v>
      </c>
      <c r="T486" s="29" t="str">
        <f t="shared" ref="T486:T498" si="525">D569</f>
        <v>VOYAGER</v>
      </c>
      <c r="U486" s="29">
        <f t="shared" ref="U486:U498" si="526">E569</f>
        <v>0</v>
      </c>
      <c r="V486" s="29" t="str">
        <f t="shared" ref="V486:V498" si="527">F569</f>
        <v>VM</v>
      </c>
      <c r="W486" s="29" t="str">
        <f t="shared" ref="W486:W498" si="528">G569</f>
        <v>M</v>
      </c>
      <c r="X486" s="29">
        <f t="shared" ref="X486:X498" si="529">H569</f>
        <v>0</v>
      </c>
      <c r="Y486" s="29">
        <f t="shared" ref="Y486:Y498" si="530">I569</f>
        <v>0</v>
      </c>
      <c r="Z486" s="29" t="str">
        <f t="shared" ref="Z486:Z498" si="531">J569</f>
        <v>RRR</v>
      </c>
      <c r="AA486" s="29">
        <f t="shared" ref="AA486:AA498" si="532">K569</f>
        <v>0</v>
      </c>
      <c r="AB486" s="29">
        <f t="shared" ref="AB486:AB498" si="533">L569</f>
        <v>0</v>
      </c>
      <c r="AC486" s="29" t="str">
        <f t="shared" ref="AC486:AC498" si="534">M569</f>
        <v>RRR</v>
      </c>
      <c r="AD486" s="29">
        <f t="shared" ref="AD486:AD498" si="535">N569</f>
        <v>0</v>
      </c>
      <c r="AE486" s="29">
        <f t="shared" ref="AE486:AE498" si="536">O569</f>
        <v>0</v>
      </c>
    </row>
    <row r="487" spans="1:31" x14ac:dyDescent="0.25">
      <c r="A487" s="28" t="s">
        <v>8282</v>
      </c>
      <c r="B487" s="26" t="s">
        <v>643</v>
      </c>
      <c r="C487" s="26" t="s">
        <v>509</v>
      </c>
      <c r="D487" s="26" t="s">
        <v>510</v>
      </c>
      <c r="E487" s="31"/>
      <c r="F487" s="31" t="s">
        <v>396</v>
      </c>
      <c r="G487" s="26" t="s">
        <v>85</v>
      </c>
      <c r="H487" s="26"/>
      <c r="I487" s="26"/>
      <c r="J487" s="26" t="s">
        <v>644</v>
      </c>
      <c r="K487" s="31"/>
      <c r="L487" s="26"/>
      <c r="M487" s="26" t="s">
        <v>928</v>
      </c>
      <c r="N487" s="26"/>
      <c r="O487" s="26"/>
      <c r="Q487" s="29" t="str">
        <f t="shared" si="522"/>
        <v>ZZ333</v>
      </c>
      <c r="R487" s="29" t="str">
        <f t="shared" si="523"/>
        <v>ROYAL AIR FORCE</v>
      </c>
      <c r="S487" s="29" t="str">
        <f t="shared" si="524"/>
        <v>A332</v>
      </c>
      <c r="T487" s="29" t="str">
        <f t="shared" si="525"/>
        <v>VOYAGER</v>
      </c>
      <c r="U487" s="29">
        <f t="shared" si="526"/>
        <v>0</v>
      </c>
      <c r="V487" s="29" t="str">
        <f t="shared" si="527"/>
        <v>VM</v>
      </c>
      <c r="W487" s="29" t="str">
        <f t="shared" si="528"/>
        <v>M</v>
      </c>
      <c r="X487" s="29">
        <f t="shared" si="529"/>
        <v>0</v>
      </c>
      <c r="Y487" s="29">
        <f t="shared" si="530"/>
        <v>0</v>
      </c>
      <c r="Z487" s="29" t="str">
        <f t="shared" si="531"/>
        <v>RRR</v>
      </c>
      <c r="AA487" s="29">
        <f t="shared" si="532"/>
        <v>0</v>
      </c>
      <c r="AB487" s="29">
        <f t="shared" si="533"/>
        <v>0</v>
      </c>
      <c r="AC487" s="29" t="str">
        <f t="shared" si="534"/>
        <v>RRR</v>
      </c>
      <c r="AD487" s="29">
        <f t="shared" si="535"/>
        <v>0</v>
      </c>
      <c r="AE487" s="29">
        <f t="shared" si="536"/>
        <v>0</v>
      </c>
    </row>
    <row r="488" spans="1:31" x14ac:dyDescent="0.25">
      <c r="A488" s="26" t="s">
        <v>927</v>
      </c>
      <c r="B488" s="26" t="s">
        <v>643</v>
      </c>
      <c r="C488" s="26" t="s">
        <v>481</v>
      </c>
      <c r="D488" s="30" t="s">
        <v>482</v>
      </c>
      <c r="E488" s="26"/>
      <c r="F488" s="29" t="s">
        <v>396</v>
      </c>
      <c r="G488" s="26" t="s">
        <v>85</v>
      </c>
      <c r="H488" s="26"/>
      <c r="I488" s="26"/>
      <c r="J488" s="26" t="s">
        <v>644</v>
      </c>
      <c r="K488" s="26"/>
      <c r="L488" s="26"/>
      <c r="M488" s="26" t="s">
        <v>928</v>
      </c>
      <c r="N488" s="26"/>
      <c r="O488" s="26"/>
      <c r="Q488" s="29" t="str">
        <f t="shared" si="522"/>
        <v>ZZ334</v>
      </c>
      <c r="R488" s="29" t="str">
        <f t="shared" si="523"/>
        <v>ROYAL AIR FORCE</v>
      </c>
      <c r="S488" s="29" t="str">
        <f t="shared" si="524"/>
        <v>A332</v>
      </c>
      <c r="T488" s="29" t="str">
        <f t="shared" si="525"/>
        <v>VOYAGER</v>
      </c>
      <c r="U488" s="29">
        <f t="shared" si="526"/>
        <v>0</v>
      </c>
      <c r="V488" s="29" t="str">
        <f t="shared" si="527"/>
        <v>VM</v>
      </c>
      <c r="W488" s="29" t="str">
        <f t="shared" si="528"/>
        <v>M</v>
      </c>
      <c r="X488" s="29">
        <f t="shared" si="529"/>
        <v>0</v>
      </c>
      <c r="Y488" s="29">
        <f t="shared" si="530"/>
        <v>0</v>
      </c>
      <c r="Z488" s="29" t="str">
        <f t="shared" si="531"/>
        <v>RRR</v>
      </c>
      <c r="AA488" s="29">
        <f t="shared" si="532"/>
        <v>0</v>
      </c>
      <c r="AB488" s="29">
        <f t="shared" si="533"/>
        <v>0</v>
      </c>
      <c r="AC488" s="29" t="str">
        <f t="shared" si="534"/>
        <v>RRR</v>
      </c>
      <c r="AD488" s="29">
        <f t="shared" si="535"/>
        <v>0</v>
      </c>
      <c r="AE488" s="29">
        <f t="shared" si="536"/>
        <v>0</v>
      </c>
    </row>
    <row r="489" spans="1:31" x14ac:dyDescent="0.25">
      <c r="A489" s="26" t="s">
        <v>929</v>
      </c>
      <c r="B489" s="26" t="s">
        <v>643</v>
      </c>
      <c r="C489" s="26" t="s">
        <v>481</v>
      </c>
      <c r="D489" s="30" t="s">
        <v>482</v>
      </c>
      <c r="E489" s="26"/>
      <c r="F489" s="29" t="s">
        <v>396</v>
      </c>
      <c r="G489" s="26" t="s">
        <v>85</v>
      </c>
      <c r="H489" s="26"/>
      <c r="I489" s="26"/>
      <c r="J489" s="26" t="s">
        <v>644</v>
      </c>
      <c r="K489" s="26"/>
      <c r="L489" s="26"/>
      <c r="M489" s="26" t="s">
        <v>930</v>
      </c>
      <c r="N489" s="26"/>
      <c r="O489" s="26"/>
      <c r="Q489" s="29" t="str">
        <f t="shared" si="522"/>
        <v>ZZ335</v>
      </c>
      <c r="R489" s="29" t="str">
        <f t="shared" si="523"/>
        <v>ROYAL AIR FORCE</v>
      </c>
      <c r="S489" s="29" t="str">
        <f t="shared" si="524"/>
        <v>A332</v>
      </c>
      <c r="T489" s="29" t="str">
        <f t="shared" si="525"/>
        <v>VOYAGER</v>
      </c>
      <c r="U489" s="29">
        <f t="shared" si="526"/>
        <v>0</v>
      </c>
      <c r="V489" s="29" t="str">
        <f t="shared" si="527"/>
        <v>VM</v>
      </c>
      <c r="W489" s="29" t="str">
        <f t="shared" si="528"/>
        <v>M</v>
      </c>
      <c r="X489" s="29">
        <f t="shared" si="529"/>
        <v>0</v>
      </c>
      <c r="Y489" s="29">
        <f t="shared" si="530"/>
        <v>0</v>
      </c>
      <c r="Z489" s="29" t="str">
        <f t="shared" si="531"/>
        <v>RRR</v>
      </c>
      <c r="AA489" s="29">
        <f t="shared" si="532"/>
        <v>0</v>
      </c>
      <c r="AB489" s="29">
        <f t="shared" si="533"/>
        <v>0</v>
      </c>
      <c r="AC489" s="29" t="str">
        <f t="shared" si="534"/>
        <v>RRR</v>
      </c>
      <c r="AD489" s="29">
        <f t="shared" si="535"/>
        <v>0</v>
      </c>
      <c r="AE489" s="29">
        <f t="shared" si="536"/>
        <v>0</v>
      </c>
    </row>
    <row r="490" spans="1:31" x14ac:dyDescent="0.25">
      <c r="A490" s="26" t="s">
        <v>942</v>
      </c>
      <c r="B490" s="26" t="s">
        <v>643</v>
      </c>
      <c r="C490" s="26" t="s">
        <v>481</v>
      </c>
      <c r="D490" s="30" t="s">
        <v>482</v>
      </c>
      <c r="E490" s="26"/>
      <c r="F490" s="29" t="s">
        <v>396</v>
      </c>
      <c r="G490" s="26" t="s">
        <v>85</v>
      </c>
      <c r="H490" s="26"/>
      <c r="I490" s="26"/>
      <c r="J490" s="26" t="s">
        <v>644</v>
      </c>
      <c r="K490" s="26"/>
      <c r="L490" s="26"/>
      <c r="M490" s="26" t="s">
        <v>943</v>
      </c>
      <c r="N490" s="26"/>
      <c r="O490" s="26"/>
      <c r="Q490" s="29" t="str">
        <f t="shared" si="522"/>
        <v>ZZ336</v>
      </c>
      <c r="R490" s="29" t="str">
        <f t="shared" si="523"/>
        <v>ROYAL AIR FORCE</v>
      </c>
      <c r="S490" s="29" t="str">
        <f t="shared" si="524"/>
        <v>A332</v>
      </c>
      <c r="T490" s="29" t="str">
        <f t="shared" si="525"/>
        <v>VOYAGER</v>
      </c>
      <c r="U490" s="29">
        <f t="shared" si="526"/>
        <v>0</v>
      </c>
      <c r="V490" s="29" t="str">
        <f t="shared" si="527"/>
        <v>VM</v>
      </c>
      <c r="W490" s="29" t="str">
        <f t="shared" si="528"/>
        <v>M</v>
      </c>
      <c r="X490" s="29">
        <f t="shared" si="529"/>
        <v>0</v>
      </c>
      <c r="Y490" s="29">
        <f t="shared" si="530"/>
        <v>0</v>
      </c>
      <c r="Z490" s="29" t="str">
        <f t="shared" si="531"/>
        <v>RRR</v>
      </c>
      <c r="AA490" s="29">
        <f t="shared" si="532"/>
        <v>0</v>
      </c>
      <c r="AB490" s="29">
        <f t="shared" si="533"/>
        <v>0</v>
      </c>
      <c r="AC490" s="29" t="str">
        <f t="shared" si="534"/>
        <v>RRR</v>
      </c>
      <c r="AD490" s="29">
        <f t="shared" si="535"/>
        <v>0</v>
      </c>
      <c r="AE490" s="29">
        <f t="shared" si="536"/>
        <v>0</v>
      </c>
    </row>
    <row r="491" spans="1:31" x14ac:dyDescent="0.25">
      <c r="A491" s="28" t="s">
        <v>8041</v>
      </c>
      <c r="B491" s="26" t="s">
        <v>8028</v>
      </c>
      <c r="C491" s="26" t="s">
        <v>407</v>
      </c>
      <c r="D491" s="26" t="s">
        <v>408</v>
      </c>
      <c r="E491" s="31"/>
      <c r="F491" s="26" t="s">
        <v>396</v>
      </c>
      <c r="G491" s="26" t="s">
        <v>229</v>
      </c>
      <c r="H491" s="26"/>
      <c r="I491" s="26"/>
      <c r="J491" s="26"/>
      <c r="K491" s="31"/>
      <c r="L491" s="26"/>
      <c r="M491" s="26" t="s">
        <v>8095</v>
      </c>
      <c r="N491" s="26"/>
      <c r="O491" s="26"/>
      <c r="Q491" s="29" t="str">
        <f t="shared" si="522"/>
        <v>ZZ337</v>
      </c>
      <c r="R491" s="29" t="str">
        <f t="shared" si="523"/>
        <v>ROYAL AIR FORCE</v>
      </c>
      <c r="S491" s="29" t="str">
        <f t="shared" si="524"/>
        <v>A332</v>
      </c>
      <c r="T491" s="29" t="str">
        <f t="shared" si="525"/>
        <v>VOYAGER</v>
      </c>
      <c r="U491" s="29">
        <f t="shared" si="526"/>
        <v>0</v>
      </c>
      <c r="V491" s="29" t="str">
        <f t="shared" si="527"/>
        <v>VM</v>
      </c>
      <c r="W491" s="29" t="str">
        <f t="shared" si="528"/>
        <v>M</v>
      </c>
      <c r="X491" s="29">
        <f t="shared" si="529"/>
        <v>0</v>
      </c>
      <c r="Y491" s="29">
        <f t="shared" si="530"/>
        <v>0</v>
      </c>
      <c r="Z491" s="29" t="str">
        <f t="shared" si="531"/>
        <v>RRR</v>
      </c>
      <c r="AA491" s="29">
        <f t="shared" si="532"/>
        <v>0</v>
      </c>
      <c r="AB491" s="29">
        <f t="shared" si="533"/>
        <v>0</v>
      </c>
      <c r="AC491" s="29" t="str">
        <f t="shared" si="534"/>
        <v>RRR</v>
      </c>
      <c r="AD491" s="29">
        <f t="shared" si="535"/>
        <v>0</v>
      </c>
      <c r="AE491" s="29">
        <f t="shared" si="536"/>
        <v>0</v>
      </c>
    </row>
    <row r="492" spans="1:31" x14ac:dyDescent="0.25">
      <c r="A492" s="26" t="s">
        <v>1200</v>
      </c>
      <c r="B492" s="26" t="s">
        <v>214</v>
      </c>
      <c r="C492" s="26" t="s">
        <v>215</v>
      </c>
      <c r="D492" s="26" t="s">
        <v>216</v>
      </c>
      <c r="E492" s="26"/>
      <c r="F492" s="26" t="s">
        <v>217</v>
      </c>
      <c r="G492" s="26" t="s">
        <v>88</v>
      </c>
      <c r="H492" s="26"/>
      <c r="I492" s="26"/>
      <c r="J492" s="26"/>
      <c r="K492" s="26"/>
      <c r="L492" s="26"/>
      <c r="M492" s="26" t="s">
        <v>1200</v>
      </c>
      <c r="N492" s="26"/>
      <c r="O492" s="26"/>
      <c r="Q492" s="29" t="str">
        <f t="shared" si="522"/>
        <v>ZZ338</v>
      </c>
      <c r="R492" s="29" t="str">
        <f t="shared" si="523"/>
        <v>ROYAL AIR FORCE</v>
      </c>
      <c r="S492" s="29" t="str">
        <f t="shared" si="524"/>
        <v>A332</v>
      </c>
      <c r="T492" s="29" t="str">
        <f t="shared" si="525"/>
        <v>VOYAGER</v>
      </c>
      <c r="U492" s="29">
        <f t="shared" si="526"/>
        <v>0</v>
      </c>
      <c r="V492" s="29" t="str">
        <f t="shared" si="527"/>
        <v>VM</v>
      </c>
      <c r="W492" s="29" t="str">
        <f t="shared" si="528"/>
        <v>M</v>
      </c>
      <c r="X492" s="29">
        <f t="shared" si="529"/>
        <v>0</v>
      </c>
      <c r="Y492" s="29">
        <f t="shared" si="530"/>
        <v>0</v>
      </c>
      <c r="Z492" s="29" t="str">
        <f t="shared" si="531"/>
        <v>RRR</v>
      </c>
      <c r="AA492" s="29">
        <f t="shared" si="532"/>
        <v>0</v>
      </c>
      <c r="AB492" s="29">
        <f t="shared" si="533"/>
        <v>0</v>
      </c>
      <c r="AC492" s="29" t="str">
        <f t="shared" si="534"/>
        <v>RRR</v>
      </c>
      <c r="AD492" s="29">
        <f t="shared" si="535"/>
        <v>0</v>
      </c>
      <c r="AE492" s="29">
        <f t="shared" si="536"/>
        <v>0</v>
      </c>
    </row>
    <row r="493" spans="1:31" x14ac:dyDescent="0.25">
      <c r="A493" s="26" t="s">
        <v>1201</v>
      </c>
      <c r="B493" s="26" t="s">
        <v>214</v>
      </c>
      <c r="C493" s="26" t="s">
        <v>215</v>
      </c>
      <c r="D493" s="26" t="s">
        <v>216</v>
      </c>
      <c r="E493" s="26"/>
      <c r="F493" s="26" t="s">
        <v>217</v>
      </c>
      <c r="G493" s="26" t="s">
        <v>88</v>
      </c>
      <c r="H493" s="26"/>
      <c r="I493" s="26"/>
      <c r="J493" s="26"/>
      <c r="K493" s="26"/>
      <c r="L493" s="26"/>
      <c r="M493" s="26" t="s">
        <v>1201</v>
      </c>
      <c r="N493" s="26"/>
      <c r="O493" s="26"/>
      <c r="Q493" s="29" t="str">
        <f t="shared" si="522"/>
        <v>ZZ343</v>
      </c>
      <c r="R493" s="29" t="str">
        <f t="shared" si="523"/>
        <v>ROYAL AIR FORCE</v>
      </c>
      <c r="S493" s="29" t="str">
        <f t="shared" si="524"/>
        <v>A332</v>
      </c>
      <c r="T493" s="29" t="str">
        <f t="shared" si="525"/>
        <v>VOYAGER</v>
      </c>
      <c r="U493" s="29">
        <f t="shared" si="526"/>
        <v>0</v>
      </c>
      <c r="V493" s="29" t="str">
        <f t="shared" si="527"/>
        <v>VM</v>
      </c>
      <c r="W493" s="29" t="str">
        <f t="shared" si="528"/>
        <v>M</v>
      </c>
      <c r="X493" s="29">
        <f t="shared" si="529"/>
        <v>0</v>
      </c>
      <c r="Y493" s="29">
        <f t="shared" si="530"/>
        <v>0</v>
      </c>
      <c r="Z493" s="29" t="str">
        <f t="shared" si="531"/>
        <v>RRR</v>
      </c>
      <c r="AA493" s="29">
        <f t="shared" si="532"/>
        <v>0</v>
      </c>
      <c r="AB493" s="29">
        <f t="shared" si="533"/>
        <v>0</v>
      </c>
      <c r="AC493" s="29" t="str">
        <f t="shared" si="534"/>
        <v>RRR</v>
      </c>
      <c r="AD493" s="29">
        <f t="shared" si="535"/>
        <v>0</v>
      </c>
      <c r="AE493" s="29">
        <f t="shared" si="536"/>
        <v>0</v>
      </c>
    </row>
    <row r="494" spans="1:31" x14ac:dyDescent="0.25">
      <c r="A494" s="26" t="s">
        <v>1202</v>
      </c>
      <c r="B494" s="26" t="s">
        <v>214</v>
      </c>
      <c r="C494" s="26" t="s">
        <v>1203</v>
      </c>
      <c r="D494" s="26" t="s">
        <v>1204</v>
      </c>
      <c r="E494" s="26"/>
      <c r="F494" s="26" t="s">
        <v>217</v>
      </c>
      <c r="G494" s="26" t="s">
        <v>88</v>
      </c>
      <c r="H494" s="26"/>
      <c r="I494" s="26"/>
      <c r="J494" s="26"/>
      <c r="K494" s="26"/>
      <c r="L494" s="26"/>
      <c r="M494" s="26" t="s">
        <v>1202</v>
      </c>
      <c r="N494" s="26"/>
      <c r="O494" s="26"/>
      <c r="Q494" s="29" t="str">
        <f t="shared" si="522"/>
        <v>G-HUBB</v>
      </c>
      <c r="R494" s="29" t="str">
        <f t="shared" si="523"/>
        <v>RAVENAIR</v>
      </c>
      <c r="S494" s="29" t="str">
        <f t="shared" si="524"/>
        <v>P68</v>
      </c>
      <c r="T494" s="29" t="str">
        <f t="shared" si="525"/>
        <v>OBSERVER</v>
      </c>
      <c r="U494" s="29">
        <f t="shared" si="526"/>
        <v>0</v>
      </c>
      <c r="V494" s="29" t="str">
        <f t="shared" si="527"/>
        <v>VC</v>
      </c>
      <c r="W494" s="29" t="str">
        <f t="shared" si="528"/>
        <v>L</v>
      </c>
      <c r="X494" s="29">
        <f t="shared" si="529"/>
        <v>0</v>
      </c>
      <c r="Y494" s="29">
        <f t="shared" si="530"/>
        <v>0</v>
      </c>
      <c r="Z494" s="29" t="str">
        <f t="shared" si="531"/>
        <v>RVR</v>
      </c>
      <c r="AA494" s="29">
        <f t="shared" si="532"/>
        <v>0</v>
      </c>
      <c r="AB494" s="29">
        <f t="shared" si="533"/>
        <v>0</v>
      </c>
      <c r="AC494" s="29" t="str">
        <f t="shared" si="534"/>
        <v>RVN7BB</v>
      </c>
      <c r="AD494" s="29">
        <f t="shared" si="535"/>
        <v>0</v>
      </c>
      <c r="AE494" s="29">
        <f t="shared" si="536"/>
        <v>0</v>
      </c>
    </row>
    <row r="495" spans="1:31" x14ac:dyDescent="0.25">
      <c r="A495" s="28" t="s">
        <v>8233</v>
      </c>
      <c r="B495" s="26" t="s">
        <v>8234</v>
      </c>
      <c r="C495" s="26" t="s">
        <v>649</v>
      </c>
      <c r="D495" s="26"/>
      <c r="E495" s="31"/>
      <c r="F495" s="31" t="s">
        <v>222</v>
      </c>
      <c r="G495" s="26" t="s">
        <v>229</v>
      </c>
      <c r="H495" s="26"/>
      <c r="I495" s="26"/>
      <c r="J495" s="26"/>
      <c r="K495" s="31"/>
      <c r="L495" s="26"/>
      <c r="M495" s="26" t="s">
        <v>8235</v>
      </c>
      <c r="N495" s="26"/>
      <c r="O495" s="26"/>
      <c r="Q495" s="29" t="str">
        <f t="shared" si="522"/>
        <v>G-RVNE</v>
      </c>
      <c r="R495" s="29" t="str">
        <f t="shared" si="523"/>
        <v>RAVENAIR</v>
      </c>
      <c r="S495" s="29" t="str">
        <f t="shared" si="524"/>
        <v>P68</v>
      </c>
      <c r="T495" s="29" t="str">
        <f t="shared" si="525"/>
        <v>OBSERVER</v>
      </c>
      <c r="U495" s="29">
        <f t="shared" si="526"/>
        <v>0</v>
      </c>
      <c r="V495" s="29" t="str">
        <f t="shared" si="527"/>
        <v>VC</v>
      </c>
      <c r="W495" s="29" t="str">
        <f t="shared" si="528"/>
        <v>L</v>
      </c>
      <c r="X495" s="29">
        <f t="shared" si="529"/>
        <v>0</v>
      </c>
      <c r="Y495" s="29">
        <f t="shared" si="530"/>
        <v>0</v>
      </c>
      <c r="Z495" s="29" t="str">
        <f t="shared" si="531"/>
        <v>RVR</v>
      </c>
      <c r="AA495" s="29">
        <f t="shared" si="532"/>
        <v>0</v>
      </c>
      <c r="AB495" s="29">
        <f t="shared" si="533"/>
        <v>0</v>
      </c>
      <c r="AC495" s="29" t="str">
        <f t="shared" si="534"/>
        <v>RVR7NE</v>
      </c>
      <c r="AD495" s="29">
        <f t="shared" si="535"/>
        <v>0</v>
      </c>
      <c r="AE495" s="29">
        <f t="shared" si="536"/>
        <v>0</v>
      </c>
    </row>
    <row r="496" spans="1:31" x14ac:dyDescent="0.25">
      <c r="A496" s="28" t="s">
        <v>9062</v>
      </c>
      <c r="B496" s="26" t="s">
        <v>9063</v>
      </c>
      <c r="C496" s="26" t="s">
        <v>649</v>
      </c>
      <c r="D496" s="26"/>
      <c r="E496" s="86"/>
      <c r="F496" s="86" t="s">
        <v>222</v>
      </c>
      <c r="G496" s="87" t="s">
        <v>229</v>
      </c>
      <c r="H496" s="87"/>
      <c r="I496" s="87"/>
      <c r="J496" s="26"/>
      <c r="K496" s="86"/>
      <c r="L496" s="87"/>
      <c r="M496" s="87" t="s">
        <v>8241</v>
      </c>
      <c r="N496" s="87"/>
      <c r="O496" s="87"/>
      <c r="Q496" s="29" t="str">
        <f t="shared" si="522"/>
        <v>G-RVNG</v>
      </c>
      <c r="R496" s="29" t="str">
        <f t="shared" si="523"/>
        <v>RAVENAIR</v>
      </c>
      <c r="S496" s="29" t="str">
        <f t="shared" si="524"/>
        <v>P68</v>
      </c>
      <c r="T496" s="29" t="str">
        <f t="shared" si="525"/>
        <v>OBSERVER</v>
      </c>
      <c r="U496" s="29">
        <f t="shared" si="526"/>
        <v>0</v>
      </c>
      <c r="V496" s="29" t="str">
        <f t="shared" si="527"/>
        <v>VC</v>
      </c>
      <c r="W496" s="29" t="str">
        <f t="shared" si="528"/>
        <v>L</v>
      </c>
      <c r="X496" s="29">
        <f t="shared" si="529"/>
        <v>0</v>
      </c>
      <c r="Y496" s="29">
        <f t="shared" si="530"/>
        <v>0</v>
      </c>
      <c r="Z496" s="29" t="str">
        <f t="shared" si="531"/>
        <v>RVN</v>
      </c>
      <c r="AA496" s="29">
        <f t="shared" si="532"/>
        <v>0</v>
      </c>
      <c r="AB496" s="29">
        <f t="shared" si="533"/>
        <v>0</v>
      </c>
      <c r="AC496" s="29" t="str">
        <f t="shared" si="534"/>
        <v>RVR7NG</v>
      </c>
      <c r="AD496" s="29">
        <f t="shared" si="535"/>
        <v>0</v>
      </c>
      <c r="AE496" s="29">
        <f t="shared" si="536"/>
        <v>0</v>
      </c>
    </row>
    <row r="497" spans="1:31" x14ac:dyDescent="0.25">
      <c r="A497" s="28" t="s">
        <v>8239</v>
      </c>
      <c r="B497" s="26" t="s">
        <v>8240</v>
      </c>
      <c r="C497" s="26" t="s">
        <v>649</v>
      </c>
      <c r="D497" s="40"/>
      <c r="E497" s="31"/>
      <c r="F497" s="31" t="s">
        <v>222</v>
      </c>
      <c r="G497" s="26" t="s">
        <v>229</v>
      </c>
      <c r="H497" s="26"/>
      <c r="I497" s="26"/>
      <c r="J497" s="26"/>
      <c r="K497" s="31"/>
      <c r="L497" s="26"/>
      <c r="M497" s="26" t="s">
        <v>8247</v>
      </c>
      <c r="N497" s="26"/>
      <c r="O497" s="26"/>
      <c r="Q497" s="29" t="str">
        <f t="shared" si="522"/>
        <v>G-RVNJ</v>
      </c>
      <c r="R497" s="29" t="str">
        <f t="shared" si="523"/>
        <v>RAVENAIR</v>
      </c>
      <c r="S497" s="29" t="str">
        <f t="shared" si="524"/>
        <v>P68</v>
      </c>
      <c r="T497" s="29" t="str">
        <f t="shared" si="525"/>
        <v>OBSERVER</v>
      </c>
      <c r="U497" s="29">
        <f t="shared" si="526"/>
        <v>0</v>
      </c>
      <c r="V497" s="29" t="str">
        <f t="shared" si="527"/>
        <v>VC</v>
      </c>
      <c r="W497" s="29" t="str">
        <f t="shared" si="528"/>
        <v>L</v>
      </c>
      <c r="X497" s="29">
        <f t="shared" si="529"/>
        <v>0</v>
      </c>
      <c r="Y497" s="29">
        <f t="shared" si="530"/>
        <v>0</v>
      </c>
      <c r="Z497" s="29" t="str">
        <f t="shared" si="531"/>
        <v>RVR</v>
      </c>
      <c r="AA497" s="29">
        <f t="shared" si="532"/>
        <v>0</v>
      </c>
      <c r="AB497" s="29">
        <f t="shared" si="533"/>
        <v>0</v>
      </c>
      <c r="AC497" s="29" t="str">
        <f t="shared" si="534"/>
        <v>RVR7NJ</v>
      </c>
      <c r="AD497" s="29">
        <f t="shared" si="535"/>
        <v>0</v>
      </c>
      <c r="AE497" s="29">
        <f t="shared" si="536"/>
        <v>0</v>
      </c>
    </row>
    <row r="498" spans="1:31" x14ac:dyDescent="0.25">
      <c r="A498" s="28" t="s">
        <v>8248</v>
      </c>
      <c r="B498" s="26" t="s">
        <v>8249</v>
      </c>
      <c r="C498" s="26" t="s">
        <v>649</v>
      </c>
      <c r="D498" s="40"/>
      <c r="E498" s="31"/>
      <c r="F498" s="31" t="s">
        <v>222</v>
      </c>
      <c r="G498" s="26" t="s">
        <v>229</v>
      </c>
      <c r="H498" s="26"/>
      <c r="I498" s="26"/>
      <c r="J498" s="26"/>
      <c r="K498" s="31"/>
      <c r="L498" s="26"/>
      <c r="M498" s="26" t="s">
        <v>8250</v>
      </c>
      <c r="N498" s="26"/>
      <c r="O498" s="26"/>
      <c r="Q498" s="29" t="str">
        <f t="shared" si="522"/>
        <v>G-RVNK</v>
      </c>
      <c r="R498" s="29" t="str">
        <f t="shared" si="523"/>
        <v>RAVENAIR</v>
      </c>
      <c r="S498" s="29" t="str">
        <f t="shared" si="524"/>
        <v>P68</v>
      </c>
      <c r="T498" s="29" t="str">
        <f t="shared" si="525"/>
        <v>OBSERVER</v>
      </c>
      <c r="U498" s="29">
        <f t="shared" si="526"/>
        <v>0</v>
      </c>
      <c r="V498" s="29" t="str">
        <f t="shared" si="527"/>
        <v>VC</v>
      </c>
      <c r="W498" s="29" t="str">
        <f t="shared" si="528"/>
        <v>L</v>
      </c>
      <c r="X498" s="29">
        <f t="shared" si="529"/>
        <v>0</v>
      </c>
      <c r="Y498" s="29">
        <f t="shared" si="530"/>
        <v>0</v>
      </c>
      <c r="Z498" s="29" t="str">
        <f t="shared" si="531"/>
        <v>RVN</v>
      </c>
      <c r="AA498" s="29">
        <f t="shared" si="532"/>
        <v>0</v>
      </c>
      <c r="AB498" s="29">
        <f t="shared" si="533"/>
        <v>0</v>
      </c>
      <c r="AC498" s="29" t="str">
        <f t="shared" si="534"/>
        <v>RVR7NK</v>
      </c>
      <c r="AD498" s="29">
        <f t="shared" si="535"/>
        <v>0</v>
      </c>
      <c r="AE498" s="29">
        <f t="shared" si="536"/>
        <v>0</v>
      </c>
    </row>
    <row r="499" spans="1:31" x14ac:dyDescent="0.25">
      <c r="A499" s="28" t="s">
        <v>8236</v>
      </c>
      <c r="B499" s="26" t="s">
        <v>8237</v>
      </c>
      <c r="C499" s="26" t="s">
        <v>649</v>
      </c>
      <c r="D499" s="40"/>
      <c r="E499" s="31"/>
      <c r="F499" s="31" t="s">
        <v>222</v>
      </c>
      <c r="G499" s="26" t="s">
        <v>229</v>
      </c>
      <c r="H499" s="26"/>
      <c r="I499" s="26"/>
      <c r="J499" s="26"/>
      <c r="K499" s="31"/>
      <c r="L499" s="26"/>
      <c r="M499" s="26" t="s">
        <v>8244</v>
      </c>
      <c r="N499" s="26"/>
      <c r="O499" s="26"/>
      <c r="Q499" s="29" t="e">
        <f>#REF!</f>
        <v>#REF!</v>
      </c>
      <c r="R499" s="29" t="e">
        <f>#REF!</f>
        <v>#REF!</v>
      </c>
      <c r="S499" s="29" t="e">
        <f>#REF!</f>
        <v>#REF!</v>
      </c>
      <c r="T499" s="29" t="e">
        <f>#REF!</f>
        <v>#REF!</v>
      </c>
      <c r="U499" s="29" t="e">
        <f>#REF!</f>
        <v>#REF!</v>
      </c>
      <c r="V499" s="29" t="e">
        <f>#REF!</f>
        <v>#REF!</v>
      </c>
      <c r="W499" s="29" t="e">
        <f>#REF!</f>
        <v>#REF!</v>
      </c>
      <c r="X499" s="29" t="e">
        <f>#REF!</f>
        <v>#REF!</v>
      </c>
      <c r="Y499" s="29" t="e">
        <f>#REF!</f>
        <v>#REF!</v>
      </c>
      <c r="Z499" s="29" t="e">
        <f>#REF!</f>
        <v>#REF!</v>
      </c>
      <c r="AA499" s="29" t="e">
        <f>#REF!</f>
        <v>#REF!</v>
      </c>
      <c r="AB499" s="29" t="e">
        <f>#REF!</f>
        <v>#REF!</v>
      </c>
      <c r="AC499" s="29" t="e">
        <f>#REF!</f>
        <v>#REF!</v>
      </c>
      <c r="AD499" s="29" t="e">
        <f>#REF!</f>
        <v>#REF!</v>
      </c>
      <c r="AE499" s="29" t="e">
        <f>#REF!</f>
        <v>#REF!</v>
      </c>
    </row>
    <row r="500" spans="1:31" x14ac:dyDescent="0.25">
      <c r="A500" s="28" t="s">
        <v>8242</v>
      </c>
      <c r="B500" s="26" t="s">
        <v>8243</v>
      </c>
      <c r="C500" s="26" t="s">
        <v>649</v>
      </c>
      <c r="D500" s="40"/>
      <c r="E500" s="31"/>
      <c r="F500" s="31" t="s">
        <v>222</v>
      </c>
      <c r="G500" s="26" t="s">
        <v>229</v>
      </c>
      <c r="H500" s="26"/>
      <c r="I500" s="26"/>
      <c r="J500" s="26"/>
      <c r="K500" s="31"/>
      <c r="L500" s="26"/>
      <c r="M500" s="26" t="s">
        <v>8238</v>
      </c>
      <c r="N500" s="26"/>
      <c r="O500" s="26"/>
      <c r="Q500" s="29" t="str">
        <f t="shared" ref="Q500:Q512" si="537">A582</f>
        <v>G-RVNM</v>
      </c>
      <c r="R500" s="29" t="str">
        <f t="shared" ref="R500:R512" si="538">B582</f>
        <v>RAVENAIR</v>
      </c>
      <c r="S500" s="29" t="str">
        <f t="shared" ref="S500:S512" si="539">C582</f>
        <v>P68</v>
      </c>
      <c r="T500" s="29" t="str">
        <f t="shared" ref="T500:T512" si="540">D582</f>
        <v>OBSERVER</v>
      </c>
      <c r="U500" s="29">
        <f t="shared" ref="U500:U512" si="541">E582</f>
        <v>0</v>
      </c>
      <c r="V500" s="29" t="str">
        <f t="shared" ref="V500:V512" si="542">F582</f>
        <v>VC</v>
      </c>
      <c r="W500" s="29" t="str">
        <f t="shared" ref="W500:W512" si="543">G582</f>
        <v>L</v>
      </c>
      <c r="X500" s="29">
        <f t="shared" ref="X500:X512" si="544">H582</f>
        <v>0</v>
      </c>
      <c r="Y500" s="29">
        <f t="shared" ref="Y500:Y512" si="545">I582</f>
        <v>0</v>
      </c>
      <c r="Z500" s="29" t="str">
        <f t="shared" ref="Z500:Z512" si="546">J582</f>
        <v>RVR</v>
      </c>
      <c r="AA500" s="29">
        <f t="shared" ref="AA500:AA512" si="547">K582</f>
        <v>0</v>
      </c>
      <c r="AB500" s="29">
        <f t="shared" ref="AB500:AB512" si="548">L582</f>
        <v>0</v>
      </c>
      <c r="AC500" s="29" t="str">
        <f t="shared" ref="AC500:AC512" si="549">M582</f>
        <v>RVR7NM</v>
      </c>
      <c r="AD500" s="29">
        <f t="shared" ref="AD500:AD512" si="550">N582</f>
        <v>0</v>
      </c>
      <c r="AE500" s="29">
        <f t="shared" ref="AE500:AE512" si="551">O582</f>
        <v>0</v>
      </c>
    </row>
    <row r="501" spans="1:31" x14ac:dyDescent="0.25">
      <c r="A501" s="28" t="s">
        <v>8252</v>
      </c>
      <c r="B501" s="26" t="s">
        <v>8253</v>
      </c>
      <c r="C501" s="26" t="s">
        <v>658</v>
      </c>
      <c r="D501" s="26"/>
      <c r="E501" s="31"/>
      <c r="F501" s="31" t="s">
        <v>217</v>
      </c>
      <c r="G501" s="26" t="s">
        <v>88</v>
      </c>
      <c r="H501" s="26"/>
      <c r="I501" s="26"/>
      <c r="J501" s="26" t="s">
        <v>8254</v>
      </c>
      <c r="K501" s="31"/>
      <c r="L501" s="26"/>
      <c r="M501" s="26" t="s">
        <v>8251</v>
      </c>
      <c r="N501" s="26"/>
      <c r="O501" s="26"/>
      <c r="Q501" s="29" t="str">
        <f t="shared" si="537"/>
        <v>G-RVNP</v>
      </c>
      <c r="R501" s="29" t="str">
        <f t="shared" si="538"/>
        <v>RAVENAIR</v>
      </c>
      <c r="S501" s="29" t="str">
        <f t="shared" si="539"/>
        <v>P68</v>
      </c>
      <c r="T501" s="29" t="str">
        <f t="shared" si="540"/>
        <v>OBSERVER</v>
      </c>
      <c r="U501" s="29">
        <f t="shared" si="541"/>
        <v>0</v>
      </c>
      <c r="V501" s="29" t="str">
        <f t="shared" si="542"/>
        <v>VC</v>
      </c>
      <c r="W501" s="29" t="str">
        <f t="shared" si="543"/>
        <v>L</v>
      </c>
      <c r="X501" s="29">
        <f t="shared" si="544"/>
        <v>0</v>
      </c>
      <c r="Y501" s="29">
        <f t="shared" si="545"/>
        <v>0</v>
      </c>
      <c r="Z501" s="29" t="str">
        <f t="shared" si="546"/>
        <v>RVR</v>
      </c>
      <c r="AA501" s="29">
        <f t="shared" si="547"/>
        <v>0</v>
      </c>
      <c r="AB501" s="29">
        <f t="shared" si="548"/>
        <v>0</v>
      </c>
      <c r="AC501" s="29" t="str">
        <f t="shared" si="549"/>
        <v>RVR7NP</v>
      </c>
      <c r="AD501" s="29">
        <f t="shared" si="550"/>
        <v>0</v>
      </c>
      <c r="AE501" s="29">
        <f t="shared" si="551"/>
        <v>0</v>
      </c>
    </row>
    <row r="502" spans="1:31" x14ac:dyDescent="0.25">
      <c r="A502" s="28" t="s">
        <v>611</v>
      </c>
      <c r="B502" s="26" t="s">
        <v>585</v>
      </c>
      <c r="C502" s="26" t="s">
        <v>612</v>
      </c>
      <c r="D502" s="26" t="s">
        <v>613</v>
      </c>
      <c r="E502" s="26"/>
      <c r="F502" s="29" t="s">
        <v>222</v>
      </c>
      <c r="G502" s="26" t="s">
        <v>446</v>
      </c>
      <c r="H502" s="26"/>
      <c r="I502" s="26"/>
      <c r="J502" s="26" t="s">
        <v>587</v>
      </c>
      <c r="K502" s="26"/>
      <c r="L502" s="26"/>
      <c r="M502" s="26" t="s">
        <v>614</v>
      </c>
      <c r="N502" s="26"/>
      <c r="O502" s="26"/>
      <c r="Q502" s="29" t="str">
        <f t="shared" si="537"/>
        <v>G-RVRE</v>
      </c>
      <c r="R502" s="29" t="str">
        <f t="shared" si="538"/>
        <v>RAVENAIR</v>
      </c>
      <c r="S502" s="29" t="str">
        <f t="shared" si="539"/>
        <v>P68</v>
      </c>
      <c r="T502" s="29" t="str">
        <f t="shared" si="540"/>
        <v>OBSERVER</v>
      </c>
      <c r="U502" s="29">
        <f t="shared" si="541"/>
        <v>0</v>
      </c>
      <c r="V502" s="29" t="str">
        <f t="shared" si="542"/>
        <v>VC</v>
      </c>
      <c r="W502" s="29" t="str">
        <f t="shared" si="543"/>
        <v>L</v>
      </c>
      <c r="X502" s="29">
        <f t="shared" si="544"/>
        <v>0</v>
      </c>
      <c r="Y502" s="29">
        <f t="shared" si="545"/>
        <v>0</v>
      </c>
      <c r="Z502" s="29" t="str">
        <f t="shared" si="546"/>
        <v>RVR</v>
      </c>
      <c r="AA502" s="29">
        <f t="shared" si="547"/>
        <v>0</v>
      </c>
      <c r="AB502" s="29">
        <f t="shared" si="548"/>
        <v>0</v>
      </c>
      <c r="AC502" s="29" t="str">
        <f t="shared" si="549"/>
        <v>RVR7RE</v>
      </c>
      <c r="AD502" s="29">
        <f t="shared" si="550"/>
        <v>0</v>
      </c>
      <c r="AE502" s="29">
        <f t="shared" si="551"/>
        <v>0</v>
      </c>
    </row>
    <row r="503" spans="1:31" x14ac:dyDescent="0.25">
      <c r="A503" s="28" t="s">
        <v>763</v>
      </c>
      <c r="B503" s="26" t="s">
        <v>585</v>
      </c>
      <c r="C503" s="26" t="s">
        <v>536</v>
      </c>
      <c r="D503" s="26" t="s">
        <v>616</v>
      </c>
      <c r="E503" s="26"/>
      <c r="F503" s="29" t="s">
        <v>222</v>
      </c>
      <c r="G503" s="26" t="s">
        <v>446</v>
      </c>
      <c r="H503" s="26"/>
      <c r="I503" s="26"/>
      <c r="J503" s="26" t="s">
        <v>587</v>
      </c>
      <c r="K503" s="26"/>
      <c r="L503" s="26"/>
      <c r="M503" s="26" t="s">
        <v>764</v>
      </c>
      <c r="N503" s="26"/>
      <c r="O503" s="26"/>
      <c r="Q503" s="29" t="str">
        <f t="shared" si="537"/>
        <v>G-RVRX</v>
      </c>
      <c r="R503" s="29" t="str">
        <f t="shared" si="538"/>
        <v>RAVENAIR</v>
      </c>
      <c r="S503" s="29" t="str">
        <f t="shared" si="539"/>
        <v>P68</v>
      </c>
      <c r="T503" s="29" t="str">
        <f t="shared" si="540"/>
        <v>OBSERVER</v>
      </c>
      <c r="U503" s="29">
        <f t="shared" si="541"/>
        <v>0</v>
      </c>
      <c r="V503" s="29" t="str">
        <f t="shared" si="542"/>
        <v>VC</v>
      </c>
      <c r="W503" s="29" t="str">
        <f t="shared" si="543"/>
        <v>L</v>
      </c>
      <c r="X503" s="29">
        <f t="shared" si="544"/>
        <v>0</v>
      </c>
      <c r="Y503" s="29">
        <f t="shared" si="545"/>
        <v>0</v>
      </c>
      <c r="Z503" s="29" t="str">
        <f t="shared" si="546"/>
        <v>RVR</v>
      </c>
      <c r="AA503" s="29">
        <f t="shared" si="547"/>
        <v>0</v>
      </c>
      <c r="AB503" s="29">
        <f t="shared" si="548"/>
        <v>0</v>
      </c>
      <c r="AC503" s="29" t="str">
        <f t="shared" si="549"/>
        <v>RVR7RX</v>
      </c>
      <c r="AD503" s="29">
        <f t="shared" si="550"/>
        <v>0</v>
      </c>
      <c r="AE503" s="29">
        <f t="shared" si="551"/>
        <v>0</v>
      </c>
    </row>
    <row r="504" spans="1:31" x14ac:dyDescent="0.25">
      <c r="A504" s="28" t="s">
        <v>993</v>
      </c>
      <c r="B504" s="26" t="s">
        <v>585</v>
      </c>
      <c r="C504" s="26" t="s">
        <v>536</v>
      </c>
      <c r="D504" s="26" t="s">
        <v>616</v>
      </c>
      <c r="E504" s="26"/>
      <c r="F504" s="29" t="s">
        <v>222</v>
      </c>
      <c r="G504" s="26" t="s">
        <v>446</v>
      </c>
      <c r="H504" s="26"/>
      <c r="I504" s="26"/>
      <c r="J504" s="26" t="s">
        <v>587</v>
      </c>
      <c r="K504" s="26"/>
      <c r="L504" s="26"/>
      <c r="M504" s="26" t="s">
        <v>994</v>
      </c>
      <c r="N504" s="26"/>
      <c r="O504" s="26"/>
      <c r="Q504" s="29" t="str">
        <f t="shared" si="537"/>
        <v>LN-DPS</v>
      </c>
      <c r="R504" s="29" t="str">
        <f t="shared" si="538"/>
        <v>FLYVÅPNETS HISTORISKE SKVADRON</v>
      </c>
      <c r="S504" s="29" t="str">
        <f t="shared" si="539"/>
        <v>T33</v>
      </c>
      <c r="T504" s="29" t="str">
        <f t="shared" si="540"/>
        <v>SILVER STAR</v>
      </c>
      <c r="U504" s="29">
        <f t="shared" si="541"/>
        <v>0</v>
      </c>
      <c r="V504" s="29" t="str">
        <f t="shared" si="542"/>
        <v>VC</v>
      </c>
      <c r="W504" s="29" t="str">
        <f t="shared" si="543"/>
        <v>P</v>
      </c>
      <c r="X504" s="29">
        <f t="shared" si="544"/>
        <v>0</v>
      </c>
      <c r="Y504" s="29">
        <f t="shared" si="545"/>
        <v>0</v>
      </c>
      <c r="Z504" s="29">
        <f t="shared" si="546"/>
        <v>0</v>
      </c>
      <c r="AA504" s="29">
        <f t="shared" si="547"/>
        <v>0</v>
      </c>
      <c r="AB504" s="29">
        <f t="shared" si="548"/>
        <v>0</v>
      </c>
      <c r="AC504" s="29" t="str">
        <f t="shared" si="549"/>
        <v>SAK</v>
      </c>
      <c r="AD504" s="29">
        <f t="shared" si="550"/>
        <v>0</v>
      </c>
      <c r="AE504" s="29">
        <f t="shared" si="551"/>
        <v>0</v>
      </c>
    </row>
    <row r="505" spans="1:31" x14ac:dyDescent="0.25">
      <c r="A505" s="28" t="s">
        <v>995</v>
      </c>
      <c r="B505" s="26" t="s">
        <v>585</v>
      </c>
      <c r="C505" s="26" t="s">
        <v>536</v>
      </c>
      <c r="D505" s="26" t="s">
        <v>616</v>
      </c>
      <c r="E505" s="26"/>
      <c r="F505" s="29" t="s">
        <v>222</v>
      </c>
      <c r="G505" s="26" t="s">
        <v>446</v>
      </c>
      <c r="H505" s="26"/>
      <c r="I505" s="26"/>
      <c r="J505" s="26" t="s">
        <v>587</v>
      </c>
      <c r="K505" s="26"/>
      <c r="L505" s="26"/>
      <c r="M505" s="26" t="s">
        <v>996</v>
      </c>
      <c r="N505" s="26"/>
      <c r="O505" s="26"/>
      <c r="Q505" s="29" t="str">
        <f t="shared" si="537"/>
        <v>XX177</v>
      </c>
      <c r="R505" s="29" t="str">
        <f t="shared" si="538"/>
        <v>ROYAL AIR FORCE AEROBATICS TEAM</v>
      </c>
      <c r="S505" s="29" t="str">
        <f t="shared" si="539"/>
        <v>HAWK</v>
      </c>
      <c r="T505" s="29" t="str">
        <f t="shared" si="540"/>
        <v>HAWK</v>
      </c>
      <c r="U505" s="29">
        <f t="shared" si="541"/>
        <v>0</v>
      </c>
      <c r="V505" s="29" t="str">
        <f t="shared" si="542"/>
        <v>VM</v>
      </c>
      <c r="W505" s="29" t="str">
        <f t="shared" si="543"/>
        <v>M</v>
      </c>
      <c r="X505" s="29">
        <f t="shared" si="544"/>
        <v>0</v>
      </c>
      <c r="Y505" s="29">
        <f t="shared" si="545"/>
        <v>0</v>
      </c>
      <c r="Z505" s="29" t="str">
        <f t="shared" si="546"/>
        <v>SAK</v>
      </c>
      <c r="AA505" s="29">
        <f t="shared" si="547"/>
        <v>0</v>
      </c>
      <c r="AB505" s="29">
        <f t="shared" si="548"/>
        <v>0</v>
      </c>
      <c r="AC505" s="29" t="str">
        <f t="shared" si="549"/>
        <v>SAK</v>
      </c>
      <c r="AD505" s="29">
        <f t="shared" si="550"/>
        <v>0</v>
      </c>
      <c r="AE505" s="29">
        <f t="shared" si="551"/>
        <v>0</v>
      </c>
    </row>
    <row r="506" spans="1:31" x14ac:dyDescent="0.25">
      <c r="A506" s="28" t="s">
        <v>997</v>
      </c>
      <c r="B506" s="26" t="s">
        <v>585</v>
      </c>
      <c r="C506" s="26" t="s">
        <v>536</v>
      </c>
      <c r="D506" s="26" t="s">
        <v>616</v>
      </c>
      <c r="E506" s="26"/>
      <c r="F506" s="29" t="s">
        <v>222</v>
      </c>
      <c r="G506" s="26" t="s">
        <v>446</v>
      </c>
      <c r="H506" s="26"/>
      <c r="I506" s="26"/>
      <c r="J506" s="26" t="s">
        <v>587</v>
      </c>
      <c r="K506" s="26"/>
      <c r="L506" s="26"/>
      <c r="M506" s="26" t="s">
        <v>998</v>
      </c>
      <c r="N506" s="26"/>
      <c r="O506" s="26"/>
      <c r="Q506" s="29" t="str">
        <f t="shared" si="537"/>
        <v>XX202</v>
      </c>
      <c r="R506" s="29" t="str">
        <f t="shared" si="538"/>
        <v>ROYAL AIR FORCE AEROBATICS TEAM</v>
      </c>
      <c r="S506" s="29" t="str">
        <f t="shared" si="539"/>
        <v>HAWK</v>
      </c>
      <c r="T506" s="29" t="str">
        <f t="shared" si="540"/>
        <v>HAWK</v>
      </c>
      <c r="U506" s="29">
        <f t="shared" si="541"/>
        <v>0</v>
      </c>
      <c r="V506" s="29" t="str">
        <f t="shared" si="542"/>
        <v>VM</v>
      </c>
      <c r="W506" s="29" t="str">
        <f t="shared" si="543"/>
        <v>M</v>
      </c>
      <c r="X506" s="29">
        <f t="shared" si="544"/>
        <v>0</v>
      </c>
      <c r="Y506" s="29">
        <f t="shared" si="545"/>
        <v>0</v>
      </c>
      <c r="Z506" s="29" t="str">
        <f t="shared" si="546"/>
        <v>SAK</v>
      </c>
      <c r="AA506" s="29">
        <f t="shared" si="547"/>
        <v>0</v>
      </c>
      <c r="AB506" s="29">
        <f t="shared" si="548"/>
        <v>0</v>
      </c>
      <c r="AC506" s="29" t="str">
        <f t="shared" si="549"/>
        <v>SAK</v>
      </c>
      <c r="AD506" s="29">
        <f t="shared" si="550"/>
        <v>0</v>
      </c>
      <c r="AE506" s="29">
        <f t="shared" si="551"/>
        <v>0</v>
      </c>
    </row>
    <row r="507" spans="1:31" x14ac:dyDescent="0.25">
      <c r="A507" s="28" t="s">
        <v>999</v>
      </c>
      <c r="B507" s="26" t="s">
        <v>585</v>
      </c>
      <c r="C507" s="26" t="s">
        <v>536</v>
      </c>
      <c r="D507" s="26" t="s">
        <v>616</v>
      </c>
      <c r="E507" s="26"/>
      <c r="F507" s="29" t="s">
        <v>222</v>
      </c>
      <c r="G507" s="26" t="s">
        <v>446</v>
      </c>
      <c r="H507" s="26"/>
      <c r="I507" s="26"/>
      <c r="J507" s="26" t="s">
        <v>587</v>
      </c>
      <c r="K507" s="26"/>
      <c r="L507" s="26"/>
      <c r="M507" s="26" t="s">
        <v>1000</v>
      </c>
      <c r="N507" s="26"/>
      <c r="O507" s="26"/>
      <c r="Q507" s="29" t="str">
        <f t="shared" si="537"/>
        <v>XX219</v>
      </c>
      <c r="R507" s="29" t="str">
        <f t="shared" si="538"/>
        <v>ROYAL AIR FORCE AEROBATICS TEAM</v>
      </c>
      <c r="S507" s="29" t="str">
        <f t="shared" si="539"/>
        <v>HAWK</v>
      </c>
      <c r="T507" s="29" t="str">
        <f t="shared" si="540"/>
        <v>HAWK</v>
      </c>
      <c r="U507" s="29">
        <f t="shared" si="541"/>
        <v>0</v>
      </c>
      <c r="V507" s="29" t="str">
        <f t="shared" si="542"/>
        <v>VM</v>
      </c>
      <c r="W507" s="29" t="str">
        <f t="shared" si="543"/>
        <v>M</v>
      </c>
      <c r="X507" s="29">
        <f t="shared" si="544"/>
        <v>0</v>
      </c>
      <c r="Y507" s="29">
        <f t="shared" si="545"/>
        <v>0</v>
      </c>
      <c r="Z507" s="29" t="str">
        <f t="shared" si="546"/>
        <v>SAK</v>
      </c>
      <c r="AA507" s="29">
        <f t="shared" si="547"/>
        <v>0</v>
      </c>
      <c r="AB507" s="29">
        <f t="shared" si="548"/>
        <v>0</v>
      </c>
      <c r="AC507" s="29" t="str">
        <f t="shared" si="549"/>
        <v>SAK</v>
      </c>
      <c r="AD507" s="29">
        <f t="shared" si="550"/>
        <v>0</v>
      </c>
      <c r="AE507" s="29">
        <f t="shared" si="551"/>
        <v>0</v>
      </c>
    </row>
    <row r="508" spans="1:31" x14ac:dyDescent="0.25">
      <c r="A508" s="28" t="s">
        <v>615</v>
      </c>
      <c r="B508" s="26" t="s">
        <v>585</v>
      </c>
      <c r="C508" s="26" t="s">
        <v>536</v>
      </c>
      <c r="D508" s="26" t="s">
        <v>616</v>
      </c>
      <c r="E508" s="26"/>
      <c r="F508" s="29" t="s">
        <v>222</v>
      </c>
      <c r="G508" s="26" t="s">
        <v>446</v>
      </c>
      <c r="H508" s="26"/>
      <c r="I508" s="26"/>
      <c r="J508" s="26" t="s">
        <v>587</v>
      </c>
      <c r="K508" s="26"/>
      <c r="L508" s="26"/>
      <c r="M508" s="26" t="s">
        <v>617</v>
      </c>
      <c r="N508" s="26"/>
      <c r="O508" s="26"/>
      <c r="Q508" s="29" t="str">
        <f t="shared" si="537"/>
        <v>XX239</v>
      </c>
      <c r="R508" s="29" t="str">
        <f t="shared" si="538"/>
        <v>ROYAL AIR FORCE AEROBATICS TEAM</v>
      </c>
      <c r="S508" s="29" t="str">
        <f t="shared" si="539"/>
        <v>HAWK</v>
      </c>
      <c r="T508" s="29" t="str">
        <f t="shared" si="540"/>
        <v>HAWK</v>
      </c>
      <c r="U508" s="29">
        <f t="shared" si="541"/>
        <v>0</v>
      </c>
      <c r="V508" s="29" t="str">
        <f t="shared" si="542"/>
        <v>VM</v>
      </c>
      <c r="W508" s="29" t="str">
        <f t="shared" si="543"/>
        <v>M</v>
      </c>
      <c r="X508" s="29">
        <f t="shared" si="544"/>
        <v>0</v>
      </c>
      <c r="Y508" s="29">
        <f t="shared" si="545"/>
        <v>0</v>
      </c>
      <c r="Z508" s="29" t="str">
        <f t="shared" si="546"/>
        <v>SAK</v>
      </c>
      <c r="AA508" s="29">
        <f t="shared" si="547"/>
        <v>0</v>
      </c>
      <c r="AB508" s="29">
        <f t="shared" si="548"/>
        <v>0</v>
      </c>
      <c r="AC508" s="29" t="str">
        <f t="shared" si="549"/>
        <v>SAK</v>
      </c>
      <c r="AD508" s="29">
        <f t="shared" si="550"/>
        <v>0</v>
      </c>
      <c r="AE508" s="29">
        <f t="shared" si="551"/>
        <v>0</v>
      </c>
    </row>
    <row r="509" spans="1:31" x14ac:dyDescent="0.25">
      <c r="A509" s="28" t="s">
        <v>8680</v>
      </c>
      <c r="B509" s="26" t="s">
        <v>1277</v>
      </c>
      <c r="C509" s="26" t="s">
        <v>6252</v>
      </c>
      <c r="D509" s="26" t="s">
        <v>8681</v>
      </c>
      <c r="E509" s="31"/>
      <c r="F509" s="31" t="s">
        <v>217</v>
      </c>
      <c r="G509" s="26" t="s">
        <v>88</v>
      </c>
      <c r="H509" s="26"/>
      <c r="I509" s="26"/>
      <c r="J509" s="26" t="s">
        <v>1319</v>
      </c>
      <c r="K509" s="31"/>
      <c r="L509" s="26"/>
      <c r="M509" s="26" t="s">
        <v>1319</v>
      </c>
      <c r="N509" s="26"/>
      <c r="O509" s="26"/>
      <c r="Q509" s="29" t="str">
        <f t="shared" si="537"/>
        <v>XX242</v>
      </c>
      <c r="R509" s="29" t="str">
        <f t="shared" si="538"/>
        <v>ROYAL AIR FORCE AEROBATICS TEAM</v>
      </c>
      <c r="S509" s="29" t="str">
        <f t="shared" si="539"/>
        <v>HAWK</v>
      </c>
      <c r="T509" s="29" t="str">
        <f t="shared" si="540"/>
        <v>HAWK</v>
      </c>
      <c r="U509" s="29">
        <f t="shared" si="541"/>
        <v>0</v>
      </c>
      <c r="V509" s="29" t="str">
        <f t="shared" si="542"/>
        <v>VM</v>
      </c>
      <c r="W509" s="29" t="str">
        <f t="shared" si="543"/>
        <v>M</v>
      </c>
      <c r="X509" s="29">
        <f t="shared" si="544"/>
        <v>0</v>
      </c>
      <c r="Y509" s="29">
        <f t="shared" si="545"/>
        <v>0</v>
      </c>
      <c r="Z509" s="29" t="str">
        <f t="shared" si="546"/>
        <v>SAK</v>
      </c>
      <c r="AA509" s="29">
        <f t="shared" si="547"/>
        <v>0</v>
      </c>
      <c r="AB509" s="29">
        <f t="shared" si="548"/>
        <v>0</v>
      </c>
      <c r="AC509" s="29" t="str">
        <f t="shared" si="549"/>
        <v>SAK</v>
      </c>
      <c r="AD509" s="29">
        <f t="shared" si="550"/>
        <v>0</v>
      </c>
      <c r="AE509" s="29">
        <f t="shared" si="551"/>
        <v>0</v>
      </c>
    </row>
    <row r="510" spans="1:31" x14ac:dyDescent="0.25">
      <c r="A510" s="28" t="s">
        <v>8682</v>
      </c>
      <c r="B510" s="26" t="s">
        <v>1277</v>
      </c>
      <c r="C510" s="26" t="s">
        <v>6252</v>
      </c>
      <c r="D510" s="26" t="s">
        <v>8681</v>
      </c>
      <c r="E510" s="31"/>
      <c r="F510" s="31" t="s">
        <v>217</v>
      </c>
      <c r="G510" s="26" t="s">
        <v>88</v>
      </c>
      <c r="H510" s="26"/>
      <c r="I510" s="26"/>
      <c r="J510" s="26" t="s">
        <v>1319</v>
      </c>
      <c r="K510" s="31"/>
      <c r="L510" s="26"/>
      <c r="M510" s="26" t="s">
        <v>1319</v>
      </c>
      <c r="N510" s="26"/>
      <c r="O510" s="26"/>
      <c r="Q510" s="29" t="str">
        <f t="shared" si="537"/>
        <v>XX245</v>
      </c>
      <c r="R510" s="29" t="str">
        <f t="shared" si="538"/>
        <v>ROYAL AIR FORCE AEROBATICS TEAM</v>
      </c>
      <c r="S510" s="29" t="str">
        <f t="shared" si="539"/>
        <v>HAWK</v>
      </c>
      <c r="T510" s="29" t="str">
        <f t="shared" si="540"/>
        <v>HAWK</v>
      </c>
      <c r="U510" s="29">
        <f t="shared" si="541"/>
        <v>0</v>
      </c>
      <c r="V510" s="29" t="str">
        <f t="shared" si="542"/>
        <v>VM</v>
      </c>
      <c r="W510" s="29" t="str">
        <f t="shared" si="543"/>
        <v>M</v>
      </c>
      <c r="X510" s="29">
        <f t="shared" si="544"/>
        <v>0</v>
      </c>
      <c r="Y510" s="29">
        <f t="shared" si="545"/>
        <v>0</v>
      </c>
      <c r="Z510" s="29" t="str">
        <f t="shared" si="546"/>
        <v>SAK</v>
      </c>
      <c r="AA510" s="29">
        <f t="shared" si="547"/>
        <v>0</v>
      </c>
      <c r="AB510" s="29">
        <f t="shared" si="548"/>
        <v>0</v>
      </c>
      <c r="AC510" s="29" t="str">
        <f t="shared" si="549"/>
        <v>SAK</v>
      </c>
      <c r="AD510" s="29">
        <f t="shared" si="550"/>
        <v>0</v>
      </c>
      <c r="AE510" s="29">
        <f t="shared" si="551"/>
        <v>0</v>
      </c>
    </row>
    <row r="511" spans="1:31" x14ac:dyDescent="0.25">
      <c r="A511" s="28" t="s">
        <v>8683</v>
      </c>
      <c r="B511" s="26" t="s">
        <v>1277</v>
      </c>
      <c r="C511" s="26" t="s">
        <v>6252</v>
      </c>
      <c r="D511" s="26" t="s">
        <v>8681</v>
      </c>
      <c r="E511" s="31"/>
      <c r="F511" s="31" t="s">
        <v>217</v>
      </c>
      <c r="G511" s="26" t="s">
        <v>88</v>
      </c>
      <c r="H511" s="26"/>
      <c r="I511" s="26"/>
      <c r="J511" s="26" t="s">
        <v>1319</v>
      </c>
      <c r="K511" s="31"/>
      <c r="L511" s="26"/>
      <c r="M511" s="26" t="s">
        <v>1319</v>
      </c>
      <c r="N511" s="26"/>
      <c r="O511" s="26"/>
      <c r="Q511" s="29" t="str">
        <f t="shared" si="537"/>
        <v>XX295</v>
      </c>
      <c r="R511" s="29" t="str">
        <f t="shared" si="538"/>
        <v>ROYAL AIR FORCE AEROBATICS TEAM</v>
      </c>
      <c r="S511" s="29" t="str">
        <f t="shared" si="539"/>
        <v>HAWK</v>
      </c>
      <c r="T511" s="29" t="str">
        <f t="shared" si="540"/>
        <v>HAWK</v>
      </c>
      <c r="U511" s="29">
        <f t="shared" si="541"/>
        <v>0</v>
      </c>
      <c r="V511" s="29" t="str">
        <f t="shared" si="542"/>
        <v>VM</v>
      </c>
      <c r="W511" s="29" t="str">
        <f t="shared" si="543"/>
        <v>M</v>
      </c>
      <c r="X511" s="29">
        <f t="shared" si="544"/>
        <v>0</v>
      </c>
      <c r="Y511" s="29">
        <f t="shared" si="545"/>
        <v>0</v>
      </c>
      <c r="Z511" s="29" t="str">
        <f t="shared" si="546"/>
        <v>SAK</v>
      </c>
      <c r="AA511" s="29">
        <f t="shared" si="547"/>
        <v>0</v>
      </c>
      <c r="AB511" s="29">
        <f t="shared" si="548"/>
        <v>0</v>
      </c>
      <c r="AC511" s="29" t="str">
        <f t="shared" si="549"/>
        <v>SAK</v>
      </c>
      <c r="AD511" s="29">
        <f t="shared" si="550"/>
        <v>0</v>
      </c>
      <c r="AE511" s="29">
        <f t="shared" si="551"/>
        <v>0</v>
      </c>
    </row>
    <row r="512" spans="1:31" x14ac:dyDescent="0.25">
      <c r="A512" s="28" t="s">
        <v>8684</v>
      </c>
      <c r="B512" s="26" t="s">
        <v>1277</v>
      </c>
      <c r="C512" s="26" t="s">
        <v>6252</v>
      </c>
      <c r="D512" s="26" t="s">
        <v>8681</v>
      </c>
      <c r="E512" s="31"/>
      <c r="F512" s="31" t="s">
        <v>217</v>
      </c>
      <c r="G512" s="26" t="s">
        <v>88</v>
      </c>
      <c r="H512" s="26"/>
      <c r="I512" s="26"/>
      <c r="J512" s="26" t="s">
        <v>1319</v>
      </c>
      <c r="K512" s="31"/>
      <c r="L512" s="26"/>
      <c r="M512" s="26" t="s">
        <v>1319</v>
      </c>
      <c r="N512" s="26"/>
      <c r="O512" s="26"/>
      <c r="Q512" s="29" t="str">
        <f t="shared" si="537"/>
        <v>XX311</v>
      </c>
      <c r="R512" s="29" t="str">
        <f t="shared" si="538"/>
        <v>ROYAL AIR FORCE AEROBATICS TEAM</v>
      </c>
      <c r="S512" s="29" t="str">
        <f t="shared" si="539"/>
        <v>HAWK</v>
      </c>
      <c r="T512" s="29" t="str">
        <f t="shared" si="540"/>
        <v>HAWK</v>
      </c>
      <c r="U512" s="29">
        <f t="shared" si="541"/>
        <v>0</v>
      </c>
      <c r="V512" s="29" t="str">
        <f t="shared" si="542"/>
        <v>VM</v>
      </c>
      <c r="W512" s="29" t="str">
        <f t="shared" si="543"/>
        <v>M</v>
      </c>
      <c r="X512" s="29">
        <f t="shared" si="544"/>
        <v>0</v>
      </c>
      <c r="Y512" s="29">
        <f t="shared" si="545"/>
        <v>0</v>
      </c>
      <c r="Z512" s="29" t="str">
        <f t="shared" si="546"/>
        <v>SAK</v>
      </c>
      <c r="AA512" s="29">
        <f t="shared" si="547"/>
        <v>0</v>
      </c>
      <c r="AB512" s="29">
        <f t="shared" si="548"/>
        <v>0</v>
      </c>
      <c r="AC512" s="29" t="str">
        <f t="shared" si="549"/>
        <v>SAK</v>
      </c>
      <c r="AD512" s="29">
        <f t="shared" si="550"/>
        <v>0</v>
      </c>
      <c r="AE512" s="29">
        <f t="shared" si="551"/>
        <v>0</v>
      </c>
    </row>
    <row r="513" spans="1:31" x14ac:dyDescent="0.25">
      <c r="A513" s="28" t="s">
        <v>8685</v>
      </c>
      <c r="B513" s="26" t="s">
        <v>1277</v>
      </c>
      <c r="C513" s="26" t="s">
        <v>6252</v>
      </c>
      <c r="D513" s="26" t="s">
        <v>8681</v>
      </c>
      <c r="E513" s="31"/>
      <c r="F513" s="31" t="s">
        <v>217</v>
      </c>
      <c r="G513" s="26" t="s">
        <v>88</v>
      </c>
      <c r="H513" s="26"/>
      <c r="I513" s="26"/>
      <c r="J513" s="26" t="s">
        <v>1319</v>
      </c>
      <c r="K513" s="31"/>
      <c r="L513" s="26"/>
      <c r="M513" s="26" t="s">
        <v>1319</v>
      </c>
      <c r="N513" s="26"/>
      <c r="O513" s="26"/>
      <c r="Q513" s="29" t="str">
        <f t="shared" ref="Q513:AE517" si="552">A597</f>
        <v>G-CGTC</v>
      </c>
      <c r="R513" s="29" t="str">
        <f t="shared" si="552"/>
        <v>POLICE SERVICE OF NORTHERN IRELAND</v>
      </c>
      <c r="S513" s="29" t="str">
        <f t="shared" si="552"/>
        <v>BN2T</v>
      </c>
      <c r="T513" s="29" t="str">
        <f t="shared" si="552"/>
        <v>TURBO ISLANDER</v>
      </c>
      <c r="U513" s="29">
        <f t="shared" si="552"/>
        <v>0</v>
      </c>
      <c r="V513" s="29" t="str">
        <f t="shared" si="552"/>
        <v>VC</v>
      </c>
      <c r="W513" s="29" t="str">
        <f t="shared" si="552"/>
        <v>L</v>
      </c>
      <c r="X513" s="29">
        <f t="shared" si="552"/>
        <v>0</v>
      </c>
      <c r="Y513" s="29">
        <f t="shared" si="552"/>
        <v>0</v>
      </c>
      <c r="Z513" s="29" t="str">
        <f t="shared" si="552"/>
        <v>UKP</v>
      </c>
      <c r="AA513" s="29">
        <f t="shared" si="552"/>
        <v>0</v>
      </c>
      <c r="AB513" s="29">
        <f t="shared" si="552"/>
        <v>0</v>
      </c>
      <c r="AC513" s="29" t="str">
        <f t="shared" si="552"/>
        <v>SCOUT2</v>
      </c>
      <c r="AD513" s="29">
        <f t="shared" si="552"/>
        <v>0</v>
      </c>
      <c r="AE513" s="29">
        <f t="shared" si="552"/>
        <v>0</v>
      </c>
    </row>
    <row r="514" spans="1:31" x14ac:dyDescent="0.25">
      <c r="A514" s="28" t="s">
        <v>8738</v>
      </c>
      <c r="B514" s="26" t="s">
        <v>1277</v>
      </c>
      <c r="C514" s="26" t="s">
        <v>1322</v>
      </c>
      <c r="D514" s="26" t="s">
        <v>8737</v>
      </c>
      <c r="E514" s="31"/>
      <c r="F514" s="31" t="s">
        <v>217</v>
      </c>
      <c r="G514" s="26" t="s">
        <v>88</v>
      </c>
      <c r="H514" s="26"/>
      <c r="I514" s="26"/>
      <c r="J514" s="26" t="s">
        <v>1319</v>
      </c>
      <c r="K514" s="31"/>
      <c r="L514" s="26"/>
      <c r="M514" s="26" t="s">
        <v>1319</v>
      </c>
      <c r="N514" s="26"/>
      <c r="O514" s="26"/>
      <c r="Q514" s="29" t="str">
        <f t="shared" si="552"/>
        <v>ZA670</v>
      </c>
      <c r="R514" s="29" t="str">
        <f t="shared" si="552"/>
        <v>ROYAL AIR FORCE</v>
      </c>
      <c r="S514" s="29" t="str">
        <f t="shared" si="552"/>
        <v>H47</v>
      </c>
      <c r="T514" s="29" t="str">
        <f t="shared" si="552"/>
        <v>CHINOOK</v>
      </c>
      <c r="U514" s="29">
        <f t="shared" si="552"/>
        <v>0</v>
      </c>
      <c r="V514" s="29" t="str">
        <f t="shared" si="552"/>
        <v>VM</v>
      </c>
      <c r="W514" s="29" t="str">
        <f t="shared" si="552"/>
        <v>M</v>
      </c>
      <c r="X514" s="29">
        <f t="shared" si="552"/>
        <v>0</v>
      </c>
      <c r="Y514" s="29">
        <f t="shared" si="552"/>
        <v>0</v>
      </c>
      <c r="Z514" s="29" t="str">
        <f t="shared" si="552"/>
        <v>SHF</v>
      </c>
      <c r="AA514" s="29">
        <f t="shared" si="552"/>
        <v>0</v>
      </c>
      <c r="AB514" s="29">
        <f t="shared" si="552"/>
        <v>0</v>
      </c>
      <c r="AC514" s="29" t="str">
        <f t="shared" si="552"/>
        <v>SHF</v>
      </c>
      <c r="AD514" s="29">
        <f t="shared" si="552"/>
        <v>0</v>
      </c>
      <c r="AE514" s="29">
        <f t="shared" si="552"/>
        <v>0</v>
      </c>
    </row>
    <row r="515" spans="1:31" x14ac:dyDescent="0.25">
      <c r="A515" s="28" t="s">
        <v>8739</v>
      </c>
      <c r="B515" s="26" t="s">
        <v>1277</v>
      </c>
      <c r="C515" s="26" t="s">
        <v>1322</v>
      </c>
      <c r="D515" s="26" t="s">
        <v>8737</v>
      </c>
      <c r="E515" s="31"/>
      <c r="F515" s="31" t="s">
        <v>217</v>
      </c>
      <c r="G515" s="26" t="s">
        <v>88</v>
      </c>
      <c r="H515" s="26"/>
      <c r="I515" s="26"/>
      <c r="J515" s="26" t="s">
        <v>1319</v>
      </c>
      <c r="K515" s="31"/>
      <c r="L515" s="26"/>
      <c r="M515" s="26" t="s">
        <v>1319</v>
      </c>
      <c r="N515" s="26"/>
      <c r="O515" s="26"/>
      <c r="Q515" s="29" t="str">
        <f t="shared" si="552"/>
        <v>ZA674</v>
      </c>
      <c r="R515" s="29" t="str">
        <f t="shared" si="552"/>
        <v>ROYAL AIR FORCE</v>
      </c>
      <c r="S515" s="29" t="str">
        <f t="shared" si="552"/>
        <v>H47</v>
      </c>
      <c r="T515" s="29" t="str">
        <f t="shared" si="552"/>
        <v>CHINOOK</v>
      </c>
      <c r="U515" s="29">
        <f t="shared" si="552"/>
        <v>0</v>
      </c>
      <c r="V515" s="29" t="str">
        <f t="shared" si="552"/>
        <v>VM</v>
      </c>
      <c r="W515" s="29" t="str">
        <f t="shared" si="552"/>
        <v>M</v>
      </c>
      <c r="X515" s="29">
        <f t="shared" si="552"/>
        <v>0</v>
      </c>
      <c r="Y515" s="29">
        <f t="shared" si="552"/>
        <v>0</v>
      </c>
      <c r="Z515" s="29" t="str">
        <f t="shared" si="552"/>
        <v>SHF</v>
      </c>
      <c r="AA515" s="29">
        <f t="shared" si="552"/>
        <v>0</v>
      </c>
      <c r="AB515" s="29">
        <f t="shared" si="552"/>
        <v>0</v>
      </c>
      <c r="AC515" s="29" t="str">
        <f t="shared" si="552"/>
        <v>SHF</v>
      </c>
      <c r="AD515" s="29">
        <f t="shared" si="552"/>
        <v>0</v>
      </c>
      <c r="AE515" s="29">
        <f t="shared" si="552"/>
        <v>0</v>
      </c>
    </row>
    <row r="516" spans="1:31" x14ac:dyDescent="0.25">
      <c r="A516" s="28" t="s">
        <v>8740</v>
      </c>
      <c r="B516" s="26" t="s">
        <v>1277</v>
      </c>
      <c r="C516" s="26" t="s">
        <v>1322</v>
      </c>
      <c r="D516" s="26" t="s">
        <v>8737</v>
      </c>
      <c r="E516" s="31"/>
      <c r="F516" s="31" t="s">
        <v>217</v>
      </c>
      <c r="G516" s="26" t="s">
        <v>88</v>
      </c>
      <c r="H516" s="26"/>
      <c r="I516" s="26"/>
      <c r="J516" s="26" t="s">
        <v>1319</v>
      </c>
      <c r="K516" s="31"/>
      <c r="L516" s="26"/>
      <c r="M516" s="26" t="s">
        <v>1319</v>
      </c>
      <c r="N516" s="26"/>
      <c r="O516" s="26"/>
      <c r="Q516" s="29" t="str">
        <f t="shared" si="552"/>
        <v>ZA675</v>
      </c>
      <c r="R516" s="29" t="str">
        <f t="shared" si="552"/>
        <v>ROYAL AIR FORCE</v>
      </c>
      <c r="S516" s="29" t="str">
        <f t="shared" si="552"/>
        <v>H47</v>
      </c>
      <c r="T516" s="29" t="str">
        <f t="shared" si="552"/>
        <v>CHINOOK</v>
      </c>
      <c r="U516" s="29">
        <f t="shared" si="552"/>
        <v>0</v>
      </c>
      <c r="V516" s="29" t="str">
        <f t="shared" si="552"/>
        <v>VM</v>
      </c>
      <c r="W516" s="29" t="str">
        <f t="shared" si="552"/>
        <v>M</v>
      </c>
      <c r="X516" s="29">
        <f t="shared" si="552"/>
        <v>0</v>
      </c>
      <c r="Y516" s="29">
        <f t="shared" si="552"/>
        <v>0</v>
      </c>
      <c r="Z516" s="29" t="str">
        <f t="shared" si="552"/>
        <v>SHF</v>
      </c>
      <c r="AA516" s="29">
        <f t="shared" si="552"/>
        <v>0</v>
      </c>
      <c r="AB516" s="29">
        <f t="shared" si="552"/>
        <v>0</v>
      </c>
      <c r="AC516" s="29" t="str">
        <f t="shared" si="552"/>
        <v>SHF</v>
      </c>
      <c r="AD516" s="29">
        <f t="shared" si="552"/>
        <v>0</v>
      </c>
      <c r="AE516" s="29">
        <f t="shared" si="552"/>
        <v>0</v>
      </c>
    </row>
    <row r="517" spans="1:31" x14ac:dyDescent="0.25">
      <c r="A517" s="28" t="s">
        <v>8764</v>
      </c>
      <c r="B517" s="26" t="s">
        <v>1277</v>
      </c>
      <c r="C517" s="26" t="s">
        <v>1322</v>
      </c>
      <c r="D517" s="26" t="s">
        <v>8737</v>
      </c>
      <c r="E517" s="31"/>
      <c r="F517" s="31" t="s">
        <v>217</v>
      </c>
      <c r="G517" s="26" t="s">
        <v>88</v>
      </c>
      <c r="H517" s="26"/>
      <c r="I517" s="26"/>
      <c r="J517" s="26" t="s">
        <v>1319</v>
      </c>
      <c r="K517" s="31"/>
      <c r="L517" s="26"/>
      <c r="M517" s="26" t="s">
        <v>1319</v>
      </c>
      <c r="N517" s="26"/>
      <c r="O517" s="26"/>
      <c r="Q517" s="29" t="str">
        <f t="shared" si="552"/>
        <v>ZA682</v>
      </c>
      <c r="R517" s="29" t="str">
        <f t="shared" si="552"/>
        <v>18 SQUADRON, RAF</v>
      </c>
      <c r="S517" s="29" t="str">
        <f t="shared" si="552"/>
        <v>H47</v>
      </c>
      <c r="T517" s="29" t="str">
        <f t="shared" si="552"/>
        <v>CHINOOK</v>
      </c>
      <c r="U517" s="29">
        <f t="shared" si="552"/>
        <v>0</v>
      </c>
      <c r="V517" s="29" t="str">
        <f t="shared" si="552"/>
        <v>VMH</v>
      </c>
      <c r="W517" s="29" t="str">
        <f t="shared" si="552"/>
        <v>M</v>
      </c>
      <c r="X517" s="29">
        <f t="shared" si="552"/>
        <v>0</v>
      </c>
      <c r="Y517" s="29">
        <f t="shared" si="552"/>
        <v>0</v>
      </c>
      <c r="Z517" s="29" t="str">
        <f t="shared" si="552"/>
        <v>SHF</v>
      </c>
      <c r="AA517" s="29">
        <f t="shared" si="552"/>
        <v>0</v>
      </c>
      <c r="AB517" s="29">
        <f t="shared" si="552"/>
        <v>0</v>
      </c>
      <c r="AC517" s="29" t="str">
        <f t="shared" si="552"/>
        <v>SHF</v>
      </c>
      <c r="AD517" s="29">
        <f t="shared" si="552"/>
        <v>0</v>
      </c>
      <c r="AE517" s="29">
        <f t="shared" si="552"/>
        <v>0</v>
      </c>
    </row>
    <row r="518" spans="1:31" x14ac:dyDescent="0.25">
      <c r="A518" s="28" t="s">
        <v>8765</v>
      </c>
      <c r="B518" s="26" t="s">
        <v>1277</v>
      </c>
      <c r="C518" s="26" t="s">
        <v>1322</v>
      </c>
      <c r="D518" s="26" t="s">
        <v>8737</v>
      </c>
      <c r="E518" s="31"/>
      <c r="F518" s="31" t="s">
        <v>217</v>
      </c>
      <c r="G518" s="26" t="s">
        <v>88</v>
      </c>
      <c r="H518" s="26"/>
      <c r="I518" s="26"/>
      <c r="J518" s="26" t="s">
        <v>1319</v>
      </c>
      <c r="K518" s="31"/>
      <c r="L518" s="26"/>
      <c r="M518" s="26" t="s">
        <v>1319</v>
      </c>
      <c r="N518" s="26"/>
      <c r="O518" s="26"/>
      <c r="Q518" s="29" t="str">
        <f t="shared" ref="Q518:Q549" si="553">A602</f>
        <v>ZA708</v>
      </c>
      <c r="R518" s="29" t="str">
        <f t="shared" ref="R518:R549" si="554">B602</f>
        <v>ROYAL AIR FORCE</v>
      </c>
      <c r="S518" s="29" t="str">
        <f t="shared" ref="S518:S549" si="555">C602</f>
        <v>H47</v>
      </c>
      <c r="T518" s="29" t="str">
        <f t="shared" ref="T518:T549" si="556">D602</f>
        <v>CHINOOK</v>
      </c>
      <c r="U518" s="29">
        <f t="shared" ref="U518:U549" si="557">E602</f>
        <v>0</v>
      </c>
      <c r="V518" s="29" t="str">
        <f t="shared" ref="V518:V549" si="558">F602</f>
        <v>VM</v>
      </c>
      <c r="W518" s="29" t="str">
        <f t="shared" ref="W518:W549" si="559">G602</f>
        <v>M</v>
      </c>
      <c r="X518" s="29">
        <f t="shared" ref="X518:X549" si="560">H602</f>
        <v>0</v>
      </c>
      <c r="Y518" s="29">
        <f t="shared" ref="Y518:Y549" si="561">I602</f>
        <v>0</v>
      </c>
      <c r="Z518" s="29" t="str">
        <f t="shared" ref="Z518:Z549" si="562">J602</f>
        <v>SHF</v>
      </c>
      <c r="AA518" s="29">
        <f t="shared" ref="AA518:AA549" si="563">K602</f>
        <v>0</v>
      </c>
      <c r="AB518" s="29">
        <f t="shared" ref="AB518:AB549" si="564">L602</f>
        <v>0</v>
      </c>
      <c r="AC518" s="29" t="str">
        <f t="shared" ref="AC518:AC549" si="565">M602</f>
        <v>SHF</v>
      </c>
      <c r="AD518" s="29">
        <f t="shared" ref="AD518:AD549" si="566">N602</f>
        <v>0</v>
      </c>
      <c r="AE518" s="29">
        <f t="shared" ref="AE518:AE549" si="567">O602</f>
        <v>0</v>
      </c>
    </row>
    <row r="519" spans="1:31" x14ac:dyDescent="0.25">
      <c r="A519" s="28" t="s">
        <v>8766</v>
      </c>
      <c r="B519" s="26" t="s">
        <v>1277</v>
      </c>
      <c r="C519" s="26" t="s">
        <v>1322</v>
      </c>
      <c r="D519" s="26" t="s">
        <v>8737</v>
      </c>
      <c r="E519" s="31"/>
      <c r="F519" s="31" t="s">
        <v>217</v>
      </c>
      <c r="G519" s="26" t="s">
        <v>88</v>
      </c>
      <c r="H519" s="26"/>
      <c r="I519" s="26"/>
      <c r="J519" s="26" t="s">
        <v>1319</v>
      </c>
      <c r="K519" s="31"/>
      <c r="L519" s="26"/>
      <c r="M519" s="26" t="s">
        <v>1319</v>
      </c>
      <c r="N519" s="26"/>
      <c r="O519" s="26"/>
      <c r="Q519" s="29" t="str">
        <f t="shared" si="553"/>
        <v>ZA711</v>
      </c>
      <c r="R519" s="29" t="str">
        <f t="shared" si="554"/>
        <v>ROYAL AIR FORCE</v>
      </c>
      <c r="S519" s="29" t="str">
        <f t="shared" si="555"/>
        <v>H47</v>
      </c>
      <c r="T519" s="29" t="str">
        <f t="shared" si="556"/>
        <v>CHINOOK</v>
      </c>
      <c r="U519" s="29">
        <f t="shared" si="557"/>
        <v>0</v>
      </c>
      <c r="V519" s="29" t="str">
        <f t="shared" si="558"/>
        <v>VM</v>
      </c>
      <c r="W519" s="29" t="str">
        <f t="shared" si="559"/>
        <v>M</v>
      </c>
      <c r="X519" s="29">
        <f t="shared" si="560"/>
        <v>0</v>
      </c>
      <c r="Y519" s="29">
        <f t="shared" si="561"/>
        <v>0</v>
      </c>
      <c r="Z519" s="29" t="str">
        <f t="shared" si="562"/>
        <v>SHF</v>
      </c>
      <c r="AA519" s="29">
        <f t="shared" si="563"/>
        <v>0</v>
      </c>
      <c r="AB519" s="29">
        <f t="shared" si="564"/>
        <v>0</v>
      </c>
      <c r="AC519" s="29" t="str">
        <f t="shared" si="565"/>
        <v>SHF</v>
      </c>
      <c r="AD519" s="29">
        <f t="shared" si="566"/>
        <v>0</v>
      </c>
      <c r="AE519" s="29">
        <f t="shared" si="567"/>
        <v>0</v>
      </c>
    </row>
    <row r="520" spans="1:31" x14ac:dyDescent="0.25">
      <c r="A520" s="26" t="s">
        <v>8767</v>
      </c>
      <c r="B520" s="26" t="s">
        <v>1277</v>
      </c>
      <c r="C520" s="26" t="s">
        <v>1322</v>
      </c>
      <c r="D520" s="26" t="s">
        <v>8737</v>
      </c>
      <c r="E520" s="31"/>
      <c r="F520" s="31" t="s">
        <v>217</v>
      </c>
      <c r="G520" s="26" t="s">
        <v>88</v>
      </c>
      <c r="H520" s="26"/>
      <c r="I520" s="26"/>
      <c r="J520" s="26" t="s">
        <v>1319</v>
      </c>
      <c r="K520" s="31"/>
      <c r="L520" s="26"/>
      <c r="M520" s="26" t="s">
        <v>1319</v>
      </c>
      <c r="N520" s="26"/>
      <c r="O520" s="26"/>
      <c r="Q520" s="29" t="str">
        <f t="shared" si="553"/>
        <v>ZA714</v>
      </c>
      <c r="R520" s="29" t="str">
        <f t="shared" si="554"/>
        <v>ROYAL AIR FORCE</v>
      </c>
      <c r="S520" s="29" t="str">
        <f t="shared" si="555"/>
        <v>H47</v>
      </c>
      <c r="T520" s="29" t="str">
        <f t="shared" si="556"/>
        <v>CHINOOK</v>
      </c>
      <c r="U520" s="29">
        <f t="shared" si="557"/>
        <v>0</v>
      </c>
      <c r="V520" s="29" t="str">
        <f t="shared" si="558"/>
        <v>VM</v>
      </c>
      <c r="W520" s="29" t="str">
        <f t="shared" si="559"/>
        <v>M</v>
      </c>
      <c r="X520" s="29">
        <f t="shared" si="560"/>
        <v>0</v>
      </c>
      <c r="Y520" s="29">
        <f t="shared" si="561"/>
        <v>0</v>
      </c>
      <c r="Z520" s="29" t="str">
        <f t="shared" si="562"/>
        <v>SHF</v>
      </c>
      <c r="AA520" s="29">
        <f t="shared" si="563"/>
        <v>0</v>
      </c>
      <c r="AB520" s="29">
        <f t="shared" si="564"/>
        <v>0</v>
      </c>
      <c r="AC520" s="29" t="str">
        <f t="shared" si="565"/>
        <v>SHF</v>
      </c>
      <c r="AD520" s="29">
        <f t="shared" si="566"/>
        <v>0</v>
      </c>
      <c r="AE520" s="29">
        <f t="shared" si="567"/>
        <v>0</v>
      </c>
    </row>
    <row r="521" spans="1:31" x14ac:dyDescent="0.25">
      <c r="A521" s="28" t="s">
        <v>8770</v>
      </c>
      <c r="B521" s="26" t="s">
        <v>1277</v>
      </c>
      <c r="C521" s="26" t="s">
        <v>1322</v>
      </c>
      <c r="D521" s="26" t="s">
        <v>8737</v>
      </c>
      <c r="E521" s="31"/>
      <c r="F521" s="31" t="s">
        <v>217</v>
      </c>
      <c r="G521" s="26" t="s">
        <v>88</v>
      </c>
      <c r="H521" s="26"/>
      <c r="I521" s="26"/>
      <c r="J521" s="26" t="s">
        <v>1319</v>
      </c>
      <c r="K521" s="31"/>
      <c r="L521" s="26"/>
      <c r="M521" s="26" t="s">
        <v>1319</v>
      </c>
      <c r="N521" s="26"/>
      <c r="O521" s="26"/>
      <c r="Q521" s="29" t="str">
        <f t="shared" si="553"/>
        <v>ZA720</v>
      </c>
      <c r="R521" s="29" t="str">
        <f t="shared" si="554"/>
        <v>ROYAL AIR FORCE</v>
      </c>
      <c r="S521" s="29" t="str">
        <f t="shared" si="555"/>
        <v>H47</v>
      </c>
      <c r="T521" s="29" t="str">
        <f t="shared" si="556"/>
        <v>CHINOOK</v>
      </c>
      <c r="U521" s="29">
        <f t="shared" si="557"/>
        <v>0</v>
      </c>
      <c r="V521" s="29" t="str">
        <f t="shared" si="558"/>
        <v>VM</v>
      </c>
      <c r="W521" s="29" t="str">
        <f t="shared" si="559"/>
        <v>M</v>
      </c>
      <c r="X521" s="29">
        <f t="shared" si="560"/>
        <v>0</v>
      </c>
      <c r="Y521" s="29">
        <f t="shared" si="561"/>
        <v>0</v>
      </c>
      <c r="Z521" s="29" t="str">
        <f t="shared" si="562"/>
        <v>SHF</v>
      </c>
      <c r="AA521" s="29">
        <f t="shared" si="563"/>
        <v>0</v>
      </c>
      <c r="AB521" s="29">
        <f t="shared" si="564"/>
        <v>0</v>
      </c>
      <c r="AC521" s="29" t="str">
        <f t="shared" si="565"/>
        <v>SHF</v>
      </c>
      <c r="AD521" s="29">
        <f t="shared" si="566"/>
        <v>0</v>
      </c>
      <c r="AE521" s="29">
        <f t="shared" si="567"/>
        <v>0</v>
      </c>
    </row>
    <row r="522" spans="1:31" x14ac:dyDescent="0.25">
      <c r="A522" s="26" t="s">
        <v>8771</v>
      </c>
      <c r="B522" s="26" t="s">
        <v>1277</v>
      </c>
      <c r="C522" s="26" t="s">
        <v>1322</v>
      </c>
      <c r="D522" s="26" t="s">
        <v>8737</v>
      </c>
      <c r="E522" s="31"/>
      <c r="F522" s="31" t="s">
        <v>217</v>
      </c>
      <c r="G522" s="26" t="s">
        <v>88</v>
      </c>
      <c r="H522" s="26"/>
      <c r="I522" s="26"/>
      <c r="J522" s="26" t="s">
        <v>1319</v>
      </c>
      <c r="K522" s="31"/>
      <c r="L522" s="26"/>
      <c r="M522" s="26" t="s">
        <v>1319</v>
      </c>
      <c r="N522" s="26"/>
      <c r="O522" s="26"/>
      <c r="Q522" s="29" t="str">
        <f t="shared" si="553"/>
        <v>ZH775</v>
      </c>
      <c r="R522" s="29" t="str">
        <f t="shared" si="554"/>
        <v>ROYAL AIR FORCE</v>
      </c>
      <c r="S522" s="29" t="str">
        <f t="shared" si="555"/>
        <v>H47</v>
      </c>
      <c r="T522" s="29" t="str">
        <f t="shared" si="556"/>
        <v>CHINOOK</v>
      </c>
      <c r="U522" s="29">
        <f t="shared" si="557"/>
        <v>0</v>
      </c>
      <c r="V522" s="29" t="str">
        <f t="shared" si="558"/>
        <v>VM</v>
      </c>
      <c r="W522" s="29" t="str">
        <f t="shared" si="559"/>
        <v>M</v>
      </c>
      <c r="X522" s="29">
        <f t="shared" si="560"/>
        <v>0</v>
      </c>
      <c r="Y522" s="29">
        <f t="shared" si="561"/>
        <v>0</v>
      </c>
      <c r="Z522" s="29" t="str">
        <f t="shared" si="562"/>
        <v>SHF</v>
      </c>
      <c r="AA522" s="29">
        <f t="shared" si="563"/>
        <v>0</v>
      </c>
      <c r="AB522" s="29">
        <f t="shared" si="564"/>
        <v>0</v>
      </c>
      <c r="AC522" s="29" t="str">
        <f t="shared" si="565"/>
        <v>SHF</v>
      </c>
      <c r="AD522" s="29">
        <f t="shared" si="566"/>
        <v>0</v>
      </c>
      <c r="AE522" s="29">
        <f t="shared" si="567"/>
        <v>0</v>
      </c>
    </row>
    <row r="523" spans="1:31" x14ac:dyDescent="0.25">
      <c r="A523" s="28" t="s">
        <v>8773</v>
      </c>
      <c r="B523" s="26" t="s">
        <v>1277</v>
      </c>
      <c r="C523" s="26" t="s">
        <v>1322</v>
      </c>
      <c r="D523" s="26" t="s">
        <v>8737</v>
      </c>
      <c r="E523" s="31"/>
      <c r="F523" s="31" t="s">
        <v>217</v>
      </c>
      <c r="G523" s="26" t="s">
        <v>88</v>
      </c>
      <c r="H523" s="26"/>
      <c r="I523" s="26"/>
      <c r="J523" s="26" t="s">
        <v>1319</v>
      </c>
      <c r="K523" s="31"/>
      <c r="L523" s="26"/>
      <c r="M523" s="26" t="s">
        <v>1319</v>
      </c>
      <c r="N523" s="26"/>
      <c r="O523" s="26"/>
      <c r="Q523" s="29" t="str">
        <f t="shared" si="553"/>
        <v>ZH777</v>
      </c>
      <c r="R523" s="29" t="str">
        <f t="shared" si="554"/>
        <v>ROYAL AIR FORCE</v>
      </c>
      <c r="S523" s="29" t="str">
        <f t="shared" si="555"/>
        <v>H47</v>
      </c>
      <c r="T523" s="29" t="str">
        <f t="shared" si="556"/>
        <v>CHINOOK</v>
      </c>
      <c r="U523" s="29">
        <f t="shared" si="557"/>
        <v>0</v>
      </c>
      <c r="V523" s="29" t="str">
        <f t="shared" si="558"/>
        <v>VM</v>
      </c>
      <c r="W523" s="29" t="str">
        <f t="shared" si="559"/>
        <v>M</v>
      </c>
      <c r="X523" s="29">
        <f t="shared" si="560"/>
        <v>0</v>
      </c>
      <c r="Y523" s="29">
        <f t="shared" si="561"/>
        <v>0</v>
      </c>
      <c r="Z523" s="29" t="str">
        <f t="shared" si="562"/>
        <v>SHF</v>
      </c>
      <c r="AA523" s="29">
        <f t="shared" si="563"/>
        <v>0</v>
      </c>
      <c r="AB523" s="29">
        <f t="shared" si="564"/>
        <v>0</v>
      </c>
      <c r="AC523" s="29" t="str">
        <f t="shared" si="565"/>
        <v>SHF</v>
      </c>
      <c r="AD523" s="29">
        <f t="shared" si="566"/>
        <v>0</v>
      </c>
      <c r="AE523" s="29">
        <f t="shared" si="567"/>
        <v>0</v>
      </c>
    </row>
    <row r="524" spans="1:31" x14ac:dyDescent="0.25">
      <c r="A524" s="26" t="s">
        <v>8775</v>
      </c>
      <c r="B524" s="26" t="s">
        <v>1277</v>
      </c>
      <c r="C524" s="26" t="s">
        <v>1322</v>
      </c>
      <c r="D524" s="26" t="s">
        <v>8737</v>
      </c>
      <c r="E524" s="31"/>
      <c r="F524" s="31" t="s">
        <v>217</v>
      </c>
      <c r="G524" s="26" t="s">
        <v>88</v>
      </c>
      <c r="H524" s="26"/>
      <c r="I524" s="26"/>
      <c r="J524" s="26" t="s">
        <v>1319</v>
      </c>
      <c r="K524" s="31"/>
      <c r="L524" s="26"/>
      <c r="M524" s="26" t="s">
        <v>1319</v>
      </c>
      <c r="N524" s="26"/>
      <c r="O524" s="26"/>
      <c r="Q524" s="29" t="str">
        <f t="shared" si="553"/>
        <v>ZH897</v>
      </c>
      <c r="R524" s="29" t="str">
        <f t="shared" si="554"/>
        <v>ROYAL AIR FORCE</v>
      </c>
      <c r="S524" s="29" t="str">
        <f t="shared" si="555"/>
        <v>H47</v>
      </c>
      <c r="T524" s="29" t="str">
        <f t="shared" si="556"/>
        <v>CHINOOK</v>
      </c>
      <c r="U524" s="29">
        <f t="shared" si="557"/>
        <v>0</v>
      </c>
      <c r="V524" s="29" t="str">
        <f t="shared" si="558"/>
        <v>VM</v>
      </c>
      <c r="W524" s="29" t="str">
        <f t="shared" si="559"/>
        <v>M</v>
      </c>
      <c r="X524" s="29">
        <f t="shared" si="560"/>
        <v>0</v>
      </c>
      <c r="Y524" s="29">
        <f t="shared" si="561"/>
        <v>0</v>
      </c>
      <c r="Z524" s="29" t="str">
        <f t="shared" si="562"/>
        <v>SHF</v>
      </c>
      <c r="AA524" s="29">
        <f t="shared" si="563"/>
        <v>0</v>
      </c>
      <c r="AB524" s="29">
        <f t="shared" si="564"/>
        <v>0</v>
      </c>
      <c r="AC524" s="29" t="str">
        <f t="shared" si="565"/>
        <v>SHF</v>
      </c>
      <c r="AD524" s="29">
        <f t="shared" si="566"/>
        <v>0</v>
      </c>
      <c r="AE524" s="29">
        <f t="shared" si="567"/>
        <v>0</v>
      </c>
    </row>
    <row r="525" spans="1:31" x14ac:dyDescent="0.25">
      <c r="A525" s="26" t="s">
        <v>8779</v>
      </c>
      <c r="B525" s="26" t="s">
        <v>1277</v>
      </c>
      <c r="C525" s="26" t="s">
        <v>1322</v>
      </c>
      <c r="D525" s="26" t="s">
        <v>8737</v>
      </c>
      <c r="E525" s="31"/>
      <c r="F525" s="31" t="s">
        <v>217</v>
      </c>
      <c r="G525" s="26" t="s">
        <v>88</v>
      </c>
      <c r="H525" s="26"/>
      <c r="I525" s="26"/>
      <c r="J525" s="26" t="s">
        <v>1319</v>
      </c>
      <c r="K525" s="31"/>
      <c r="L525" s="26"/>
      <c r="M525" s="26" t="s">
        <v>1319</v>
      </c>
      <c r="N525" s="26"/>
      <c r="O525" s="26"/>
      <c r="Q525" s="29" t="str">
        <f t="shared" si="553"/>
        <v>ZH899</v>
      </c>
      <c r="R525" s="29" t="str">
        <f t="shared" si="554"/>
        <v>ROYAL AIR FORCE</v>
      </c>
      <c r="S525" s="29" t="str">
        <f t="shared" si="555"/>
        <v>H47</v>
      </c>
      <c r="T525" s="29" t="str">
        <f t="shared" si="556"/>
        <v>CHINOOK</v>
      </c>
      <c r="U525" s="29">
        <f t="shared" si="557"/>
        <v>0</v>
      </c>
      <c r="V525" s="29" t="str">
        <f t="shared" si="558"/>
        <v>VM</v>
      </c>
      <c r="W525" s="29" t="str">
        <f t="shared" si="559"/>
        <v>M</v>
      </c>
      <c r="X525" s="29">
        <f t="shared" si="560"/>
        <v>0</v>
      </c>
      <c r="Y525" s="29">
        <f t="shared" si="561"/>
        <v>0</v>
      </c>
      <c r="Z525" s="29" t="str">
        <f t="shared" si="562"/>
        <v>SHF</v>
      </c>
      <c r="AA525" s="29">
        <f t="shared" si="563"/>
        <v>0</v>
      </c>
      <c r="AB525" s="29">
        <f t="shared" si="564"/>
        <v>0</v>
      </c>
      <c r="AC525" s="29" t="str">
        <f t="shared" si="565"/>
        <v>SHF</v>
      </c>
      <c r="AD525" s="29">
        <f t="shared" si="566"/>
        <v>0</v>
      </c>
      <c r="AE525" s="29">
        <f t="shared" si="567"/>
        <v>0</v>
      </c>
    </row>
    <row r="526" spans="1:31" x14ac:dyDescent="0.25">
      <c r="A526" s="28" t="s">
        <v>8782</v>
      </c>
      <c r="B526" s="26" t="s">
        <v>1277</v>
      </c>
      <c r="C526" s="26" t="s">
        <v>1322</v>
      </c>
      <c r="D526" s="26" t="s">
        <v>8737</v>
      </c>
      <c r="E526" s="31"/>
      <c r="F526" s="31" t="s">
        <v>217</v>
      </c>
      <c r="G526" s="26" t="s">
        <v>88</v>
      </c>
      <c r="H526" s="26"/>
      <c r="I526" s="26"/>
      <c r="J526" s="26" t="s">
        <v>1319</v>
      </c>
      <c r="K526" s="31"/>
      <c r="L526" s="26"/>
      <c r="M526" s="26" t="s">
        <v>1319</v>
      </c>
      <c r="N526" s="26"/>
      <c r="O526" s="26"/>
      <c r="Q526" s="29" t="str">
        <f t="shared" si="553"/>
        <v>ZH900</v>
      </c>
      <c r="R526" s="29" t="str">
        <f t="shared" si="554"/>
        <v>ROYAL AIR FORCE</v>
      </c>
      <c r="S526" s="29" t="str">
        <f t="shared" si="555"/>
        <v>H47</v>
      </c>
      <c r="T526" s="29" t="str">
        <f t="shared" si="556"/>
        <v>CHINOOK</v>
      </c>
      <c r="U526" s="29">
        <f t="shared" si="557"/>
        <v>0</v>
      </c>
      <c r="V526" s="29" t="str">
        <f t="shared" si="558"/>
        <v>VM</v>
      </c>
      <c r="W526" s="29" t="str">
        <f t="shared" si="559"/>
        <v>M</v>
      </c>
      <c r="X526" s="29">
        <f t="shared" si="560"/>
        <v>0</v>
      </c>
      <c r="Y526" s="29">
        <f t="shared" si="561"/>
        <v>0</v>
      </c>
      <c r="Z526" s="29" t="str">
        <f t="shared" si="562"/>
        <v>SHF</v>
      </c>
      <c r="AA526" s="29">
        <f t="shared" si="563"/>
        <v>0</v>
      </c>
      <c r="AB526" s="29">
        <f t="shared" si="564"/>
        <v>0</v>
      </c>
      <c r="AC526" s="29" t="str">
        <f t="shared" si="565"/>
        <v>SHF</v>
      </c>
      <c r="AD526" s="29">
        <f t="shared" si="566"/>
        <v>0</v>
      </c>
      <c r="AE526" s="29">
        <f t="shared" si="567"/>
        <v>0</v>
      </c>
    </row>
    <row r="527" spans="1:31" x14ac:dyDescent="0.25">
      <c r="A527" s="28" t="s">
        <v>8783</v>
      </c>
      <c r="B527" s="26" t="s">
        <v>1277</v>
      </c>
      <c r="C527" s="26" t="s">
        <v>1322</v>
      </c>
      <c r="D527" s="26" t="s">
        <v>8737</v>
      </c>
      <c r="E527" s="31"/>
      <c r="F527" s="31" t="s">
        <v>217</v>
      </c>
      <c r="G527" s="26" t="s">
        <v>88</v>
      </c>
      <c r="H527" s="26"/>
      <c r="I527" s="26"/>
      <c r="J527" s="26" t="s">
        <v>1319</v>
      </c>
      <c r="K527" s="31"/>
      <c r="L527" s="26"/>
      <c r="M527" s="26" t="s">
        <v>1319</v>
      </c>
      <c r="N527" s="26"/>
      <c r="O527" s="26"/>
      <c r="Q527" s="29" t="str">
        <f t="shared" si="553"/>
        <v>ZH903</v>
      </c>
      <c r="R527" s="29" t="str">
        <f t="shared" si="554"/>
        <v>ROYAL AIR FORCE</v>
      </c>
      <c r="S527" s="29" t="str">
        <f t="shared" si="555"/>
        <v>H47</v>
      </c>
      <c r="T527" s="29" t="str">
        <f t="shared" si="556"/>
        <v>CHINOOK</v>
      </c>
      <c r="U527" s="29">
        <f t="shared" si="557"/>
        <v>0</v>
      </c>
      <c r="V527" s="29" t="str">
        <f t="shared" si="558"/>
        <v>VM</v>
      </c>
      <c r="W527" s="29" t="str">
        <f t="shared" si="559"/>
        <v>M</v>
      </c>
      <c r="X527" s="29">
        <f t="shared" si="560"/>
        <v>0</v>
      </c>
      <c r="Y527" s="29">
        <f t="shared" si="561"/>
        <v>0</v>
      </c>
      <c r="Z527" s="29" t="str">
        <f t="shared" si="562"/>
        <v>SHF</v>
      </c>
      <c r="AA527" s="29">
        <f t="shared" si="563"/>
        <v>0</v>
      </c>
      <c r="AB527" s="29">
        <f t="shared" si="564"/>
        <v>0</v>
      </c>
      <c r="AC527" s="29" t="str">
        <f t="shared" si="565"/>
        <v>SHF</v>
      </c>
      <c r="AD527" s="29">
        <f t="shared" si="566"/>
        <v>0</v>
      </c>
      <c r="AE527" s="29">
        <f t="shared" si="567"/>
        <v>0</v>
      </c>
    </row>
    <row r="528" spans="1:31" x14ac:dyDescent="0.25">
      <c r="A528" s="28" t="s">
        <v>8786</v>
      </c>
      <c r="B528" s="26" t="s">
        <v>1277</v>
      </c>
      <c r="C528" s="26" t="s">
        <v>1322</v>
      </c>
      <c r="D528" s="26" t="s">
        <v>8737</v>
      </c>
      <c r="E528" s="31"/>
      <c r="F528" s="31" t="s">
        <v>217</v>
      </c>
      <c r="G528" s="26" t="s">
        <v>88</v>
      </c>
      <c r="H528" s="26"/>
      <c r="I528" s="26"/>
      <c r="J528" s="26" t="s">
        <v>1319</v>
      </c>
      <c r="K528" s="31"/>
      <c r="L528" s="26"/>
      <c r="M528" s="26" t="s">
        <v>1319</v>
      </c>
      <c r="N528" s="26"/>
      <c r="O528" s="26"/>
      <c r="Q528" s="29" t="str">
        <f t="shared" si="553"/>
        <v>ZK550</v>
      </c>
      <c r="R528" s="29" t="str">
        <f t="shared" si="554"/>
        <v>ROYAL AIR FORCE</v>
      </c>
      <c r="S528" s="29" t="str">
        <f t="shared" si="555"/>
        <v>H47</v>
      </c>
      <c r="T528" s="29" t="str">
        <f t="shared" si="556"/>
        <v>CHINOOK</v>
      </c>
      <c r="U528" s="29">
        <f t="shared" si="557"/>
        <v>0</v>
      </c>
      <c r="V528" s="29" t="str">
        <f t="shared" si="558"/>
        <v>VM</v>
      </c>
      <c r="W528" s="29" t="str">
        <f t="shared" si="559"/>
        <v>M</v>
      </c>
      <c r="X528" s="29">
        <f t="shared" si="560"/>
        <v>0</v>
      </c>
      <c r="Y528" s="29">
        <f t="shared" si="561"/>
        <v>0</v>
      </c>
      <c r="Z528" s="29" t="str">
        <f t="shared" si="562"/>
        <v>SHF</v>
      </c>
      <c r="AA528" s="29">
        <f t="shared" si="563"/>
        <v>0</v>
      </c>
      <c r="AB528" s="29">
        <f t="shared" si="564"/>
        <v>0</v>
      </c>
      <c r="AC528" s="29" t="str">
        <f t="shared" si="565"/>
        <v>SHF</v>
      </c>
      <c r="AD528" s="29">
        <f t="shared" si="566"/>
        <v>0</v>
      </c>
      <c r="AE528" s="29">
        <f t="shared" si="567"/>
        <v>0</v>
      </c>
    </row>
    <row r="529" spans="1:31" x14ac:dyDescent="0.25">
      <c r="A529" s="28" t="s">
        <v>8787</v>
      </c>
      <c r="B529" s="26" t="s">
        <v>1277</v>
      </c>
      <c r="C529" s="26" t="s">
        <v>1322</v>
      </c>
      <c r="D529" s="26" t="s">
        <v>8737</v>
      </c>
      <c r="E529" s="31"/>
      <c r="F529" s="31" t="s">
        <v>217</v>
      </c>
      <c r="G529" s="26" t="s">
        <v>88</v>
      </c>
      <c r="H529" s="26"/>
      <c r="I529" s="26"/>
      <c r="J529" s="26" t="s">
        <v>1319</v>
      </c>
      <c r="K529" s="31"/>
      <c r="L529" s="26"/>
      <c r="M529" s="26" t="s">
        <v>1319</v>
      </c>
      <c r="N529" s="26"/>
      <c r="O529" s="26"/>
      <c r="Q529" s="29" t="str">
        <f t="shared" si="553"/>
        <v>ZK551</v>
      </c>
      <c r="R529" s="29" t="str">
        <f t="shared" si="554"/>
        <v>ROYAL AIR FORCE</v>
      </c>
      <c r="S529" s="29" t="str">
        <f t="shared" si="555"/>
        <v>H47</v>
      </c>
      <c r="T529" s="29" t="str">
        <f t="shared" si="556"/>
        <v>CHINOOK</v>
      </c>
      <c r="U529" s="29">
        <f t="shared" si="557"/>
        <v>0</v>
      </c>
      <c r="V529" s="29" t="str">
        <f t="shared" si="558"/>
        <v>VM</v>
      </c>
      <c r="W529" s="29" t="str">
        <f t="shared" si="559"/>
        <v>M</v>
      </c>
      <c r="X529" s="29">
        <f t="shared" si="560"/>
        <v>0</v>
      </c>
      <c r="Y529" s="29">
        <f t="shared" si="561"/>
        <v>0</v>
      </c>
      <c r="Z529" s="29" t="str">
        <f t="shared" si="562"/>
        <v>SHF</v>
      </c>
      <c r="AA529" s="29">
        <f t="shared" si="563"/>
        <v>0</v>
      </c>
      <c r="AB529" s="29">
        <f t="shared" si="564"/>
        <v>0</v>
      </c>
      <c r="AC529" s="29" t="str">
        <f t="shared" si="565"/>
        <v>SHF</v>
      </c>
      <c r="AD529" s="29">
        <f t="shared" si="566"/>
        <v>0</v>
      </c>
      <c r="AE529" s="29">
        <f t="shared" si="567"/>
        <v>0</v>
      </c>
    </row>
    <row r="530" spans="1:31" x14ac:dyDescent="0.25">
      <c r="A530" s="26" t="s">
        <v>8791</v>
      </c>
      <c r="B530" s="26" t="s">
        <v>1277</v>
      </c>
      <c r="C530" s="26" t="s">
        <v>1322</v>
      </c>
      <c r="D530" s="26" t="s">
        <v>8737</v>
      </c>
      <c r="E530" s="31"/>
      <c r="F530" s="31" t="s">
        <v>217</v>
      </c>
      <c r="G530" s="26" t="s">
        <v>88</v>
      </c>
      <c r="H530" s="26"/>
      <c r="I530" s="26"/>
      <c r="J530" s="26" t="s">
        <v>1319</v>
      </c>
      <c r="K530" s="31"/>
      <c r="L530" s="26"/>
      <c r="M530" s="26" t="s">
        <v>1319</v>
      </c>
      <c r="N530" s="26"/>
      <c r="O530" s="26"/>
      <c r="Q530" s="29" t="str">
        <f t="shared" si="553"/>
        <v>ZK552</v>
      </c>
      <c r="R530" s="29" t="str">
        <f t="shared" si="554"/>
        <v>ROYAL AIR FORCE</v>
      </c>
      <c r="S530" s="29" t="str">
        <f t="shared" si="555"/>
        <v>H47</v>
      </c>
      <c r="T530" s="29" t="str">
        <f t="shared" si="556"/>
        <v>CHINOOK</v>
      </c>
      <c r="U530" s="29">
        <f t="shared" si="557"/>
        <v>0</v>
      </c>
      <c r="V530" s="29" t="str">
        <f t="shared" si="558"/>
        <v>VM</v>
      </c>
      <c r="W530" s="29" t="str">
        <f t="shared" si="559"/>
        <v>M</v>
      </c>
      <c r="X530" s="29">
        <f t="shared" si="560"/>
        <v>0</v>
      </c>
      <c r="Y530" s="29">
        <f t="shared" si="561"/>
        <v>0</v>
      </c>
      <c r="Z530" s="29" t="str">
        <f t="shared" si="562"/>
        <v>SHF</v>
      </c>
      <c r="AA530" s="29">
        <f t="shared" si="563"/>
        <v>0</v>
      </c>
      <c r="AB530" s="29">
        <f t="shared" si="564"/>
        <v>0</v>
      </c>
      <c r="AC530" s="29" t="str">
        <f t="shared" si="565"/>
        <v>SHF</v>
      </c>
      <c r="AD530" s="29">
        <f t="shared" si="566"/>
        <v>0</v>
      </c>
      <c r="AE530" s="29">
        <f t="shared" si="567"/>
        <v>0</v>
      </c>
    </row>
    <row r="531" spans="1:31" x14ac:dyDescent="0.25">
      <c r="A531" s="28" t="s">
        <v>8793</v>
      </c>
      <c r="B531" s="26" t="s">
        <v>1277</v>
      </c>
      <c r="C531" s="26" t="s">
        <v>1322</v>
      </c>
      <c r="D531" s="26" t="s">
        <v>8737</v>
      </c>
      <c r="E531" s="31"/>
      <c r="F531" s="31" t="s">
        <v>217</v>
      </c>
      <c r="G531" s="26" t="s">
        <v>88</v>
      </c>
      <c r="H531" s="26"/>
      <c r="I531" s="26"/>
      <c r="J531" s="26" t="s">
        <v>1319</v>
      </c>
      <c r="K531" s="31"/>
      <c r="L531" s="26"/>
      <c r="M531" s="26" t="s">
        <v>1319</v>
      </c>
      <c r="N531" s="26"/>
      <c r="O531" s="26"/>
      <c r="Q531" s="29" t="str">
        <f t="shared" si="553"/>
        <v>ZK553</v>
      </c>
      <c r="R531" s="29" t="str">
        <f t="shared" si="554"/>
        <v>ROYAL AIR FORCE</v>
      </c>
      <c r="S531" s="29" t="str">
        <f t="shared" si="555"/>
        <v>H47</v>
      </c>
      <c r="T531" s="29" t="str">
        <f t="shared" si="556"/>
        <v>CHINOOK</v>
      </c>
      <c r="U531" s="29">
        <f t="shared" si="557"/>
        <v>0</v>
      </c>
      <c r="V531" s="29" t="str">
        <f t="shared" si="558"/>
        <v>VM</v>
      </c>
      <c r="W531" s="29" t="str">
        <f t="shared" si="559"/>
        <v>M</v>
      </c>
      <c r="X531" s="29">
        <f t="shared" si="560"/>
        <v>0</v>
      </c>
      <c r="Y531" s="29">
        <f t="shared" si="561"/>
        <v>0</v>
      </c>
      <c r="Z531" s="29" t="str">
        <f t="shared" si="562"/>
        <v>SHF</v>
      </c>
      <c r="AA531" s="29">
        <f t="shared" si="563"/>
        <v>0</v>
      </c>
      <c r="AB531" s="29">
        <f t="shared" si="564"/>
        <v>0</v>
      </c>
      <c r="AC531" s="29" t="str">
        <f t="shared" si="565"/>
        <v>SHF</v>
      </c>
      <c r="AD531" s="29">
        <f t="shared" si="566"/>
        <v>0</v>
      </c>
      <c r="AE531" s="29">
        <f t="shared" si="567"/>
        <v>0</v>
      </c>
    </row>
    <row r="532" spans="1:31" x14ac:dyDescent="0.25">
      <c r="A532" s="26" t="s">
        <v>8794</v>
      </c>
      <c r="B532" s="26" t="s">
        <v>1277</v>
      </c>
      <c r="C532" s="26" t="s">
        <v>1322</v>
      </c>
      <c r="D532" s="26" t="s">
        <v>8737</v>
      </c>
      <c r="E532" s="31"/>
      <c r="F532" s="31" t="s">
        <v>217</v>
      </c>
      <c r="G532" s="26" t="s">
        <v>88</v>
      </c>
      <c r="H532" s="26"/>
      <c r="I532" s="26"/>
      <c r="J532" s="26" t="s">
        <v>1319</v>
      </c>
      <c r="K532" s="31"/>
      <c r="L532" s="26"/>
      <c r="M532" s="26" t="s">
        <v>1319</v>
      </c>
      <c r="N532" s="26"/>
      <c r="O532" s="26"/>
      <c r="Q532" s="29" t="str">
        <f t="shared" si="553"/>
        <v>ZK555</v>
      </c>
      <c r="R532" s="29" t="str">
        <f t="shared" si="554"/>
        <v>ROYAL AIR FORCE</v>
      </c>
      <c r="S532" s="29" t="str">
        <f t="shared" si="555"/>
        <v>H47</v>
      </c>
      <c r="T532" s="29" t="str">
        <f t="shared" si="556"/>
        <v>CHINOOK</v>
      </c>
      <c r="U532" s="29">
        <f t="shared" si="557"/>
        <v>0</v>
      </c>
      <c r="V532" s="29" t="str">
        <f t="shared" si="558"/>
        <v>VM</v>
      </c>
      <c r="W532" s="29" t="str">
        <f t="shared" si="559"/>
        <v>M</v>
      </c>
      <c r="X532" s="29">
        <f t="shared" si="560"/>
        <v>0</v>
      </c>
      <c r="Y532" s="29">
        <f t="shared" si="561"/>
        <v>0</v>
      </c>
      <c r="Z532" s="29" t="str">
        <f t="shared" si="562"/>
        <v>SHF</v>
      </c>
      <c r="AA532" s="29">
        <f t="shared" si="563"/>
        <v>0</v>
      </c>
      <c r="AB532" s="29">
        <f t="shared" si="564"/>
        <v>0</v>
      </c>
      <c r="AC532" s="29" t="str">
        <f t="shared" si="565"/>
        <v>SHF</v>
      </c>
      <c r="AD532" s="29">
        <f t="shared" si="566"/>
        <v>0</v>
      </c>
      <c r="AE532" s="29">
        <f t="shared" si="567"/>
        <v>0</v>
      </c>
    </row>
    <row r="533" spans="1:31" x14ac:dyDescent="0.25">
      <c r="A533" s="28" t="s">
        <v>8795</v>
      </c>
      <c r="B533" s="26" t="s">
        <v>1277</v>
      </c>
      <c r="C533" s="26" t="s">
        <v>1322</v>
      </c>
      <c r="D533" s="26" t="s">
        <v>8737</v>
      </c>
      <c r="E533" s="31"/>
      <c r="F533" s="31" t="s">
        <v>217</v>
      </c>
      <c r="G533" s="26" t="s">
        <v>88</v>
      </c>
      <c r="H533" s="26"/>
      <c r="I533" s="26"/>
      <c r="J533" s="26" t="s">
        <v>1319</v>
      </c>
      <c r="K533" s="31"/>
      <c r="L533" s="26"/>
      <c r="M533" s="26" t="s">
        <v>1319</v>
      </c>
      <c r="N533" s="26"/>
      <c r="O533" s="26"/>
      <c r="Q533" s="29" t="str">
        <f t="shared" si="553"/>
        <v>ZK556</v>
      </c>
      <c r="R533" s="29" t="str">
        <f t="shared" si="554"/>
        <v>ROYAL AIR FORCE</v>
      </c>
      <c r="S533" s="29" t="str">
        <f t="shared" si="555"/>
        <v>H47</v>
      </c>
      <c r="T533" s="29" t="str">
        <f t="shared" si="556"/>
        <v>CHINOOK</v>
      </c>
      <c r="U533" s="29">
        <f t="shared" si="557"/>
        <v>0</v>
      </c>
      <c r="V533" s="29" t="str">
        <f t="shared" si="558"/>
        <v>VM</v>
      </c>
      <c r="W533" s="29" t="str">
        <f t="shared" si="559"/>
        <v>M</v>
      </c>
      <c r="X533" s="29">
        <f t="shared" si="560"/>
        <v>0</v>
      </c>
      <c r="Y533" s="29">
        <f t="shared" si="561"/>
        <v>0</v>
      </c>
      <c r="Z533" s="29" t="str">
        <f t="shared" si="562"/>
        <v>SHF</v>
      </c>
      <c r="AA533" s="29">
        <f t="shared" si="563"/>
        <v>0</v>
      </c>
      <c r="AB533" s="29">
        <f t="shared" si="564"/>
        <v>0</v>
      </c>
      <c r="AC533" s="29" t="str">
        <f t="shared" si="565"/>
        <v>SHF</v>
      </c>
      <c r="AD533" s="29">
        <f t="shared" si="566"/>
        <v>0</v>
      </c>
      <c r="AE533" s="29">
        <f t="shared" si="567"/>
        <v>0</v>
      </c>
    </row>
    <row r="534" spans="1:31" x14ac:dyDescent="0.25">
      <c r="A534" s="26" t="s">
        <v>8796</v>
      </c>
      <c r="B534" s="26" t="s">
        <v>1277</v>
      </c>
      <c r="C534" s="26" t="s">
        <v>1322</v>
      </c>
      <c r="D534" s="26" t="s">
        <v>8737</v>
      </c>
      <c r="E534" s="31"/>
      <c r="F534" s="31" t="s">
        <v>217</v>
      </c>
      <c r="G534" s="26" t="s">
        <v>88</v>
      </c>
      <c r="H534" s="26"/>
      <c r="I534" s="26"/>
      <c r="J534" s="26" t="s">
        <v>1319</v>
      </c>
      <c r="K534" s="31"/>
      <c r="L534" s="26"/>
      <c r="M534" s="26" t="s">
        <v>1319</v>
      </c>
      <c r="N534" s="26"/>
      <c r="O534" s="26"/>
      <c r="Q534" s="29" t="str">
        <f t="shared" si="553"/>
        <v>ZK557</v>
      </c>
      <c r="R534" s="29" t="str">
        <f t="shared" si="554"/>
        <v>ROYAL AIR FORCE</v>
      </c>
      <c r="S534" s="29" t="str">
        <f t="shared" si="555"/>
        <v>H47</v>
      </c>
      <c r="T534" s="29" t="str">
        <f t="shared" si="556"/>
        <v>CHINOOK</v>
      </c>
      <c r="U534" s="29">
        <f t="shared" si="557"/>
        <v>0</v>
      </c>
      <c r="V534" s="29" t="str">
        <f t="shared" si="558"/>
        <v>VM</v>
      </c>
      <c r="W534" s="29" t="str">
        <f t="shared" si="559"/>
        <v>M</v>
      </c>
      <c r="X534" s="29">
        <f t="shared" si="560"/>
        <v>0</v>
      </c>
      <c r="Y534" s="29">
        <f t="shared" si="561"/>
        <v>0</v>
      </c>
      <c r="Z534" s="29" t="str">
        <f t="shared" si="562"/>
        <v>SHF</v>
      </c>
      <c r="AA534" s="29">
        <f t="shared" si="563"/>
        <v>0</v>
      </c>
      <c r="AB534" s="29">
        <f t="shared" si="564"/>
        <v>0</v>
      </c>
      <c r="AC534" s="29" t="str">
        <f t="shared" si="565"/>
        <v>SHF</v>
      </c>
      <c r="AD534" s="29">
        <f t="shared" si="566"/>
        <v>0</v>
      </c>
      <c r="AE534" s="29">
        <f t="shared" si="567"/>
        <v>0</v>
      </c>
    </row>
    <row r="535" spans="1:31" x14ac:dyDescent="0.25">
      <c r="A535" s="28" t="s">
        <v>8797</v>
      </c>
      <c r="B535" s="26" t="s">
        <v>1277</v>
      </c>
      <c r="C535" s="26" t="s">
        <v>1322</v>
      </c>
      <c r="D535" s="26" t="s">
        <v>8737</v>
      </c>
      <c r="E535" s="31"/>
      <c r="F535" s="31" t="s">
        <v>217</v>
      </c>
      <c r="G535" s="26" t="s">
        <v>88</v>
      </c>
      <c r="H535" s="26"/>
      <c r="I535" s="26"/>
      <c r="J535" s="26" t="s">
        <v>1319</v>
      </c>
      <c r="K535" s="31"/>
      <c r="L535" s="26"/>
      <c r="M535" s="26" t="s">
        <v>1319</v>
      </c>
      <c r="N535" s="26"/>
      <c r="O535" s="26"/>
      <c r="Q535" s="29" t="str">
        <f t="shared" si="553"/>
        <v>ZK558</v>
      </c>
      <c r="R535" s="29" t="str">
        <f t="shared" si="554"/>
        <v>7 SQUADRON, RAF</v>
      </c>
      <c r="S535" s="29" t="str">
        <f t="shared" si="555"/>
        <v>H47</v>
      </c>
      <c r="T535" s="29" t="str">
        <f t="shared" si="556"/>
        <v>CHINOOK</v>
      </c>
      <c r="U535" s="29">
        <f t="shared" si="557"/>
        <v>0</v>
      </c>
      <c r="V535" s="29" t="str">
        <f t="shared" si="558"/>
        <v>VMH</v>
      </c>
      <c r="W535" s="29" t="str">
        <f t="shared" si="559"/>
        <v>M</v>
      </c>
      <c r="X535" s="29">
        <f t="shared" si="560"/>
        <v>0</v>
      </c>
      <c r="Y535" s="29">
        <f t="shared" si="561"/>
        <v>0</v>
      </c>
      <c r="Z535" s="29" t="str">
        <f t="shared" si="562"/>
        <v>SHF</v>
      </c>
      <c r="AA535" s="29">
        <f t="shared" si="563"/>
        <v>0</v>
      </c>
      <c r="AB535" s="29">
        <f t="shared" si="564"/>
        <v>0</v>
      </c>
      <c r="AC535" s="29" t="str">
        <f t="shared" si="565"/>
        <v>SHF</v>
      </c>
      <c r="AD535" s="29">
        <f t="shared" si="566"/>
        <v>0</v>
      </c>
      <c r="AE535" s="29">
        <f t="shared" si="567"/>
        <v>0</v>
      </c>
    </row>
    <row r="536" spans="1:31" x14ac:dyDescent="0.25">
      <c r="A536" s="28" t="s">
        <v>8799</v>
      </c>
      <c r="B536" s="26" t="s">
        <v>1277</v>
      </c>
      <c r="C536" s="26" t="s">
        <v>1322</v>
      </c>
      <c r="D536" s="26" t="s">
        <v>8737</v>
      </c>
      <c r="E536" s="31"/>
      <c r="F536" s="31" t="s">
        <v>217</v>
      </c>
      <c r="G536" s="26" t="s">
        <v>88</v>
      </c>
      <c r="H536" s="26"/>
      <c r="I536" s="26"/>
      <c r="J536" s="26" t="s">
        <v>1319</v>
      </c>
      <c r="K536" s="31"/>
      <c r="L536" s="26"/>
      <c r="M536" s="26" t="s">
        <v>1319</v>
      </c>
      <c r="N536" s="26"/>
      <c r="O536" s="26"/>
      <c r="Q536" s="29" t="str">
        <f t="shared" si="553"/>
        <v>ZK558</v>
      </c>
      <c r="R536" s="29" t="str">
        <f t="shared" si="554"/>
        <v>ROYAL AIR FORCE</v>
      </c>
      <c r="S536" s="29" t="str">
        <f t="shared" si="555"/>
        <v>H47</v>
      </c>
      <c r="T536" s="29" t="str">
        <f t="shared" si="556"/>
        <v>CHINOOK</v>
      </c>
      <c r="U536" s="29">
        <f t="shared" si="557"/>
        <v>0</v>
      </c>
      <c r="V536" s="29" t="str">
        <f t="shared" si="558"/>
        <v>VM</v>
      </c>
      <c r="W536" s="29" t="str">
        <f t="shared" si="559"/>
        <v>M</v>
      </c>
      <c r="X536" s="29">
        <f t="shared" si="560"/>
        <v>0</v>
      </c>
      <c r="Y536" s="29">
        <f t="shared" si="561"/>
        <v>0</v>
      </c>
      <c r="Z536" s="29" t="str">
        <f t="shared" si="562"/>
        <v>SHF</v>
      </c>
      <c r="AA536" s="29">
        <f t="shared" si="563"/>
        <v>0</v>
      </c>
      <c r="AB536" s="29">
        <f t="shared" si="564"/>
        <v>0</v>
      </c>
      <c r="AC536" s="29" t="str">
        <f t="shared" si="565"/>
        <v>SHF</v>
      </c>
      <c r="AD536" s="29">
        <f t="shared" si="566"/>
        <v>0</v>
      </c>
      <c r="AE536" s="29">
        <f t="shared" si="567"/>
        <v>0</v>
      </c>
    </row>
    <row r="537" spans="1:31" x14ac:dyDescent="0.25">
      <c r="A537" s="26" t="s">
        <v>8802</v>
      </c>
      <c r="B537" s="26" t="s">
        <v>1277</v>
      </c>
      <c r="C537" s="26" t="s">
        <v>1322</v>
      </c>
      <c r="D537" s="26" t="s">
        <v>8737</v>
      </c>
      <c r="E537" s="31"/>
      <c r="F537" s="31" t="s">
        <v>217</v>
      </c>
      <c r="G537" s="26" t="s">
        <v>88</v>
      </c>
      <c r="H537" s="26"/>
      <c r="I537" s="26"/>
      <c r="J537" s="26" t="s">
        <v>1319</v>
      </c>
      <c r="K537" s="31"/>
      <c r="L537" s="26"/>
      <c r="M537" s="26" t="s">
        <v>1319</v>
      </c>
      <c r="N537" s="26"/>
      <c r="O537" s="26"/>
      <c r="Q537" s="29" t="str">
        <f t="shared" si="553"/>
        <v>ZK559</v>
      </c>
      <c r="R537" s="29" t="str">
        <f t="shared" si="554"/>
        <v>ROYAL AIR FORCE</v>
      </c>
      <c r="S537" s="29" t="str">
        <f t="shared" si="555"/>
        <v>H47</v>
      </c>
      <c r="T537" s="29" t="str">
        <f t="shared" si="556"/>
        <v>CHINOOK</v>
      </c>
      <c r="U537" s="29">
        <f t="shared" si="557"/>
        <v>0</v>
      </c>
      <c r="V537" s="29" t="str">
        <f t="shared" si="558"/>
        <v>VM</v>
      </c>
      <c r="W537" s="29" t="str">
        <f t="shared" si="559"/>
        <v>M</v>
      </c>
      <c r="X537" s="29">
        <f t="shared" si="560"/>
        <v>0</v>
      </c>
      <c r="Y537" s="29">
        <f t="shared" si="561"/>
        <v>0</v>
      </c>
      <c r="Z537" s="29" t="str">
        <f t="shared" si="562"/>
        <v>SHF</v>
      </c>
      <c r="AA537" s="29">
        <f t="shared" si="563"/>
        <v>0</v>
      </c>
      <c r="AB537" s="29">
        <f t="shared" si="564"/>
        <v>0</v>
      </c>
      <c r="AC537" s="29" t="str">
        <f t="shared" si="565"/>
        <v>SHF</v>
      </c>
      <c r="AD537" s="29">
        <f t="shared" si="566"/>
        <v>0</v>
      </c>
      <c r="AE537" s="29">
        <f t="shared" si="567"/>
        <v>0</v>
      </c>
    </row>
    <row r="538" spans="1:31" x14ac:dyDescent="0.25">
      <c r="A538" s="28" t="s">
        <v>8803</v>
      </c>
      <c r="B538" s="26" t="s">
        <v>1277</v>
      </c>
      <c r="C538" s="26" t="s">
        <v>1322</v>
      </c>
      <c r="D538" s="26" t="s">
        <v>8737</v>
      </c>
      <c r="E538" s="31"/>
      <c r="F538" s="31" t="s">
        <v>217</v>
      </c>
      <c r="G538" s="26" t="s">
        <v>88</v>
      </c>
      <c r="H538" s="26"/>
      <c r="I538" s="26"/>
      <c r="J538" s="26" t="s">
        <v>1319</v>
      </c>
      <c r="K538" s="31"/>
      <c r="L538" s="26"/>
      <c r="M538" s="26" t="s">
        <v>1319</v>
      </c>
      <c r="N538" s="26"/>
      <c r="O538" s="26"/>
      <c r="Q538" s="29" t="str">
        <f t="shared" si="553"/>
        <v>ZK560</v>
      </c>
      <c r="R538" s="29" t="str">
        <f t="shared" si="554"/>
        <v>ROYAL AIR FORCE</v>
      </c>
      <c r="S538" s="29" t="str">
        <f t="shared" si="555"/>
        <v>H47</v>
      </c>
      <c r="T538" s="29" t="str">
        <f t="shared" si="556"/>
        <v>CHINOOK</v>
      </c>
      <c r="U538" s="29">
        <f t="shared" si="557"/>
        <v>0</v>
      </c>
      <c r="V538" s="29" t="str">
        <f t="shared" si="558"/>
        <v>VM</v>
      </c>
      <c r="W538" s="29" t="str">
        <f t="shared" si="559"/>
        <v>M</v>
      </c>
      <c r="X538" s="29">
        <f t="shared" si="560"/>
        <v>0</v>
      </c>
      <c r="Y538" s="29">
        <f t="shared" si="561"/>
        <v>0</v>
      </c>
      <c r="Z538" s="29" t="str">
        <f t="shared" si="562"/>
        <v>SHF</v>
      </c>
      <c r="AA538" s="29">
        <f t="shared" si="563"/>
        <v>0</v>
      </c>
      <c r="AB538" s="29">
        <f t="shared" si="564"/>
        <v>0</v>
      </c>
      <c r="AC538" s="29" t="str">
        <f t="shared" si="565"/>
        <v>SHF</v>
      </c>
      <c r="AD538" s="29">
        <f t="shared" si="566"/>
        <v>0</v>
      </c>
      <c r="AE538" s="29">
        <f t="shared" si="567"/>
        <v>0</v>
      </c>
    </row>
    <row r="539" spans="1:31" x14ac:dyDescent="0.25">
      <c r="A539" s="28" t="s">
        <v>8804</v>
      </c>
      <c r="B539" s="26" t="s">
        <v>1277</v>
      </c>
      <c r="C539" s="26" t="s">
        <v>1322</v>
      </c>
      <c r="D539" s="26" t="s">
        <v>8737</v>
      </c>
      <c r="E539" s="31"/>
      <c r="F539" s="31" t="s">
        <v>217</v>
      </c>
      <c r="G539" s="26" t="s">
        <v>88</v>
      </c>
      <c r="H539" s="26"/>
      <c r="I539" s="26"/>
      <c r="J539" s="26" t="s">
        <v>1319</v>
      </c>
      <c r="K539" s="31"/>
      <c r="L539" s="26"/>
      <c r="M539" s="26" t="s">
        <v>1319</v>
      </c>
      <c r="N539" s="26"/>
      <c r="O539" s="26"/>
      <c r="Q539" s="29" t="str">
        <f t="shared" si="553"/>
        <v>ZK561</v>
      </c>
      <c r="R539" s="29" t="str">
        <f t="shared" si="554"/>
        <v>ROYAL AIR FORCE</v>
      </c>
      <c r="S539" s="29" t="str">
        <f t="shared" si="555"/>
        <v>H47</v>
      </c>
      <c r="T539" s="29" t="str">
        <f t="shared" si="556"/>
        <v>CHINOOK</v>
      </c>
      <c r="U539" s="29">
        <f t="shared" si="557"/>
        <v>0</v>
      </c>
      <c r="V539" s="29" t="str">
        <f t="shared" si="558"/>
        <v>VM</v>
      </c>
      <c r="W539" s="29" t="str">
        <f t="shared" si="559"/>
        <v>M</v>
      </c>
      <c r="X539" s="29">
        <f t="shared" si="560"/>
        <v>0</v>
      </c>
      <c r="Y539" s="29">
        <f t="shared" si="561"/>
        <v>0</v>
      </c>
      <c r="Z539" s="29" t="str">
        <f t="shared" si="562"/>
        <v>SHF</v>
      </c>
      <c r="AA539" s="29">
        <f t="shared" si="563"/>
        <v>0</v>
      </c>
      <c r="AB539" s="29">
        <f t="shared" si="564"/>
        <v>0</v>
      </c>
      <c r="AC539" s="29" t="str">
        <f t="shared" si="565"/>
        <v>SHF</v>
      </c>
      <c r="AD539" s="29">
        <f t="shared" si="566"/>
        <v>0</v>
      </c>
      <c r="AE539" s="29">
        <f t="shared" si="567"/>
        <v>0</v>
      </c>
    </row>
    <row r="540" spans="1:31" x14ac:dyDescent="0.25">
      <c r="A540" s="28" t="s">
        <v>8805</v>
      </c>
      <c r="B540" s="26" t="s">
        <v>1277</v>
      </c>
      <c r="C540" s="26" t="s">
        <v>1322</v>
      </c>
      <c r="D540" s="26" t="s">
        <v>8737</v>
      </c>
      <c r="E540" s="31"/>
      <c r="F540" s="31" t="s">
        <v>217</v>
      </c>
      <c r="G540" s="26" t="s">
        <v>88</v>
      </c>
      <c r="H540" s="26"/>
      <c r="I540" s="26"/>
      <c r="J540" s="26" t="s">
        <v>1319</v>
      </c>
      <c r="K540" s="31"/>
      <c r="L540" s="26"/>
      <c r="M540" s="26" t="s">
        <v>1319</v>
      </c>
      <c r="N540" s="26"/>
      <c r="O540" s="26"/>
      <c r="Q540" s="29" t="str">
        <f t="shared" si="553"/>
        <v>ZK562</v>
      </c>
      <c r="R540" s="29" t="str">
        <f t="shared" si="554"/>
        <v>ROYAL AIR FORCE</v>
      </c>
      <c r="S540" s="29" t="str">
        <f t="shared" si="555"/>
        <v>H47</v>
      </c>
      <c r="T540" s="29" t="str">
        <f t="shared" si="556"/>
        <v>CHINOOK</v>
      </c>
      <c r="U540" s="29">
        <f t="shared" si="557"/>
        <v>0</v>
      </c>
      <c r="V540" s="29" t="str">
        <f t="shared" si="558"/>
        <v>VM</v>
      </c>
      <c r="W540" s="29" t="str">
        <f t="shared" si="559"/>
        <v>M</v>
      </c>
      <c r="X540" s="29">
        <f t="shared" si="560"/>
        <v>0</v>
      </c>
      <c r="Y540" s="29">
        <f t="shared" si="561"/>
        <v>0</v>
      </c>
      <c r="Z540" s="29" t="str">
        <f t="shared" si="562"/>
        <v>SHF</v>
      </c>
      <c r="AA540" s="29">
        <f t="shared" si="563"/>
        <v>0</v>
      </c>
      <c r="AB540" s="29">
        <f t="shared" si="564"/>
        <v>0</v>
      </c>
      <c r="AC540" s="29" t="str">
        <f t="shared" si="565"/>
        <v>SHF</v>
      </c>
      <c r="AD540" s="29">
        <f t="shared" si="566"/>
        <v>0</v>
      </c>
      <c r="AE540" s="29">
        <f t="shared" si="567"/>
        <v>0</v>
      </c>
    </row>
    <row r="541" spans="1:31" x14ac:dyDescent="0.25">
      <c r="A541" s="28" t="s">
        <v>8806</v>
      </c>
      <c r="B541" s="26" t="s">
        <v>1277</v>
      </c>
      <c r="C541" s="26" t="s">
        <v>1322</v>
      </c>
      <c r="D541" s="26" t="s">
        <v>8737</v>
      </c>
      <c r="E541" s="31"/>
      <c r="F541" s="31" t="s">
        <v>217</v>
      </c>
      <c r="G541" s="26" t="s">
        <v>88</v>
      </c>
      <c r="H541" s="26"/>
      <c r="I541" s="26"/>
      <c r="J541" s="26" t="s">
        <v>1319</v>
      </c>
      <c r="K541" s="31"/>
      <c r="L541" s="26"/>
      <c r="M541" s="26" t="s">
        <v>1319</v>
      </c>
      <c r="N541" s="26"/>
      <c r="O541" s="26"/>
      <c r="Q541" s="29" t="str">
        <f t="shared" si="553"/>
        <v>ZK563</v>
      </c>
      <c r="R541" s="29" t="str">
        <f t="shared" si="554"/>
        <v>ROYAL AIR FORCE</v>
      </c>
      <c r="S541" s="29" t="str">
        <f t="shared" si="555"/>
        <v>H47</v>
      </c>
      <c r="T541" s="29" t="str">
        <f t="shared" si="556"/>
        <v>CHINOOK</v>
      </c>
      <c r="U541" s="29">
        <f t="shared" si="557"/>
        <v>0</v>
      </c>
      <c r="V541" s="29" t="str">
        <f t="shared" si="558"/>
        <v>VM</v>
      </c>
      <c r="W541" s="29" t="str">
        <f t="shared" si="559"/>
        <v>M</v>
      </c>
      <c r="X541" s="29">
        <f t="shared" si="560"/>
        <v>0</v>
      </c>
      <c r="Y541" s="29">
        <f t="shared" si="561"/>
        <v>0</v>
      </c>
      <c r="Z541" s="29" t="str">
        <f t="shared" si="562"/>
        <v>SHF</v>
      </c>
      <c r="AA541" s="29">
        <f t="shared" si="563"/>
        <v>0</v>
      </c>
      <c r="AB541" s="29">
        <f t="shared" si="564"/>
        <v>0</v>
      </c>
      <c r="AC541" s="29" t="str">
        <f t="shared" si="565"/>
        <v>SHF</v>
      </c>
      <c r="AD541" s="29">
        <f t="shared" si="566"/>
        <v>0</v>
      </c>
      <c r="AE541" s="29">
        <f t="shared" si="567"/>
        <v>0</v>
      </c>
    </row>
    <row r="542" spans="1:31" x14ac:dyDescent="0.25">
      <c r="A542" s="28" t="s">
        <v>1320</v>
      </c>
      <c r="B542" s="26" t="s">
        <v>1277</v>
      </c>
      <c r="C542" s="26" t="s">
        <v>1322</v>
      </c>
      <c r="D542" s="26" t="s">
        <v>8737</v>
      </c>
      <c r="E542" s="31"/>
      <c r="F542" s="31" t="s">
        <v>217</v>
      </c>
      <c r="G542" s="26" t="s">
        <v>88</v>
      </c>
      <c r="H542" s="26"/>
      <c r="I542" s="26"/>
      <c r="J542" s="26" t="s">
        <v>1319</v>
      </c>
      <c r="K542" s="31"/>
      <c r="L542" s="26"/>
      <c r="M542" s="26" t="s">
        <v>1319</v>
      </c>
      <c r="N542" s="26"/>
      <c r="O542" s="26"/>
      <c r="Q542" s="29" t="str">
        <f t="shared" si="553"/>
        <v>G-WAZE</v>
      </c>
      <c r="R542" s="29" t="str">
        <f t="shared" si="554"/>
        <v>SLOANE HELICOPTERS LTD</v>
      </c>
      <c r="S542" s="29" t="str">
        <f t="shared" si="555"/>
        <v>A109</v>
      </c>
      <c r="T542" s="29">
        <f t="shared" si="556"/>
        <v>0</v>
      </c>
      <c r="U542" s="29">
        <f t="shared" si="557"/>
        <v>0</v>
      </c>
      <c r="V542" s="29" t="str">
        <f t="shared" si="558"/>
        <v>VCH</v>
      </c>
      <c r="W542" s="29" t="str">
        <f t="shared" si="559"/>
        <v>AD</v>
      </c>
      <c r="X542" s="29">
        <f t="shared" si="560"/>
        <v>0</v>
      </c>
      <c r="Y542" s="29">
        <f t="shared" si="561"/>
        <v>0</v>
      </c>
      <c r="Z542" s="29" t="str">
        <f t="shared" si="562"/>
        <v>SLN</v>
      </c>
      <c r="AA542" s="29">
        <f t="shared" si="563"/>
        <v>0</v>
      </c>
      <c r="AB542" s="29">
        <f t="shared" si="564"/>
        <v>0</v>
      </c>
      <c r="AC542" s="29" t="str">
        <f t="shared" si="565"/>
        <v>SLN</v>
      </c>
      <c r="AD542" s="29">
        <f t="shared" si="566"/>
        <v>0</v>
      </c>
      <c r="AE542" s="29">
        <f t="shared" si="567"/>
        <v>0</v>
      </c>
    </row>
    <row r="543" spans="1:31" x14ac:dyDescent="0.25">
      <c r="A543" s="28" t="s">
        <v>8808</v>
      </c>
      <c r="B543" s="26" t="s">
        <v>1277</v>
      </c>
      <c r="C543" s="26" t="s">
        <v>1322</v>
      </c>
      <c r="D543" s="26" t="s">
        <v>8737</v>
      </c>
      <c r="E543" s="31"/>
      <c r="F543" s="31" t="s">
        <v>217</v>
      </c>
      <c r="G543" s="26" t="s">
        <v>88</v>
      </c>
      <c r="H543" s="26"/>
      <c r="I543" s="26"/>
      <c r="J543" s="26" t="s">
        <v>1319</v>
      </c>
      <c r="K543" s="31"/>
      <c r="L543" s="26"/>
      <c r="M543" s="26" t="s">
        <v>1319</v>
      </c>
      <c r="N543" s="26"/>
      <c r="O543" s="26"/>
      <c r="Q543" s="29" t="str">
        <f t="shared" si="553"/>
        <v>MK356</v>
      </c>
      <c r="R543" s="29" t="str">
        <f t="shared" si="554"/>
        <v>RAF BBMF</v>
      </c>
      <c r="S543" s="29" t="str">
        <f t="shared" si="555"/>
        <v>SPIT</v>
      </c>
      <c r="T543" s="29" t="str">
        <f t="shared" si="556"/>
        <v>SPITFIRE</v>
      </c>
      <c r="U543" s="29">
        <f t="shared" si="557"/>
        <v>0</v>
      </c>
      <c r="V543" s="29" t="str">
        <f t="shared" si="558"/>
        <v>VM</v>
      </c>
      <c r="W543" s="29" t="str">
        <f t="shared" si="559"/>
        <v>M</v>
      </c>
      <c r="X543" s="29">
        <f t="shared" si="560"/>
        <v>0</v>
      </c>
      <c r="Y543" s="29">
        <f t="shared" si="561"/>
        <v>0</v>
      </c>
      <c r="Z543" s="29">
        <f t="shared" si="562"/>
        <v>0</v>
      </c>
      <c r="AA543" s="29">
        <f t="shared" si="563"/>
        <v>0</v>
      </c>
      <c r="AB543" s="29">
        <f t="shared" si="564"/>
        <v>0</v>
      </c>
      <c r="AC543" s="29" t="str">
        <f t="shared" si="565"/>
        <v>SPIT90</v>
      </c>
      <c r="AD543" s="29">
        <f t="shared" si="566"/>
        <v>0</v>
      </c>
      <c r="AE543" s="29">
        <f t="shared" si="567"/>
        <v>0</v>
      </c>
    </row>
    <row r="544" spans="1:31" x14ac:dyDescent="0.25">
      <c r="A544" s="28" t="s">
        <v>8810</v>
      </c>
      <c r="B544" s="26" t="s">
        <v>1277</v>
      </c>
      <c r="C544" s="26" t="s">
        <v>1322</v>
      </c>
      <c r="D544" s="26" t="s">
        <v>8737</v>
      </c>
      <c r="E544" s="31"/>
      <c r="F544" s="31" t="s">
        <v>217</v>
      </c>
      <c r="G544" s="26" t="s">
        <v>88</v>
      </c>
      <c r="H544" s="26"/>
      <c r="I544" s="26"/>
      <c r="J544" s="26" t="s">
        <v>1319</v>
      </c>
      <c r="K544" s="31"/>
      <c r="L544" s="26"/>
      <c r="M544" s="26" t="s">
        <v>1319</v>
      </c>
      <c r="N544" s="26"/>
      <c r="O544" s="26"/>
      <c r="Q544" s="29" t="str">
        <f t="shared" si="553"/>
        <v>G-MCGW</v>
      </c>
      <c r="R544" s="29" t="str">
        <f t="shared" si="554"/>
        <v>BABCOCK MISSION CRITICAL SERVICES</v>
      </c>
      <c r="S544" s="29" t="str">
        <f t="shared" si="555"/>
        <v>A189</v>
      </c>
      <c r="T544" s="29">
        <f t="shared" si="556"/>
        <v>0</v>
      </c>
      <c r="U544" s="29">
        <f t="shared" si="557"/>
        <v>0</v>
      </c>
      <c r="V544" s="29" t="str">
        <f t="shared" si="558"/>
        <v>VCH</v>
      </c>
      <c r="W544" s="29" t="str">
        <f t="shared" si="559"/>
        <v>L</v>
      </c>
      <c r="X544" s="29">
        <f t="shared" si="560"/>
        <v>0</v>
      </c>
      <c r="Y544" s="29">
        <f t="shared" si="561"/>
        <v>0</v>
      </c>
      <c r="Z544" s="29" t="str">
        <f t="shared" si="562"/>
        <v>SRG</v>
      </c>
      <c r="AA544" s="29">
        <f t="shared" si="563"/>
        <v>0</v>
      </c>
      <c r="AB544" s="29">
        <f t="shared" si="564"/>
        <v>0</v>
      </c>
      <c r="AC544" s="29" t="str">
        <f t="shared" si="565"/>
        <v>SRG18</v>
      </c>
      <c r="AD544" s="29">
        <f t="shared" si="566"/>
        <v>0</v>
      </c>
      <c r="AE544" s="29">
        <f t="shared" si="567"/>
        <v>0</v>
      </c>
    </row>
    <row r="545" spans="1:31" x14ac:dyDescent="0.25">
      <c r="A545" s="28" t="s">
        <v>8811</v>
      </c>
      <c r="B545" s="26" t="s">
        <v>1277</v>
      </c>
      <c r="C545" s="26" t="s">
        <v>1322</v>
      </c>
      <c r="D545" s="26" t="s">
        <v>8737</v>
      </c>
      <c r="E545" s="31"/>
      <c r="F545" s="31" t="s">
        <v>217</v>
      </c>
      <c r="G545" s="26" t="s">
        <v>88</v>
      </c>
      <c r="H545" s="26"/>
      <c r="I545" s="26"/>
      <c r="J545" s="26" t="s">
        <v>1319</v>
      </c>
      <c r="K545" s="31"/>
      <c r="L545" s="26"/>
      <c r="M545" s="26" t="s">
        <v>1319</v>
      </c>
      <c r="N545" s="26"/>
      <c r="O545" s="26"/>
      <c r="Q545" s="29" t="str">
        <f t="shared" si="553"/>
        <v>G-MCGK</v>
      </c>
      <c r="R545" s="29" t="str">
        <f t="shared" si="554"/>
        <v>BRISTOW HELICOPTERS LTD</v>
      </c>
      <c r="S545" s="29" t="str">
        <f t="shared" si="555"/>
        <v>S92</v>
      </c>
      <c r="T545" s="29" t="str">
        <f t="shared" si="556"/>
        <v>CYCLONE</v>
      </c>
      <c r="U545" s="29">
        <f t="shared" si="557"/>
        <v>0</v>
      </c>
      <c r="V545" s="29" t="str">
        <f t="shared" si="558"/>
        <v>VCH</v>
      </c>
      <c r="W545" s="29" t="str">
        <f t="shared" si="559"/>
        <v>L</v>
      </c>
      <c r="X545" s="29">
        <f t="shared" si="560"/>
        <v>0</v>
      </c>
      <c r="Y545" s="29">
        <f t="shared" si="561"/>
        <v>0</v>
      </c>
      <c r="Z545" s="29" t="str">
        <f t="shared" si="562"/>
        <v>SRG</v>
      </c>
      <c r="AA545" s="29">
        <f t="shared" si="563"/>
        <v>0</v>
      </c>
      <c r="AB545" s="29">
        <f t="shared" si="564"/>
        <v>0</v>
      </c>
      <c r="AC545" s="29" t="str">
        <f t="shared" si="565"/>
        <v>SRG936</v>
      </c>
      <c r="AD545" s="29">
        <f t="shared" si="566"/>
        <v>0</v>
      </c>
      <c r="AE545" s="29">
        <f t="shared" si="567"/>
        <v>0</v>
      </c>
    </row>
    <row r="546" spans="1:31" x14ac:dyDescent="0.25">
      <c r="A546" s="26" t="s">
        <v>8812</v>
      </c>
      <c r="B546" s="26" t="s">
        <v>1277</v>
      </c>
      <c r="C546" s="26" t="s">
        <v>1322</v>
      </c>
      <c r="D546" s="26" t="s">
        <v>8737</v>
      </c>
      <c r="E546" s="31"/>
      <c r="F546" s="31" t="s">
        <v>217</v>
      </c>
      <c r="G546" s="26" t="s">
        <v>88</v>
      </c>
      <c r="H546" s="26"/>
      <c r="I546" s="26"/>
      <c r="J546" s="26" t="s">
        <v>1319</v>
      </c>
      <c r="K546" s="31"/>
      <c r="L546" s="26"/>
      <c r="M546" s="26" t="s">
        <v>1319</v>
      </c>
      <c r="N546" s="26"/>
      <c r="O546" s="26"/>
      <c r="Q546" s="29" t="str">
        <f t="shared" si="553"/>
        <v>G-MCGT</v>
      </c>
      <c r="R546" s="29" t="str">
        <f t="shared" si="554"/>
        <v>BRISTOW HELICOPTERS LTD</v>
      </c>
      <c r="S546" s="29" t="str">
        <f t="shared" si="555"/>
        <v>A189</v>
      </c>
      <c r="T546" s="29">
        <f t="shared" si="556"/>
        <v>0</v>
      </c>
      <c r="U546" s="29">
        <f t="shared" si="557"/>
        <v>0</v>
      </c>
      <c r="V546" s="29" t="str">
        <f t="shared" si="558"/>
        <v>VCH</v>
      </c>
      <c r="W546" s="29" t="str">
        <f t="shared" si="559"/>
        <v>L</v>
      </c>
      <c r="X546" s="29">
        <f t="shared" si="560"/>
        <v>0</v>
      </c>
      <c r="Y546" s="29">
        <f t="shared" si="561"/>
        <v>0</v>
      </c>
      <c r="Z546" s="29" t="str">
        <f t="shared" si="562"/>
        <v>SRG</v>
      </c>
      <c r="AA546" s="29">
        <f t="shared" si="563"/>
        <v>0</v>
      </c>
      <c r="AB546" s="29">
        <f t="shared" si="564"/>
        <v>0</v>
      </c>
      <c r="AC546" s="29" t="str">
        <f t="shared" si="565"/>
        <v>SRG948</v>
      </c>
      <c r="AD546" s="29">
        <f t="shared" si="566"/>
        <v>0</v>
      </c>
      <c r="AE546" s="29">
        <f t="shared" si="567"/>
        <v>0</v>
      </c>
    </row>
    <row r="547" spans="1:31" x14ac:dyDescent="0.25">
      <c r="A547" s="28" t="s">
        <v>8814</v>
      </c>
      <c r="B547" s="26" t="s">
        <v>1277</v>
      </c>
      <c r="C547" s="26" t="s">
        <v>1322</v>
      </c>
      <c r="D547" s="26" t="s">
        <v>8737</v>
      </c>
      <c r="E547" s="31"/>
      <c r="F547" s="31" t="s">
        <v>217</v>
      </c>
      <c r="G547" s="26" t="s">
        <v>88</v>
      </c>
      <c r="H547" s="26"/>
      <c r="I547" s="26"/>
      <c r="J547" s="26" t="s">
        <v>1319</v>
      </c>
      <c r="K547" s="31"/>
      <c r="L547" s="26"/>
      <c r="M547" s="26" t="s">
        <v>1319</v>
      </c>
      <c r="N547" s="26"/>
      <c r="O547" s="26"/>
      <c r="Q547" s="29" t="str">
        <f t="shared" si="553"/>
        <v>G-RSAF</v>
      </c>
      <c r="R547" s="29" t="str">
        <f t="shared" si="554"/>
        <v>NORTH WALES MILITARY AVIATION SERVICES</v>
      </c>
      <c r="S547" s="29" t="str">
        <f t="shared" si="555"/>
        <v>STRK</v>
      </c>
      <c r="T547" s="29" t="str">
        <f t="shared" si="556"/>
        <v>STRIKEMASTER</v>
      </c>
      <c r="U547" s="29">
        <f t="shared" si="557"/>
        <v>0</v>
      </c>
      <c r="V547" s="29" t="str">
        <f t="shared" si="558"/>
        <v>VC</v>
      </c>
      <c r="W547" s="29" t="str">
        <f t="shared" si="559"/>
        <v>AD</v>
      </c>
      <c r="X547" s="29">
        <f t="shared" si="560"/>
        <v>0</v>
      </c>
      <c r="Y547" s="29">
        <f t="shared" si="561"/>
        <v>0</v>
      </c>
      <c r="Z547" s="29">
        <f t="shared" si="562"/>
        <v>0</v>
      </c>
      <c r="AA547" s="29">
        <f t="shared" si="563"/>
        <v>0</v>
      </c>
      <c r="AB547" s="29">
        <f t="shared" si="564"/>
        <v>0</v>
      </c>
      <c r="AC547" s="29" t="str">
        <f t="shared" si="565"/>
        <v>STRIKE</v>
      </c>
      <c r="AD547" s="29">
        <f t="shared" si="566"/>
        <v>0</v>
      </c>
      <c r="AE547" s="29" t="str">
        <f t="shared" si="567"/>
        <v>EMERGENCY BALLISTIC DEVICE</v>
      </c>
    </row>
    <row r="548" spans="1:31" x14ac:dyDescent="0.25">
      <c r="A548" s="28" t="s">
        <v>8815</v>
      </c>
      <c r="B548" s="26" t="s">
        <v>1277</v>
      </c>
      <c r="C548" s="26" t="s">
        <v>1322</v>
      </c>
      <c r="D548" s="26" t="s">
        <v>8737</v>
      </c>
      <c r="E548" s="31"/>
      <c r="F548" s="31" t="s">
        <v>217</v>
      </c>
      <c r="G548" s="26" t="s">
        <v>88</v>
      </c>
      <c r="H548" s="26"/>
      <c r="I548" s="26"/>
      <c r="J548" s="26" t="s">
        <v>1319</v>
      </c>
      <c r="K548" s="31"/>
      <c r="L548" s="26"/>
      <c r="M548" s="26" t="s">
        <v>1319</v>
      </c>
      <c r="N548" s="26"/>
      <c r="O548" s="26"/>
      <c r="Q548" s="29" t="str">
        <f t="shared" si="553"/>
        <v>G-SOAF</v>
      </c>
      <c r="R548" s="29" t="str">
        <f t="shared" si="554"/>
        <v>NORTH WALES MILITARY AVIATION SERVICES</v>
      </c>
      <c r="S548" s="29" t="str">
        <f t="shared" si="555"/>
        <v>STRK</v>
      </c>
      <c r="T548" s="29" t="str">
        <f t="shared" si="556"/>
        <v>STRIKEMASTER</v>
      </c>
      <c r="U548" s="29">
        <f t="shared" si="557"/>
        <v>0</v>
      </c>
      <c r="V548" s="29" t="str">
        <f t="shared" si="558"/>
        <v>VC</v>
      </c>
      <c r="W548" s="29" t="str">
        <f t="shared" si="559"/>
        <v>AD</v>
      </c>
      <c r="X548" s="29">
        <f t="shared" si="560"/>
        <v>0</v>
      </c>
      <c r="Y548" s="29">
        <f t="shared" si="561"/>
        <v>0</v>
      </c>
      <c r="Z548" s="29">
        <f t="shared" si="562"/>
        <v>0</v>
      </c>
      <c r="AA548" s="29">
        <f t="shared" si="563"/>
        <v>0</v>
      </c>
      <c r="AB548" s="29">
        <f t="shared" si="564"/>
        <v>0</v>
      </c>
      <c r="AC548" s="29" t="str">
        <f t="shared" si="565"/>
        <v>STRIKE</v>
      </c>
      <c r="AD548" s="29">
        <f t="shared" si="566"/>
        <v>0</v>
      </c>
      <c r="AE548" s="29" t="str">
        <f t="shared" si="567"/>
        <v>EMERGENCY BALLISTIC DEVICE</v>
      </c>
    </row>
    <row r="549" spans="1:31" x14ac:dyDescent="0.25">
      <c r="A549" s="26" t="s">
        <v>8818</v>
      </c>
      <c r="B549" s="26" t="s">
        <v>1277</v>
      </c>
      <c r="C549" s="26" t="s">
        <v>1322</v>
      </c>
      <c r="D549" s="26" t="s">
        <v>8737</v>
      </c>
      <c r="E549" s="31"/>
      <c r="F549" s="31" t="s">
        <v>217</v>
      </c>
      <c r="G549" s="26" t="s">
        <v>88</v>
      </c>
      <c r="H549" s="26"/>
      <c r="I549" s="26"/>
      <c r="J549" s="26" t="s">
        <v>1319</v>
      </c>
      <c r="K549" s="31"/>
      <c r="L549" s="26"/>
      <c r="M549" s="26" t="s">
        <v>1319</v>
      </c>
      <c r="N549" s="26"/>
      <c r="O549" s="26"/>
      <c r="Q549" s="29" t="str">
        <f t="shared" si="553"/>
        <v>G-BMGC</v>
      </c>
      <c r="R549" s="29" t="str">
        <f t="shared" si="554"/>
        <v>FLY NAVY HERITAGE TRUST</v>
      </c>
      <c r="S549" s="29" t="str">
        <f t="shared" si="555"/>
        <v>SWOR</v>
      </c>
      <c r="T549" s="29" t="str">
        <f t="shared" si="556"/>
        <v>SWORDFISH</v>
      </c>
      <c r="U549" s="29">
        <f t="shared" si="557"/>
        <v>0</v>
      </c>
      <c r="V549" s="29" t="str">
        <f t="shared" si="558"/>
        <v>VM</v>
      </c>
      <c r="W549" s="29" t="str">
        <f t="shared" si="559"/>
        <v>M</v>
      </c>
      <c r="X549" s="29">
        <f t="shared" si="560"/>
        <v>0</v>
      </c>
      <c r="Y549" s="29">
        <f t="shared" si="561"/>
        <v>0</v>
      </c>
      <c r="Z549" s="29">
        <f t="shared" si="562"/>
        <v>0</v>
      </c>
      <c r="AA549" s="29">
        <f t="shared" si="563"/>
        <v>0</v>
      </c>
      <c r="AB549" s="29">
        <f t="shared" si="564"/>
        <v>0</v>
      </c>
      <c r="AC549" s="29" t="str">
        <f t="shared" si="565"/>
        <v>SWDFSH</v>
      </c>
      <c r="AD549" s="29">
        <f t="shared" si="566"/>
        <v>0</v>
      </c>
      <c r="AE549" s="29">
        <f t="shared" si="567"/>
        <v>0</v>
      </c>
    </row>
    <row r="550" spans="1:31" x14ac:dyDescent="0.25">
      <c r="A550" s="28" t="s">
        <v>8819</v>
      </c>
      <c r="B550" s="26" t="s">
        <v>1277</v>
      </c>
      <c r="C550" s="26" t="s">
        <v>1322</v>
      </c>
      <c r="D550" s="26" t="s">
        <v>8737</v>
      </c>
      <c r="E550" s="31"/>
      <c r="F550" s="31" t="s">
        <v>217</v>
      </c>
      <c r="G550" s="26" t="s">
        <v>88</v>
      </c>
      <c r="H550" s="26"/>
      <c r="I550" s="26"/>
      <c r="J550" s="26" t="s">
        <v>1319</v>
      </c>
      <c r="K550" s="31"/>
      <c r="L550" s="26"/>
      <c r="M550" s="26" t="s">
        <v>1319</v>
      </c>
      <c r="N550" s="26"/>
      <c r="O550" s="26"/>
      <c r="Q550" s="29" t="str">
        <f t="shared" ref="Q550:Q557" si="568">A634</f>
        <v>ZM501</v>
      </c>
      <c r="R550" s="29" t="str">
        <f t="shared" ref="R550:R557" si="569">B634</f>
        <v>DEFENSE HELICOPTER FLYING SCHOOL</v>
      </c>
      <c r="S550" s="29" t="str">
        <f t="shared" ref="S550:S557" si="570">C634</f>
        <v>EC45</v>
      </c>
      <c r="T550" s="29">
        <f t="shared" ref="T550:T557" si="571">D634</f>
        <v>0</v>
      </c>
      <c r="U550" s="29">
        <f t="shared" ref="U550:U557" si="572">E634</f>
        <v>0</v>
      </c>
      <c r="V550" s="29" t="str">
        <f t="shared" ref="V550:V557" si="573">F634</f>
        <v>VMH</v>
      </c>
      <c r="W550" s="29" t="str">
        <f t="shared" ref="W550:W557" si="574">G634</f>
        <v>M</v>
      </c>
      <c r="X550" s="29">
        <f t="shared" ref="X550:X557" si="575">H634</f>
        <v>0</v>
      </c>
      <c r="Y550" s="29">
        <f t="shared" ref="Y550:Y557" si="576">I634</f>
        <v>0</v>
      </c>
      <c r="Z550" s="29" t="str">
        <f t="shared" ref="Z550:Z557" si="577">J634</f>
        <v>SYS</v>
      </c>
      <c r="AA550" s="29">
        <f t="shared" ref="AA550:AA557" si="578">K634</f>
        <v>0</v>
      </c>
      <c r="AB550" s="29">
        <f t="shared" ref="AB550:AB557" si="579">L634</f>
        <v>0</v>
      </c>
      <c r="AC550" s="29" t="str">
        <f t="shared" ref="AC550:AC557" si="580">M634</f>
        <v>SYS01</v>
      </c>
      <c r="AD550" s="29">
        <f t="shared" ref="AD550:AD557" si="581">N634</f>
        <v>0</v>
      </c>
      <c r="AE550" s="29">
        <f t="shared" ref="AE550:AE557" si="582">O634</f>
        <v>0</v>
      </c>
    </row>
    <row r="551" spans="1:31" x14ac:dyDescent="0.25">
      <c r="A551" s="26" t="s">
        <v>8820</v>
      </c>
      <c r="B551" s="26" t="s">
        <v>1277</v>
      </c>
      <c r="C551" s="26" t="s">
        <v>1322</v>
      </c>
      <c r="D551" s="26" t="s">
        <v>8737</v>
      </c>
      <c r="E551" s="31"/>
      <c r="F551" s="31" t="s">
        <v>217</v>
      </c>
      <c r="G551" s="26" t="s">
        <v>88</v>
      </c>
      <c r="H551" s="26"/>
      <c r="I551" s="26"/>
      <c r="J551" s="26" t="s">
        <v>1319</v>
      </c>
      <c r="K551" s="31"/>
      <c r="L551" s="26"/>
      <c r="M551" s="26" t="s">
        <v>1319</v>
      </c>
      <c r="N551" s="26"/>
      <c r="O551" s="26"/>
      <c r="Q551" s="29" t="str">
        <f t="shared" si="568"/>
        <v>ZM502</v>
      </c>
      <c r="R551" s="29" t="str">
        <f t="shared" si="569"/>
        <v>DEFENSE HELICOPTER FLYING SCHOOL</v>
      </c>
      <c r="S551" s="29" t="str">
        <f t="shared" si="570"/>
        <v>EC45</v>
      </c>
      <c r="T551" s="29">
        <f t="shared" si="571"/>
        <v>0</v>
      </c>
      <c r="U551" s="29">
        <f t="shared" si="572"/>
        <v>0</v>
      </c>
      <c r="V551" s="29" t="str">
        <f t="shared" si="573"/>
        <v>VMH</v>
      </c>
      <c r="W551" s="29" t="str">
        <f t="shared" si="574"/>
        <v>M</v>
      </c>
      <c r="X551" s="29">
        <f t="shared" si="575"/>
        <v>0</v>
      </c>
      <c r="Y551" s="29">
        <f t="shared" si="576"/>
        <v>0</v>
      </c>
      <c r="Z551" s="29" t="str">
        <f t="shared" si="577"/>
        <v>SYS</v>
      </c>
      <c r="AA551" s="29">
        <f t="shared" si="578"/>
        <v>0</v>
      </c>
      <c r="AB551" s="29">
        <f t="shared" si="579"/>
        <v>0</v>
      </c>
      <c r="AC551" s="29" t="str">
        <f t="shared" si="580"/>
        <v>SYS02</v>
      </c>
      <c r="AD551" s="29">
        <f t="shared" si="581"/>
        <v>0</v>
      </c>
      <c r="AE551" s="29">
        <f t="shared" si="582"/>
        <v>0</v>
      </c>
    </row>
    <row r="552" spans="1:31" x14ac:dyDescent="0.25">
      <c r="A552" s="28" t="s">
        <v>8821</v>
      </c>
      <c r="B552" s="26" t="s">
        <v>1277</v>
      </c>
      <c r="C552" s="26" t="s">
        <v>1322</v>
      </c>
      <c r="D552" s="26" t="s">
        <v>8737</v>
      </c>
      <c r="E552" s="31"/>
      <c r="F552" s="31" t="s">
        <v>217</v>
      </c>
      <c r="G552" s="26" t="s">
        <v>88</v>
      </c>
      <c r="H552" s="26"/>
      <c r="I552" s="26"/>
      <c r="J552" s="26" t="s">
        <v>1319</v>
      </c>
      <c r="K552" s="31"/>
      <c r="L552" s="26"/>
      <c r="M552" s="26" t="s">
        <v>1319</v>
      </c>
      <c r="N552" s="26"/>
      <c r="O552" s="26"/>
      <c r="Q552" s="29" t="str">
        <f t="shared" si="568"/>
        <v>ZM504</v>
      </c>
      <c r="R552" s="29" t="str">
        <f t="shared" si="569"/>
        <v>DEFENSE HELICOPTER FLYING SCHOOL</v>
      </c>
      <c r="S552" s="29" t="str">
        <f t="shared" si="570"/>
        <v>EC35</v>
      </c>
      <c r="T552" s="29">
        <f t="shared" si="571"/>
        <v>0</v>
      </c>
      <c r="U552" s="29">
        <f t="shared" si="572"/>
        <v>0</v>
      </c>
      <c r="V552" s="29" t="str">
        <f t="shared" si="573"/>
        <v>VMH</v>
      </c>
      <c r="W552" s="29" t="str">
        <f t="shared" si="574"/>
        <v>M</v>
      </c>
      <c r="X552" s="29">
        <f t="shared" si="575"/>
        <v>0</v>
      </c>
      <c r="Y552" s="29">
        <f t="shared" si="576"/>
        <v>0</v>
      </c>
      <c r="Z552" s="29" t="str">
        <f t="shared" si="577"/>
        <v>SYS</v>
      </c>
      <c r="AA552" s="29">
        <f t="shared" si="578"/>
        <v>0</v>
      </c>
      <c r="AB552" s="29">
        <f t="shared" si="579"/>
        <v>0</v>
      </c>
      <c r="AC552" s="29" t="str">
        <f t="shared" si="580"/>
        <v>SYS04</v>
      </c>
      <c r="AD552" s="29">
        <f t="shared" si="581"/>
        <v>0</v>
      </c>
      <c r="AE552" s="29">
        <f t="shared" si="582"/>
        <v>0</v>
      </c>
    </row>
    <row r="553" spans="1:31" x14ac:dyDescent="0.25">
      <c r="A553" s="26" t="s">
        <v>8822</v>
      </c>
      <c r="B553" s="26" t="s">
        <v>1277</v>
      </c>
      <c r="C553" s="26" t="s">
        <v>1322</v>
      </c>
      <c r="D553" s="26" t="s">
        <v>8737</v>
      </c>
      <c r="E553" s="31"/>
      <c r="F553" s="31" t="s">
        <v>217</v>
      </c>
      <c r="G553" s="26" t="s">
        <v>88</v>
      </c>
      <c r="H553" s="26"/>
      <c r="I553" s="26"/>
      <c r="J553" s="26" t="s">
        <v>1319</v>
      </c>
      <c r="K553" s="31"/>
      <c r="L553" s="26"/>
      <c r="M553" s="26" t="s">
        <v>1319</v>
      </c>
      <c r="N553" s="26"/>
      <c r="O553" s="26"/>
      <c r="Q553" s="29" t="str">
        <f t="shared" si="568"/>
        <v>ZM505</v>
      </c>
      <c r="R553" s="29" t="str">
        <f t="shared" si="569"/>
        <v>DEFENSE HELICOPTER FLYING SCHOOL</v>
      </c>
      <c r="S553" s="29" t="str">
        <f t="shared" si="570"/>
        <v>EC35</v>
      </c>
      <c r="T553" s="29">
        <f t="shared" si="571"/>
        <v>0</v>
      </c>
      <c r="U553" s="29">
        <f t="shared" si="572"/>
        <v>0</v>
      </c>
      <c r="V553" s="29" t="str">
        <f t="shared" si="573"/>
        <v>VMH</v>
      </c>
      <c r="W553" s="29" t="str">
        <f t="shared" si="574"/>
        <v>M</v>
      </c>
      <c r="X553" s="29">
        <f t="shared" si="575"/>
        <v>0</v>
      </c>
      <c r="Y553" s="29">
        <f t="shared" si="576"/>
        <v>0</v>
      </c>
      <c r="Z553" s="29" t="str">
        <f t="shared" si="577"/>
        <v>SYS</v>
      </c>
      <c r="AA553" s="29">
        <f t="shared" si="578"/>
        <v>0</v>
      </c>
      <c r="AB553" s="29">
        <f t="shared" si="579"/>
        <v>0</v>
      </c>
      <c r="AC553" s="29" t="str">
        <f t="shared" si="580"/>
        <v>SYS05</v>
      </c>
      <c r="AD553" s="29">
        <f t="shared" si="581"/>
        <v>0</v>
      </c>
      <c r="AE553" s="29">
        <f t="shared" si="582"/>
        <v>0</v>
      </c>
    </row>
    <row r="554" spans="1:31" x14ac:dyDescent="0.25">
      <c r="A554" s="28" t="s">
        <v>8823</v>
      </c>
      <c r="B554" s="26" t="s">
        <v>1277</v>
      </c>
      <c r="C554" s="26" t="s">
        <v>1322</v>
      </c>
      <c r="D554" s="26" t="s">
        <v>8737</v>
      </c>
      <c r="E554" s="31"/>
      <c r="F554" s="31" t="s">
        <v>217</v>
      </c>
      <c r="G554" s="26" t="s">
        <v>88</v>
      </c>
      <c r="H554" s="26"/>
      <c r="I554" s="26"/>
      <c r="J554" s="26" t="s">
        <v>1319</v>
      </c>
      <c r="K554" s="31"/>
      <c r="L554" s="26"/>
      <c r="M554" s="26" t="s">
        <v>1319</v>
      </c>
      <c r="N554" s="26"/>
      <c r="O554" s="26"/>
      <c r="Q554" s="29" t="str">
        <f t="shared" si="568"/>
        <v>ZM507</v>
      </c>
      <c r="R554" s="29" t="str">
        <f t="shared" si="569"/>
        <v>DEFENSE HELICOPTER FLYING SCHOOL</v>
      </c>
      <c r="S554" s="29" t="str">
        <f t="shared" si="570"/>
        <v>EC35</v>
      </c>
      <c r="T554" s="29">
        <f t="shared" si="571"/>
        <v>0</v>
      </c>
      <c r="U554" s="29">
        <f t="shared" si="572"/>
        <v>0</v>
      </c>
      <c r="V554" s="29" t="str">
        <f t="shared" si="573"/>
        <v>VMH</v>
      </c>
      <c r="W554" s="29" t="str">
        <f t="shared" si="574"/>
        <v>M</v>
      </c>
      <c r="X554" s="29">
        <f t="shared" si="575"/>
        <v>0</v>
      </c>
      <c r="Y554" s="29">
        <f t="shared" si="576"/>
        <v>0</v>
      </c>
      <c r="Z554" s="29" t="str">
        <f t="shared" si="577"/>
        <v>SYS</v>
      </c>
      <c r="AA554" s="29">
        <f t="shared" si="578"/>
        <v>0</v>
      </c>
      <c r="AB554" s="29">
        <f t="shared" si="579"/>
        <v>0</v>
      </c>
      <c r="AC554" s="29" t="str">
        <f t="shared" si="580"/>
        <v>SYS07</v>
      </c>
      <c r="AD554" s="29">
        <f t="shared" si="581"/>
        <v>0</v>
      </c>
      <c r="AE554" s="29">
        <f t="shared" si="582"/>
        <v>0</v>
      </c>
    </row>
    <row r="555" spans="1:31" x14ac:dyDescent="0.25">
      <c r="A555" s="28" t="s">
        <v>8827</v>
      </c>
      <c r="B555" s="26" t="s">
        <v>1277</v>
      </c>
      <c r="C555" s="26" t="s">
        <v>1322</v>
      </c>
      <c r="D555" s="26" t="s">
        <v>8737</v>
      </c>
      <c r="E555" s="31"/>
      <c r="F555" s="31" t="s">
        <v>217</v>
      </c>
      <c r="G555" s="26" t="s">
        <v>88</v>
      </c>
      <c r="H555" s="26"/>
      <c r="I555" s="26"/>
      <c r="J555" s="26" t="s">
        <v>1319</v>
      </c>
      <c r="K555" s="31"/>
      <c r="L555" s="26"/>
      <c r="M555" s="26" t="s">
        <v>1319</v>
      </c>
      <c r="N555" s="26"/>
      <c r="O555" s="26"/>
      <c r="Q555" s="29" t="str">
        <f t="shared" si="568"/>
        <v>ZM508</v>
      </c>
      <c r="R555" s="29" t="str">
        <f t="shared" si="569"/>
        <v>DEFENSE HELICOPTER FLYING SCHOOL</v>
      </c>
      <c r="S555" s="29" t="str">
        <f t="shared" si="570"/>
        <v>EC35</v>
      </c>
      <c r="T555" s="29">
        <f t="shared" si="571"/>
        <v>0</v>
      </c>
      <c r="U555" s="29">
        <f t="shared" si="572"/>
        <v>0</v>
      </c>
      <c r="V555" s="29" t="str">
        <f t="shared" si="573"/>
        <v>VMH</v>
      </c>
      <c r="W555" s="29" t="str">
        <f t="shared" si="574"/>
        <v>M</v>
      </c>
      <c r="X555" s="29">
        <f t="shared" si="575"/>
        <v>0</v>
      </c>
      <c r="Y555" s="29">
        <f t="shared" si="576"/>
        <v>0</v>
      </c>
      <c r="Z555" s="29" t="str">
        <f t="shared" si="577"/>
        <v>SYS</v>
      </c>
      <c r="AA555" s="29">
        <f t="shared" si="578"/>
        <v>0</v>
      </c>
      <c r="AB555" s="29">
        <f t="shared" si="579"/>
        <v>0</v>
      </c>
      <c r="AC555" s="29" t="str">
        <f t="shared" si="580"/>
        <v>SYS08</v>
      </c>
      <c r="AD555" s="29">
        <f t="shared" si="581"/>
        <v>0</v>
      </c>
      <c r="AE555" s="29">
        <f t="shared" si="582"/>
        <v>0</v>
      </c>
    </row>
    <row r="556" spans="1:31" x14ac:dyDescent="0.25">
      <c r="A556" s="28" t="s">
        <v>8828</v>
      </c>
      <c r="B556" s="26" t="s">
        <v>1277</v>
      </c>
      <c r="C556" s="26" t="s">
        <v>1322</v>
      </c>
      <c r="D556" s="26" t="s">
        <v>8737</v>
      </c>
      <c r="E556" s="31"/>
      <c r="F556" s="31" t="s">
        <v>217</v>
      </c>
      <c r="G556" s="26" t="s">
        <v>88</v>
      </c>
      <c r="H556" s="26"/>
      <c r="I556" s="26"/>
      <c r="J556" s="26" t="s">
        <v>1319</v>
      </c>
      <c r="K556" s="31"/>
      <c r="L556" s="26"/>
      <c r="M556" s="26" t="s">
        <v>1319</v>
      </c>
      <c r="N556" s="26"/>
      <c r="O556" s="26"/>
      <c r="Q556" s="29" t="str">
        <f t="shared" si="568"/>
        <v>ZM509</v>
      </c>
      <c r="R556" s="29" t="str">
        <f t="shared" si="569"/>
        <v>DEFENSE HELICOPTER FLYING SCHOOL</v>
      </c>
      <c r="S556" s="29" t="str">
        <f t="shared" si="570"/>
        <v>EC35</v>
      </c>
      <c r="T556" s="29">
        <f t="shared" si="571"/>
        <v>0</v>
      </c>
      <c r="U556" s="29">
        <f t="shared" si="572"/>
        <v>0</v>
      </c>
      <c r="V556" s="29" t="str">
        <f t="shared" si="573"/>
        <v>VMH</v>
      </c>
      <c r="W556" s="29" t="str">
        <f t="shared" si="574"/>
        <v>M</v>
      </c>
      <c r="X556" s="29">
        <f t="shared" si="575"/>
        <v>0</v>
      </c>
      <c r="Y556" s="29">
        <f t="shared" si="576"/>
        <v>0</v>
      </c>
      <c r="Z556" s="29" t="str">
        <f t="shared" si="577"/>
        <v>SYS</v>
      </c>
      <c r="AA556" s="29">
        <f t="shared" si="578"/>
        <v>0</v>
      </c>
      <c r="AB556" s="29">
        <f t="shared" si="579"/>
        <v>0</v>
      </c>
      <c r="AC556" s="29" t="str">
        <f t="shared" si="580"/>
        <v>SYS09</v>
      </c>
      <c r="AD556" s="29">
        <f t="shared" si="581"/>
        <v>0</v>
      </c>
      <c r="AE556" s="29">
        <f t="shared" si="582"/>
        <v>0</v>
      </c>
    </row>
    <row r="557" spans="1:31" x14ac:dyDescent="0.25">
      <c r="A557" s="28" t="s">
        <v>8835</v>
      </c>
      <c r="B557" s="26" t="s">
        <v>1277</v>
      </c>
      <c r="C557" s="26" t="s">
        <v>1322</v>
      </c>
      <c r="D557" s="26" t="s">
        <v>8737</v>
      </c>
      <c r="E557" s="31"/>
      <c r="F557" s="31" t="s">
        <v>217</v>
      </c>
      <c r="G557" s="26" t="s">
        <v>88</v>
      </c>
      <c r="H557" s="26"/>
      <c r="I557" s="26"/>
      <c r="J557" s="26" t="s">
        <v>1319</v>
      </c>
      <c r="K557" s="31"/>
      <c r="L557" s="26"/>
      <c r="M557" s="26" t="s">
        <v>1319</v>
      </c>
      <c r="N557" s="26"/>
      <c r="O557" s="26"/>
      <c r="Q557" s="29" t="str">
        <f t="shared" si="568"/>
        <v>ZM510</v>
      </c>
      <c r="R557" s="29" t="str">
        <f t="shared" si="569"/>
        <v>DEFENSE HELICOPTER FLYING SCHOOL</v>
      </c>
      <c r="S557" s="29" t="str">
        <f t="shared" si="570"/>
        <v>EC35</v>
      </c>
      <c r="T557" s="29">
        <f t="shared" si="571"/>
        <v>0</v>
      </c>
      <c r="U557" s="29">
        <f t="shared" si="572"/>
        <v>0</v>
      </c>
      <c r="V557" s="29" t="str">
        <f t="shared" si="573"/>
        <v>VMH</v>
      </c>
      <c r="W557" s="29" t="str">
        <f t="shared" si="574"/>
        <v>M</v>
      </c>
      <c r="X557" s="29">
        <f t="shared" si="575"/>
        <v>0</v>
      </c>
      <c r="Y557" s="29">
        <f t="shared" si="576"/>
        <v>0</v>
      </c>
      <c r="Z557" s="29" t="str">
        <f t="shared" si="577"/>
        <v>SYS</v>
      </c>
      <c r="AA557" s="29">
        <f t="shared" si="578"/>
        <v>0</v>
      </c>
      <c r="AB557" s="29">
        <f t="shared" si="579"/>
        <v>0</v>
      </c>
      <c r="AC557" s="29" t="str">
        <f t="shared" si="580"/>
        <v>SYS10</v>
      </c>
      <c r="AD557" s="29">
        <f t="shared" si="581"/>
        <v>0</v>
      </c>
      <c r="AE557" s="29">
        <f t="shared" si="582"/>
        <v>0</v>
      </c>
    </row>
    <row r="558" spans="1:31" x14ac:dyDescent="0.25">
      <c r="A558" s="28" t="s">
        <v>8837</v>
      </c>
      <c r="B558" s="26" t="s">
        <v>1277</v>
      </c>
      <c r="C558" s="26" t="s">
        <v>1322</v>
      </c>
      <c r="D558" s="26" t="s">
        <v>8737</v>
      </c>
      <c r="E558" s="31"/>
      <c r="F558" s="31" t="s">
        <v>217</v>
      </c>
      <c r="G558" s="26" t="s">
        <v>88</v>
      </c>
      <c r="H558" s="26"/>
      <c r="I558" s="26"/>
      <c r="J558" s="26" t="s">
        <v>1319</v>
      </c>
      <c r="K558" s="31"/>
      <c r="L558" s="26"/>
      <c r="M558" s="26" t="s">
        <v>1319</v>
      </c>
      <c r="N558" s="26"/>
      <c r="O558" s="26"/>
      <c r="Q558" s="29" t="str">
        <f t="shared" ref="Q558:Q573" si="583">A643</f>
        <v>ZM514</v>
      </c>
      <c r="R558" s="29" t="str">
        <f t="shared" ref="R558:R573" si="584">B643</f>
        <v>DEFENSE HELICOPTER FLYING SCHOOL</v>
      </c>
      <c r="S558" s="29" t="str">
        <f t="shared" ref="S558:S573" si="585">C643</f>
        <v>EC45</v>
      </c>
      <c r="T558" s="29">
        <f t="shared" ref="T558:T573" si="586">D643</f>
        <v>0</v>
      </c>
      <c r="U558" s="29">
        <f t="shared" ref="U558:U573" si="587">E643</f>
        <v>0</v>
      </c>
      <c r="V558" s="29" t="str">
        <f t="shared" ref="V558:V573" si="588">F643</f>
        <v>VMH</v>
      </c>
      <c r="W558" s="29" t="str">
        <f t="shared" ref="W558:W573" si="589">G643</f>
        <v>M</v>
      </c>
      <c r="X558" s="29">
        <f t="shared" ref="X558:X573" si="590">H643</f>
        <v>0</v>
      </c>
      <c r="Y558" s="29">
        <f t="shared" ref="Y558:Y573" si="591">I643</f>
        <v>0</v>
      </c>
      <c r="Z558" s="29" t="str">
        <f t="shared" ref="Z558:Z573" si="592">J643</f>
        <v>SYS</v>
      </c>
      <c r="AA558" s="29">
        <f t="shared" ref="AA558:AA573" si="593">K643</f>
        <v>0</v>
      </c>
      <c r="AB558" s="29">
        <f t="shared" ref="AB558:AB573" si="594">L643</f>
        <v>0</v>
      </c>
      <c r="AC558" s="29" t="str">
        <f t="shared" ref="AC558:AC573" si="595">M643</f>
        <v>SYS14</v>
      </c>
      <c r="AD558" s="29">
        <f t="shared" ref="AD558:AD573" si="596">N643</f>
        <v>0</v>
      </c>
      <c r="AE558" s="29">
        <f t="shared" ref="AE558:AE573" si="597">O643</f>
        <v>0</v>
      </c>
    </row>
    <row r="559" spans="1:31" x14ac:dyDescent="0.25">
      <c r="A559" s="28" t="s">
        <v>8838</v>
      </c>
      <c r="B559" s="26" t="s">
        <v>1277</v>
      </c>
      <c r="C559" s="26" t="s">
        <v>1322</v>
      </c>
      <c r="D559" s="26" t="s">
        <v>8737</v>
      </c>
      <c r="E559" s="31"/>
      <c r="F559" s="31" t="s">
        <v>217</v>
      </c>
      <c r="G559" s="26" t="s">
        <v>88</v>
      </c>
      <c r="H559" s="26"/>
      <c r="I559" s="26"/>
      <c r="J559" s="26" t="s">
        <v>1319</v>
      </c>
      <c r="K559" s="31"/>
      <c r="L559" s="26"/>
      <c r="M559" s="26" t="s">
        <v>1319</v>
      </c>
      <c r="N559" s="26"/>
      <c r="O559" s="26"/>
      <c r="Q559" s="29" t="str">
        <f t="shared" si="583"/>
        <v>ZM515</v>
      </c>
      <c r="R559" s="29" t="str">
        <f t="shared" si="584"/>
        <v>DEFENSE HELICOPTER FLYING SCHOOL</v>
      </c>
      <c r="S559" s="29" t="str">
        <f t="shared" si="585"/>
        <v>EC35</v>
      </c>
      <c r="T559" s="29">
        <f t="shared" si="586"/>
        <v>0</v>
      </c>
      <c r="U559" s="29">
        <f t="shared" si="587"/>
        <v>0</v>
      </c>
      <c r="V559" s="29" t="str">
        <f t="shared" si="588"/>
        <v>VMH</v>
      </c>
      <c r="W559" s="29" t="str">
        <f t="shared" si="589"/>
        <v>M</v>
      </c>
      <c r="X559" s="29">
        <f t="shared" si="590"/>
        <v>0</v>
      </c>
      <c r="Y559" s="29">
        <f t="shared" si="591"/>
        <v>0</v>
      </c>
      <c r="Z559" s="29" t="str">
        <f t="shared" si="592"/>
        <v>SYS</v>
      </c>
      <c r="AA559" s="29">
        <f t="shared" si="593"/>
        <v>0</v>
      </c>
      <c r="AB559" s="29">
        <f t="shared" si="594"/>
        <v>0</v>
      </c>
      <c r="AC559" s="29" t="str">
        <f t="shared" si="595"/>
        <v>SYS15</v>
      </c>
      <c r="AD559" s="29">
        <f t="shared" si="596"/>
        <v>0</v>
      </c>
      <c r="AE559" s="29">
        <f t="shared" si="597"/>
        <v>0</v>
      </c>
    </row>
    <row r="560" spans="1:31" x14ac:dyDescent="0.25">
      <c r="A560" s="28" t="s">
        <v>8839</v>
      </c>
      <c r="B560" s="26" t="s">
        <v>1277</v>
      </c>
      <c r="C560" s="26" t="s">
        <v>1322</v>
      </c>
      <c r="D560" s="26" t="s">
        <v>8737</v>
      </c>
      <c r="E560" s="31"/>
      <c r="F560" s="31" t="s">
        <v>217</v>
      </c>
      <c r="G560" s="26" t="s">
        <v>88</v>
      </c>
      <c r="H560" s="26"/>
      <c r="I560" s="26"/>
      <c r="J560" s="26" t="s">
        <v>1319</v>
      </c>
      <c r="K560" s="31"/>
      <c r="L560" s="26"/>
      <c r="M560" s="26" t="s">
        <v>1319</v>
      </c>
      <c r="N560" s="26"/>
      <c r="O560" s="26"/>
      <c r="Q560" s="29" t="str">
        <f t="shared" si="583"/>
        <v>ZM516</v>
      </c>
      <c r="R560" s="29" t="str">
        <f t="shared" si="584"/>
        <v>DEFENSE HELICOPTER FLYING SCHOOL</v>
      </c>
      <c r="S560" s="29" t="str">
        <f t="shared" si="585"/>
        <v>EC35</v>
      </c>
      <c r="T560" s="29">
        <f t="shared" si="586"/>
        <v>0</v>
      </c>
      <c r="U560" s="29">
        <f t="shared" si="587"/>
        <v>0</v>
      </c>
      <c r="V560" s="29" t="str">
        <f t="shared" si="588"/>
        <v>VMH</v>
      </c>
      <c r="W560" s="29" t="str">
        <f t="shared" si="589"/>
        <v>M</v>
      </c>
      <c r="X560" s="29">
        <f t="shared" si="590"/>
        <v>0</v>
      </c>
      <c r="Y560" s="29">
        <f t="shared" si="591"/>
        <v>0</v>
      </c>
      <c r="Z560" s="29" t="str">
        <f t="shared" si="592"/>
        <v>SYS</v>
      </c>
      <c r="AA560" s="29">
        <f t="shared" si="593"/>
        <v>0</v>
      </c>
      <c r="AB560" s="29">
        <f t="shared" si="594"/>
        <v>0</v>
      </c>
      <c r="AC560" s="29" t="str">
        <f t="shared" si="595"/>
        <v>SYS16</v>
      </c>
      <c r="AD560" s="29">
        <f t="shared" si="596"/>
        <v>0</v>
      </c>
      <c r="AE560" s="29">
        <f t="shared" si="597"/>
        <v>0</v>
      </c>
    </row>
    <row r="561" spans="1:31" x14ac:dyDescent="0.25">
      <c r="A561" s="28" t="s">
        <v>8840</v>
      </c>
      <c r="B561" s="26" t="s">
        <v>1277</v>
      </c>
      <c r="C561" s="26" t="s">
        <v>1322</v>
      </c>
      <c r="D561" s="26" t="s">
        <v>8737</v>
      </c>
      <c r="E561" s="31"/>
      <c r="F561" s="31" t="s">
        <v>217</v>
      </c>
      <c r="G561" s="26" t="s">
        <v>88</v>
      </c>
      <c r="H561" s="26"/>
      <c r="I561" s="26"/>
      <c r="J561" s="26" t="s">
        <v>1319</v>
      </c>
      <c r="K561" s="31"/>
      <c r="L561" s="26"/>
      <c r="M561" s="26" t="s">
        <v>1319</v>
      </c>
      <c r="N561" s="26"/>
      <c r="O561" s="26"/>
      <c r="Q561" s="29" t="str">
        <f t="shared" si="583"/>
        <v>ZM518</v>
      </c>
      <c r="R561" s="29" t="str">
        <f t="shared" si="584"/>
        <v>DEFENSE HELICOPTER FLYING SCHOOL</v>
      </c>
      <c r="S561" s="29" t="str">
        <f t="shared" si="585"/>
        <v>EC45</v>
      </c>
      <c r="T561" s="29">
        <f t="shared" si="586"/>
        <v>0</v>
      </c>
      <c r="U561" s="29">
        <f t="shared" si="587"/>
        <v>0</v>
      </c>
      <c r="V561" s="29" t="str">
        <f t="shared" si="588"/>
        <v>VMH</v>
      </c>
      <c r="W561" s="29" t="str">
        <f t="shared" si="589"/>
        <v>M</v>
      </c>
      <c r="X561" s="29">
        <f t="shared" si="590"/>
        <v>0</v>
      </c>
      <c r="Y561" s="29">
        <f t="shared" si="591"/>
        <v>0</v>
      </c>
      <c r="Z561" s="29" t="str">
        <f t="shared" si="592"/>
        <v>SYS</v>
      </c>
      <c r="AA561" s="29">
        <f t="shared" si="593"/>
        <v>0</v>
      </c>
      <c r="AB561" s="29">
        <f t="shared" si="594"/>
        <v>0</v>
      </c>
      <c r="AC561" s="29" t="str">
        <f t="shared" si="595"/>
        <v>SYS18</v>
      </c>
      <c r="AD561" s="29">
        <f t="shared" si="596"/>
        <v>0</v>
      </c>
      <c r="AE561" s="29">
        <f t="shared" si="597"/>
        <v>0</v>
      </c>
    </row>
    <row r="562" spans="1:31" x14ac:dyDescent="0.25">
      <c r="A562" s="28" t="s">
        <v>8842</v>
      </c>
      <c r="B562" s="26" t="s">
        <v>1277</v>
      </c>
      <c r="C562" s="26" t="s">
        <v>1322</v>
      </c>
      <c r="D562" s="26" t="s">
        <v>8737</v>
      </c>
      <c r="E562" s="31"/>
      <c r="F562" s="31" t="s">
        <v>217</v>
      </c>
      <c r="G562" s="26" t="s">
        <v>88</v>
      </c>
      <c r="H562" s="26"/>
      <c r="I562" s="26"/>
      <c r="J562" s="26" t="s">
        <v>1319</v>
      </c>
      <c r="K562" s="31"/>
      <c r="L562" s="26"/>
      <c r="M562" s="26" t="s">
        <v>1319</v>
      </c>
      <c r="N562" s="26"/>
      <c r="O562" s="26"/>
      <c r="Q562" s="29" t="str">
        <f t="shared" si="583"/>
        <v>ZM519</v>
      </c>
      <c r="R562" s="29" t="str">
        <f t="shared" si="584"/>
        <v>DEFENSE HELICOPTER FLYING SCHOOL</v>
      </c>
      <c r="S562" s="29" t="str">
        <f t="shared" si="585"/>
        <v>EC45</v>
      </c>
      <c r="T562" s="29">
        <f t="shared" si="586"/>
        <v>0</v>
      </c>
      <c r="U562" s="29">
        <f t="shared" si="587"/>
        <v>0</v>
      </c>
      <c r="V562" s="29" t="str">
        <f t="shared" si="588"/>
        <v>VMH</v>
      </c>
      <c r="W562" s="29" t="str">
        <f t="shared" si="589"/>
        <v>M</v>
      </c>
      <c r="X562" s="29">
        <f t="shared" si="590"/>
        <v>0</v>
      </c>
      <c r="Y562" s="29">
        <f t="shared" si="591"/>
        <v>0</v>
      </c>
      <c r="Z562" s="29" t="str">
        <f t="shared" si="592"/>
        <v>SYS</v>
      </c>
      <c r="AA562" s="29">
        <f t="shared" si="593"/>
        <v>0</v>
      </c>
      <c r="AB562" s="29">
        <f t="shared" si="594"/>
        <v>0</v>
      </c>
      <c r="AC562" s="29" t="str">
        <f t="shared" si="595"/>
        <v>SYS19</v>
      </c>
      <c r="AD562" s="29">
        <f t="shared" si="596"/>
        <v>0</v>
      </c>
      <c r="AE562" s="29">
        <f t="shared" si="597"/>
        <v>0</v>
      </c>
    </row>
    <row r="563" spans="1:31" x14ac:dyDescent="0.25">
      <c r="A563" s="28" t="s">
        <v>8845</v>
      </c>
      <c r="B563" s="26" t="s">
        <v>1277</v>
      </c>
      <c r="C563" s="26" t="s">
        <v>1322</v>
      </c>
      <c r="D563" s="26" t="s">
        <v>8737</v>
      </c>
      <c r="E563" s="31"/>
      <c r="F563" s="31" t="s">
        <v>217</v>
      </c>
      <c r="G563" s="26" t="s">
        <v>88</v>
      </c>
      <c r="H563" s="26"/>
      <c r="I563" s="26"/>
      <c r="J563" s="26" t="s">
        <v>1319</v>
      </c>
      <c r="K563" s="31"/>
      <c r="L563" s="26"/>
      <c r="M563" s="26" t="s">
        <v>1319</v>
      </c>
      <c r="N563" s="26"/>
      <c r="O563" s="26"/>
      <c r="Q563" s="29" t="str">
        <f t="shared" si="583"/>
        <v>ZM520</v>
      </c>
      <c r="R563" s="29" t="str">
        <f t="shared" si="584"/>
        <v>DEFENSE HELICOPTER FLYING SCHOOL</v>
      </c>
      <c r="S563" s="29" t="str">
        <f t="shared" si="585"/>
        <v>EC35</v>
      </c>
      <c r="T563" s="29">
        <f t="shared" si="586"/>
        <v>0</v>
      </c>
      <c r="U563" s="29">
        <f t="shared" si="587"/>
        <v>0</v>
      </c>
      <c r="V563" s="29" t="str">
        <f t="shared" si="588"/>
        <v>VMH</v>
      </c>
      <c r="W563" s="29" t="str">
        <f t="shared" si="589"/>
        <v>M</v>
      </c>
      <c r="X563" s="29">
        <f t="shared" si="590"/>
        <v>0</v>
      </c>
      <c r="Y563" s="29">
        <f t="shared" si="591"/>
        <v>0</v>
      </c>
      <c r="Z563" s="29" t="str">
        <f t="shared" si="592"/>
        <v>SYS</v>
      </c>
      <c r="AA563" s="29">
        <f t="shared" si="593"/>
        <v>0</v>
      </c>
      <c r="AB563" s="29">
        <f t="shared" si="594"/>
        <v>0</v>
      </c>
      <c r="AC563" s="29" t="str">
        <f t="shared" si="595"/>
        <v>SYS20</v>
      </c>
      <c r="AD563" s="29">
        <f t="shared" si="596"/>
        <v>0</v>
      </c>
      <c r="AE563" s="29">
        <f t="shared" si="597"/>
        <v>0</v>
      </c>
    </row>
    <row r="564" spans="1:31" x14ac:dyDescent="0.25">
      <c r="A564" s="28" t="s">
        <v>8847</v>
      </c>
      <c r="B564" s="26" t="s">
        <v>1277</v>
      </c>
      <c r="C564" s="26" t="s">
        <v>1322</v>
      </c>
      <c r="D564" s="26" t="s">
        <v>8737</v>
      </c>
      <c r="E564" s="31"/>
      <c r="F564" s="31" t="s">
        <v>217</v>
      </c>
      <c r="G564" s="26" t="s">
        <v>88</v>
      </c>
      <c r="H564" s="26"/>
      <c r="I564" s="26"/>
      <c r="J564" s="26" t="s">
        <v>1319</v>
      </c>
      <c r="K564" s="31"/>
      <c r="L564" s="26"/>
      <c r="M564" s="26" t="s">
        <v>1319</v>
      </c>
      <c r="N564" s="26"/>
      <c r="O564" s="26"/>
      <c r="Q564" s="29" t="str">
        <f t="shared" si="583"/>
        <v>ZM522</v>
      </c>
      <c r="R564" s="29" t="str">
        <f t="shared" si="584"/>
        <v>DEFENSE HELICOPTER FLYING SCHOOL</v>
      </c>
      <c r="S564" s="29" t="str">
        <f t="shared" si="585"/>
        <v>EC35</v>
      </c>
      <c r="T564" s="29">
        <f t="shared" si="586"/>
        <v>0</v>
      </c>
      <c r="U564" s="29">
        <f t="shared" si="587"/>
        <v>0</v>
      </c>
      <c r="V564" s="29" t="str">
        <f t="shared" si="588"/>
        <v>VMH</v>
      </c>
      <c r="W564" s="29" t="str">
        <f t="shared" si="589"/>
        <v>M</v>
      </c>
      <c r="X564" s="29">
        <f t="shared" si="590"/>
        <v>0</v>
      </c>
      <c r="Y564" s="29">
        <f t="shared" si="591"/>
        <v>0</v>
      </c>
      <c r="Z564" s="29" t="str">
        <f t="shared" si="592"/>
        <v>SYS</v>
      </c>
      <c r="AA564" s="29">
        <f t="shared" si="593"/>
        <v>0</v>
      </c>
      <c r="AB564" s="29">
        <f t="shared" si="594"/>
        <v>0</v>
      </c>
      <c r="AC564" s="29" t="str">
        <f t="shared" si="595"/>
        <v>SYS22</v>
      </c>
      <c r="AD564" s="29">
        <f t="shared" si="596"/>
        <v>0</v>
      </c>
      <c r="AE564" s="29">
        <f t="shared" si="597"/>
        <v>0</v>
      </c>
    </row>
    <row r="565" spans="1:31" x14ac:dyDescent="0.25">
      <c r="A565" s="28" t="s">
        <v>8848</v>
      </c>
      <c r="B565" s="26" t="s">
        <v>1277</v>
      </c>
      <c r="C565" s="26" t="s">
        <v>1322</v>
      </c>
      <c r="D565" s="26" t="s">
        <v>8737</v>
      </c>
      <c r="E565" s="31"/>
      <c r="F565" s="31" t="s">
        <v>217</v>
      </c>
      <c r="G565" s="26" t="s">
        <v>88</v>
      </c>
      <c r="H565" s="26"/>
      <c r="I565" s="26"/>
      <c r="J565" s="26" t="s">
        <v>1319</v>
      </c>
      <c r="K565" s="31"/>
      <c r="L565" s="26"/>
      <c r="M565" s="26" t="s">
        <v>1319</v>
      </c>
      <c r="N565" s="26"/>
      <c r="O565" s="26"/>
      <c r="Q565" s="29" t="str">
        <f t="shared" si="583"/>
        <v>ZM523</v>
      </c>
      <c r="R565" s="29" t="str">
        <f t="shared" si="584"/>
        <v>DEFENSE HELICOPTER FLYING SCHOOL</v>
      </c>
      <c r="S565" s="29" t="str">
        <f t="shared" si="585"/>
        <v>EC35</v>
      </c>
      <c r="T565" s="29">
        <f t="shared" si="586"/>
        <v>0</v>
      </c>
      <c r="U565" s="29">
        <f t="shared" si="587"/>
        <v>0</v>
      </c>
      <c r="V565" s="29" t="str">
        <f t="shared" si="588"/>
        <v>VMH</v>
      </c>
      <c r="W565" s="29" t="str">
        <f t="shared" si="589"/>
        <v>M</v>
      </c>
      <c r="X565" s="29">
        <f t="shared" si="590"/>
        <v>0</v>
      </c>
      <c r="Y565" s="29">
        <f t="shared" si="591"/>
        <v>0</v>
      </c>
      <c r="Z565" s="29" t="str">
        <f t="shared" si="592"/>
        <v>SYS</v>
      </c>
      <c r="AA565" s="29">
        <f t="shared" si="593"/>
        <v>0</v>
      </c>
      <c r="AB565" s="29">
        <f t="shared" si="594"/>
        <v>0</v>
      </c>
      <c r="AC565" s="29" t="str">
        <f t="shared" si="595"/>
        <v>SYS23</v>
      </c>
      <c r="AD565" s="29">
        <f t="shared" si="596"/>
        <v>0</v>
      </c>
      <c r="AE565" s="29">
        <f t="shared" si="597"/>
        <v>0</v>
      </c>
    </row>
    <row r="566" spans="1:31" x14ac:dyDescent="0.25">
      <c r="A566" s="28" t="s">
        <v>1068</v>
      </c>
      <c r="B566" s="26" t="s">
        <v>461</v>
      </c>
      <c r="C566" s="29" t="s">
        <v>520</v>
      </c>
      <c r="F566" s="29" t="s">
        <v>396</v>
      </c>
      <c r="G566" s="26" t="s">
        <v>85</v>
      </c>
      <c r="H566" s="26"/>
      <c r="I566" s="26"/>
      <c r="J566" s="26" t="s">
        <v>478</v>
      </c>
      <c r="K566" s="26"/>
      <c r="L566" s="26"/>
      <c r="M566" s="26" t="s">
        <v>478</v>
      </c>
      <c r="N566" s="26"/>
      <c r="O566" s="26"/>
      <c r="Q566" s="29" t="str">
        <f t="shared" si="583"/>
        <v>ZM524</v>
      </c>
      <c r="R566" s="29" t="str">
        <f t="shared" si="584"/>
        <v>DEFENSE HELICOPTER FLYING SCHOOL</v>
      </c>
      <c r="S566" s="29" t="str">
        <f t="shared" si="585"/>
        <v>EC35</v>
      </c>
      <c r="T566" s="29">
        <f t="shared" si="586"/>
        <v>0</v>
      </c>
      <c r="U566" s="29">
        <f t="shared" si="587"/>
        <v>0</v>
      </c>
      <c r="V566" s="29" t="str">
        <f t="shared" si="588"/>
        <v>VMH</v>
      </c>
      <c r="W566" s="29" t="str">
        <f t="shared" si="589"/>
        <v>M</v>
      </c>
      <c r="X566" s="29">
        <f t="shared" si="590"/>
        <v>0</v>
      </c>
      <c r="Y566" s="29">
        <f t="shared" si="591"/>
        <v>0</v>
      </c>
      <c r="Z566" s="29" t="str">
        <f t="shared" si="592"/>
        <v>SYS</v>
      </c>
      <c r="AA566" s="29">
        <f t="shared" si="593"/>
        <v>0</v>
      </c>
      <c r="AB566" s="29">
        <f t="shared" si="594"/>
        <v>0</v>
      </c>
      <c r="AC566" s="29" t="str">
        <f t="shared" si="595"/>
        <v>SYS24</v>
      </c>
      <c r="AD566" s="29">
        <f t="shared" si="596"/>
        <v>0</v>
      </c>
      <c r="AE566" s="29">
        <f t="shared" si="597"/>
        <v>0</v>
      </c>
    </row>
    <row r="567" spans="1:31" x14ac:dyDescent="0.25">
      <c r="A567" s="28" t="s">
        <v>8969</v>
      </c>
      <c r="B567" s="26" t="s">
        <v>1277</v>
      </c>
      <c r="C567" s="26" t="s">
        <v>1553</v>
      </c>
      <c r="D567" s="26" t="s">
        <v>8970</v>
      </c>
      <c r="E567" s="31"/>
      <c r="F567" s="31" t="s">
        <v>217</v>
      </c>
      <c r="G567" s="26" t="s">
        <v>88</v>
      </c>
      <c r="H567" s="26"/>
      <c r="I567" s="26"/>
      <c r="J567" s="26" t="s">
        <v>1261</v>
      </c>
      <c r="K567" s="31"/>
      <c r="L567" s="26"/>
      <c r="M567" s="26" t="s">
        <v>1261</v>
      </c>
      <c r="N567" s="26"/>
      <c r="O567" s="26"/>
      <c r="Q567" s="29" t="str">
        <f t="shared" si="583"/>
        <v>ZM525</v>
      </c>
      <c r="R567" s="29" t="str">
        <f t="shared" si="584"/>
        <v>DEFENSE HELICOPTER FLYING SCHOOL</v>
      </c>
      <c r="S567" s="29" t="str">
        <f t="shared" si="585"/>
        <v>EC35</v>
      </c>
      <c r="T567" s="29">
        <f t="shared" si="586"/>
        <v>0</v>
      </c>
      <c r="U567" s="29">
        <f t="shared" si="587"/>
        <v>0</v>
      </c>
      <c r="V567" s="29" t="str">
        <f t="shared" si="588"/>
        <v>VMH</v>
      </c>
      <c r="W567" s="29" t="str">
        <f t="shared" si="589"/>
        <v>M</v>
      </c>
      <c r="X567" s="29">
        <f t="shared" si="590"/>
        <v>0</v>
      </c>
      <c r="Y567" s="29">
        <f t="shared" si="591"/>
        <v>0</v>
      </c>
      <c r="Z567" s="29" t="str">
        <f t="shared" si="592"/>
        <v>SYS</v>
      </c>
      <c r="AA567" s="29">
        <f t="shared" si="593"/>
        <v>0</v>
      </c>
      <c r="AB567" s="29">
        <f t="shared" si="594"/>
        <v>0</v>
      </c>
      <c r="AC567" s="29" t="str">
        <f t="shared" si="595"/>
        <v>SYS25</v>
      </c>
      <c r="AD567" s="29">
        <f t="shared" si="596"/>
        <v>0</v>
      </c>
      <c r="AE567" s="29">
        <f t="shared" si="597"/>
        <v>0</v>
      </c>
    </row>
    <row r="568" spans="1:31" x14ac:dyDescent="0.25">
      <c r="A568" s="28" t="s">
        <v>8971</v>
      </c>
      <c r="B568" s="26" t="s">
        <v>1277</v>
      </c>
      <c r="C568" s="26" t="s">
        <v>1553</v>
      </c>
      <c r="D568" s="26" t="s">
        <v>8970</v>
      </c>
      <c r="E568" s="31"/>
      <c r="F568" s="31" t="s">
        <v>217</v>
      </c>
      <c r="G568" s="26" t="s">
        <v>88</v>
      </c>
      <c r="H568" s="26"/>
      <c r="I568" s="26"/>
      <c r="J568" s="26" t="s">
        <v>1261</v>
      </c>
      <c r="K568" s="31"/>
      <c r="L568" s="26"/>
      <c r="M568" s="26" t="s">
        <v>1261</v>
      </c>
      <c r="N568" s="26"/>
      <c r="O568" s="26"/>
      <c r="Q568" s="29" t="str">
        <f t="shared" si="583"/>
        <v>ZM526</v>
      </c>
      <c r="R568" s="29" t="str">
        <f t="shared" si="584"/>
        <v>DEFENSE HELICOPTER FLYING SCHOOL</v>
      </c>
      <c r="S568" s="29" t="str">
        <f t="shared" si="585"/>
        <v>EC35</v>
      </c>
      <c r="T568" s="29">
        <f t="shared" si="586"/>
        <v>0</v>
      </c>
      <c r="U568" s="29">
        <f t="shared" si="587"/>
        <v>0</v>
      </c>
      <c r="V568" s="29" t="str">
        <f t="shared" si="588"/>
        <v>VMH</v>
      </c>
      <c r="W568" s="29" t="str">
        <f t="shared" si="589"/>
        <v>M</v>
      </c>
      <c r="X568" s="29">
        <f t="shared" si="590"/>
        <v>0</v>
      </c>
      <c r="Y568" s="29">
        <f t="shared" si="591"/>
        <v>0</v>
      </c>
      <c r="Z568" s="29" t="str">
        <f t="shared" si="592"/>
        <v>SYS</v>
      </c>
      <c r="AA568" s="29">
        <f t="shared" si="593"/>
        <v>0</v>
      </c>
      <c r="AB568" s="29">
        <f t="shared" si="594"/>
        <v>0</v>
      </c>
      <c r="AC568" s="29" t="str">
        <f t="shared" si="595"/>
        <v>SYS26</v>
      </c>
      <c r="AD568" s="29">
        <f t="shared" si="596"/>
        <v>0</v>
      </c>
      <c r="AE568" s="29">
        <f t="shared" si="597"/>
        <v>0</v>
      </c>
    </row>
    <row r="569" spans="1:31" x14ac:dyDescent="0.25">
      <c r="A569" s="28" t="s">
        <v>8972</v>
      </c>
      <c r="B569" s="26" t="s">
        <v>1277</v>
      </c>
      <c r="C569" s="26" t="s">
        <v>1553</v>
      </c>
      <c r="D569" s="26" t="s">
        <v>8970</v>
      </c>
      <c r="E569" s="31"/>
      <c r="F569" s="31" t="s">
        <v>217</v>
      </c>
      <c r="G569" s="26" t="s">
        <v>88</v>
      </c>
      <c r="H569" s="26"/>
      <c r="I569" s="26"/>
      <c r="J569" s="26" t="s">
        <v>1261</v>
      </c>
      <c r="K569" s="31"/>
      <c r="L569" s="26"/>
      <c r="M569" s="26" t="s">
        <v>1261</v>
      </c>
      <c r="N569" s="26"/>
      <c r="O569" s="26"/>
      <c r="Q569" s="29" t="str">
        <f t="shared" si="583"/>
        <v>ZM527</v>
      </c>
      <c r="R569" s="29" t="str">
        <f t="shared" si="584"/>
        <v>DEFENCE HELICOPTER FLIGHT SCHOOL, RAF</v>
      </c>
      <c r="S569" s="29" t="str">
        <f t="shared" si="585"/>
        <v>EC35</v>
      </c>
      <c r="T569" s="29">
        <f t="shared" si="586"/>
        <v>0</v>
      </c>
      <c r="U569" s="29">
        <f t="shared" si="587"/>
        <v>0</v>
      </c>
      <c r="V569" s="29" t="str">
        <f t="shared" si="588"/>
        <v>VMH</v>
      </c>
      <c r="W569" s="29" t="str">
        <f t="shared" si="589"/>
        <v>M</v>
      </c>
      <c r="X569" s="29">
        <f t="shared" si="590"/>
        <v>0</v>
      </c>
      <c r="Y569" s="29">
        <f t="shared" si="591"/>
        <v>0</v>
      </c>
      <c r="Z569" s="29" t="str">
        <f t="shared" si="592"/>
        <v>SYS</v>
      </c>
      <c r="AA569" s="29">
        <f t="shared" si="593"/>
        <v>0</v>
      </c>
      <c r="AB569" s="29">
        <f t="shared" si="594"/>
        <v>0</v>
      </c>
      <c r="AC569" s="29" t="str">
        <f t="shared" si="595"/>
        <v>SYS27</v>
      </c>
      <c r="AD569" s="29">
        <f t="shared" si="596"/>
        <v>0</v>
      </c>
      <c r="AE569" s="29">
        <f t="shared" si="597"/>
        <v>0</v>
      </c>
    </row>
    <row r="570" spans="1:31" x14ac:dyDescent="0.25">
      <c r="A570" s="28" t="s">
        <v>8973</v>
      </c>
      <c r="B570" s="26" t="s">
        <v>1277</v>
      </c>
      <c r="C570" s="26" t="s">
        <v>1553</v>
      </c>
      <c r="D570" s="26" t="s">
        <v>8970</v>
      </c>
      <c r="E570" s="31"/>
      <c r="F570" s="31" t="s">
        <v>217</v>
      </c>
      <c r="G570" s="26" t="s">
        <v>88</v>
      </c>
      <c r="H570" s="26"/>
      <c r="I570" s="26"/>
      <c r="J570" s="26" t="s">
        <v>1261</v>
      </c>
      <c r="K570" s="31"/>
      <c r="L570" s="26"/>
      <c r="M570" s="26" t="s">
        <v>1261</v>
      </c>
      <c r="N570" s="26"/>
      <c r="O570" s="26"/>
      <c r="Q570" s="29" t="str">
        <f t="shared" si="583"/>
        <v>ZM530</v>
      </c>
      <c r="R570" s="29" t="str">
        <f t="shared" si="584"/>
        <v>DEFENCE HELICOPTER FLIGHT SCHOOL, RAF</v>
      </c>
      <c r="S570" s="29" t="str">
        <f t="shared" si="585"/>
        <v>EC35</v>
      </c>
      <c r="T570" s="29">
        <f t="shared" si="586"/>
        <v>0</v>
      </c>
      <c r="U570" s="29">
        <f t="shared" si="587"/>
        <v>0</v>
      </c>
      <c r="V570" s="29" t="str">
        <f t="shared" si="588"/>
        <v>VMH</v>
      </c>
      <c r="W570" s="29" t="str">
        <f t="shared" si="589"/>
        <v>M</v>
      </c>
      <c r="X570" s="29">
        <f t="shared" si="590"/>
        <v>0</v>
      </c>
      <c r="Y570" s="29">
        <f t="shared" si="591"/>
        <v>0</v>
      </c>
      <c r="Z570" s="29" t="str">
        <f t="shared" si="592"/>
        <v>SYS</v>
      </c>
      <c r="AA570" s="29">
        <f t="shared" si="593"/>
        <v>0</v>
      </c>
      <c r="AB570" s="29">
        <f t="shared" si="594"/>
        <v>0</v>
      </c>
      <c r="AC570" s="29" t="str">
        <f t="shared" si="595"/>
        <v>SYS30</v>
      </c>
      <c r="AD570" s="29">
        <f t="shared" si="596"/>
        <v>0</v>
      </c>
      <c r="AE570" s="29">
        <f t="shared" si="597"/>
        <v>0</v>
      </c>
    </row>
    <row r="571" spans="1:31" x14ac:dyDescent="0.25">
      <c r="A571" s="28" t="s">
        <v>8974</v>
      </c>
      <c r="B571" s="26" t="s">
        <v>1277</v>
      </c>
      <c r="C571" s="26" t="s">
        <v>1553</v>
      </c>
      <c r="D571" s="26" t="s">
        <v>8970</v>
      </c>
      <c r="E571" s="31"/>
      <c r="F571" s="31" t="s">
        <v>217</v>
      </c>
      <c r="G571" s="26" t="s">
        <v>88</v>
      </c>
      <c r="H571" s="26"/>
      <c r="I571" s="26"/>
      <c r="J571" s="26" t="s">
        <v>1261</v>
      </c>
      <c r="K571" s="31"/>
      <c r="L571" s="26"/>
      <c r="M571" s="26" t="s">
        <v>1261</v>
      </c>
      <c r="N571" s="26"/>
      <c r="O571" s="26"/>
      <c r="Q571" s="29" t="str">
        <f t="shared" si="583"/>
        <v>ZM531</v>
      </c>
      <c r="R571" s="29" t="str">
        <f t="shared" si="584"/>
        <v>DEFENCE HELICOPTER FLIGHT SCHOOL, RAF</v>
      </c>
      <c r="S571" s="29" t="str">
        <f t="shared" si="585"/>
        <v>EC35</v>
      </c>
      <c r="T571" s="29">
        <f t="shared" si="586"/>
        <v>0</v>
      </c>
      <c r="U571" s="29">
        <f t="shared" si="587"/>
        <v>0</v>
      </c>
      <c r="V571" s="29" t="str">
        <f t="shared" si="588"/>
        <v>VMH</v>
      </c>
      <c r="W571" s="29" t="str">
        <f t="shared" si="589"/>
        <v>M</v>
      </c>
      <c r="X571" s="29">
        <f t="shared" si="590"/>
        <v>0</v>
      </c>
      <c r="Y571" s="29">
        <f t="shared" si="591"/>
        <v>0</v>
      </c>
      <c r="Z571" s="29" t="str">
        <f t="shared" si="592"/>
        <v>SYS</v>
      </c>
      <c r="AA571" s="29">
        <f t="shared" si="593"/>
        <v>0</v>
      </c>
      <c r="AB571" s="29">
        <f t="shared" si="594"/>
        <v>0</v>
      </c>
      <c r="AC571" s="29" t="str">
        <f t="shared" si="595"/>
        <v>SYS31</v>
      </c>
      <c r="AD571" s="29">
        <f t="shared" si="596"/>
        <v>0</v>
      </c>
      <c r="AE571" s="29">
        <f t="shared" si="597"/>
        <v>0</v>
      </c>
    </row>
    <row r="572" spans="1:31" x14ac:dyDescent="0.25">
      <c r="A572" s="28" t="s">
        <v>8975</v>
      </c>
      <c r="B572" s="26" t="s">
        <v>1277</v>
      </c>
      <c r="C572" s="26" t="s">
        <v>1553</v>
      </c>
      <c r="D572" s="26" t="s">
        <v>8970</v>
      </c>
      <c r="E572" s="31"/>
      <c r="F572" s="31" t="s">
        <v>217</v>
      </c>
      <c r="G572" s="26" t="s">
        <v>88</v>
      </c>
      <c r="H572" s="26"/>
      <c r="I572" s="26"/>
      <c r="J572" s="26" t="s">
        <v>1261</v>
      </c>
      <c r="K572" s="31"/>
      <c r="L572" s="26"/>
      <c r="M572" s="26" t="s">
        <v>1261</v>
      </c>
      <c r="N572" s="26"/>
      <c r="O572" s="26"/>
      <c r="Q572" s="29" t="str">
        <f t="shared" si="583"/>
        <v>ZM532</v>
      </c>
      <c r="R572" s="29" t="str">
        <f t="shared" si="584"/>
        <v>DEFENCE HELICOPTER FLIGHT SCHOOL, RAF</v>
      </c>
      <c r="S572" s="29" t="str">
        <f t="shared" si="585"/>
        <v>EC35</v>
      </c>
      <c r="T572" s="29">
        <f t="shared" si="586"/>
        <v>0</v>
      </c>
      <c r="U572" s="29">
        <f t="shared" si="587"/>
        <v>0</v>
      </c>
      <c r="V572" s="29" t="str">
        <f t="shared" si="588"/>
        <v>VMH</v>
      </c>
      <c r="W572" s="29" t="str">
        <f t="shared" si="589"/>
        <v>M</v>
      </c>
      <c r="X572" s="29">
        <f t="shared" si="590"/>
        <v>0</v>
      </c>
      <c r="Y572" s="29">
        <f t="shared" si="591"/>
        <v>0</v>
      </c>
      <c r="Z572" s="29" t="str">
        <f t="shared" si="592"/>
        <v>SYS</v>
      </c>
      <c r="AA572" s="29">
        <f t="shared" si="593"/>
        <v>0</v>
      </c>
      <c r="AB572" s="29">
        <f t="shared" si="594"/>
        <v>0</v>
      </c>
      <c r="AC572" s="29" t="str">
        <f t="shared" si="595"/>
        <v>SYS32</v>
      </c>
      <c r="AD572" s="29">
        <f t="shared" si="596"/>
        <v>0</v>
      </c>
      <c r="AE572" s="29">
        <f t="shared" si="597"/>
        <v>0</v>
      </c>
    </row>
    <row r="573" spans="1:31" x14ac:dyDescent="0.25">
      <c r="A573" s="28" t="s">
        <v>8976</v>
      </c>
      <c r="B573" s="26" t="s">
        <v>1277</v>
      </c>
      <c r="C573" s="26" t="s">
        <v>1553</v>
      </c>
      <c r="D573" s="26" t="s">
        <v>8970</v>
      </c>
      <c r="E573" s="31"/>
      <c r="F573" s="31" t="s">
        <v>217</v>
      </c>
      <c r="G573" s="26" t="s">
        <v>88</v>
      </c>
      <c r="H573" s="26"/>
      <c r="I573" s="26"/>
      <c r="J573" s="26" t="s">
        <v>1261</v>
      </c>
      <c r="K573" s="31"/>
      <c r="L573" s="26"/>
      <c r="M573" s="26" t="s">
        <v>1261</v>
      </c>
      <c r="N573" s="26"/>
      <c r="O573" s="26"/>
      <c r="Q573" s="29" t="str">
        <f t="shared" si="583"/>
        <v>G-CKIH</v>
      </c>
      <c r="R573" s="29" t="str">
        <f t="shared" si="584"/>
        <v>ATLAS HELICOPTERS LTD</v>
      </c>
      <c r="S573" s="29" t="str">
        <f t="shared" si="585"/>
        <v>A109</v>
      </c>
      <c r="T573" s="29">
        <f t="shared" si="586"/>
        <v>0</v>
      </c>
      <c r="U573" s="29">
        <f t="shared" si="587"/>
        <v>0</v>
      </c>
      <c r="V573" s="29" t="str">
        <f t="shared" si="588"/>
        <v>VCH</v>
      </c>
      <c r="W573" s="29" t="str">
        <f t="shared" si="589"/>
        <v>AD</v>
      </c>
      <c r="X573" s="29">
        <f t="shared" si="590"/>
        <v>0</v>
      </c>
      <c r="Y573" s="29">
        <f t="shared" si="591"/>
        <v>0</v>
      </c>
      <c r="Z573" s="29" t="str">
        <f t="shared" si="592"/>
        <v>TDT</v>
      </c>
      <c r="AA573" s="29">
        <f t="shared" si="593"/>
        <v>0</v>
      </c>
      <c r="AB573" s="29">
        <f t="shared" si="594"/>
        <v>0</v>
      </c>
      <c r="AC573" s="29" t="str">
        <f t="shared" si="595"/>
        <v>TDT04</v>
      </c>
      <c r="AD573" s="29">
        <f t="shared" si="596"/>
        <v>0</v>
      </c>
      <c r="AE573" s="29">
        <f t="shared" si="597"/>
        <v>0</v>
      </c>
    </row>
    <row r="574" spans="1:31" x14ac:dyDescent="0.25">
      <c r="A574" s="28" t="s">
        <v>8977</v>
      </c>
      <c r="B574" s="26" t="s">
        <v>1277</v>
      </c>
      <c r="C574" s="26" t="s">
        <v>1553</v>
      </c>
      <c r="D574" s="26" t="s">
        <v>8970</v>
      </c>
      <c r="E574" s="31"/>
      <c r="F574" s="31" t="s">
        <v>217</v>
      </c>
      <c r="G574" s="26" t="s">
        <v>88</v>
      </c>
      <c r="H574" s="26"/>
      <c r="I574" s="26"/>
      <c r="J574" s="26" t="s">
        <v>1261</v>
      </c>
      <c r="K574" s="31"/>
      <c r="L574" s="26"/>
      <c r="M574" s="26" t="s">
        <v>1261</v>
      </c>
      <c r="N574" s="26"/>
      <c r="O574" s="26"/>
      <c r="Q574" s="29" t="str">
        <f t="shared" ref="Q574:AE579" si="598">A660</f>
        <v>GZ100</v>
      </c>
      <c r="R574" s="29" t="str">
        <f t="shared" si="598"/>
        <v>32 (THE ROYAL) SQUADRON, RAF</v>
      </c>
      <c r="S574" s="29" t="str">
        <f t="shared" si="598"/>
        <v>A109</v>
      </c>
      <c r="T574" s="29">
        <f t="shared" si="598"/>
        <v>0</v>
      </c>
      <c r="U574" s="29">
        <f t="shared" si="598"/>
        <v>0</v>
      </c>
      <c r="V574" s="29" t="str">
        <f t="shared" si="598"/>
        <v>VCH</v>
      </c>
      <c r="W574" s="29" t="str">
        <f t="shared" si="598"/>
        <v>X</v>
      </c>
      <c r="X574" s="29">
        <f t="shared" si="598"/>
        <v>0</v>
      </c>
      <c r="Y574" s="29">
        <f t="shared" si="598"/>
        <v>0</v>
      </c>
      <c r="Z574" s="29" t="str">
        <f t="shared" si="598"/>
        <v>TKF</v>
      </c>
      <c r="AA574" s="29">
        <f t="shared" si="598"/>
        <v>0</v>
      </c>
      <c r="AB574" s="29">
        <f t="shared" si="598"/>
        <v>0</v>
      </c>
      <c r="AC574" s="29" t="str">
        <f t="shared" si="598"/>
        <v>TKF</v>
      </c>
      <c r="AD574" s="29">
        <f t="shared" si="598"/>
        <v>0</v>
      </c>
      <c r="AE574" s="29">
        <f t="shared" si="598"/>
        <v>0</v>
      </c>
    </row>
    <row r="575" spans="1:31" x14ac:dyDescent="0.25">
      <c r="A575" s="28" t="s">
        <v>8978</v>
      </c>
      <c r="B575" s="26" t="s">
        <v>1277</v>
      </c>
      <c r="C575" s="26" t="s">
        <v>1553</v>
      </c>
      <c r="D575" s="26" t="s">
        <v>8970</v>
      </c>
      <c r="E575" s="31"/>
      <c r="F575" s="31" t="s">
        <v>217</v>
      </c>
      <c r="G575" s="26" t="s">
        <v>88</v>
      </c>
      <c r="H575" s="26"/>
      <c r="I575" s="26"/>
      <c r="J575" s="26" t="s">
        <v>1261</v>
      </c>
      <c r="K575" s="31"/>
      <c r="L575" s="26"/>
      <c r="M575" s="26" t="s">
        <v>1261</v>
      </c>
      <c r="N575" s="26"/>
      <c r="O575" s="26"/>
      <c r="Q575" s="29" t="str">
        <f t="shared" si="598"/>
        <v>G-ZABH</v>
      </c>
      <c r="R575" s="29" t="str">
        <f t="shared" si="598"/>
        <v>ROYAL AIR FORCE</v>
      </c>
      <c r="S575" s="29" t="str">
        <f t="shared" si="598"/>
        <v>F900</v>
      </c>
      <c r="T575" s="29" t="str">
        <f t="shared" si="598"/>
        <v>ENVOY IV</v>
      </c>
      <c r="U575" s="29">
        <f t="shared" si="598"/>
        <v>0</v>
      </c>
      <c r="V575" s="29" t="str">
        <f t="shared" si="598"/>
        <v>VM</v>
      </c>
      <c r="W575" s="29" t="str">
        <f t="shared" si="598"/>
        <v>M</v>
      </c>
      <c r="X575" s="29">
        <f t="shared" si="598"/>
        <v>0</v>
      </c>
      <c r="Y575" s="29">
        <f t="shared" si="598"/>
        <v>0</v>
      </c>
      <c r="Z575" s="29" t="str">
        <f t="shared" si="598"/>
        <v>TKF</v>
      </c>
      <c r="AA575" s="29">
        <f t="shared" si="598"/>
        <v>0</v>
      </c>
      <c r="AB575" s="29">
        <f t="shared" si="598"/>
        <v>0</v>
      </c>
      <c r="AC575" s="29" t="str">
        <f t="shared" si="598"/>
        <v>TKF</v>
      </c>
      <c r="AD575" s="29">
        <f t="shared" si="598"/>
        <v>0</v>
      </c>
      <c r="AE575" s="29">
        <f t="shared" si="598"/>
        <v>0</v>
      </c>
    </row>
    <row r="576" spans="1:31" x14ac:dyDescent="0.25">
      <c r="A576" s="28" t="s">
        <v>8979</v>
      </c>
      <c r="B576" s="26" t="s">
        <v>1277</v>
      </c>
      <c r="C576" s="26" t="s">
        <v>1553</v>
      </c>
      <c r="D576" s="26" t="s">
        <v>8970</v>
      </c>
      <c r="E576" s="31"/>
      <c r="F576" s="31" t="s">
        <v>217</v>
      </c>
      <c r="G576" s="26" t="s">
        <v>88</v>
      </c>
      <c r="H576" s="26"/>
      <c r="I576" s="26"/>
      <c r="J576" s="26" t="s">
        <v>1261</v>
      </c>
      <c r="K576" s="31"/>
      <c r="L576" s="26"/>
      <c r="M576" s="26" t="s">
        <v>1261</v>
      </c>
      <c r="N576" s="26"/>
      <c r="O576" s="26"/>
      <c r="Q576" s="29" t="str">
        <f t="shared" si="598"/>
        <v>G-ZAHS</v>
      </c>
      <c r="R576" s="29" t="str">
        <f t="shared" si="598"/>
        <v>ROYAL AIR FORCE</v>
      </c>
      <c r="S576" s="29" t="str">
        <f t="shared" si="598"/>
        <v>F900</v>
      </c>
      <c r="T576" s="29" t="str">
        <f t="shared" si="598"/>
        <v>ENVOY IV</v>
      </c>
      <c r="U576" s="29">
        <f t="shared" si="598"/>
        <v>0</v>
      </c>
      <c r="V576" s="29" t="str">
        <f t="shared" si="598"/>
        <v>VM</v>
      </c>
      <c r="W576" s="29" t="str">
        <f t="shared" si="598"/>
        <v>M</v>
      </c>
      <c r="X576" s="29">
        <f t="shared" si="598"/>
        <v>0</v>
      </c>
      <c r="Y576" s="29">
        <f t="shared" si="598"/>
        <v>0</v>
      </c>
      <c r="Z576" s="29" t="str">
        <f t="shared" si="598"/>
        <v>TKF</v>
      </c>
      <c r="AA576" s="29">
        <f t="shared" si="598"/>
        <v>0</v>
      </c>
      <c r="AB576" s="29">
        <f t="shared" si="598"/>
        <v>0</v>
      </c>
      <c r="AC576" s="29" t="str">
        <f t="shared" si="598"/>
        <v>TKF</v>
      </c>
      <c r="AD576" s="29">
        <f t="shared" si="598"/>
        <v>0</v>
      </c>
      <c r="AE576" s="29">
        <f t="shared" si="598"/>
        <v>0</v>
      </c>
    </row>
    <row r="577" spans="1:31" x14ac:dyDescent="0.25">
      <c r="A577" s="26" t="s">
        <v>703</v>
      </c>
      <c r="B577" s="26" t="s">
        <v>704</v>
      </c>
      <c r="C577" s="26" t="s">
        <v>705</v>
      </c>
      <c r="D577" s="26" t="s">
        <v>706</v>
      </c>
      <c r="E577" s="26"/>
      <c r="F577" s="29" t="s">
        <v>222</v>
      </c>
      <c r="G577" s="26" t="s">
        <v>85</v>
      </c>
      <c r="H577" s="26"/>
      <c r="I577" s="26"/>
      <c r="J577" s="26" t="s">
        <v>707</v>
      </c>
      <c r="K577" s="26"/>
      <c r="L577" s="26"/>
      <c r="M577" s="26" t="s">
        <v>8541</v>
      </c>
      <c r="N577" s="26"/>
      <c r="O577" s="26"/>
      <c r="Q577" s="29" t="str">
        <f t="shared" si="598"/>
        <v>G-CPAO</v>
      </c>
      <c r="R577" s="29" t="str">
        <f t="shared" si="598"/>
        <v>NATIONAL POLICE AIR SERVICE</v>
      </c>
      <c r="S577" s="29" t="str">
        <f t="shared" si="598"/>
        <v>EC35</v>
      </c>
      <c r="T577" s="29">
        <f t="shared" si="598"/>
        <v>0</v>
      </c>
      <c r="U577" s="29">
        <f t="shared" si="598"/>
        <v>0</v>
      </c>
      <c r="V577" s="29" t="str">
        <f t="shared" si="598"/>
        <v>VCH</v>
      </c>
      <c r="W577" s="29" t="str">
        <f t="shared" si="598"/>
        <v>L</v>
      </c>
      <c r="X577" s="29">
        <f t="shared" si="598"/>
        <v>0</v>
      </c>
      <c r="Y577" s="29">
        <f t="shared" si="598"/>
        <v>0</v>
      </c>
      <c r="Z577" s="29" t="str">
        <f t="shared" si="598"/>
        <v>UKP</v>
      </c>
      <c r="AA577" s="29">
        <f t="shared" si="598"/>
        <v>0</v>
      </c>
      <c r="AB577" s="29">
        <f t="shared" si="598"/>
        <v>0</v>
      </c>
      <c r="AC577" s="29" t="str">
        <f t="shared" si="598"/>
        <v>UKP</v>
      </c>
      <c r="AD577" s="29">
        <f t="shared" si="598"/>
        <v>0</v>
      </c>
      <c r="AE577" s="29">
        <f t="shared" si="598"/>
        <v>0</v>
      </c>
    </row>
    <row r="578" spans="1:31" x14ac:dyDescent="0.25">
      <c r="A578" s="26" t="s">
        <v>1002</v>
      </c>
      <c r="B578" s="26" t="s">
        <v>704</v>
      </c>
      <c r="C578" s="26" t="s">
        <v>705</v>
      </c>
      <c r="D578" s="26" t="s">
        <v>706</v>
      </c>
      <c r="E578" s="26"/>
      <c r="F578" s="29" t="s">
        <v>222</v>
      </c>
      <c r="G578" s="26" t="s">
        <v>85</v>
      </c>
      <c r="H578" s="26"/>
      <c r="I578" s="26"/>
      <c r="J578" s="26" t="s">
        <v>707</v>
      </c>
      <c r="K578" s="26"/>
      <c r="L578" s="26"/>
      <c r="M578" s="26" t="s">
        <v>8618</v>
      </c>
      <c r="N578" s="26"/>
      <c r="O578" s="26"/>
      <c r="Q578" s="29" t="str">
        <f t="shared" si="598"/>
        <v>G-CPAS</v>
      </c>
      <c r="R578" s="29" t="str">
        <f t="shared" si="598"/>
        <v>NATIONAL POLICE AIR SERVICE</v>
      </c>
      <c r="S578" s="29" t="str">
        <f t="shared" si="598"/>
        <v>EC35</v>
      </c>
      <c r="T578" s="29">
        <f t="shared" si="598"/>
        <v>0</v>
      </c>
      <c r="U578" s="29">
        <f t="shared" si="598"/>
        <v>0</v>
      </c>
      <c r="V578" s="29" t="str">
        <f t="shared" si="598"/>
        <v>VCH</v>
      </c>
      <c r="W578" s="29" t="str">
        <f t="shared" si="598"/>
        <v>L</v>
      </c>
      <c r="X578" s="29">
        <f t="shared" si="598"/>
        <v>0</v>
      </c>
      <c r="Y578" s="29">
        <f t="shared" si="598"/>
        <v>0</v>
      </c>
      <c r="Z578" s="29" t="str">
        <f t="shared" si="598"/>
        <v>UKP</v>
      </c>
      <c r="AA578" s="29">
        <f t="shared" si="598"/>
        <v>0</v>
      </c>
      <c r="AB578" s="29">
        <f t="shared" si="598"/>
        <v>0</v>
      </c>
      <c r="AC578" s="29" t="str">
        <f t="shared" si="598"/>
        <v>UKP</v>
      </c>
      <c r="AD578" s="29">
        <f t="shared" si="598"/>
        <v>0</v>
      </c>
      <c r="AE578" s="29">
        <f t="shared" si="598"/>
        <v>0</v>
      </c>
    </row>
    <row r="579" spans="1:31" x14ac:dyDescent="0.25">
      <c r="A579" s="28" t="s">
        <v>1003</v>
      </c>
      <c r="B579" s="29" t="s">
        <v>704</v>
      </c>
      <c r="C579" s="29" t="s">
        <v>705</v>
      </c>
      <c r="D579" s="26" t="s">
        <v>706</v>
      </c>
      <c r="F579" s="29" t="s">
        <v>222</v>
      </c>
      <c r="G579" s="26" t="s">
        <v>85</v>
      </c>
      <c r="H579" s="26"/>
      <c r="I579" s="26"/>
      <c r="J579" s="26" t="s">
        <v>1004</v>
      </c>
      <c r="K579" s="31"/>
      <c r="L579" s="26"/>
      <c r="M579" s="26" t="s">
        <v>8619</v>
      </c>
      <c r="N579" s="26"/>
      <c r="O579" s="26"/>
      <c r="Q579" s="29" t="str">
        <f t="shared" si="598"/>
        <v>G-CPSH</v>
      </c>
      <c r="R579" s="29" t="str">
        <f t="shared" si="598"/>
        <v>NATIONAL POLICE AIR SERVICE</v>
      </c>
      <c r="S579" s="29" t="str">
        <f t="shared" si="598"/>
        <v>EC35</v>
      </c>
      <c r="T579" s="29">
        <f t="shared" si="598"/>
        <v>0</v>
      </c>
      <c r="U579" s="29">
        <f t="shared" si="598"/>
        <v>0</v>
      </c>
      <c r="V579" s="29" t="str">
        <f t="shared" si="598"/>
        <v>VCH</v>
      </c>
      <c r="W579" s="29" t="str">
        <f t="shared" si="598"/>
        <v>L</v>
      </c>
      <c r="X579" s="29">
        <f t="shared" si="598"/>
        <v>0</v>
      </c>
      <c r="Y579" s="29">
        <f t="shared" si="598"/>
        <v>0</v>
      </c>
      <c r="Z579" s="29" t="str">
        <f t="shared" si="598"/>
        <v>UKP</v>
      </c>
      <c r="AA579" s="29">
        <f t="shared" si="598"/>
        <v>0</v>
      </c>
      <c r="AB579" s="29">
        <f t="shared" si="598"/>
        <v>0</v>
      </c>
      <c r="AC579" s="29" t="str">
        <f t="shared" si="598"/>
        <v>UKP</v>
      </c>
      <c r="AD579" s="29">
        <f t="shared" si="598"/>
        <v>0</v>
      </c>
      <c r="AE579" s="29">
        <f t="shared" si="598"/>
        <v>0</v>
      </c>
    </row>
    <row r="580" spans="1:31" x14ac:dyDescent="0.25">
      <c r="A580" s="26" t="s">
        <v>1005</v>
      </c>
      <c r="B580" s="26" t="s">
        <v>704</v>
      </c>
      <c r="C580" s="26" t="s">
        <v>705</v>
      </c>
      <c r="D580" s="26" t="s">
        <v>706</v>
      </c>
      <c r="E580" s="26"/>
      <c r="F580" s="29" t="s">
        <v>222</v>
      </c>
      <c r="G580" s="26" t="s">
        <v>85</v>
      </c>
      <c r="H580" s="26"/>
      <c r="I580" s="26"/>
      <c r="J580" s="26" t="s">
        <v>707</v>
      </c>
      <c r="K580" s="26"/>
      <c r="L580" s="26"/>
      <c r="M580" s="26" t="s">
        <v>8620</v>
      </c>
      <c r="N580" s="26"/>
      <c r="O580" s="26"/>
      <c r="Q580" s="29" t="str">
        <f t="shared" ref="Q580:AE587" si="599">A667</f>
        <v>G-EMID</v>
      </c>
      <c r="R580" s="29" t="str">
        <f t="shared" si="599"/>
        <v>NATIONAL POLICE AIR SERVICE</v>
      </c>
      <c r="S580" s="29" t="str">
        <f t="shared" si="599"/>
        <v>EC35</v>
      </c>
      <c r="T580" s="29">
        <f t="shared" si="599"/>
        <v>0</v>
      </c>
      <c r="U580" s="29">
        <f t="shared" si="599"/>
        <v>0</v>
      </c>
      <c r="V580" s="29" t="str">
        <f t="shared" si="599"/>
        <v>VCH</v>
      </c>
      <c r="W580" s="29" t="str">
        <f t="shared" si="599"/>
        <v>L</v>
      </c>
      <c r="X580" s="29">
        <f t="shared" si="599"/>
        <v>0</v>
      </c>
      <c r="Y580" s="29">
        <f t="shared" si="599"/>
        <v>0</v>
      </c>
      <c r="Z580" s="29" t="str">
        <f t="shared" si="599"/>
        <v>UKP</v>
      </c>
      <c r="AA580" s="29">
        <f t="shared" si="599"/>
        <v>0</v>
      </c>
      <c r="AB580" s="29">
        <f t="shared" si="599"/>
        <v>0</v>
      </c>
      <c r="AC580" s="29" t="str">
        <f t="shared" si="599"/>
        <v>UKP</v>
      </c>
      <c r="AD580" s="29">
        <f t="shared" si="599"/>
        <v>0</v>
      </c>
      <c r="AE580" s="29">
        <f t="shared" si="599"/>
        <v>0</v>
      </c>
    </row>
    <row r="581" spans="1:31" x14ac:dyDescent="0.25">
      <c r="A581" s="28" t="s">
        <v>1006</v>
      </c>
      <c r="B581" s="29" t="s">
        <v>704</v>
      </c>
      <c r="C581" s="29" t="s">
        <v>705</v>
      </c>
      <c r="D581" s="26" t="s">
        <v>706</v>
      </c>
      <c r="F581" s="29" t="s">
        <v>222</v>
      </c>
      <c r="G581" s="26" t="s">
        <v>85</v>
      </c>
      <c r="H581" s="26"/>
      <c r="I581" s="26"/>
      <c r="J581" s="26" t="s">
        <v>1004</v>
      </c>
      <c r="K581" s="31"/>
      <c r="L581" s="26"/>
      <c r="M581" s="26" t="s">
        <v>8621</v>
      </c>
      <c r="N581" s="26"/>
      <c r="O581" s="26"/>
      <c r="Q581" s="29" t="str">
        <f t="shared" si="599"/>
        <v>G-HEOI</v>
      </c>
      <c r="R581" s="29" t="str">
        <f t="shared" si="599"/>
        <v>NATIONAL POLICE AIR SERVICE</v>
      </c>
      <c r="S581" s="29" t="str">
        <f t="shared" si="599"/>
        <v>EC35</v>
      </c>
      <c r="T581" s="29">
        <f t="shared" si="599"/>
        <v>0</v>
      </c>
      <c r="U581" s="29">
        <f t="shared" si="599"/>
        <v>0</v>
      </c>
      <c r="V581" s="29" t="str">
        <f t="shared" si="599"/>
        <v>VCH</v>
      </c>
      <c r="W581" s="29" t="str">
        <f t="shared" si="599"/>
        <v>L</v>
      </c>
      <c r="X581" s="29">
        <f t="shared" si="599"/>
        <v>0</v>
      </c>
      <c r="Y581" s="29">
        <f t="shared" si="599"/>
        <v>0</v>
      </c>
      <c r="Z581" s="29" t="str">
        <f t="shared" si="599"/>
        <v>UKP</v>
      </c>
      <c r="AA581" s="29">
        <f t="shared" si="599"/>
        <v>0</v>
      </c>
      <c r="AB581" s="29">
        <f t="shared" si="599"/>
        <v>0</v>
      </c>
      <c r="AC581" s="29" t="str">
        <f t="shared" si="599"/>
        <v>UKP</v>
      </c>
      <c r="AD581" s="29">
        <f t="shared" si="599"/>
        <v>0</v>
      </c>
      <c r="AE581" s="29">
        <f t="shared" si="599"/>
        <v>0</v>
      </c>
    </row>
    <row r="582" spans="1:31" x14ac:dyDescent="0.25">
      <c r="A582" s="26" t="s">
        <v>1007</v>
      </c>
      <c r="B582" s="26" t="s">
        <v>704</v>
      </c>
      <c r="C582" s="26" t="s">
        <v>705</v>
      </c>
      <c r="D582" s="26" t="s">
        <v>706</v>
      </c>
      <c r="E582" s="26"/>
      <c r="F582" s="29" t="s">
        <v>222</v>
      </c>
      <c r="G582" s="26" t="s">
        <v>85</v>
      </c>
      <c r="H582" s="26"/>
      <c r="I582" s="26"/>
      <c r="J582" s="26" t="s">
        <v>707</v>
      </c>
      <c r="K582" s="26"/>
      <c r="L582" s="26"/>
      <c r="M582" s="26" t="s">
        <v>8622</v>
      </c>
      <c r="N582" s="26"/>
      <c r="O582" s="26"/>
      <c r="Q582" s="29" t="str">
        <f t="shared" si="599"/>
        <v>G-LASU</v>
      </c>
      <c r="R582" s="29" t="str">
        <f t="shared" si="599"/>
        <v>NATIONAL POLICE AIR SERVICE</v>
      </c>
      <c r="S582" s="29" t="str">
        <f t="shared" si="599"/>
        <v>EC35</v>
      </c>
      <c r="T582" s="29">
        <f t="shared" si="599"/>
        <v>0</v>
      </c>
      <c r="U582" s="29">
        <f t="shared" si="599"/>
        <v>0</v>
      </c>
      <c r="V582" s="29" t="str">
        <f t="shared" si="599"/>
        <v>VCH</v>
      </c>
      <c r="W582" s="29" t="str">
        <f t="shared" si="599"/>
        <v>L</v>
      </c>
      <c r="X582" s="29">
        <f t="shared" si="599"/>
        <v>0</v>
      </c>
      <c r="Y582" s="29">
        <f t="shared" si="599"/>
        <v>0</v>
      </c>
      <c r="Z582" s="29" t="str">
        <f t="shared" si="599"/>
        <v>UKP</v>
      </c>
      <c r="AA582" s="29">
        <f t="shared" si="599"/>
        <v>0</v>
      </c>
      <c r="AB582" s="29">
        <f t="shared" si="599"/>
        <v>0</v>
      </c>
      <c r="AC582" s="29" t="str">
        <f t="shared" si="599"/>
        <v>UKP</v>
      </c>
      <c r="AD582" s="29">
        <f t="shared" si="599"/>
        <v>0</v>
      </c>
      <c r="AE582" s="29">
        <f t="shared" si="599"/>
        <v>0</v>
      </c>
    </row>
    <row r="583" spans="1:31" x14ac:dyDescent="0.25">
      <c r="A583" s="26" t="s">
        <v>1011</v>
      </c>
      <c r="B583" s="26" t="s">
        <v>704</v>
      </c>
      <c r="C583" s="26" t="s">
        <v>705</v>
      </c>
      <c r="D583" s="26" t="s">
        <v>706</v>
      </c>
      <c r="E583" s="26"/>
      <c r="F583" s="29" t="s">
        <v>222</v>
      </c>
      <c r="G583" s="26" t="s">
        <v>85</v>
      </c>
      <c r="H583" s="26"/>
      <c r="I583" s="26"/>
      <c r="J583" s="26" t="s">
        <v>707</v>
      </c>
      <c r="K583" s="26"/>
      <c r="L583" s="26"/>
      <c r="M583" s="26" t="s">
        <v>8617</v>
      </c>
      <c r="N583" s="26"/>
      <c r="O583" s="26"/>
      <c r="Q583" s="29" t="str">
        <f t="shared" si="599"/>
        <v>G-MPSA</v>
      </c>
      <c r="R583" s="29" t="str">
        <f t="shared" si="599"/>
        <v>NATIONAL POLICE AIR SERVICE</v>
      </c>
      <c r="S583" s="29" t="str">
        <f t="shared" si="599"/>
        <v>EC45</v>
      </c>
      <c r="T583" s="29">
        <f t="shared" si="599"/>
        <v>0</v>
      </c>
      <c r="U583" s="29">
        <f t="shared" si="599"/>
        <v>0</v>
      </c>
      <c r="V583" s="29" t="str">
        <f t="shared" si="599"/>
        <v>VCH</v>
      </c>
      <c r="W583" s="29" t="str">
        <f t="shared" si="599"/>
        <v>L</v>
      </c>
      <c r="X583" s="29">
        <f t="shared" si="599"/>
        <v>0</v>
      </c>
      <c r="Y583" s="29">
        <f t="shared" si="599"/>
        <v>0</v>
      </c>
      <c r="Z583" s="29" t="str">
        <f t="shared" si="599"/>
        <v>UKP</v>
      </c>
      <c r="AA583" s="29">
        <f t="shared" si="599"/>
        <v>0</v>
      </c>
      <c r="AB583" s="29">
        <f t="shared" si="599"/>
        <v>0</v>
      </c>
      <c r="AC583" s="29" t="str">
        <f t="shared" si="599"/>
        <v>UKP</v>
      </c>
      <c r="AD583" s="29">
        <f t="shared" si="599"/>
        <v>0</v>
      </c>
      <c r="AE583" s="29">
        <f t="shared" si="599"/>
        <v>0</v>
      </c>
    </row>
    <row r="584" spans="1:31" x14ac:dyDescent="0.25">
      <c r="A584" s="26" t="s">
        <v>1013</v>
      </c>
      <c r="B584" s="26" t="s">
        <v>704</v>
      </c>
      <c r="C584" s="26" t="s">
        <v>705</v>
      </c>
      <c r="D584" s="26" t="s">
        <v>706</v>
      </c>
      <c r="E584" s="26"/>
      <c r="F584" s="29" t="s">
        <v>222</v>
      </c>
      <c r="G584" s="26" t="s">
        <v>85</v>
      </c>
      <c r="H584" s="26"/>
      <c r="I584" s="26"/>
      <c r="J584" s="26" t="s">
        <v>707</v>
      </c>
      <c r="K584" s="26"/>
      <c r="L584" s="26"/>
      <c r="M584" s="26" t="s">
        <v>8623</v>
      </c>
      <c r="N584" s="26"/>
      <c r="O584" s="26"/>
      <c r="Q584" s="29" t="str">
        <f t="shared" si="599"/>
        <v>G-MPSB</v>
      </c>
      <c r="R584" s="29" t="str">
        <f t="shared" si="599"/>
        <v>NATIONAL POLICE AIR SERVICE</v>
      </c>
      <c r="S584" s="29" t="str">
        <f t="shared" si="599"/>
        <v>EC45</v>
      </c>
      <c r="T584" s="29">
        <f t="shared" si="599"/>
        <v>0</v>
      </c>
      <c r="U584" s="29">
        <f t="shared" si="599"/>
        <v>0</v>
      </c>
      <c r="V584" s="29" t="str">
        <f t="shared" si="599"/>
        <v>VCH</v>
      </c>
      <c r="W584" s="29" t="str">
        <f t="shared" si="599"/>
        <v>L</v>
      </c>
      <c r="X584" s="29">
        <f t="shared" si="599"/>
        <v>0</v>
      </c>
      <c r="Y584" s="29">
        <f t="shared" si="599"/>
        <v>0</v>
      </c>
      <c r="Z584" s="29" t="str">
        <f t="shared" si="599"/>
        <v>UKP</v>
      </c>
      <c r="AA584" s="29">
        <f t="shared" si="599"/>
        <v>0</v>
      </c>
      <c r="AB584" s="29">
        <f t="shared" si="599"/>
        <v>0</v>
      </c>
      <c r="AC584" s="29" t="str">
        <f t="shared" si="599"/>
        <v>UKP</v>
      </c>
      <c r="AD584" s="29">
        <f t="shared" si="599"/>
        <v>0</v>
      </c>
      <c r="AE584" s="29">
        <f t="shared" si="599"/>
        <v>0</v>
      </c>
    </row>
    <row r="585" spans="1:31" x14ac:dyDescent="0.25">
      <c r="A585" s="26" t="s">
        <v>1021</v>
      </c>
      <c r="B585" s="26" t="s">
        <v>704</v>
      </c>
      <c r="C585" s="26" t="s">
        <v>705</v>
      </c>
      <c r="D585" s="26" t="s">
        <v>706</v>
      </c>
      <c r="E585" s="26"/>
      <c r="F585" s="29" t="s">
        <v>222</v>
      </c>
      <c r="G585" s="26" t="s">
        <v>85</v>
      </c>
      <c r="H585" s="26"/>
      <c r="I585" s="26"/>
      <c r="J585" s="26" t="s">
        <v>707</v>
      </c>
      <c r="K585" s="26"/>
      <c r="L585" s="26"/>
      <c r="M585" s="26" t="s">
        <v>8624</v>
      </c>
      <c r="N585" s="26"/>
      <c r="O585" s="26"/>
      <c r="Q585" s="29" t="str">
        <f t="shared" si="599"/>
        <v>G-MPSC</v>
      </c>
      <c r="R585" s="29" t="str">
        <f t="shared" si="599"/>
        <v>NATIONAL POLICE AIR SERVICE</v>
      </c>
      <c r="S585" s="29" t="str">
        <f t="shared" si="599"/>
        <v>EC45</v>
      </c>
      <c r="T585" s="29">
        <f t="shared" si="599"/>
        <v>0</v>
      </c>
      <c r="U585" s="29">
        <f t="shared" si="599"/>
        <v>0</v>
      </c>
      <c r="V585" s="29" t="str">
        <f t="shared" si="599"/>
        <v>VCH</v>
      </c>
      <c r="W585" s="29" t="str">
        <f t="shared" si="599"/>
        <v>L</v>
      </c>
      <c r="X585" s="29">
        <f t="shared" si="599"/>
        <v>0</v>
      </c>
      <c r="Y585" s="29">
        <f t="shared" si="599"/>
        <v>0</v>
      </c>
      <c r="Z585" s="29" t="str">
        <f t="shared" si="599"/>
        <v>UKP</v>
      </c>
      <c r="AA585" s="29">
        <f t="shared" si="599"/>
        <v>0</v>
      </c>
      <c r="AB585" s="29">
        <f t="shared" si="599"/>
        <v>0</v>
      </c>
      <c r="AC585" s="29" t="str">
        <f t="shared" si="599"/>
        <v>UKP</v>
      </c>
      <c r="AD585" s="29">
        <f t="shared" si="599"/>
        <v>0</v>
      </c>
      <c r="AE585" s="29">
        <f t="shared" si="599"/>
        <v>0</v>
      </c>
    </row>
    <row r="586" spans="1:31" x14ac:dyDescent="0.25">
      <c r="A586" s="28" t="s">
        <v>8655</v>
      </c>
      <c r="B586" s="26" t="s">
        <v>8652</v>
      </c>
      <c r="C586" s="26" t="s">
        <v>7221</v>
      </c>
      <c r="D586" s="26" t="s">
        <v>8656</v>
      </c>
      <c r="E586" s="31"/>
      <c r="F586" s="31" t="s">
        <v>222</v>
      </c>
      <c r="G586" s="26" t="s">
        <v>229</v>
      </c>
      <c r="H586" s="26"/>
      <c r="I586" s="26"/>
      <c r="J586" s="26"/>
      <c r="K586" s="31"/>
      <c r="L586" s="26"/>
      <c r="M586" s="26" t="s">
        <v>8254</v>
      </c>
      <c r="N586" s="26"/>
      <c r="O586" s="26"/>
      <c r="Q586" s="29" t="str">
        <f t="shared" si="599"/>
        <v>G-NEAU</v>
      </c>
      <c r="R586" s="29" t="str">
        <f t="shared" si="599"/>
        <v>NATIONAL POLICE AIR SERVICE</v>
      </c>
      <c r="S586" s="29" t="str">
        <f t="shared" si="599"/>
        <v>EC35</v>
      </c>
      <c r="T586" s="29">
        <f t="shared" si="599"/>
        <v>0</v>
      </c>
      <c r="U586" s="29">
        <f t="shared" si="599"/>
        <v>0</v>
      </c>
      <c r="V586" s="29" t="str">
        <f t="shared" si="599"/>
        <v>VCH</v>
      </c>
      <c r="W586" s="29" t="str">
        <f t="shared" si="599"/>
        <v>L</v>
      </c>
      <c r="X586" s="29">
        <f t="shared" si="599"/>
        <v>0</v>
      </c>
      <c r="Y586" s="29">
        <f t="shared" si="599"/>
        <v>0</v>
      </c>
      <c r="Z586" s="29" t="str">
        <f t="shared" si="599"/>
        <v>UKP</v>
      </c>
      <c r="AA586" s="29">
        <f t="shared" si="599"/>
        <v>0</v>
      </c>
      <c r="AB586" s="29">
        <f t="shared" si="599"/>
        <v>0</v>
      </c>
      <c r="AC586" s="29" t="str">
        <f t="shared" si="599"/>
        <v>UKP</v>
      </c>
      <c r="AD586" s="29">
        <f t="shared" si="599"/>
        <v>0</v>
      </c>
      <c r="AE586" s="29">
        <f t="shared" si="599"/>
        <v>0</v>
      </c>
    </row>
    <row r="587" spans="1:31" x14ac:dyDescent="0.25">
      <c r="A587" s="28" t="s">
        <v>8663</v>
      </c>
      <c r="B587" s="26" t="s">
        <v>8665</v>
      </c>
      <c r="C587" s="26" t="s">
        <v>658</v>
      </c>
      <c r="D587" s="26" t="s">
        <v>658</v>
      </c>
      <c r="E587" s="31"/>
      <c r="F587" s="31" t="s">
        <v>217</v>
      </c>
      <c r="G587" s="26" t="s">
        <v>88</v>
      </c>
      <c r="H587" s="26"/>
      <c r="I587" s="26"/>
      <c r="J587" s="26" t="s">
        <v>8254</v>
      </c>
      <c r="K587" s="31"/>
      <c r="L587" s="26"/>
      <c r="M587" s="26" t="s">
        <v>8254</v>
      </c>
      <c r="N587" s="26"/>
      <c r="O587" s="26"/>
      <c r="Q587" s="29" t="str">
        <f t="shared" si="599"/>
        <v>G-NWOI</v>
      </c>
      <c r="R587" s="29" t="str">
        <f t="shared" si="599"/>
        <v>NATIONAL POLICE AIR SERVICE</v>
      </c>
      <c r="S587" s="29" t="str">
        <f t="shared" si="599"/>
        <v>EC35</v>
      </c>
      <c r="T587" s="29">
        <f t="shared" si="599"/>
        <v>0</v>
      </c>
      <c r="U587" s="29">
        <f t="shared" si="599"/>
        <v>0</v>
      </c>
      <c r="V587" s="29" t="str">
        <f t="shared" si="599"/>
        <v>VCH</v>
      </c>
      <c r="W587" s="29" t="str">
        <f t="shared" si="599"/>
        <v>L</v>
      </c>
      <c r="X587" s="29">
        <f t="shared" si="599"/>
        <v>0</v>
      </c>
      <c r="Y587" s="29">
        <f t="shared" si="599"/>
        <v>0</v>
      </c>
      <c r="Z587" s="29" t="str">
        <f t="shared" si="599"/>
        <v>UKP</v>
      </c>
      <c r="AA587" s="29">
        <f t="shared" si="599"/>
        <v>0</v>
      </c>
      <c r="AB587" s="29">
        <f t="shared" si="599"/>
        <v>0</v>
      </c>
      <c r="AC587" s="29" t="str">
        <f t="shared" si="599"/>
        <v>UKP</v>
      </c>
      <c r="AD587" s="29">
        <f t="shared" si="599"/>
        <v>0</v>
      </c>
      <c r="AE587" s="29">
        <f t="shared" si="599"/>
        <v>0</v>
      </c>
    </row>
    <row r="588" spans="1:31" x14ac:dyDescent="0.25">
      <c r="A588" s="28" t="s">
        <v>8658</v>
      </c>
      <c r="B588" s="26" t="s">
        <v>8665</v>
      </c>
      <c r="C588" s="26" t="s">
        <v>658</v>
      </c>
      <c r="D588" s="26" t="s">
        <v>658</v>
      </c>
      <c r="E588" s="31"/>
      <c r="F588" s="31" t="s">
        <v>217</v>
      </c>
      <c r="G588" s="26" t="s">
        <v>88</v>
      </c>
      <c r="H588" s="26"/>
      <c r="I588" s="26"/>
      <c r="J588" s="26" t="s">
        <v>8254</v>
      </c>
      <c r="K588" s="31"/>
      <c r="L588" s="26"/>
      <c r="M588" s="26" t="s">
        <v>8254</v>
      </c>
      <c r="N588" s="26"/>
      <c r="O588" s="26"/>
      <c r="Q588" s="29" t="str">
        <f t="shared" ref="Q588:AE589" si="600">A676</f>
        <v>G-POLD</v>
      </c>
      <c r="R588" s="29" t="str">
        <f t="shared" si="600"/>
        <v>NATIONAL POLICE AIR SERVICE</v>
      </c>
      <c r="S588" s="29" t="str">
        <f t="shared" si="600"/>
        <v>EC35</v>
      </c>
      <c r="T588" s="29">
        <f t="shared" si="600"/>
        <v>0</v>
      </c>
      <c r="U588" s="29">
        <f t="shared" si="600"/>
        <v>0</v>
      </c>
      <c r="V588" s="29" t="str">
        <f t="shared" si="600"/>
        <v>VCH</v>
      </c>
      <c r="W588" s="29" t="str">
        <f t="shared" si="600"/>
        <v>L</v>
      </c>
      <c r="X588" s="29">
        <f t="shared" si="600"/>
        <v>0</v>
      </c>
      <c r="Y588" s="29">
        <f t="shared" si="600"/>
        <v>0</v>
      </c>
      <c r="Z588" s="29" t="str">
        <f t="shared" si="600"/>
        <v>UKP</v>
      </c>
      <c r="AA588" s="29">
        <f t="shared" si="600"/>
        <v>0</v>
      </c>
      <c r="AB588" s="29">
        <f t="shared" si="600"/>
        <v>0</v>
      </c>
      <c r="AC588" s="29" t="str">
        <f t="shared" si="600"/>
        <v>UKP</v>
      </c>
      <c r="AD588" s="29">
        <f t="shared" si="600"/>
        <v>0</v>
      </c>
      <c r="AE588" s="29">
        <f t="shared" si="600"/>
        <v>0</v>
      </c>
    </row>
    <row r="589" spans="1:31" x14ac:dyDescent="0.25">
      <c r="A589" s="28" t="s">
        <v>8662</v>
      </c>
      <c r="B589" s="26" t="s">
        <v>8665</v>
      </c>
      <c r="C589" s="26" t="s">
        <v>658</v>
      </c>
      <c r="D589" s="26" t="s">
        <v>658</v>
      </c>
      <c r="E589" s="31"/>
      <c r="F589" s="31" t="s">
        <v>217</v>
      </c>
      <c r="G589" s="26" t="s">
        <v>88</v>
      </c>
      <c r="H589" s="26"/>
      <c r="I589" s="26"/>
      <c r="J589" s="26" t="s">
        <v>8254</v>
      </c>
      <c r="K589" s="31"/>
      <c r="L589" s="26"/>
      <c r="M589" s="26" t="s">
        <v>8254</v>
      </c>
      <c r="N589" s="26"/>
      <c r="O589" s="26"/>
      <c r="Q589" s="29" t="str">
        <f t="shared" si="600"/>
        <v>G-POLF</v>
      </c>
      <c r="R589" s="29" t="str">
        <f t="shared" si="600"/>
        <v>NATIONAL POLICE AIR SERVICE</v>
      </c>
      <c r="S589" s="29" t="str">
        <f t="shared" si="600"/>
        <v>EC35</v>
      </c>
      <c r="T589" s="29">
        <f t="shared" si="600"/>
        <v>0</v>
      </c>
      <c r="U589" s="29">
        <f t="shared" si="600"/>
        <v>0</v>
      </c>
      <c r="V589" s="29" t="str">
        <f t="shared" si="600"/>
        <v>VCH</v>
      </c>
      <c r="W589" s="29" t="str">
        <f t="shared" si="600"/>
        <v>L</v>
      </c>
      <c r="X589" s="29">
        <f t="shared" si="600"/>
        <v>0</v>
      </c>
      <c r="Y589" s="29">
        <f t="shared" si="600"/>
        <v>0</v>
      </c>
      <c r="Z589" s="29" t="str">
        <f t="shared" si="600"/>
        <v>UKP</v>
      </c>
      <c r="AA589" s="29">
        <f t="shared" si="600"/>
        <v>0</v>
      </c>
      <c r="AB589" s="29">
        <f t="shared" si="600"/>
        <v>0</v>
      </c>
      <c r="AC589" s="29" t="str">
        <f t="shared" si="600"/>
        <v>UKP</v>
      </c>
      <c r="AD589" s="29">
        <f t="shared" si="600"/>
        <v>0</v>
      </c>
      <c r="AE589" s="29">
        <f t="shared" si="600"/>
        <v>0</v>
      </c>
    </row>
    <row r="590" spans="1:31" x14ac:dyDescent="0.25">
      <c r="A590" s="28" t="s">
        <v>8664</v>
      </c>
      <c r="B590" s="26" t="s">
        <v>8665</v>
      </c>
      <c r="C590" s="26" t="s">
        <v>658</v>
      </c>
      <c r="D590" s="26" t="s">
        <v>658</v>
      </c>
      <c r="E590" s="31"/>
      <c r="F590" s="31" t="s">
        <v>217</v>
      </c>
      <c r="G590" s="26" t="s">
        <v>88</v>
      </c>
      <c r="H590" s="26"/>
      <c r="I590" s="26"/>
      <c r="J590" s="26" t="s">
        <v>8254</v>
      </c>
      <c r="K590" s="31"/>
      <c r="L590" s="26"/>
      <c r="M590" s="26" t="s">
        <v>8254</v>
      </c>
      <c r="N590" s="26"/>
      <c r="O590" s="26"/>
      <c r="Q590" s="29" t="str">
        <f t="shared" ref="Q590:Q600" si="601">A678</f>
        <v>G-POLG</v>
      </c>
      <c r="R590" s="29" t="str">
        <f t="shared" ref="R590:R600" si="602">B678</f>
        <v>NATIONAL POLICE AIR SERVICE</v>
      </c>
      <c r="S590" s="29" t="str">
        <f t="shared" ref="S590:S600" si="603">C678</f>
        <v>EC35</v>
      </c>
      <c r="T590" s="29">
        <f t="shared" ref="T590:T600" si="604">D678</f>
        <v>0</v>
      </c>
      <c r="U590" s="29">
        <f t="shared" ref="U590:U600" si="605">E678</f>
        <v>0</v>
      </c>
      <c r="V590" s="29" t="str">
        <f t="shared" ref="V590:V600" si="606">F678</f>
        <v>VCH</v>
      </c>
      <c r="W590" s="29" t="str">
        <f t="shared" ref="W590:W600" si="607">G678</f>
        <v>L</v>
      </c>
      <c r="X590" s="29">
        <f t="shared" ref="X590:X600" si="608">H678</f>
        <v>0</v>
      </c>
      <c r="Y590" s="29">
        <f t="shared" ref="Y590:Y600" si="609">I678</f>
        <v>0</v>
      </c>
      <c r="Z590" s="29" t="str">
        <f t="shared" ref="Z590:Z600" si="610">J678</f>
        <v>UKP</v>
      </c>
      <c r="AA590" s="29">
        <f t="shared" ref="AA590:AA600" si="611">K678</f>
        <v>0</v>
      </c>
      <c r="AB590" s="29">
        <f t="shared" ref="AB590:AB600" si="612">L678</f>
        <v>0</v>
      </c>
      <c r="AC590" s="29" t="str">
        <f t="shared" ref="AC590:AC600" si="613">M678</f>
        <v>UKP</v>
      </c>
      <c r="AD590" s="29">
        <f t="shared" ref="AD590:AD600" si="614">N678</f>
        <v>0</v>
      </c>
      <c r="AE590" s="29">
        <f t="shared" ref="AE590:AE600" si="615">O678</f>
        <v>0</v>
      </c>
    </row>
    <row r="591" spans="1:31" x14ac:dyDescent="0.25">
      <c r="A591" s="28" t="s">
        <v>8252</v>
      </c>
      <c r="B591" s="26" t="s">
        <v>8665</v>
      </c>
      <c r="C591" s="26" t="s">
        <v>658</v>
      </c>
      <c r="D591" s="26" t="s">
        <v>658</v>
      </c>
      <c r="E591" s="31"/>
      <c r="F591" s="31" t="s">
        <v>217</v>
      </c>
      <c r="G591" s="26" t="s">
        <v>88</v>
      </c>
      <c r="H591" s="26"/>
      <c r="I591" s="26"/>
      <c r="J591" s="26" t="s">
        <v>8254</v>
      </c>
      <c r="K591" s="31"/>
      <c r="L591" s="26"/>
      <c r="M591" s="26" t="s">
        <v>8254</v>
      </c>
      <c r="N591" s="26"/>
      <c r="O591" s="26"/>
      <c r="Q591" s="29" t="str">
        <f t="shared" si="601"/>
        <v>G-POLH</v>
      </c>
      <c r="R591" s="29" t="str">
        <f t="shared" si="602"/>
        <v>NATIONAL POLICE AIR SERVICE</v>
      </c>
      <c r="S591" s="29" t="str">
        <f t="shared" si="603"/>
        <v>EC35</v>
      </c>
      <c r="T591" s="29">
        <f t="shared" si="604"/>
        <v>0</v>
      </c>
      <c r="U591" s="29">
        <f t="shared" si="605"/>
        <v>0</v>
      </c>
      <c r="V591" s="29" t="str">
        <f t="shared" si="606"/>
        <v>VCH</v>
      </c>
      <c r="W591" s="29" t="str">
        <f t="shared" si="607"/>
        <v>L</v>
      </c>
      <c r="X591" s="29">
        <f t="shared" si="608"/>
        <v>0</v>
      </c>
      <c r="Y591" s="29">
        <f t="shared" si="609"/>
        <v>0</v>
      </c>
      <c r="Z591" s="29" t="str">
        <f t="shared" si="610"/>
        <v>UKP</v>
      </c>
      <c r="AA591" s="29">
        <f t="shared" si="611"/>
        <v>0</v>
      </c>
      <c r="AB591" s="29">
        <f t="shared" si="612"/>
        <v>0</v>
      </c>
      <c r="AC591" s="29" t="str">
        <f t="shared" si="613"/>
        <v>UKP</v>
      </c>
      <c r="AD591" s="29">
        <f t="shared" si="614"/>
        <v>0</v>
      </c>
      <c r="AE591" s="29">
        <f t="shared" si="615"/>
        <v>0</v>
      </c>
    </row>
    <row r="592" spans="1:31" x14ac:dyDescent="0.25">
      <c r="A592" s="28" t="s">
        <v>8661</v>
      </c>
      <c r="B592" s="26" t="s">
        <v>8665</v>
      </c>
      <c r="C592" s="26" t="s">
        <v>658</v>
      </c>
      <c r="D592" s="26" t="s">
        <v>658</v>
      </c>
      <c r="E592" s="31"/>
      <c r="F592" s="31" t="s">
        <v>217</v>
      </c>
      <c r="G592" s="26" t="s">
        <v>88</v>
      </c>
      <c r="H592" s="26"/>
      <c r="I592" s="26"/>
      <c r="J592" s="26" t="s">
        <v>8254</v>
      </c>
      <c r="K592" s="31"/>
      <c r="L592" s="26"/>
      <c r="M592" s="26" t="s">
        <v>8254</v>
      </c>
      <c r="N592" s="26"/>
      <c r="O592" s="26"/>
      <c r="Q592" s="29" t="str">
        <f t="shared" si="601"/>
        <v>G-POLJ</v>
      </c>
      <c r="R592" s="29" t="str">
        <f t="shared" si="602"/>
        <v>NATIONAL POLICE AIR SERVICE</v>
      </c>
      <c r="S592" s="29" t="str">
        <f t="shared" si="603"/>
        <v>EC35</v>
      </c>
      <c r="T592" s="29">
        <f t="shared" si="604"/>
        <v>0</v>
      </c>
      <c r="U592" s="29">
        <f t="shared" si="605"/>
        <v>0</v>
      </c>
      <c r="V592" s="29" t="str">
        <f t="shared" si="606"/>
        <v>VCH</v>
      </c>
      <c r="W592" s="29" t="str">
        <f t="shared" si="607"/>
        <v>L</v>
      </c>
      <c r="X592" s="29">
        <f t="shared" si="608"/>
        <v>0</v>
      </c>
      <c r="Y592" s="29">
        <f t="shared" si="609"/>
        <v>0</v>
      </c>
      <c r="Z592" s="29" t="str">
        <f t="shared" si="610"/>
        <v>UKP</v>
      </c>
      <c r="AA592" s="29">
        <f t="shared" si="611"/>
        <v>0</v>
      </c>
      <c r="AB592" s="29">
        <f t="shared" si="612"/>
        <v>0</v>
      </c>
      <c r="AC592" s="29" t="str">
        <f t="shared" si="613"/>
        <v>UKP</v>
      </c>
      <c r="AD592" s="29">
        <f t="shared" si="614"/>
        <v>0</v>
      </c>
      <c r="AE592" s="29">
        <f t="shared" si="615"/>
        <v>0</v>
      </c>
    </row>
    <row r="593" spans="1:31" x14ac:dyDescent="0.25">
      <c r="A593" s="28" t="s">
        <v>8657</v>
      </c>
      <c r="B593" s="26" t="s">
        <v>8665</v>
      </c>
      <c r="C593" s="26" t="s">
        <v>658</v>
      </c>
      <c r="D593" s="26" t="s">
        <v>658</v>
      </c>
      <c r="E593" s="31"/>
      <c r="F593" s="31" t="s">
        <v>217</v>
      </c>
      <c r="G593" s="26" t="s">
        <v>88</v>
      </c>
      <c r="H593" s="26"/>
      <c r="I593" s="26"/>
      <c r="J593" s="26" t="s">
        <v>8254</v>
      </c>
      <c r="K593" s="31"/>
      <c r="L593" s="26"/>
      <c r="M593" s="26" t="s">
        <v>8254</v>
      </c>
      <c r="N593" s="26"/>
      <c r="O593" s="26"/>
      <c r="Q593" s="29" t="str">
        <f t="shared" si="601"/>
        <v>G-POLV</v>
      </c>
      <c r="R593" s="29" t="str">
        <f t="shared" si="602"/>
        <v>NATIONAL POLICE AIR SERVICE</v>
      </c>
      <c r="S593" s="29" t="str">
        <f t="shared" si="603"/>
        <v>P68</v>
      </c>
      <c r="T593" s="29" t="str">
        <f t="shared" si="604"/>
        <v>OBSERVER</v>
      </c>
      <c r="U593" s="29">
        <f t="shared" si="605"/>
        <v>0</v>
      </c>
      <c r="V593" s="29" t="str">
        <f t="shared" si="606"/>
        <v>VC</v>
      </c>
      <c r="W593" s="29" t="str">
        <f t="shared" si="607"/>
        <v>L</v>
      </c>
      <c r="X593" s="29">
        <f t="shared" si="608"/>
        <v>0</v>
      </c>
      <c r="Y593" s="29">
        <f t="shared" si="609"/>
        <v>0</v>
      </c>
      <c r="Z593" s="29" t="str">
        <f t="shared" si="610"/>
        <v>UKP</v>
      </c>
      <c r="AA593" s="29">
        <f t="shared" si="611"/>
        <v>0</v>
      </c>
      <c r="AB593" s="29">
        <f t="shared" si="612"/>
        <v>0</v>
      </c>
      <c r="AC593" s="29" t="str">
        <f t="shared" si="613"/>
        <v>UKP</v>
      </c>
      <c r="AD593" s="29">
        <f t="shared" si="614"/>
        <v>0</v>
      </c>
      <c r="AE593" s="29">
        <f t="shared" si="615"/>
        <v>0</v>
      </c>
    </row>
    <row r="594" spans="1:31" x14ac:dyDescent="0.25">
      <c r="A594" s="28" t="s">
        <v>8659</v>
      </c>
      <c r="B594" s="26" t="s">
        <v>8665</v>
      </c>
      <c r="C594" s="26" t="s">
        <v>658</v>
      </c>
      <c r="D594" s="26" t="s">
        <v>658</v>
      </c>
      <c r="E594" s="31"/>
      <c r="F594" s="31" t="s">
        <v>217</v>
      </c>
      <c r="G594" s="26" t="s">
        <v>88</v>
      </c>
      <c r="H594" s="26"/>
      <c r="I594" s="26"/>
      <c r="J594" s="26" t="s">
        <v>8254</v>
      </c>
      <c r="K594" s="31"/>
      <c r="L594" s="26"/>
      <c r="M594" s="26" t="s">
        <v>8254</v>
      </c>
      <c r="N594" s="26"/>
      <c r="O594" s="26"/>
      <c r="Q594" s="29" t="str">
        <f t="shared" si="601"/>
        <v>G-POLW</v>
      </c>
      <c r="R594" s="29" t="str">
        <f t="shared" si="602"/>
        <v>NATIONAL POLICE AIR SERVICE</v>
      </c>
      <c r="S594" s="29" t="str">
        <f t="shared" si="603"/>
        <v>P68</v>
      </c>
      <c r="T594" s="29" t="str">
        <f t="shared" si="604"/>
        <v>OBSERVER</v>
      </c>
      <c r="U594" s="29">
        <f t="shared" si="605"/>
        <v>0</v>
      </c>
      <c r="V594" s="29" t="str">
        <f t="shared" si="606"/>
        <v>VC</v>
      </c>
      <c r="W594" s="29" t="str">
        <f t="shared" si="607"/>
        <v>L</v>
      </c>
      <c r="X594" s="29">
        <f t="shared" si="608"/>
        <v>0</v>
      </c>
      <c r="Y594" s="29">
        <f t="shared" si="609"/>
        <v>0</v>
      </c>
      <c r="Z594" s="29" t="str">
        <f t="shared" si="610"/>
        <v>UKP</v>
      </c>
      <c r="AA594" s="29">
        <f t="shared" si="611"/>
        <v>0</v>
      </c>
      <c r="AB594" s="29">
        <f t="shared" si="612"/>
        <v>0</v>
      </c>
      <c r="AC594" s="29" t="str">
        <f t="shared" si="613"/>
        <v>UKP</v>
      </c>
      <c r="AD594" s="29">
        <f t="shared" si="614"/>
        <v>0</v>
      </c>
      <c r="AE594" s="29">
        <f t="shared" si="615"/>
        <v>0</v>
      </c>
    </row>
    <row r="595" spans="1:31" x14ac:dyDescent="0.25">
      <c r="A595" s="28" t="s">
        <v>8660</v>
      </c>
      <c r="B595" s="26" t="s">
        <v>8665</v>
      </c>
      <c r="C595" s="26" t="s">
        <v>658</v>
      </c>
      <c r="D595" s="26" t="s">
        <v>658</v>
      </c>
      <c r="E595" s="31"/>
      <c r="F595" s="31" t="s">
        <v>217</v>
      </c>
      <c r="G595" s="26" t="s">
        <v>88</v>
      </c>
      <c r="H595" s="26"/>
      <c r="I595" s="26"/>
      <c r="J595" s="26" t="s">
        <v>8254</v>
      </c>
      <c r="K595" s="31"/>
      <c r="L595" s="26"/>
      <c r="M595" s="26" t="s">
        <v>8254</v>
      </c>
      <c r="N595" s="26"/>
      <c r="O595" s="26"/>
      <c r="Q595" s="29" t="str">
        <f t="shared" si="601"/>
        <v>G-POLX</v>
      </c>
      <c r="R595" s="29" t="str">
        <f t="shared" si="602"/>
        <v>NATIONAL POLICE AIR SERVICE</v>
      </c>
      <c r="S595" s="29" t="str">
        <f t="shared" si="603"/>
        <v>P68</v>
      </c>
      <c r="T595" s="29" t="str">
        <f t="shared" si="604"/>
        <v>OBSERVER</v>
      </c>
      <c r="U595" s="29">
        <f t="shared" si="605"/>
        <v>0</v>
      </c>
      <c r="V595" s="29" t="str">
        <f t="shared" si="606"/>
        <v>VC</v>
      </c>
      <c r="W595" s="29" t="str">
        <f t="shared" si="607"/>
        <v>L</v>
      </c>
      <c r="X595" s="29">
        <f t="shared" si="608"/>
        <v>0</v>
      </c>
      <c r="Y595" s="29">
        <f t="shared" si="609"/>
        <v>0</v>
      </c>
      <c r="Z595" s="29" t="str">
        <f t="shared" si="610"/>
        <v>UKP</v>
      </c>
      <c r="AA595" s="29">
        <f t="shared" si="611"/>
        <v>0</v>
      </c>
      <c r="AB595" s="29">
        <f t="shared" si="612"/>
        <v>0</v>
      </c>
      <c r="AC595" s="29" t="str">
        <f t="shared" si="613"/>
        <v>UKP</v>
      </c>
      <c r="AD595" s="29">
        <f t="shared" si="614"/>
        <v>0</v>
      </c>
      <c r="AE595" s="29">
        <f t="shared" si="615"/>
        <v>0</v>
      </c>
    </row>
    <row r="596" spans="1:31" x14ac:dyDescent="0.25">
      <c r="A596" s="28" t="s">
        <v>8142</v>
      </c>
      <c r="B596" s="26" t="s">
        <v>433</v>
      </c>
      <c r="C596" s="26" t="s">
        <v>434</v>
      </c>
      <c r="D596" s="26" t="s">
        <v>665</v>
      </c>
      <c r="E596" s="31"/>
      <c r="F596" s="26" t="s">
        <v>222</v>
      </c>
      <c r="G596" s="26" t="s">
        <v>85</v>
      </c>
      <c r="H596" s="26"/>
      <c r="I596" s="26"/>
      <c r="J596" s="26" t="s">
        <v>436</v>
      </c>
      <c r="K596" s="31"/>
      <c r="L596" s="26"/>
      <c r="M596" s="26" t="s">
        <v>8143</v>
      </c>
      <c r="N596" s="26"/>
      <c r="O596" s="26"/>
      <c r="Q596" s="29" t="str">
        <f t="shared" si="601"/>
        <v>G-POLZ</v>
      </c>
      <c r="R596" s="29" t="str">
        <f t="shared" si="602"/>
        <v>NATIONAL POLICE AIR SERVICE</v>
      </c>
      <c r="S596" s="29" t="str">
        <f t="shared" si="603"/>
        <v>P68</v>
      </c>
      <c r="T596" s="29" t="str">
        <f t="shared" si="604"/>
        <v>OBSERVER</v>
      </c>
      <c r="U596" s="29">
        <f t="shared" si="605"/>
        <v>0</v>
      </c>
      <c r="V596" s="29" t="str">
        <f t="shared" si="606"/>
        <v>VC</v>
      </c>
      <c r="W596" s="29" t="str">
        <f t="shared" si="607"/>
        <v>L</v>
      </c>
      <c r="X596" s="29">
        <f t="shared" si="608"/>
        <v>0</v>
      </c>
      <c r="Y596" s="29">
        <f t="shared" si="609"/>
        <v>0</v>
      </c>
      <c r="Z596" s="29" t="str">
        <f t="shared" si="610"/>
        <v>UKP</v>
      </c>
      <c r="AA596" s="29">
        <f t="shared" si="611"/>
        <v>0</v>
      </c>
      <c r="AB596" s="29">
        <f t="shared" si="612"/>
        <v>0</v>
      </c>
      <c r="AC596" s="29" t="str">
        <f t="shared" si="613"/>
        <v>UKP</v>
      </c>
      <c r="AD596" s="29">
        <f t="shared" si="614"/>
        <v>0</v>
      </c>
      <c r="AE596" s="29">
        <f t="shared" si="615"/>
        <v>0</v>
      </c>
    </row>
    <row r="597" spans="1:31" x14ac:dyDescent="0.25">
      <c r="A597" s="28" t="s">
        <v>432</v>
      </c>
      <c r="B597" s="26" t="s">
        <v>433</v>
      </c>
      <c r="C597" s="26" t="s">
        <v>434</v>
      </c>
      <c r="D597" s="30" t="s">
        <v>435</v>
      </c>
      <c r="E597" s="31"/>
      <c r="F597" s="29" t="s">
        <v>222</v>
      </c>
      <c r="G597" s="26" t="s">
        <v>85</v>
      </c>
      <c r="H597" s="26"/>
      <c r="I597" s="26"/>
      <c r="J597" s="26" t="s">
        <v>436</v>
      </c>
      <c r="K597" s="31"/>
      <c r="L597" s="26"/>
      <c r="M597" s="26" t="s">
        <v>8144</v>
      </c>
      <c r="N597" s="26"/>
      <c r="O597" s="26"/>
      <c r="Q597" s="29" t="str">
        <f t="shared" si="601"/>
        <v>G-SUFK</v>
      </c>
      <c r="R597" s="29" t="str">
        <f t="shared" si="602"/>
        <v>NATIONAL POLICE AIR SERVICE</v>
      </c>
      <c r="S597" s="29" t="str">
        <f t="shared" si="603"/>
        <v>EC35</v>
      </c>
      <c r="T597" s="29">
        <f t="shared" si="604"/>
        <v>0</v>
      </c>
      <c r="U597" s="29">
        <f t="shared" si="605"/>
        <v>0</v>
      </c>
      <c r="V597" s="29" t="str">
        <f t="shared" si="606"/>
        <v>VCH</v>
      </c>
      <c r="W597" s="29" t="str">
        <f t="shared" si="607"/>
        <v>L</v>
      </c>
      <c r="X597" s="29">
        <f t="shared" si="608"/>
        <v>0</v>
      </c>
      <c r="Y597" s="29">
        <f t="shared" si="609"/>
        <v>0</v>
      </c>
      <c r="Z597" s="29" t="str">
        <f t="shared" si="610"/>
        <v>UKP</v>
      </c>
      <c r="AA597" s="29">
        <f t="shared" si="611"/>
        <v>0</v>
      </c>
      <c r="AB597" s="29">
        <f t="shared" si="612"/>
        <v>0</v>
      </c>
      <c r="AC597" s="29" t="str">
        <f t="shared" si="613"/>
        <v>UKP</v>
      </c>
      <c r="AD597" s="29">
        <f t="shared" si="614"/>
        <v>0</v>
      </c>
      <c r="AE597" s="29">
        <f t="shared" si="615"/>
        <v>0</v>
      </c>
    </row>
    <row r="598" spans="1:31" x14ac:dyDescent="0.25">
      <c r="A598" s="28" t="s">
        <v>8697</v>
      </c>
      <c r="B598" s="26" t="s">
        <v>1277</v>
      </c>
      <c r="C598" s="26" t="s">
        <v>1244</v>
      </c>
      <c r="D598" s="26" t="s">
        <v>1245</v>
      </c>
      <c r="E598" s="31"/>
      <c r="F598" s="31" t="s">
        <v>217</v>
      </c>
      <c r="G598" s="26" t="s">
        <v>88</v>
      </c>
      <c r="H598" s="26"/>
      <c r="I598" s="26"/>
      <c r="J598" s="26" t="s">
        <v>1226</v>
      </c>
      <c r="K598" s="31"/>
      <c r="L598" s="26"/>
      <c r="M598" s="26" t="s">
        <v>1226</v>
      </c>
      <c r="N598" s="26"/>
      <c r="O598" s="26"/>
      <c r="Q598" s="29" t="str">
        <f t="shared" si="601"/>
        <v>G-TVHB</v>
      </c>
      <c r="R598" s="29" t="str">
        <f t="shared" si="602"/>
        <v>NATIONAL POLICE AIR SERVICE</v>
      </c>
      <c r="S598" s="29" t="str">
        <f t="shared" si="603"/>
        <v>EC35</v>
      </c>
      <c r="T598" s="29">
        <f t="shared" si="604"/>
        <v>0</v>
      </c>
      <c r="U598" s="29">
        <f t="shared" si="605"/>
        <v>0</v>
      </c>
      <c r="V598" s="29" t="str">
        <f t="shared" si="606"/>
        <v>VCH</v>
      </c>
      <c r="W598" s="29" t="str">
        <f t="shared" si="607"/>
        <v>L</v>
      </c>
      <c r="X598" s="29">
        <f t="shared" si="608"/>
        <v>0</v>
      </c>
      <c r="Y598" s="29">
        <f t="shared" si="609"/>
        <v>0</v>
      </c>
      <c r="Z598" s="29" t="str">
        <f t="shared" si="610"/>
        <v>UKP</v>
      </c>
      <c r="AA598" s="29">
        <f t="shared" si="611"/>
        <v>0</v>
      </c>
      <c r="AB598" s="29">
        <f t="shared" si="612"/>
        <v>0</v>
      </c>
      <c r="AC598" s="29" t="str">
        <f t="shared" si="613"/>
        <v>UKP</v>
      </c>
      <c r="AD598" s="29">
        <f t="shared" si="614"/>
        <v>0</v>
      </c>
      <c r="AE598" s="29">
        <f t="shared" si="615"/>
        <v>0</v>
      </c>
    </row>
    <row r="599" spans="1:31" x14ac:dyDescent="0.25">
      <c r="A599" s="28" t="s">
        <v>8699</v>
      </c>
      <c r="B599" s="26" t="s">
        <v>1277</v>
      </c>
      <c r="C599" s="26" t="s">
        <v>1244</v>
      </c>
      <c r="D599" s="26" t="s">
        <v>1245</v>
      </c>
      <c r="E599" s="31"/>
      <c r="F599" s="31" t="s">
        <v>217</v>
      </c>
      <c r="G599" s="26" t="s">
        <v>88</v>
      </c>
      <c r="H599" s="26"/>
      <c r="I599" s="26"/>
      <c r="J599" s="26" t="s">
        <v>1226</v>
      </c>
      <c r="K599" s="31"/>
      <c r="L599" s="26"/>
      <c r="M599" s="26" t="s">
        <v>1226</v>
      </c>
      <c r="N599" s="26"/>
      <c r="O599" s="26"/>
      <c r="Q599" s="29" t="str">
        <f t="shared" si="601"/>
        <v>G-WCAO</v>
      </c>
      <c r="R599" s="29" t="str">
        <f t="shared" si="602"/>
        <v>NATIONAL POLICE AIR SERVICE</v>
      </c>
      <c r="S599" s="29" t="str">
        <f t="shared" si="603"/>
        <v>EC35</v>
      </c>
      <c r="T599" s="29">
        <f t="shared" si="604"/>
        <v>0</v>
      </c>
      <c r="U599" s="29">
        <f t="shared" si="605"/>
        <v>0</v>
      </c>
      <c r="V599" s="29" t="str">
        <f t="shared" si="606"/>
        <v>VCH</v>
      </c>
      <c r="W599" s="29" t="str">
        <f t="shared" si="607"/>
        <v>L</v>
      </c>
      <c r="X599" s="29">
        <f t="shared" si="608"/>
        <v>0</v>
      </c>
      <c r="Y599" s="29">
        <f t="shared" si="609"/>
        <v>0</v>
      </c>
      <c r="Z599" s="29" t="str">
        <f t="shared" si="610"/>
        <v>UKP</v>
      </c>
      <c r="AA599" s="29">
        <f t="shared" si="611"/>
        <v>0</v>
      </c>
      <c r="AB599" s="29">
        <f t="shared" si="612"/>
        <v>0</v>
      </c>
      <c r="AC599" s="29" t="str">
        <f t="shared" si="613"/>
        <v>UKP</v>
      </c>
      <c r="AD599" s="29">
        <f t="shared" si="614"/>
        <v>0</v>
      </c>
      <c r="AE599" s="29">
        <f t="shared" si="615"/>
        <v>0</v>
      </c>
    </row>
    <row r="600" spans="1:31" x14ac:dyDescent="0.25">
      <c r="A600" s="28" t="s">
        <v>8700</v>
      </c>
      <c r="B600" s="26" t="s">
        <v>1277</v>
      </c>
      <c r="C600" s="26" t="s">
        <v>1244</v>
      </c>
      <c r="D600" s="26" t="s">
        <v>1245</v>
      </c>
      <c r="E600" s="31"/>
      <c r="F600" s="31" t="s">
        <v>217</v>
      </c>
      <c r="G600" s="26" t="s">
        <v>88</v>
      </c>
      <c r="H600" s="26"/>
      <c r="I600" s="26"/>
      <c r="J600" s="26" t="s">
        <v>1226</v>
      </c>
      <c r="K600" s="31"/>
      <c r="L600" s="26"/>
      <c r="M600" s="26" t="s">
        <v>1226</v>
      </c>
      <c r="N600" s="26"/>
      <c r="O600" s="26"/>
      <c r="Q600" s="29" t="str">
        <f t="shared" si="601"/>
        <v>G-POLC</v>
      </c>
      <c r="R600" s="29" t="str">
        <f t="shared" si="602"/>
        <v>NATIONAL POLICE AIR SERVICE</v>
      </c>
      <c r="S600" s="29" t="str">
        <f t="shared" si="603"/>
        <v>EC35</v>
      </c>
      <c r="T600" s="29">
        <f t="shared" si="604"/>
        <v>0</v>
      </c>
      <c r="U600" s="29">
        <f t="shared" si="605"/>
        <v>0</v>
      </c>
      <c r="V600" s="29" t="str">
        <f t="shared" si="606"/>
        <v>VCH</v>
      </c>
      <c r="W600" s="29" t="str">
        <f t="shared" si="607"/>
        <v>L</v>
      </c>
      <c r="X600" s="29">
        <f t="shared" si="608"/>
        <v>0</v>
      </c>
      <c r="Y600" s="29">
        <f t="shared" si="609"/>
        <v>0</v>
      </c>
      <c r="Z600" s="29" t="str">
        <f t="shared" si="610"/>
        <v>UKP</v>
      </c>
      <c r="AA600" s="29">
        <f t="shared" si="611"/>
        <v>0</v>
      </c>
      <c r="AB600" s="29">
        <f t="shared" si="612"/>
        <v>0</v>
      </c>
      <c r="AC600" s="29" t="str">
        <f t="shared" si="613"/>
        <v>UKP131</v>
      </c>
      <c r="AD600" s="29">
        <f t="shared" si="614"/>
        <v>0</v>
      </c>
      <c r="AE600" s="29">
        <f t="shared" si="615"/>
        <v>0</v>
      </c>
    </row>
    <row r="601" spans="1:31" x14ac:dyDescent="0.25">
      <c r="A601" s="28" t="s">
        <v>8218</v>
      </c>
      <c r="B601" s="26" t="s">
        <v>8219</v>
      </c>
      <c r="C601" s="26" t="s">
        <v>1244</v>
      </c>
      <c r="D601" s="26" t="s">
        <v>1245</v>
      </c>
      <c r="E601" s="31"/>
      <c r="F601" s="31" t="s">
        <v>1225</v>
      </c>
      <c r="G601" s="26" t="s">
        <v>88</v>
      </c>
      <c r="H601" s="26"/>
      <c r="I601" s="26"/>
      <c r="J601" s="26" t="s">
        <v>1226</v>
      </c>
      <c r="K601" s="31"/>
      <c r="L601" s="26"/>
      <c r="M601" s="26" t="s">
        <v>1226</v>
      </c>
      <c r="N601" s="26"/>
      <c r="O601" s="26"/>
      <c r="Q601" s="29" t="str">
        <f t="shared" ref="Q601:Q606" si="616">A690</f>
        <v>G-PSNI</v>
      </c>
      <c r="R601" s="29" t="str">
        <f t="shared" ref="R601:R606" si="617">B690</f>
        <v>POLICE SERVICE OF NORTHERN IRELAND</v>
      </c>
      <c r="S601" s="29" t="str">
        <f t="shared" ref="S601:S606" si="618">C690</f>
        <v>EC35</v>
      </c>
      <c r="T601" s="29">
        <f t="shared" ref="T601:T606" si="619">D690</f>
        <v>0</v>
      </c>
      <c r="U601" s="29">
        <f t="shared" ref="U601:U606" si="620">E690</f>
        <v>0</v>
      </c>
      <c r="V601" s="29" t="str">
        <f t="shared" ref="V601:V606" si="621">F690</f>
        <v>VCH</v>
      </c>
      <c r="W601" s="29" t="str">
        <f t="shared" ref="W601:W606" si="622">G690</f>
        <v>L</v>
      </c>
      <c r="X601" s="29">
        <f t="shared" ref="X601:X606" si="623">H690</f>
        <v>0</v>
      </c>
      <c r="Y601" s="29">
        <f t="shared" ref="Y601:Y606" si="624">I690</f>
        <v>0</v>
      </c>
      <c r="Z601" s="29" t="str">
        <f t="shared" ref="Z601:Z606" si="625">J690</f>
        <v>UKP</v>
      </c>
      <c r="AA601" s="29">
        <f t="shared" ref="AA601:AA606" si="626">K690</f>
        <v>0</v>
      </c>
      <c r="AB601" s="29">
        <f t="shared" ref="AB601:AB606" si="627">L690</f>
        <v>0</v>
      </c>
      <c r="AC601" s="29" t="str">
        <f t="shared" ref="AC601:AC606" si="628">M690</f>
        <v>UKP441</v>
      </c>
      <c r="AD601" s="29">
        <f t="shared" ref="AD601:AD606" si="629">N690</f>
        <v>0</v>
      </c>
      <c r="AE601" s="29">
        <f t="shared" ref="AE601:AE606" si="630">O690</f>
        <v>0</v>
      </c>
    </row>
    <row r="602" spans="1:31" x14ac:dyDescent="0.25">
      <c r="A602" s="28" t="s">
        <v>8705</v>
      </c>
      <c r="B602" s="26" t="s">
        <v>1277</v>
      </c>
      <c r="C602" s="26" t="s">
        <v>1244</v>
      </c>
      <c r="D602" s="26" t="s">
        <v>1245</v>
      </c>
      <c r="E602" s="31"/>
      <c r="F602" s="31" t="s">
        <v>217</v>
      </c>
      <c r="G602" s="26" t="s">
        <v>88</v>
      </c>
      <c r="H602" s="26"/>
      <c r="I602" s="26"/>
      <c r="J602" s="26" t="s">
        <v>1226</v>
      </c>
      <c r="K602" s="31"/>
      <c r="L602" s="26"/>
      <c r="M602" s="26" t="s">
        <v>1226</v>
      </c>
      <c r="N602" s="26"/>
      <c r="O602" s="26"/>
      <c r="Q602" s="29" t="str">
        <f t="shared" si="616"/>
        <v>G-PSNO</v>
      </c>
      <c r="R602" s="29" t="str">
        <f t="shared" si="617"/>
        <v>POLICE SERVICE OF NORTHERN IRELAND</v>
      </c>
      <c r="S602" s="29" t="str">
        <f t="shared" si="618"/>
        <v>EC45</v>
      </c>
      <c r="T602" s="29">
        <f t="shared" si="619"/>
        <v>0</v>
      </c>
      <c r="U602" s="29">
        <f t="shared" si="620"/>
        <v>0</v>
      </c>
      <c r="V602" s="29" t="str">
        <f t="shared" si="621"/>
        <v>VCH</v>
      </c>
      <c r="W602" s="29" t="str">
        <f t="shared" si="622"/>
        <v>L</v>
      </c>
      <c r="X602" s="29">
        <f t="shared" si="623"/>
        <v>0</v>
      </c>
      <c r="Y602" s="29">
        <f t="shared" si="624"/>
        <v>0</v>
      </c>
      <c r="Z602" s="29" t="str">
        <f t="shared" si="625"/>
        <v>UKP</v>
      </c>
      <c r="AA602" s="29">
        <f t="shared" si="626"/>
        <v>0</v>
      </c>
      <c r="AB602" s="29">
        <f t="shared" si="627"/>
        <v>0</v>
      </c>
      <c r="AC602" s="29" t="str">
        <f t="shared" si="628"/>
        <v>UKP442</v>
      </c>
      <c r="AD602" s="29">
        <f t="shared" si="629"/>
        <v>0</v>
      </c>
      <c r="AE602" s="29">
        <f t="shared" si="630"/>
        <v>0</v>
      </c>
    </row>
    <row r="603" spans="1:31" x14ac:dyDescent="0.25">
      <c r="A603" s="28" t="s">
        <v>8707</v>
      </c>
      <c r="B603" s="26" t="s">
        <v>1277</v>
      </c>
      <c r="C603" s="26" t="s">
        <v>1244</v>
      </c>
      <c r="D603" s="26" t="s">
        <v>1245</v>
      </c>
      <c r="E603" s="31"/>
      <c r="F603" s="31" t="s">
        <v>217</v>
      </c>
      <c r="G603" s="26" t="s">
        <v>88</v>
      </c>
      <c r="H603" s="26"/>
      <c r="I603" s="26"/>
      <c r="J603" s="26" t="s">
        <v>1226</v>
      </c>
      <c r="K603" s="31"/>
      <c r="L603" s="26"/>
      <c r="M603" s="26" t="s">
        <v>1226</v>
      </c>
      <c r="N603" s="26"/>
      <c r="O603" s="26"/>
      <c r="Q603" s="29" t="str">
        <f t="shared" si="616"/>
        <v>G-PSNR</v>
      </c>
      <c r="R603" s="29" t="str">
        <f t="shared" si="617"/>
        <v>POLICE SERVICE OF NORTHERN IRELAND</v>
      </c>
      <c r="S603" s="29" t="str">
        <f t="shared" si="618"/>
        <v>EC45</v>
      </c>
      <c r="T603" s="29">
        <f t="shared" si="619"/>
        <v>0</v>
      </c>
      <c r="U603" s="29">
        <f t="shared" si="620"/>
        <v>0</v>
      </c>
      <c r="V603" s="29" t="str">
        <f t="shared" si="621"/>
        <v>VCH</v>
      </c>
      <c r="W603" s="29" t="str">
        <f t="shared" si="622"/>
        <v>L</v>
      </c>
      <c r="X603" s="29">
        <f t="shared" si="623"/>
        <v>0</v>
      </c>
      <c r="Y603" s="29">
        <f t="shared" si="624"/>
        <v>0</v>
      </c>
      <c r="Z603" s="29" t="str">
        <f t="shared" si="625"/>
        <v>UKP</v>
      </c>
      <c r="AA603" s="29">
        <f t="shared" si="626"/>
        <v>0</v>
      </c>
      <c r="AB603" s="29">
        <f t="shared" si="627"/>
        <v>0</v>
      </c>
      <c r="AC603" s="29" t="str">
        <f t="shared" si="628"/>
        <v>UKP443</v>
      </c>
      <c r="AD603" s="29">
        <f t="shared" si="629"/>
        <v>0</v>
      </c>
      <c r="AE603" s="29">
        <f t="shared" si="630"/>
        <v>0</v>
      </c>
    </row>
    <row r="604" spans="1:31" x14ac:dyDescent="0.25">
      <c r="A604" s="28" t="s">
        <v>8708</v>
      </c>
      <c r="B604" s="26" t="s">
        <v>1277</v>
      </c>
      <c r="C604" s="26" t="s">
        <v>1244</v>
      </c>
      <c r="D604" s="26" t="s">
        <v>1245</v>
      </c>
      <c r="E604" s="31"/>
      <c r="F604" s="31" t="s">
        <v>217</v>
      </c>
      <c r="G604" s="26" t="s">
        <v>88</v>
      </c>
      <c r="H604" s="26"/>
      <c r="I604" s="26"/>
      <c r="J604" s="26" t="s">
        <v>1226</v>
      </c>
      <c r="K604" s="31"/>
      <c r="L604" s="26"/>
      <c r="M604" s="26" t="s">
        <v>1226</v>
      </c>
      <c r="N604" s="26"/>
      <c r="O604" s="26"/>
      <c r="Q604" s="29" t="str">
        <f t="shared" si="616"/>
        <v>LN-DHY</v>
      </c>
      <c r="R604" s="29" t="str">
        <f t="shared" si="617"/>
        <v>FLYVÅPNETS HISTORISKE SKVADRON</v>
      </c>
      <c r="S604" s="29" t="str">
        <f t="shared" si="618"/>
        <v>VAMP</v>
      </c>
      <c r="T604" s="29" t="str">
        <f t="shared" si="619"/>
        <v>VAMPIRE</v>
      </c>
      <c r="U604" s="29">
        <f t="shared" si="620"/>
        <v>0</v>
      </c>
      <c r="V604" s="29" t="str">
        <f t="shared" si="621"/>
        <v>VC</v>
      </c>
      <c r="W604" s="29" t="str">
        <f t="shared" si="622"/>
        <v>P</v>
      </c>
      <c r="X604" s="29">
        <f t="shared" si="623"/>
        <v>0</v>
      </c>
      <c r="Y604" s="29">
        <f t="shared" si="624"/>
        <v>0</v>
      </c>
      <c r="Z604" s="29">
        <f t="shared" si="625"/>
        <v>0</v>
      </c>
      <c r="AA604" s="29">
        <f t="shared" si="626"/>
        <v>0</v>
      </c>
      <c r="AB604" s="29">
        <f t="shared" si="627"/>
        <v>0</v>
      </c>
      <c r="AC604" s="29" t="str">
        <f t="shared" si="628"/>
        <v>VAMPIRE</v>
      </c>
      <c r="AD604" s="29">
        <f t="shared" si="629"/>
        <v>0</v>
      </c>
      <c r="AE604" s="29">
        <f t="shared" si="630"/>
        <v>0</v>
      </c>
    </row>
    <row r="605" spans="1:31" x14ac:dyDescent="0.25">
      <c r="A605" s="28" t="s">
        <v>8709</v>
      </c>
      <c r="B605" s="26" t="s">
        <v>1277</v>
      </c>
      <c r="C605" s="26" t="s">
        <v>1244</v>
      </c>
      <c r="D605" s="26" t="s">
        <v>1245</v>
      </c>
      <c r="E605" s="31"/>
      <c r="F605" s="31" t="s">
        <v>217</v>
      </c>
      <c r="G605" s="26" t="s">
        <v>88</v>
      </c>
      <c r="H605" s="26"/>
      <c r="I605" s="26"/>
      <c r="J605" s="26" t="s">
        <v>1226</v>
      </c>
      <c r="K605" s="31"/>
      <c r="L605" s="26"/>
      <c r="M605" s="26" t="s">
        <v>1226</v>
      </c>
      <c r="N605" s="26"/>
      <c r="O605" s="26"/>
      <c r="Q605" s="29" t="str">
        <f t="shared" si="616"/>
        <v>LN-DHZ</v>
      </c>
      <c r="R605" s="29" t="str">
        <f t="shared" si="617"/>
        <v>FLYVÅPNETS HISTORISKE SKVADRON</v>
      </c>
      <c r="S605" s="29" t="str">
        <f t="shared" si="618"/>
        <v>VAMP</v>
      </c>
      <c r="T605" s="29" t="str">
        <f t="shared" si="619"/>
        <v>VAMPIRE</v>
      </c>
      <c r="U605" s="29">
        <f t="shared" si="620"/>
        <v>0</v>
      </c>
      <c r="V605" s="29" t="str">
        <f t="shared" si="621"/>
        <v>VC</v>
      </c>
      <c r="W605" s="29" t="str">
        <f t="shared" si="622"/>
        <v>P</v>
      </c>
      <c r="X605" s="29">
        <f t="shared" si="623"/>
        <v>0</v>
      </c>
      <c r="Y605" s="29">
        <f t="shared" si="624"/>
        <v>0</v>
      </c>
      <c r="Z605" s="29">
        <f t="shared" si="625"/>
        <v>0</v>
      </c>
      <c r="AA605" s="29">
        <f t="shared" si="626"/>
        <v>0</v>
      </c>
      <c r="AB605" s="29">
        <f t="shared" si="627"/>
        <v>0</v>
      </c>
      <c r="AC605" s="29" t="str">
        <f t="shared" si="628"/>
        <v>VAMPIRE</v>
      </c>
      <c r="AD605" s="29">
        <f t="shared" si="629"/>
        <v>0</v>
      </c>
      <c r="AE605" s="29">
        <f t="shared" si="630"/>
        <v>0</v>
      </c>
    </row>
    <row r="606" spans="1:31" x14ac:dyDescent="0.25">
      <c r="A606" s="28" t="s">
        <v>8725</v>
      </c>
      <c r="B606" s="26" t="s">
        <v>1277</v>
      </c>
      <c r="C606" s="26" t="s">
        <v>1244</v>
      </c>
      <c r="D606" s="26" t="s">
        <v>1245</v>
      </c>
      <c r="E606" s="31"/>
      <c r="F606" s="31" t="s">
        <v>217</v>
      </c>
      <c r="G606" s="26" t="s">
        <v>88</v>
      </c>
      <c r="H606" s="26"/>
      <c r="I606" s="26"/>
      <c r="J606" s="26" t="s">
        <v>1226</v>
      </c>
      <c r="K606" s="31"/>
      <c r="L606" s="26"/>
      <c r="M606" s="26" t="s">
        <v>1226</v>
      </c>
      <c r="N606" s="26"/>
      <c r="O606" s="26"/>
      <c r="Q606" s="29" t="str">
        <f t="shared" si="616"/>
        <v>ZM500</v>
      </c>
      <c r="R606" s="29" t="str">
        <f t="shared" si="617"/>
        <v>DEFENSE HELICOPTER FLYING SCHOOL</v>
      </c>
      <c r="S606" s="29" t="str">
        <f t="shared" si="618"/>
        <v>EC45</v>
      </c>
      <c r="T606" s="29" t="str">
        <f t="shared" si="619"/>
        <v>JUPITER</v>
      </c>
      <c r="U606" s="29">
        <f t="shared" si="620"/>
        <v>0</v>
      </c>
      <c r="V606" s="29" t="str">
        <f t="shared" si="621"/>
        <v>VMH</v>
      </c>
      <c r="W606" s="29" t="str">
        <f t="shared" si="622"/>
        <v>M</v>
      </c>
      <c r="X606" s="29">
        <f t="shared" si="623"/>
        <v>0</v>
      </c>
      <c r="Y606" s="29">
        <f t="shared" si="624"/>
        <v>0</v>
      </c>
      <c r="Z606" s="29" t="str">
        <f t="shared" si="625"/>
        <v>VLL</v>
      </c>
      <c r="AA606" s="29">
        <f t="shared" si="626"/>
        <v>0</v>
      </c>
      <c r="AB606" s="29">
        <f t="shared" si="627"/>
        <v>0</v>
      </c>
      <c r="AC606" s="29" t="str">
        <f t="shared" si="628"/>
        <v>VLL</v>
      </c>
      <c r="AD606" s="29">
        <f t="shared" si="629"/>
        <v>0</v>
      </c>
      <c r="AE606" s="29">
        <f t="shared" si="630"/>
        <v>0</v>
      </c>
    </row>
    <row r="607" spans="1:31" x14ac:dyDescent="0.25">
      <c r="A607" s="28" t="s">
        <v>8727</v>
      </c>
      <c r="B607" s="26" t="s">
        <v>1277</v>
      </c>
      <c r="C607" s="26" t="s">
        <v>1244</v>
      </c>
      <c r="D607" s="26" t="s">
        <v>1245</v>
      </c>
      <c r="E607" s="31"/>
      <c r="F607" s="31" t="s">
        <v>217</v>
      </c>
      <c r="G607" s="26" t="s">
        <v>88</v>
      </c>
      <c r="H607" s="26"/>
      <c r="I607" s="26"/>
      <c r="J607" s="26" t="s">
        <v>1226</v>
      </c>
      <c r="K607" s="31"/>
      <c r="L607" s="26"/>
      <c r="M607" s="26" t="s">
        <v>1226</v>
      </c>
      <c r="N607" s="26"/>
      <c r="O607" s="26"/>
      <c r="Q607" s="29" t="str">
        <f t="shared" ref="Q607:AE608" si="631">A697</f>
        <v>ZK012</v>
      </c>
      <c r="R607" s="29" t="str">
        <f t="shared" si="631"/>
        <v>ROYAL AIR FORCE</v>
      </c>
      <c r="S607" s="29" t="str">
        <f t="shared" si="631"/>
        <v>HAWK</v>
      </c>
      <c r="T607" s="29" t="str">
        <f t="shared" si="631"/>
        <v>HAWK</v>
      </c>
      <c r="U607" s="29">
        <f t="shared" si="631"/>
        <v>0</v>
      </c>
      <c r="V607" s="29" t="str">
        <f t="shared" si="631"/>
        <v>VM</v>
      </c>
      <c r="W607" s="29" t="str">
        <f t="shared" si="631"/>
        <v>M</v>
      </c>
      <c r="X607" s="29">
        <f t="shared" si="631"/>
        <v>0</v>
      </c>
      <c r="Y607" s="29">
        <f t="shared" si="631"/>
        <v>0</v>
      </c>
      <c r="Z607" s="29" t="str">
        <f t="shared" si="631"/>
        <v>VYT</v>
      </c>
      <c r="AA607" s="29">
        <f t="shared" si="631"/>
        <v>0</v>
      </c>
      <c r="AB607" s="29">
        <f t="shared" si="631"/>
        <v>0</v>
      </c>
      <c r="AC607" s="29" t="str">
        <f t="shared" si="631"/>
        <v>VYT</v>
      </c>
      <c r="AD607" s="29">
        <f t="shared" si="631"/>
        <v>0</v>
      </c>
      <c r="AE607" s="29">
        <f t="shared" si="631"/>
        <v>0</v>
      </c>
    </row>
    <row r="608" spans="1:31" x14ac:dyDescent="0.25">
      <c r="A608" s="28" t="s">
        <v>8730</v>
      </c>
      <c r="B608" s="26" t="s">
        <v>1277</v>
      </c>
      <c r="C608" s="26" t="s">
        <v>1244</v>
      </c>
      <c r="D608" s="26" t="s">
        <v>1245</v>
      </c>
      <c r="E608" s="31"/>
      <c r="F608" s="31" t="s">
        <v>217</v>
      </c>
      <c r="G608" s="26" t="s">
        <v>88</v>
      </c>
      <c r="H608" s="26"/>
      <c r="I608" s="26"/>
      <c r="J608" s="26" t="s">
        <v>1226</v>
      </c>
      <c r="K608" s="31"/>
      <c r="L608" s="26"/>
      <c r="M608" s="26" t="s">
        <v>1226</v>
      </c>
      <c r="N608" s="26"/>
      <c r="O608" s="26"/>
      <c r="Q608" s="29" t="str">
        <f t="shared" si="631"/>
        <v>ZK013</v>
      </c>
      <c r="R608" s="29" t="str">
        <f t="shared" si="631"/>
        <v>ROYAL AIR FORCE</v>
      </c>
      <c r="S608" s="29" t="str">
        <f t="shared" si="631"/>
        <v>HAWK</v>
      </c>
      <c r="T608" s="29" t="str">
        <f t="shared" si="631"/>
        <v>HAWK</v>
      </c>
      <c r="U608" s="29">
        <f t="shared" si="631"/>
        <v>0</v>
      </c>
      <c r="V608" s="29" t="str">
        <f t="shared" si="631"/>
        <v>VM</v>
      </c>
      <c r="W608" s="29" t="str">
        <f t="shared" si="631"/>
        <v>M</v>
      </c>
      <c r="X608" s="29">
        <f t="shared" si="631"/>
        <v>0</v>
      </c>
      <c r="Y608" s="29">
        <f t="shared" si="631"/>
        <v>0</v>
      </c>
      <c r="Z608" s="29" t="str">
        <f t="shared" si="631"/>
        <v>VYT</v>
      </c>
      <c r="AA608" s="29">
        <f t="shared" si="631"/>
        <v>0</v>
      </c>
      <c r="AB608" s="29">
        <f t="shared" si="631"/>
        <v>0</v>
      </c>
      <c r="AC608" s="29" t="str">
        <f t="shared" si="631"/>
        <v>VYT</v>
      </c>
      <c r="AD608" s="29">
        <f t="shared" si="631"/>
        <v>0</v>
      </c>
      <c r="AE608" s="29">
        <f t="shared" si="631"/>
        <v>0</v>
      </c>
    </row>
    <row r="609" spans="1:31" x14ac:dyDescent="0.25">
      <c r="A609" s="28" t="s">
        <v>8732</v>
      </c>
      <c r="B609" s="26" t="s">
        <v>1277</v>
      </c>
      <c r="C609" s="26" t="s">
        <v>1244</v>
      </c>
      <c r="D609" s="26" t="s">
        <v>1245</v>
      </c>
      <c r="E609" s="31"/>
      <c r="F609" s="31" t="s">
        <v>217</v>
      </c>
      <c r="G609" s="26" t="s">
        <v>88</v>
      </c>
      <c r="H609" s="26"/>
      <c r="I609" s="26"/>
      <c r="J609" s="26" t="s">
        <v>1226</v>
      </c>
      <c r="K609" s="31"/>
      <c r="L609" s="26"/>
      <c r="M609" s="26" t="s">
        <v>1226</v>
      </c>
      <c r="N609" s="26"/>
      <c r="O609" s="26"/>
      <c r="Q609" s="29" t="str">
        <f t="shared" ref="Q609:Q613" si="632">A700</f>
        <v>ZK015</v>
      </c>
      <c r="R609" s="29" t="str">
        <f t="shared" ref="R609:R613" si="633">B700</f>
        <v>ROYAL AIR FORCE</v>
      </c>
      <c r="S609" s="29" t="str">
        <f t="shared" ref="S609:S613" si="634">C700</f>
        <v>HAWK</v>
      </c>
      <c r="T609" s="29" t="str">
        <f t="shared" ref="T609:T613" si="635">D700</f>
        <v>HAWK</v>
      </c>
      <c r="U609" s="29">
        <f t="shared" ref="U609:U613" si="636">E700</f>
        <v>0</v>
      </c>
      <c r="V609" s="29" t="str">
        <f t="shared" ref="V609:V613" si="637">F700</f>
        <v>VM</v>
      </c>
      <c r="W609" s="29" t="str">
        <f t="shared" ref="W609:W613" si="638">G700</f>
        <v>M</v>
      </c>
      <c r="X609" s="29">
        <f t="shared" ref="X609:X613" si="639">H700</f>
        <v>0</v>
      </c>
      <c r="Y609" s="29">
        <f t="shared" ref="Y609:Y613" si="640">I700</f>
        <v>0</v>
      </c>
      <c r="Z609" s="29" t="str">
        <f t="shared" ref="Z609:Z613" si="641">J700</f>
        <v>VYT</v>
      </c>
      <c r="AA609" s="29">
        <f t="shared" ref="AA609:AA613" si="642">K700</f>
        <v>0</v>
      </c>
      <c r="AB609" s="29">
        <f t="shared" ref="AB609:AB613" si="643">L700</f>
        <v>0</v>
      </c>
      <c r="AC609" s="29" t="str">
        <f t="shared" ref="AC609:AC613" si="644">M700</f>
        <v>VYT</v>
      </c>
      <c r="AD609" s="29">
        <f t="shared" ref="AD609:AD613" si="645">N700</f>
        <v>0</v>
      </c>
      <c r="AE609" s="29">
        <f t="shared" ref="AE609:AE613" si="646">O700</f>
        <v>0</v>
      </c>
    </row>
    <row r="610" spans="1:31" x14ac:dyDescent="0.25">
      <c r="A610" s="28" t="s">
        <v>8733</v>
      </c>
      <c r="B610" s="26" t="s">
        <v>1277</v>
      </c>
      <c r="C610" s="26" t="s">
        <v>1244</v>
      </c>
      <c r="D610" s="26" t="s">
        <v>1245</v>
      </c>
      <c r="E610" s="31"/>
      <c r="F610" s="31" t="s">
        <v>217</v>
      </c>
      <c r="G610" s="26" t="s">
        <v>88</v>
      </c>
      <c r="H610" s="26"/>
      <c r="I610" s="26"/>
      <c r="J610" s="26" t="s">
        <v>1226</v>
      </c>
      <c r="K610" s="31"/>
      <c r="L610" s="26"/>
      <c r="M610" s="26" t="s">
        <v>1226</v>
      </c>
      <c r="N610" s="26"/>
      <c r="O610" s="26"/>
      <c r="Q610" s="29" t="str">
        <f t="shared" si="632"/>
        <v>ZK016</v>
      </c>
      <c r="R610" s="29" t="str">
        <f t="shared" si="633"/>
        <v>ROYAL AIR FORCE</v>
      </c>
      <c r="S610" s="29" t="str">
        <f t="shared" si="634"/>
        <v>HAWK</v>
      </c>
      <c r="T610" s="29" t="str">
        <f t="shared" si="635"/>
        <v>HAWK</v>
      </c>
      <c r="U610" s="29">
        <f t="shared" si="636"/>
        <v>0</v>
      </c>
      <c r="V610" s="29" t="str">
        <f t="shared" si="637"/>
        <v>VM</v>
      </c>
      <c r="W610" s="29" t="str">
        <f t="shared" si="638"/>
        <v>M</v>
      </c>
      <c r="X610" s="29">
        <f t="shared" si="639"/>
        <v>0</v>
      </c>
      <c r="Y610" s="29">
        <f t="shared" si="640"/>
        <v>0</v>
      </c>
      <c r="Z610" s="29" t="str">
        <f t="shared" si="641"/>
        <v>VYT</v>
      </c>
      <c r="AA610" s="29">
        <f t="shared" si="642"/>
        <v>0</v>
      </c>
      <c r="AB610" s="29">
        <f t="shared" si="643"/>
        <v>0</v>
      </c>
      <c r="AC610" s="29" t="str">
        <f t="shared" si="644"/>
        <v>VYT</v>
      </c>
      <c r="AD610" s="29">
        <f t="shared" si="645"/>
        <v>0</v>
      </c>
      <c r="AE610" s="29">
        <f t="shared" si="646"/>
        <v>0</v>
      </c>
    </row>
    <row r="611" spans="1:31" x14ac:dyDescent="0.25">
      <c r="A611" s="28" t="s">
        <v>8735</v>
      </c>
      <c r="B611" s="26" t="s">
        <v>1277</v>
      </c>
      <c r="C611" s="26" t="s">
        <v>1244</v>
      </c>
      <c r="D611" s="26" t="s">
        <v>1245</v>
      </c>
      <c r="E611" s="31"/>
      <c r="F611" s="31" t="s">
        <v>217</v>
      </c>
      <c r="G611" s="26" t="s">
        <v>88</v>
      </c>
      <c r="H611" s="26"/>
      <c r="I611" s="26"/>
      <c r="J611" s="26" t="s">
        <v>1226</v>
      </c>
      <c r="K611" s="31"/>
      <c r="L611" s="26"/>
      <c r="M611" s="26" t="s">
        <v>1226</v>
      </c>
      <c r="N611" s="26"/>
      <c r="O611" s="26"/>
      <c r="Q611" s="29" t="str">
        <f t="shared" si="632"/>
        <v>ZK017</v>
      </c>
      <c r="R611" s="29" t="str">
        <f t="shared" si="633"/>
        <v>ROYAL AIR FORCE</v>
      </c>
      <c r="S611" s="29" t="str">
        <f t="shared" si="634"/>
        <v>HAWK</v>
      </c>
      <c r="T611" s="29" t="str">
        <f t="shared" si="635"/>
        <v>HAWK</v>
      </c>
      <c r="U611" s="29">
        <f t="shared" si="636"/>
        <v>0</v>
      </c>
      <c r="V611" s="29" t="str">
        <f t="shared" si="637"/>
        <v>VM</v>
      </c>
      <c r="W611" s="29" t="str">
        <f t="shared" si="638"/>
        <v>M</v>
      </c>
      <c r="X611" s="29">
        <f t="shared" si="639"/>
        <v>0</v>
      </c>
      <c r="Y611" s="29">
        <f t="shared" si="640"/>
        <v>0</v>
      </c>
      <c r="Z611" s="29" t="str">
        <f t="shared" si="641"/>
        <v>VYT</v>
      </c>
      <c r="AA611" s="29">
        <f t="shared" si="642"/>
        <v>0</v>
      </c>
      <c r="AB611" s="29">
        <f t="shared" si="643"/>
        <v>0</v>
      </c>
      <c r="AC611" s="29" t="str">
        <f t="shared" si="644"/>
        <v>VYT</v>
      </c>
      <c r="AD611" s="29">
        <f t="shared" si="645"/>
        <v>0</v>
      </c>
      <c r="AE611" s="29">
        <f t="shared" si="646"/>
        <v>0</v>
      </c>
    </row>
    <row r="612" spans="1:31" x14ac:dyDescent="0.25">
      <c r="A612" s="28" t="s">
        <v>8849</v>
      </c>
      <c r="B612" s="26" t="s">
        <v>1277</v>
      </c>
      <c r="C612" s="26" t="s">
        <v>1244</v>
      </c>
      <c r="D612" s="26" t="s">
        <v>1245</v>
      </c>
      <c r="E612" s="31"/>
      <c r="F612" s="31" t="s">
        <v>217</v>
      </c>
      <c r="G612" s="26" t="s">
        <v>88</v>
      </c>
      <c r="H612" s="26"/>
      <c r="I612" s="26"/>
      <c r="J612" s="26" t="s">
        <v>1226</v>
      </c>
      <c r="K612" s="31"/>
      <c r="L612" s="26"/>
      <c r="M612" s="26" t="s">
        <v>1226</v>
      </c>
      <c r="N612" s="26"/>
      <c r="O612" s="26"/>
      <c r="Q612" s="29" t="str">
        <f t="shared" si="632"/>
        <v>ZK018</v>
      </c>
      <c r="R612" s="29" t="str">
        <f t="shared" si="633"/>
        <v>ROYAL AIR FORCE</v>
      </c>
      <c r="S612" s="29" t="str">
        <f t="shared" si="634"/>
        <v>HAWK</v>
      </c>
      <c r="T612" s="29" t="str">
        <f t="shared" si="635"/>
        <v>HAWK</v>
      </c>
      <c r="U612" s="29">
        <f t="shared" si="636"/>
        <v>0</v>
      </c>
      <c r="V612" s="29" t="str">
        <f t="shared" si="637"/>
        <v>VM</v>
      </c>
      <c r="W612" s="29" t="str">
        <f t="shared" si="638"/>
        <v>M</v>
      </c>
      <c r="X612" s="29">
        <f t="shared" si="639"/>
        <v>0</v>
      </c>
      <c r="Y612" s="29">
        <f t="shared" si="640"/>
        <v>0</v>
      </c>
      <c r="Z612" s="29" t="str">
        <f t="shared" si="641"/>
        <v>VYT</v>
      </c>
      <c r="AA612" s="29">
        <f t="shared" si="642"/>
        <v>0</v>
      </c>
      <c r="AB612" s="29">
        <f t="shared" si="643"/>
        <v>0</v>
      </c>
      <c r="AC612" s="29" t="str">
        <f t="shared" si="644"/>
        <v>VYT</v>
      </c>
      <c r="AD612" s="29">
        <f t="shared" si="645"/>
        <v>0</v>
      </c>
      <c r="AE612" s="29">
        <f t="shared" si="646"/>
        <v>0</v>
      </c>
    </row>
    <row r="613" spans="1:31" x14ac:dyDescent="0.25">
      <c r="A613" s="28" t="s">
        <v>8850</v>
      </c>
      <c r="B613" s="26" t="s">
        <v>1277</v>
      </c>
      <c r="C613" s="26" t="s">
        <v>1244</v>
      </c>
      <c r="D613" s="26" t="s">
        <v>1245</v>
      </c>
      <c r="E613" s="31"/>
      <c r="F613" s="31" t="s">
        <v>217</v>
      </c>
      <c r="G613" s="26" t="s">
        <v>88</v>
      </c>
      <c r="H613" s="26"/>
      <c r="I613" s="26"/>
      <c r="J613" s="26" t="s">
        <v>1226</v>
      </c>
      <c r="K613" s="31"/>
      <c r="L613" s="26"/>
      <c r="M613" s="26" t="s">
        <v>1226</v>
      </c>
      <c r="N613" s="26"/>
      <c r="O613" s="26"/>
      <c r="Q613" s="29" t="str">
        <f t="shared" si="632"/>
        <v>ZK019</v>
      </c>
      <c r="R613" s="29" t="str">
        <f t="shared" si="633"/>
        <v>ROYAL AIR FORCE</v>
      </c>
      <c r="S613" s="29" t="str">
        <f t="shared" si="634"/>
        <v>HAWK</v>
      </c>
      <c r="T613" s="29" t="str">
        <f t="shared" si="635"/>
        <v>HAWK</v>
      </c>
      <c r="U613" s="29">
        <f t="shared" si="636"/>
        <v>0</v>
      </c>
      <c r="V613" s="29" t="str">
        <f t="shared" si="637"/>
        <v>VM</v>
      </c>
      <c r="W613" s="29" t="str">
        <f t="shared" si="638"/>
        <v>M</v>
      </c>
      <c r="X613" s="29">
        <f t="shared" si="639"/>
        <v>0</v>
      </c>
      <c r="Y613" s="29">
        <f t="shared" si="640"/>
        <v>0</v>
      </c>
      <c r="Z613" s="29" t="str">
        <f t="shared" si="641"/>
        <v>VYT</v>
      </c>
      <c r="AA613" s="29">
        <f t="shared" si="642"/>
        <v>0</v>
      </c>
      <c r="AB613" s="29">
        <f t="shared" si="643"/>
        <v>0</v>
      </c>
      <c r="AC613" s="29" t="str">
        <f t="shared" si="644"/>
        <v>VYT</v>
      </c>
      <c r="AD613" s="29">
        <f t="shared" si="645"/>
        <v>0</v>
      </c>
      <c r="AE613" s="29">
        <f t="shared" si="646"/>
        <v>0</v>
      </c>
    </row>
    <row r="614" spans="1:31" x14ac:dyDescent="0.25">
      <c r="A614" s="28" t="s">
        <v>8851</v>
      </c>
      <c r="B614" s="26" t="s">
        <v>1277</v>
      </c>
      <c r="C614" s="26" t="s">
        <v>1244</v>
      </c>
      <c r="D614" s="26" t="s">
        <v>1245</v>
      </c>
      <c r="E614" s="31"/>
      <c r="F614" s="31" t="s">
        <v>217</v>
      </c>
      <c r="G614" s="26" t="s">
        <v>88</v>
      </c>
      <c r="H614" s="26"/>
      <c r="I614" s="26"/>
      <c r="J614" s="26" t="s">
        <v>1226</v>
      </c>
      <c r="K614" s="31"/>
      <c r="L614" s="26"/>
      <c r="M614" s="26" t="s">
        <v>1226</v>
      </c>
      <c r="N614" s="26"/>
      <c r="O614" s="26"/>
      <c r="Q614" s="29" t="str">
        <f t="shared" ref="Q614:AE621" si="647">A706</f>
        <v>ZK021</v>
      </c>
      <c r="R614" s="29" t="str">
        <f t="shared" si="647"/>
        <v>ROYAL AIR FORCE</v>
      </c>
      <c r="S614" s="29" t="str">
        <f t="shared" si="647"/>
        <v>HAWK</v>
      </c>
      <c r="T614" s="29" t="str">
        <f t="shared" si="647"/>
        <v>HAWK</v>
      </c>
      <c r="U614" s="29">
        <f t="shared" si="647"/>
        <v>0</v>
      </c>
      <c r="V614" s="29" t="str">
        <f t="shared" si="647"/>
        <v>VM</v>
      </c>
      <c r="W614" s="29" t="str">
        <f t="shared" si="647"/>
        <v>M</v>
      </c>
      <c r="X614" s="29">
        <f t="shared" si="647"/>
        <v>0</v>
      </c>
      <c r="Y614" s="29">
        <f t="shared" si="647"/>
        <v>0</v>
      </c>
      <c r="Z614" s="29" t="str">
        <f t="shared" si="647"/>
        <v>VYT</v>
      </c>
      <c r="AA614" s="29">
        <f t="shared" si="647"/>
        <v>0</v>
      </c>
      <c r="AB614" s="29">
        <f t="shared" si="647"/>
        <v>0</v>
      </c>
      <c r="AC614" s="29" t="str">
        <f t="shared" si="647"/>
        <v>VYT</v>
      </c>
      <c r="AD614" s="29">
        <f t="shared" si="647"/>
        <v>0</v>
      </c>
      <c r="AE614" s="29">
        <f t="shared" si="647"/>
        <v>0</v>
      </c>
    </row>
    <row r="615" spans="1:31" x14ac:dyDescent="0.25">
      <c r="A615" s="28" t="s">
        <v>8852</v>
      </c>
      <c r="B615" s="26" t="s">
        <v>1277</v>
      </c>
      <c r="C615" s="26" t="s">
        <v>1244</v>
      </c>
      <c r="D615" s="26" t="s">
        <v>1245</v>
      </c>
      <c r="E615" s="31"/>
      <c r="F615" s="31" t="s">
        <v>217</v>
      </c>
      <c r="G615" s="26" t="s">
        <v>88</v>
      </c>
      <c r="H615" s="26"/>
      <c r="I615" s="26"/>
      <c r="J615" s="26" t="s">
        <v>1226</v>
      </c>
      <c r="K615" s="31"/>
      <c r="L615" s="26"/>
      <c r="M615" s="26" t="s">
        <v>1226</v>
      </c>
      <c r="N615" s="26"/>
      <c r="O615" s="26"/>
      <c r="Q615" s="29" t="str">
        <f t="shared" si="647"/>
        <v>ZK022</v>
      </c>
      <c r="R615" s="29" t="str">
        <f t="shared" si="647"/>
        <v>ROYAL AIR FORCE</v>
      </c>
      <c r="S615" s="29" t="str">
        <f t="shared" si="647"/>
        <v>HAWK</v>
      </c>
      <c r="T615" s="29" t="str">
        <f t="shared" si="647"/>
        <v>HAWK</v>
      </c>
      <c r="U615" s="29">
        <f t="shared" si="647"/>
        <v>0</v>
      </c>
      <c r="V615" s="29" t="str">
        <f t="shared" si="647"/>
        <v>VM</v>
      </c>
      <c r="W615" s="29" t="str">
        <f t="shared" si="647"/>
        <v>M</v>
      </c>
      <c r="X615" s="29">
        <f t="shared" si="647"/>
        <v>0</v>
      </c>
      <c r="Y615" s="29">
        <f t="shared" si="647"/>
        <v>0</v>
      </c>
      <c r="Z615" s="29" t="str">
        <f t="shared" si="647"/>
        <v>VYT</v>
      </c>
      <c r="AA615" s="29">
        <f t="shared" si="647"/>
        <v>0</v>
      </c>
      <c r="AB615" s="29">
        <f t="shared" si="647"/>
        <v>0</v>
      </c>
      <c r="AC615" s="29" t="str">
        <f t="shared" si="647"/>
        <v>VYT</v>
      </c>
      <c r="AD615" s="29">
        <f t="shared" si="647"/>
        <v>0</v>
      </c>
      <c r="AE615" s="29">
        <f t="shared" si="647"/>
        <v>0</v>
      </c>
    </row>
    <row r="616" spans="1:31" x14ac:dyDescent="0.25">
      <c r="A616" s="28" t="s">
        <v>8853</v>
      </c>
      <c r="B616" s="26" t="s">
        <v>1277</v>
      </c>
      <c r="C616" s="26" t="s">
        <v>1244</v>
      </c>
      <c r="D616" s="26" t="s">
        <v>1245</v>
      </c>
      <c r="E616" s="31"/>
      <c r="F616" s="31" t="s">
        <v>217</v>
      </c>
      <c r="G616" s="26" t="s">
        <v>88</v>
      </c>
      <c r="H616" s="26"/>
      <c r="I616" s="26"/>
      <c r="J616" s="26" t="s">
        <v>1226</v>
      </c>
      <c r="K616" s="31"/>
      <c r="L616" s="26"/>
      <c r="M616" s="26" t="s">
        <v>1226</v>
      </c>
      <c r="N616" s="26"/>
      <c r="O616" s="26"/>
      <c r="Q616" s="29" t="str">
        <f t="shared" si="647"/>
        <v>ZK023</v>
      </c>
      <c r="R616" s="29" t="str">
        <f t="shared" si="647"/>
        <v>ROYAL AIR FORCE</v>
      </c>
      <c r="S616" s="29" t="str">
        <f t="shared" si="647"/>
        <v>HAWK</v>
      </c>
      <c r="T616" s="29" t="str">
        <f t="shared" si="647"/>
        <v>HAWK</v>
      </c>
      <c r="U616" s="29">
        <f t="shared" si="647"/>
        <v>0</v>
      </c>
      <c r="V616" s="29" t="str">
        <f t="shared" si="647"/>
        <v>VM</v>
      </c>
      <c r="W616" s="29" t="str">
        <f t="shared" si="647"/>
        <v>M</v>
      </c>
      <c r="X616" s="29">
        <f t="shared" si="647"/>
        <v>0</v>
      </c>
      <c r="Y616" s="29">
        <f t="shared" si="647"/>
        <v>0</v>
      </c>
      <c r="Z616" s="29" t="str">
        <f t="shared" si="647"/>
        <v>VYT</v>
      </c>
      <c r="AA616" s="29">
        <f t="shared" si="647"/>
        <v>0</v>
      </c>
      <c r="AB616" s="29">
        <f t="shared" si="647"/>
        <v>0</v>
      </c>
      <c r="AC616" s="29" t="str">
        <f t="shared" si="647"/>
        <v>VYT</v>
      </c>
      <c r="AD616" s="29">
        <f t="shared" si="647"/>
        <v>0</v>
      </c>
      <c r="AE616" s="29">
        <f t="shared" si="647"/>
        <v>0</v>
      </c>
    </row>
    <row r="617" spans="1:31" x14ac:dyDescent="0.25">
      <c r="A617" s="28" t="s">
        <v>8854</v>
      </c>
      <c r="B617" s="26" t="s">
        <v>1277</v>
      </c>
      <c r="C617" s="26" t="s">
        <v>1244</v>
      </c>
      <c r="D617" s="26" t="s">
        <v>1245</v>
      </c>
      <c r="E617" s="31"/>
      <c r="F617" s="31" t="s">
        <v>217</v>
      </c>
      <c r="G617" s="26" t="s">
        <v>88</v>
      </c>
      <c r="H617" s="26"/>
      <c r="I617" s="26"/>
      <c r="J617" s="26" t="s">
        <v>1226</v>
      </c>
      <c r="K617" s="31"/>
      <c r="L617" s="26"/>
      <c r="M617" s="26" t="s">
        <v>1226</v>
      </c>
      <c r="N617" s="26"/>
      <c r="O617" s="26"/>
      <c r="Q617" s="29" t="str">
        <f t="shared" si="647"/>
        <v>ZK024</v>
      </c>
      <c r="R617" s="29" t="str">
        <f t="shared" si="647"/>
        <v>ROYAL AIR FORCE</v>
      </c>
      <c r="S617" s="29" t="str">
        <f t="shared" si="647"/>
        <v>HAWK</v>
      </c>
      <c r="T617" s="29" t="str">
        <f t="shared" si="647"/>
        <v>HAWK</v>
      </c>
      <c r="U617" s="29">
        <f t="shared" si="647"/>
        <v>0</v>
      </c>
      <c r="V617" s="29" t="str">
        <f t="shared" si="647"/>
        <v>VM</v>
      </c>
      <c r="W617" s="29" t="str">
        <f t="shared" si="647"/>
        <v>M</v>
      </c>
      <c r="X617" s="29">
        <f t="shared" si="647"/>
        <v>0</v>
      </c>
      <c r="Y617" s="29">
        <f t="shared" si="647"/>
        <v>0</v>
      </c>
      <c r="Z617" s="29" t="str">
        <f t="shared" si="647"/>
        <v>VYT</v>
      </c>
      <c r="AA617" s="29">
        <f t="shared" si="647"/>
        <v>0</v>
      </c>
      <c r="AB617" s="29">
        <f t="shared" si="647"/>
        <v>0</v>
      </c>
      <c r="AC617" s="29" t="str">
        <f t="shared" si="647"/>
        <v>VYT</v>
      </c>
      <c r="AD617" s="29">
        <f t="shared" si="647"/>
        <v>0</v>
      </c>
      <c r="AE617" s="29">
        <f t="shared" si="647"/>
        <v>0</v>
      </c>
    </row>
    <row r="618" spans="1:31" x14ac:dyDescent="0.25">
      <c r="A618" s="28" t="s">
        <v>8855</v>
      </c>
      <c r="B618" s="26" t="s">
        <v>1277</v>
      </c>
      <c r="C618" s="26" t="s">
        <v>1244</v>
      </c>
      <c r="D618" s="26" t="s">
        <v>1245</v>
      </c>
      <c r="E618" s="31"/>
      <c r="F618" s="31" t="s">
        <v>217</v>
      </c>
      <c r="G618" s="26" t="s">
        <v>88</v>
      </c>
      <c r="H618" s="26"/>
      <c r="I618" s="26"/>
      <c r="J618" s="26" t="s">
        <v>1226</v>
      </c>
      <c r="K618" s="31"/>
      <c r="L618" s="26"/>
      <c r="M618" s="26" t="s">
        <v>1226</v>
      </c>
      <c r="N618" s="26"/>
      <c r="O618" s="26"/>
      <c r="Q618" s="29" t="str">
        <f t="shared" si="647"/>
        <v>G-LZZI</v>
      </c>
      <c r="R618" s="29" t="str">
        <f t="shared" si="647"/>
        <v>CAPITAL AIR SERVICES LTD</v>
      </c>
      <c r="S618" s="29" t="str">
        <f t="shared" si="647"/>
        <v>EC35</v>
      </c>
      <c r="T618" s="29">
        <f t="shared" si="647"/>
        <v>0</v>
      </c>
      <c r="U618" s="29">
        <f t="shared" si="647"/>
        <v>0</v>
      </c>
      <c r="V618" s="29" t="str">
        <f t="shared" si="647"/>
        <v>VCH</v>
      </c>
      <c r="W618" s="29" t="str">
        <f t="shared" si="647"/>
        <v>AD</v>
      </c>
      <c r="X618" s="29">
        <f t="shared" si="647"/>
        <v>0</v>
      </c>
      <c r="Y618" s="29">
        <f t="shared" si="647"/>
        <v>0</v>
      </c>
      <c r="Z618" s="29" t="str">
        <f t="shared" si="647"/>
        <v>WDK</v>
      </c>
      <c r="AA618" s="29">
        <f t="shared" si="647"/>
        <v>0</v>
      </c>
      <c r="AB618" s="29">
        <f t="shared" si="647"/>
        <v>0</v>
      </c>
      <c r="AC618" s="29" t="str">
        <f t="shared" si="647"/>
        <v>WDK</v>
      </c>
      <c r="AD618" s="29">
        <f t="shared" si="647"/>
        <v>0</v>
      </c>
      <c r="AE618" s="29">
        <f t="shared" si="647"/>
        <v>0</v>
      </c>
    </row>
    <row r="619" spans="1:31" x14ac:dyDescent="0.25">
      <c r="A619" s="28" t="s">
        <v>8091</v>
      </c>
      <c r="B619" s="26" t="s">
        <v>8092</v>
      </c>
      <c r="C619" s="26" t="s">
        <v>1244</v>
      </c>
      <c r="D619" s="26" t="s">
        <v>1245</v>
      </c>
      <c r="E619" s="31"/>
      <c r="F619" s="26" t="s">
        <v>1225</v>
      </c>
      <c r="G619" s="26" t="s">
        <v>88</v>
      </c>
      <c r="H619" s="26"/>
      <c r="I619" s="26"/>
      <c r="J619" s="26" t="s">
        <v>1226</v>
      </c>
      <c r="K619" s="31"/>
      <c r="L619" s="26"/>
      <c r="M619" s="26" t="s">
        <v>1226</v>
      </c>
      <c r="N619" s="26"/>
      <c r="O619" s="26"/>
      <c r="Q619" s="29" t="str">
        <f t="shared" si="647"/>
        <v>WG486</v>
      </c>
      <c r="R619" s="29" t="str">
        <f t="shared" si="647"/>
        <v>RAF BBMF</v>
      </c>
      <c r="S619" s="29" t="str">
        <f t="shared" si="647"/>
        <v>DHC1</v>
      </c>
      <c r="T619" s="29" t="str">
        <f t="shared" si="647"/>
        <v>CHIPMUNK</v>
      </c>
      <c r="U619" s="29">
        <f t="shared" si="647"/>
        <v>0</v>
      </c>
      <c r="V619" s="29" t="str">
        <f t="shared" si="647"/>
        <v>VM</v>
      </c>
      <c r="W619" s="29" t="str">
        <f t="shared" si="647"/>
        <v>M</v>
      </c>
      <c r="X619" s="29">
        <f t="shared" si="647"/>
        <v>0</v>
      </c>
      <c r="Y619" s="29">
        <f t="shared" si="647"/>
        <v>0</v>
      </c>
      <c r="Z619" s="29">
        <f t="shared" si="647"/>
        <v>0</v>
      </c>
      <c r="AA619" s="29">
        <f t="shared" si="647"/>
        <v>0</v>
      </c>
      <c r="AB619" s="29">
        <f t="shared" si="647"/>
        <v>0</v>
      </c>
      <c r="AC619" s="29" t="str">
        <f t="shared" si="647"/>
        <v>WG486</v>
      </c>
      <c r="AD619" s="29">
        <f t="shared" si="647"/>
        <v>0</v>
      </c>
      <c r="AE619" s="29">
        <f t="shared" si="647"/>
        <v>0</v>
      </c>
    </row>
    <row r="620" spans="1:31" x14ac:dyDescent="0.25">
      <c r="A620" s="28" t="s">
        <v>8091</v>
      </c>
      <c r="B620" s="26" t="s">
        <v>1277</v>
      </c>
      <c r="C620" s="26" t="s">
        <v>1244</v>
      </c>
      <c r="D620" s="26" t="s">
        <v>1245</v>
      </c>
      <c r="E620" s="31"/>
      <c r="F620" s="31" t="s">
        <v>217</v>
      </c>
      <c r="G620" s="26" t="s">
        <v>88</v>
      </c>
      <c r="H620" s="26"/>
      <c r="I620" s="26"/>
      <c r="J620" s="26" t="s">
        <v>1226</v>
      </c>
      <c r="K620" s="31"/>
      <c r="L620" s="26"/>
      <c r="M620" s="26" t="s">
        <v>1226</v>
      </c>
      <c r="N620" s="26"/>
      <c r="O620" s="26"/>
      <c r="Q620" s="29" t="str">
        <f t="shared" si="647"/>
        <v>G-IIIY</v>
      </c>
      <c r="R620" s="29" t="str">
        <f t="shared" si="647"/>
        <v>AEROSUPERBATICS LTD</v>
      </c>
      <c r="S620" s="29" t="str">
        <f t="shared" si="647"/>
        <v>ST75</v>
      </c>
      <c r="T620" s="29" t="str">
        <f t="shared" si="647"/>
        <v>STEARMAN</v>
      </c>
      <c r="U620" s="29">
        <f t="shared" si="647"/>
        <v>0</v>
      </c>
      <c r="V620" s="29" t="str">
        <f t="shared" si="647"/>
        <v>VC</v>
      </c>
      <c r="W620" s="29" t="str">
        <f t="shared" si="647"/>
        <v>P</v>
      </c>
      <c r="X620" s="29">
        <f t="shared" si="647"/>
        <v>0</v>
      </c>
      <c r="Y620" s="29">
        <f t="shared" si="647"/>
        <v>0</v>
      </c>
      <c r="Z620" s="29">
        <f t="shared" si="647"/>
        <v>0</v>
      </c>
      <c r="AA620" s="29">
        <f t="shared" si="647"/>
        <v>0</v>
      </c>
      <c r="AB620" s="29">
        <f t="shared" si="647"/>
        <v>0</v>
      </c>
      <c r="AC620" s="29" t="str">
        <f t="shared" si="647"/>
        <v>WINGWALK</v>
      </c>
      <c r="AD620" s="29">
        <f t="shared" si="647"/>
        <v>0</v>
      </c>
      <c r="AE620" s="29">
        <f t="shared" si="647"/>
        <v>0</v>
      </c>
    </row>
    <row r="621" spans="1:31" x14ac:dyDescent="0.25">
      <c r="A621" s="28" t="s">
        <v>8856</v>
      </c>
      <c r="B621" s="26" t="s">
        <v>1277</v>
      </c>
      <c r="C621" s="26" t="s">
        <v>1244</v>
      </c>
      <c r="D621" s="26" t="s">
        <v>1245</v>
      </c>
      <c r="E621" s="31"/>
      <c r="F621" s="31" t="s">
        <v>217</v>
      </c>
      <c r="G621" s="26" t="s">
        <v>88</v>
      </c>
      <c r="H621" s="26"/>
      <c r="I621" s="26"/>
      <c r="J621" s="26" t="s">
        <v>1226</v>
      </c>
      <c r="K621" s="31"/>
      <c r="L621" s="26"/>
      <c r="M621" s="26" t="s">
        <v>1226</v>
      </c>
      <c r="N621" s="26"/>
      <c r="O621" s="26"/>
      <c r="Q621" s="29" t="str">
        <f t="shared" si="647"/>
        <v>G-IIYI</v>
      </c>
      <c r="R621" s="29" t="str">
        <f t="shared" si="647"/>
        <v>VICTOR NORMAN</v>
      </c>
      <c r="S621" s="29" t="str">
        <f t="shared" si="647"/>
        <v>ST75</v>
      </c>
      <c r="T621" s="29" t="str">
        <f t="shared" si="647"/>
        <v>STEARMAN</v>
      </c>
      <c r="U621" s="29">
        <f t="shared" si="647"/>
        <v>0</v>
      </c>
      <c r="V621" s="29" t="str">
        <f t="shared" si="647"/>
        <v>VC</v>
      </c>
      <c r="W621" s="29" t="str">
        <f t="shared" si="647"/>
        <v>P</v>
      </c>
      <c r="X621" s="29">
        <f t="shared" si="647"/>
        <v>0</v>
      </c>
      <c r="Y621" s="29">
        <f t="shared" si="647"/>
        <v>0</v>
      </c>
      <c r="Z621" s="29">
        <f t="shared" si="647"/>
        <v>0</v>
      </c>
      <c r="AA621" s="29">
        <f t="shared" si="647"/>
        <v>0</v>
      </c>
      <c r="AB621" s="29">
        <f t="shared" si="647"/>
        <v>0</v>
      </c>
      <c r="AC621" s="29" t="str">
        <f t="shared" si="647"/>
        <v>WINGWALK</v>
      </c>
      <c r="AD621" s="29">
        <f t="shared" si="647"/>
        <v>0</v>
      </c>
      <c r="AE621" s="29">
        <f t="shared" si="647"/>
        <v>0</v>
      </c>
    </row>
    <row r="622" spans="1:31" x14ac:dyDescent="0.25">
      <c r="A622" s="28" t="s">
        <v>8857</v>
      </c>
      <c r="B622" s="26" t="s">
        <v>1277</v>
      </c>
      <c r="C622" s="26" t="s">
        <v>1244</v>
      </c>
      <c r="D622" s="26" t="s">
        <v>1245</v>
      </c>
      <c r="E622" s="31"/>
      <c r="F622" s="31" t="s">
        <v>217</v>
      </c>
      <c r="G622" s="26" t="s">
        <v>88</v>
      </c>
      <c r="H622" s="26"/>
      <c r="I622" s="26"/>
      <c r="J622" s="26" t="s">
        <v>1226</v>
      </c>
      <c r="K622" s="31"/>
      <c r="L622" s="26"/>
      <c r="M622" s="26" t="s">
        <v>1226</v>
      </c>
      <c r="N622" s="26"/>
      <c r="O622" s="26"/>
      <c r="Q622" s="29" t="str">
        <f t="shared" ref="Q622:Q625" si="648">A714</f>
        <v>N5057V</v>
      </c>
      <c r="R622" s="29" t="str">
        <f t="shared" ref="R622:R625" si="649">B714</f>
        <v>MERKEL AIR INC</v>
      </c>
      <c r="S622" s="29" t="str">
        <f t="shared" ref="S622:S625" si="650">C714</f>
        <v>ST75</v>
      </c>
      <c r="T622" s="29" t="str">
        <f t="shared" ref="T622:T625" si="651">D714</f>
        <v>KAYDET</v>
      </c>
      <c r="U622" s="29">
        <f t="shared" ref="U622:U625" si="652">E714</f>
        <v>0</v>
      </c>
      <c r="V622" s="29" t="str">
        <f t="shared" ref="V622:V625" si="653">F714</f>
        <v>VC</v>
      </c>
      <c r="W622" s="29" t="str">
        <f t="shared" ref="W622:W625" si="654">G714</f>
        <v>P</v>
      </c>
      <c r="X622" s="29">
        <f t="shared" ref="X622:X625" si="655">H714</f>
        <v>0</v>
      </c>
      <c r="Y622" s="29">
        <f t="shared" ref="Y622:Y625" si="656">I714</f>
        <v>0</v>
      </c>
      <c r="Z622" s="29">
        <f t="shared" ref="Z622:Z625" si="657">J714</f>
        <v>0</v>
      </c>
      <c r="AA622" s="29">
        <f t="shared" ref="AA622:AA625" si="658">K714</f>
        <v>0</v>
      </c>
      <c r="AB622" s="29">
        <f t="shared" ref="AB622:AB625" si="659">L714</f>
        <v>0</v>
      </c>
      <c r="AC622" s="29" t="str">
        <f t="shared" ref="AC622:AC625" si="660">M714</f>
        <v>WINGWALK</v>
      </c>
      <c r="AD622" s="29">
        <f t="shared" ref="AD622:AD625" si="661">N714</f>
        <v>0</v>
      </c>
      <c r="AE622" s="29">
        <f t="shared" ref="AE622:AE625" si="662">O714</f>
        <v>0</v>
      </c>
    </row>
    <row r="623" spans="1:31" x14ac:dyDescent="0.25">
      <c r="A623" s="28" t="s">
        <v>8858</v>
      </c>
      <c r="B623" s="26" t="s">
        <v>1277</v>
      </c>
      <c r="C623" s="26" t="s">
        <v>1244</v>
      </c>
      <c r="D623" s="26" t="s">
        <v>1245</v>
      </c>
      <c r="E623" s="31"/>
      <c r="F623" s="31" t="s">
        <v>217</v>
      </c>
      <c r="G623" s="26" t="s">
        <v>88</v>
      </c>
      <c r="H623" s="26"/>
      <c r="I623" s="26"/>
      <c r="J623" s="26" t="s">
        <v>1226</v>
      </c>
      <c r="K623" s="31"/>
      <c r="L623" s="26"/>
      <c r="M623" s="26" t="s">
        <v>1226</v>
      </c>
      <c r="N623" s="26"/>
      <c r="O623" s="26"/>
      <c r="Q623" s="29" t="str">
        <f t="shared" si="648"/>
        <v>WK518</v>
      </c>
      <c r="R623" s="29" t="str">
        <f t="shared" si="649"/>
        <v>RAF BBMF</v>
      </c>
      <c r="S623" s="29" t="str">
        <f t="shared" si="650"/>
        <v>DHC1</v>
      </c>
      <c r="T623" s="29" t="str">
        <f t="shared" si="651"/>
        <v>CHIPMUNK</v>
      </c>
      <c r="U623" s="29">
        <f t="shared" si="652"/>
        <v>0</v>
      </c>
      <c r="V623" s="29" t="str">
        <f t="shared" si="653"/>
        <v>VM</v>
      </c>
      <c r="W623" s="29" t="str">
        <f t="shared" si="654"/>
        <v>M</v>
      </c>
      <c r="X623" s="29">
        <f t="shared" si="655"/>
        <v>0</v>
      </c>
      <c r="Y623" s="29">
        <f t="shared" si="656"/>
        <v>0</v>
      </c>
      <c r="Z623" s="29">
        <f t="shared" si="657"/>
        <v>0</v>
      </c>
      <c r="AA623" s="29">
        <f t="shared" si="658"/>
        <v>0</v>
      </c>
      <c r="AB623" s="29">
        <f t="shared" si="659"/>
        <v>0</v>
      </c>
      <c r="AC623" s="29" t="str">
        <f t="shared" si="660"/>
        <v>WK518</v>
      </c>
      <c r="AD623" s="29">
        <f t="shared" si="661"/>
        <v>0</v>
      </c>
      <c r="AE623" s="29">
        <f t="shared" si="662"/>
        <v>0</v>
      </c>
    </row>
    <row r="624" spans="1:31" x14ac:dyDescent="0.25">
      <c r="A624" s="28" t="s">
        <v>8859</v>
      </c>
      <c r="B624" s="26" t="s">
        <v>1277</v>
      </c>
      <c r="C624" s="26" t="s">
        <v>1244</v>
      </c>
      <c r="D624" s="26" t="s">
        <v>1245</v>
      </c>
      <c r="E624" s="31"/>
      <c r="F624" s="31" t="s">
        <v>217</v>
      </c>
      <c r="G624" s="26" t="s">
        <v>88</v>
      </c>
      <c r="H624" s="26"/>
      <c r="I624" s="26"/>
      <c r="J624" s="26" t="s">
        <v>1226</v>
      </c>
      <c r="K624" s="31"/>
      <c r="L624" s="26"/>
      <c r="M624" s="26" t="s">
        <v>1226</v>
      </c>
      <c r="N624" s="26"/>
      <c r="O624" s="26"/>
      <c r="Q624" s="29" t="str">
        <f t="shared" si="648"/>
        <v>G-SENS</v>
      </c>
      <c r="R624" s="29" t="str">
        <f t="shared" si="649"/>
        <v>CAPITAL AIR SERVICES LTD</v>
      </c>
      <c r="S624" s="29" t="str">
        <f t="shared" si="650"/>
        <v>EC35</v>
      </c>
      <c r="T624" s="29">
        <f t="shared" si="651"/>
        <v>0</v>
      </c>
      <c r="U624" s="29">
        <f t="shared" si="652"/>
        <v>0</v>
      </c>
      <c r="V624" s="29" t="str">
        <f t="shared" si="653"/>
        <v>VCH</v>
      </c>
      <c r="W624" s="29" t="str">
        <f t="shared" si="654"/>
        <v>AD</v>
      </c>
      <c r="X624" s="29">
        <f t="shared" si="655"/>
        <v>0</v>
      </c>
      <c r="Y624" s="29">
        <f t="shared" si="656"/>
        <v>0</v>
      </c>
      <c r="Z624" s="29" t="str">
        <f t="shared" si="657"/>
        <v>WTK</v>
      </c>
      <c r="AA624" s="29">
        <f t="shared" si="658"/>
        <v>0</v>
      </c>
      <c r="AB624" s="29">
        <f t="shared" si="659"/>
        <v>0</v>
      </c>
      <c r="AC624" s="29" t="str">
        <f t="shared" si="660"/>
        <v>WTK25</v>
      </c>
      <c r="AD624" s="29">
        <f t="shared" si="661"/>
        <v>0</v>
      </c>
      <c r="AE624" s="29">
        <f t="shared" si="662"/>
        <v>0</v>
      </c>
    </row>
    <row r="625" spans="1:31" x14ac:dyDescent="0.25">
      <c r="A625" s="28" t="s">
        <v>8860</v>
      </c>
      <c r="B625" s="26" t="s">
        <v>1277</v>
      </c>
      <c r="C625" s="26" t="s">
        <v>1244</v>
      </c>
      <c r="D625" s="26" t="s">
        <v>1245</v>
      </c>
      <c r="E625" s="31"/>
      <c r="F625" s="31" t="s">
        <v>217</v>
      </c>
      <c r="G625" s="26" t="s">
        <v>88</v>
      </c>
      <c r="H625" s="26"/>
      <c r="I625" s="26"/>
      <c r="J625" s="26" t="s">
        <v>1226</v>
      </c>
      <c r="K625" s="31"/>
      <c r="L625" s="26"/>
      <c r="M625" s="26" t="s">
        <v>1226</v>
      </c>
      <c r="N625" s="26"/>
      <c r="O625" s="26"/>
      <c r="Q625" s="29" t="str">
        <f t="shared" si="648"/>
        <v>ZA947</v>
      </c>
      <c r="R625" s="29" t="str">
        <f t="shared" si="649"/>
        <v>RAF BBMF</v>
      </c>
      <c r="S625" s="29" t="str">
        <f t="shared" si="650"/>
        <v>DC3</v>
      </c>
      <c r="T625" s="29" t="str">
        <f t="shared" si="651"/>
        <v>DAKOTA</v>
      </c>
      <c r="U625" s="29">
        <f t="shared" si="652"/>
        <v>0</v>
      </c>
      <c r="V625" s="29" t="str">
        <f t="shared" si="653"/>
        <v>VM</v>
      </c>
      <c r="W625" s="29" t="str">
        <f t="shared" si="654"/>
        <v>M</v>
      </c>
      <c r="X625" s="29">
        <f t="shared" si="655"/>
        <v>0</v>
      </c>
      <c r="Y625" s="29">
        <f t="shared" si="656"/>
        <v>0</v>
      </c>
      <c r="Z625" s="29">
        <f t="shared" si="657"/>
        <v>0</v>
      </c>
      <c r="AA625" s="29">
        <f t="shared" si="658"/>
        <v>0</v>
      </c>
      <c r="AB625" s="29">
        <f t="shared" si="659"/>
        <v>0</v>
      </c>
      <c r="AC625" s="29" t="str">
        <f t="shared" si="660"/>
        <v>ZA947</v>
      </c>
      <c r="AD625" s="29">
        <f t="shared" si="661"/>
        <v>0</v>
      </c>
      <c r="AE625" s="29">
        <f t="shared" si="662"/>
        <v>0</v>
      </c>
    </row>
    <row r="626" spans="1:31" x14ac:dyDescent="0.25">
      <c r="A626" s="28" t="s">
        <v>8570</v>
      </c>
      <c r="B626" s="26" t="s">
        <v>786</v>
      </c>
      <c r="C626" s="26" t="s">
        <v>445</v>
      </c>
      <c r="D626" s="26"/>
      <c r="E626" s="31"/>
      <c r="F626" s="31" t="s">
        <v>396</v>
      </c>
      <c r="G626" s="26" t="s">
        <v>446</v>
      </c>
      <c r="H626" s="26"/>
      <c r="I626" s="26"/>
      <c r="J626" s="26" t="s">
        <v>787</v>
      </c>
      <c r="K626" s="31"/>
      <c r="L626" s="26"/>
      <c r="M626" s="26" t="s">
        <v>787</v>
      </c>
      <c r="N626" s="26"/>
      <c r="O626" s="26"/>
      <c r="Q626" s="29" t="str">
        <f t="shared" ref="Q626:Q631" si="663">A719</f>
        <v>C-GKOA</v>
      </c>
      <c r="R626" s="29" t="str">
        <f t="shared" ref="R626:R631" si="664">B719</f>
        <v>SUMMIT AIR</v>
      </c>
      <c r="S626" s="29" t="str">
        <f t="shared" ref="S626:S631" si="665">C719</f>
        <v>SC7</v>
      </c>
      <c r="T626" s="29" t="str">
        <f t="shared" ref="T626:T631" si="666">D719</f>
        <v>SKYVAN</v>
      </c>
      <c r="U626" s="29">
        <f t="shared" ref="U626:U631" si="667">E719</f>
        <v>0</v>
      </c>
      <c r="V626" s="29" t="str">
        <f t="shared" ref="V626:V631" si="668">F719</f>
        <v>VC</v>
      </c>
      <c r="W626" s="29" t="str">
        <f t="shared" ref="W626:W631" si="669">G719</f>
        <v>L</v>
      </c>
      <c r="X626" s="29">
        <f t="shared" ref="X626:X631" si="670">H719</f>
        <v>0</v>
      </c>
      <c r="Y626" s="29">
        <f t="shared" ref="Y626:Y631" si="671">I719</f>
        <v>0</v>
      </c>
      <c r="Z626" s="29" t="str">
        <f t="shared" ref="Z626:Z631" si="672">J719</f>
        <v>SUT</v>
      </c>
      <c r="AA626" s="29">
        <f t="shared" ref="AA626:AA631" si="673">K719</f>
        <v>0</v>
      </c>
      <c r="AB626" s="29">
        <f t="shared" ref="AB626:AB631" si="674">L719</f>
        <v>0</v>
      </c>
      <c r="AC626" s="29">
        <f t="shared" ref="AC626:AC631" si="675">M719</f>
        <v>0</v>
      </c>
      <c r="AD626" s="29">
        <f t="shared" ref="AD626:AD631" si="676">N719</f>
        <v>0</v>
      </c>
      <c r="AE626" s="29">
        <f t="shared" ref="AE626:AE631" si="677">O719</f>
        <v>0</v>
      </c>
    </row>
    <row r="627" spans="1:31" x14ac:dyDescent="0.25">
      <c r="A627" s="28" t="s">
        <v>8185</v>
      </c>
      <c r="B627" s="26" t="s">
        <v>214</v>
      </c>
      <c r="C627" s="26" t="s">
        <v>215</v>
      </c>
      <c r="D627" s="26" t="s">
        <v>216</v>
      </c>
      <c r="E627" s="31"/>
      <c r="F627" s="31" t="s">
        <v>217</v>
      </c>
      <c r="G627" s="26" t="s">
        <v>88</v>
      </c>
      <c r="H627" s="26"/>
      <c r="I627" s="26"/>
      <c r="J627" s="26"/>
      <c r="K627" s="31"/>
      <c r="L627" s="26"/>
      <c r="M627" s="26" t="s">
        <v>8186</v>
      </c>
      <c r="N627" s="26"/>
      <c r="O627" s="26"/>
      <c r="Q627" s="29" t="str">
        <f t="shared" si="663"/>
        <v>G-BYUB</v>
      </c>
      <c r="R627" s="29" t="str">
        <f t="shared" si="664"/>
        <v>BABCOCK AEROSPACE LTD</v>
      </c>
      <c r="S627" s="29" t="str">
        <f t="shared" si="665"/>
        <v>G115</v>
      </c>
      <c r="T627" s="29" t="str">
        <f t="shared" si="666"/>
        <v>TUTOR</v>
      </c>
      <c r="U627" s="29">
        <f t="shared" si="667"/>
        <v>0</v>
      </c>
      <c r="V627" s="29" t="str">
        <f t="shared" si="668"/>
        <v>BM</v>
      </c>
      <c r="W627" s="29" t="str">
        <f t="shared" si="669"/>
        <v>M</v>
      </c>
      <c r="X627" s="29">
        <f t="shared" si="670"/>
        <v>0</v>
      </c>
      <c r="Y627" s="29">
        <f t="shared" si="671"/>
        <v>0</v>
      </c>
      <c r="Z627" s="29">
        <f t="shared" si="672"/>
        <v>0</v>
      </c>
      <c r="AA627" s="29">
        <f t="shared" si="673"/>
        <v>0</v>
      </c>
      <c r="AB627" s="29">
        <f t="shared" si="674"/>
        <v>0</v>
      </c>
      <c r="AC627" s="29">
        <f t="shared" si="675"/>
        <v>0</v>
      </c>
      <c r="AD627" s="29">
        <f t="shared" si="676"/>
        <v>0</v>
      </c>
      <c r="AE627" s="29">
        <f t="shared" si="677"/>
        <v>0</v>
      </c>
    </row>
    <row r="628" spans="1:31" x14ac:dyDescent="0.25">
      <c r="A628" s="28" t="s">
        <v>812</v>
      </c>
      <c r="B628" s="26" t="s">
        <v>461</v>
      </c>
      <c r="C628" s="26" t="s">
        <v>605</v>
      </c>
      <c r="D628" s="26"/>
      <c r="E628" s="26"/>
      <c r="F628" s="29" t="s">
        <v>396</v>
      </c>
      <c r="G628" s="26" t="s">
        <v>85</v>
      </c>
      <c r="H628" s="26"/>
      <c r="I628" s="26"/>
      <c r="J628" s="26" t="s">
        <v>799</v>
      </c>
      <c r="K628" s="26"/>
      <c r="L628" s="26"/>
      <c r="M628" s="26" t="s">
        <v>813</v>
      </c>
      <c r="N628" s="26"/>
      <c r="O628" s="26"/>
      <c r="Q628" s="29" t="str">
        <f t="shared" si="663"/>
        <v>G-BYUC</v>
      </c>
      <c r="R628" s="29" t="str">
        <f t="shared" si="664"/>
        <v>BABCOCK AEROSPACE LTD</v>
      </c>
      <c r="S628" s="29" t="str">
        <f t="shared" si="665"/>
        <v>G115</v>
      </c>
      <c r="T628" s="29" t="str">
        <f t="shared" si="666"/>
        <v>TUTOR</v>
      </c>
      <c r="U628" s="29">
        <f t="shared" si="667"/>
        <v>0</v>
      </c>
      <c r="V628" s="29" t="str">
        <f t="shared" si="668"/>
        <v>BM</v>
      </c>
      <c r="W628" s="29" t="str">
        <f t="shared" si="669"/>
        <v>M</v>
      </c>
      <c r="X628" s="29">
        <f t="shared" si="670"/>
        <v>0</v>
      </c>
      <c r="Y628" s="29">
        <f t="shared" si="671"/>
        <v>0</v>
      </c>
      <c r="Z628" s="29">
        <f t="shared" si="672"/>
        <v>0</v>
      </c>
      <c r="AA628" s="29">
        <f t="shared" si="673"/>
        <v>0</v>
      </c>
      <c r="AB628" s="29">
        <f t="shared" si="674"/>
        <v>0</v>
      </c>
      <c r="AC628" s="29">
        <f t="shared" si="675"/>
        <v>0</v>
      </c>
      <c r="AD628" s="29">
        <f t="shared" si="676"/>
        <v>0</v>
      </c>
      <c r="AE628" s="29">
        <f t="shared" si="677"/>
        <v>0</v>
      </c>
    </row>
    <row r="629" spans="1:31" x14ac:dyDescent="0.25">
      <c r="A629" s="28" t="s">
        <v>798</v>
      </c>
      <c r="B629" s="26" t="s">
        <v>438</v>
      </c>
      <c r="C629" s="26" t="s">
        <v>439</v>
      </c>
      <c r="D629" s="29" t="s">
        <v>440</v>
      </c>
      <c r="E629" s="26"/>
      <c r="F629" s="29" t="s">
        <v>396</v>
      </c>
      <c r="G629" s="26" t="s">
        <v>85</v>
      </c>
      <c r="H629" s="26"/>
      <c r="I629" s="26"/>
      <c r="J629" s="26" t="s">
        <v>799</v>
      </c>
      <c r="K629" s="26"/>
      <c r="L629" s="26"/>
      <c r="M629" s="26" t="s">
        <v>800</v>
      </c>
      <c r="N629" s="26"/>
      <c r="O629" s="26"/>
      <c r="Q629" s="29" t="str">
        <f t="shared" si="663"/>
        <v>G-BYUD</v>
      </c>
      <c r="R629" s="29" t="str">
        <f t="shared" si="664"/>
        <v>BABCOCK AEROSPACE LTD</v>
      </c>
      <c r="S629" s="29" t="str">
        <f t="shared" si="665"/>
        <v>G115</v>
      </c>
      <c r="T629" s="29" t="str">
        <f t="shared" si="666"/>
        <v>TUTOR</v>
      </c>
      <c r="U629" s="29">
        <f t="shared" si="667"/>
        <v>0</v>
      </c>
      <c r="V629" s="29" t="str">
        <f t="shared" si="668"/>
        <v>BM</v>
      </c>
      <c r="W629" s="29" t="str">
        <f t="shared" si="669"/>
        <v>M</v>
      </c>
      <c r="X629" s="29">
        <f t="shared" si="670"/>
        <v>0</v>
      </c>
      <c r="Y629" s="29">
        <f t="shared" si="671"/>
        <v>0</v>
      </c>
      <c r="Z629" s="29">
        <f t="shared" si="672"/>
        <v>0</v>
      </c>
      <c r="AA629" s="29">
        <f t="shared" si="673"/>
        <v>0</v>
      </c>
      <c r="AB629" s="29">
        <f t="shared" si="674"/>
        <v>0</v>
      </c>
      <c r="AC629" s="29">
        <f t="shared" si="675"/>
        <v>0</v>
      </c>
      <c r="AD629" s="29">
        <f t="shared" si="676"/>
        <v>0</v>
      </c>
      <c r="AE629" s="29">
        <f t="shared" si="677"/>
        <v>0</v>
      </c>
    </row>
    <row r="630" spans="1:31" x14ac:dyDescent="0.25">
      <c r="A630" s="28" t="s">
        <v>808</v>
      </c>
      <c r="B630" s="26" t="s">
        <v>438</v>
      </c>
      <c r="C630" s="26" t="s">
        <v>605</v>
      </c>
      <c r="D630" s="26"/>
      <c r="E630" s="26"/>
      <c r="F630" s="29" t="s">
        <v>396</v>
      </c>
      <c r="G630" s="26" t="s">
        <v>85</v>
      </c>
      <c r="H630" s="26"/>
      <c r="I630" s="26"/>
      <c r="J630" s="26" t="s">
        <v>799</v>
      </c>
      <c r="K630" s="26"/>
      <c r="L630" s="26"/>
      <c r="M630" s="26" t="s">
        <v>809</v>
      </c>
      <c r="N630" s="26"/>
      <c r="O630" s="26"/>
      <c r="Q630" s="29" t="str">
        <f t="shared" si="663"/>
        <v>G-BYUE</v>
      </c>
      <c r="R630" s="29" t="str">
        <f t="shared" si="664"/>
        <v>BABCOCK AEROSPACE LTD</v>
      </c>
      <c r="S630" s="29" t="str">
        <f t="shared" si="665"/>
        <v>G115</v>
      </c>
      <c r="T630" s="29" t="str">
        <f t="shared" si="666"/>
        <v>TUTOR</v>
      </c>
      <c r="U630" s="29">
        <f t="shared" si="667"/>
        <v>0</v>
      </c>
      <c r="V630" s="29" t="str">
        <f t="shared" si="668"/>
        <v>BM</v>
      </c>
      <c r="W630" s="29" t="str">
        <f t="shared" si="669"/>
        <v>M</v>
      </c>
      <c r="X630" s="29">
        <f t="shared" si="670"/>
        <v>0</v>
      </c>
      <c r="Y630" s="29">
        <f t="shared" si="671"/>
        <v>0</v>
      </c>
      <c r="Z630" s="29">
        <f t="shared" si="672"/>
        <v>0</v>
      </c>
      <c r="AA630" s="29">
        <f t="shared" si="673"/>
        <v>0</v>
      </c>
      <c r="AB630" s="29">
        <f t="shared" si="674"/>
        <v>0</v>
      </c>
      <c r="AC630" s="29">
        <f t="shared" si="675"/>
        <v>0</v>
      </c>
      <c r="AD630" s="29">
        <f t="shared" si="676"/>
        <v>0</v>
      </c>
      <c r="AE630" s="29">
        <f t="shared" si="677"/>
        <v>0</v>
      </c>
    </row>
    <row r="631" spans="1:31" x14ac:dyDescent="0.25">
      <c r="A631" s="28" t="s">
        <v>8216</v>
      </c>
      <c r="B631" s="26" t="s">
        <v>8215</v>
      </c>
      <c r="C631" s="26" t="s">
        <v>7089</v>
      </c>
      <c r="D631" s="26" t="s">
        <v>8217</v>
      </c>
      <c r="E631" s="31"/>
      <c r="F631" s="31" t="s">
        <v>222</v>
      </c>
      <c r="G631" s="26" t="s">
        <v>446</v>
      </c>
      <c r="H631" s="26"/>
      <c r="I631" s="26"/>
      <c r="J631" s="26"/>
      <c r="K631" s="31"/>
      <c r="L631" s="26"/>
      <c r="M631" s="26" t="s">
        <v>8214</v>
      </c>
      <c r="N631" s="26"/>
      <c r="O631" s="26" t="s">
        <v>502</v>
      </c>
      <c r="Q631" s="29" t="str">
        <f t="shared" si="663"/>
        <v>G-BYUF</v>
      </c>
      <c r="R631" s="29" t="str">
        <f t="shared" si="664"/>
        <v>BABCOCK AEROSPACE LTD</v>
      </c>
      <c r="S631" s="29" t="str">
        <f t="shared" si="665"/>
        <v>G115</v>
      </c>
      <c r="T631" s="29" t="str">
        <f t="shared" si="666"/>
        <v>TUTOR</v>
      </c>
      <c r="U631" s="29">
        <f t="shared" si="667"/>
        <v>0</v>
      </c>
      <c r="V631" s="29" t="str">
        <f t="shared" si="668"/>
        <v>BM</v>
      </c>
      <c r="W631" s="29" t="str">
        <f t="shared" si="669"/>
        <v>M</v>
      </c>
      <c r="X631" s="29">
        <f t="shared" si="670"/>
        <v>0</v>
      </c>
      <c r="Y631" s="29">
        <f t="shared" si="671"/>
        <v>0</v>
      </c>
      <c r="Z631" s="29">
        <f t="shared" si="672"/>
        <v>0</v>
      </c>
      <c r="AA631" s="29">
        <f t="shared" si="673"/>
        <v>0</v>
      </c>
      <c r="AB631" s="29">
        <f t="shared" si="674"/>
        <v>0</v>
      </c>
      <c r="AC631" s="29">
        <f t="shared" si="675"/>
        <v>0</v>
      </c>
      <c r="AD631" s="29">
        <f t="shared" si="676"/>
        <v>0</v>
      </c>
      <c r="AE631" s="29">
        <f t="shared" si="677"/>
        <v>0</v>
      </c>
    </row>
    <row r="632" spans="1:31" x14ac:dyDescent="0.25">
      <c r="A632" s="28" t="s">
        <v>8213</v>
      </c>
      <c r="B632" s="26" t="s">
        <v>8215</v>
      </c>
      <c r="C632" s="26" t="s">
        <v>7089</v>
      </c>
      <c r="D632" s="26" t="s">
        <v>8217</v>
      </c>
      <c r="E632" s="31"/>
      <c r="F632" s="31" t="s">
        <v>222</v>
      </c>
      <c r="G632" s="26" t="s">
        <v>446</v>
      </c>
      <c r="H632" s="26"/>
      <c r="I632" s="26"/>
      <c r="J632" s="26"/>
      <c r="K632" s="31"/>
      <c r="L632" s="26"/>
      <c r="M632" s="26" t="s">
        <v>8214</v>
      </c>
      <c r="N632" s="26"/>
      <c r="O632" s="26" t="s">
        <v>502</v>
      </c>
      <c r="Q632" s="29" t="str">
        <f>A726</f>
        <v>G-BYUI</v>
      </c>
      <c r="R632" s="29" t="str">
        <f>B726</f>
        <v>BABCOCK AEROSPACE LTD</v>
      </c>
      <c r="S632" s="29" t="str">
        <f>C726</f>
        <v>G115</v>
      </c>
      <c r="T632" s="29" t="str">
        <f>D726</f>
        <v>TUTOR</v>
      </c>
      <c r="U632" s="29">
        <f>E726</f>
        <v>0</v>
      </c>
      <c r="V632" s="29" t="str">
        <f>F726</f>
        <v>BM</v>
      </c>
      <c r="W632" s="29" t="str">
        <f>G726</f>
        <v>M</v>
      </c>
      <c r="X632" s="29">
        <f>H726</f>
        <v>0</v>
      </c>
      <c r="Y632" s="29">
        <f>I726</f>
        <v>0</v>
      </c>
      <c r="Z632" s="29" t="str">
        <f>J726</f>
        <v>UAM</v>
      </c>
      <c r="AA632" s="29">
        <f>K726</f>
        <v>0</v>
      </c>
      <c r="AB632" s="29">
        <f>L726</f>
        <v>0</v>
      </c>
      <c r="AC632" s="29">
        <f>M726</f>
        <v>0</v>
      </c>
      <c r="AD632" s="29">
        <f>N726</f>
        <v>0</v>
      </c>
      <c r="AE632" s="29">
        <f>O726</f>
        <v>0</v>
      </c>
    </row>
    <row r="633" spans="1:31" x14ac:dyDescent="0.25">
      <c r="A633" s="28" t="s">
        <v>8167</v>
      </c>
      <c r="B633" s="26" t="s">
        <v>8168</v>
      </c>
      <c r="C633" s="26" t="s">
        <v>7164</v>
      </c>
      <c r="D633" s="26" t="s">
        <v>8169</v>
      </c>
      <c r="E633" s="31"/>
      <c r="F633" s="26" t="s">
        <v>217</v>
      </c>
      <c r="G633" s="26" t="s">
        <v>88</v>
      </c>
      <c r="H633" s="26"/>
      <c r="I633" s="26"/>
      <c r="J633" s="26"/>
      <c r="K633" s="31"/>
      <c r="L633" s="26"/>
      <c r="M633" s="26" t="s">
        <v>8170</v>
      </c>
      <c r="N633" s="26"/>
      <c r="O633" s="26"/>
      <c r="Q633" s="29" t="str">
        <f>A727</f>
        <v>G-BYUJ</v>
      </c>
      <c r="R633" s="29" t="str">
        <f>B727</f>
        <v>BABCOCK AEROSPACE LTD</v>
      </c>
      <c r="S633" s="29" t="str">
        <f>C727</f>
        <v>G115</v>
      </c>
      <c r="T633" s="29" t="str">
        <f>D727</f>
        <v>TUTOR</v>
      </c>
      <c r="U633" s="29">
        <f>E727</f>
        <v>0</v>
      </c>
      <c r="V633" s="29" t="str">
        <f>F727</f>
        <v>BM</v>
      </c>
      <c r="W633" s="29" t="str">
        <f>G727</f>
        <v>M</v>
      </c>
      <c r="X633" s="29">
        <f>H727</f>
        <v>0</v>
      </c>
      <c r="Y633" s="29">
        <f>I727</f>
        <v>0</v>
      </c>
      <c r="Z633" s="29">
        <f>J727</f>
        <v>0</v>
      </c>
      <c r="AA633" s="29">
        <f>K727</f>
        <v>0</v>
      </c>
      <c r="AB633" s="29">
        <f>L727</f>
        <v>0</v>
      </c>
      <c r="AC633" s="29">
        <f>M727</f>
        <v>0</v>
      </c>
      <c r="AD633" s="29">
        <f>N727</f>
        <v>0</v>
      </c>
      <c r="AE633" s="29">
        <f>O727</f>
        <v>0</v>
      </c>
    </row>
    <row r="634" spans="1:31" x14ac:dyDescent="0.25">
      <c r="A634" s="28" t="s">
        <v>1354</v>
      </c>
      <c r="B634" s="26" t="s">
        <v>1355</v>
      </c>
      <c r="C634" s="26" t="s">
        <v>559</v>
      </c>
      <c r="D634" s="40"/>
      <c r="E634" s="31"/>
      <c r="F634" s="26" t="s">
        <v>1225</v>
      </c>
      <c r="G634" s="26" t="s">
        <v>88</v>
      </c>
      <c r="H634" s="26"/>
      <c r="I634" s="26"/>
      <c r="J634" s="26" t="s">
        <v>1356</v>
      </c>
      <c r="K634" s="31"/>
      <c r="L634" s="26"/>
      <c r="M634" s="26" t="s">
        <v>8212</v>
      </c>
      <c r="N634" s="26"/>
      <c r="O634" s="26"/>
      <c r="Q634" s="29" t="str">
        <f>A728</f>
        <v>G-BYUK</v>
      </c>
      <c r="R634" s="29" t="str">
        <f>B728</f>
        <v>BABCOCK AEROSPACE LTD</v>
      </c>
      <c r="S634" s="29" t="str">
        <f>C728</f>
        <v>G115</v>
      </c>
      <c r="T634" s="29" t="str">
        <f>D728</f>
        <v>TUTOR</v>
      </c>
      <c r="U634" s="29">
        <f>E728</f>
        <v>0</v>
      </c>
      <c r="V634" s="29" t="str">
        <f>F728</f>
        <v>BM</v>
      </c>
      <c r="W634" s="29" t="str">
        <f>G728</f>
        <v>M</v>
      </c>
      <c r="X634" s="29">
        <f>H728</f>
        <v>0</v>
      </c>
      <c r="Y634" s="29">
        <f>I728</f>
        <v>0</v>
      </c>
      <c r="Z634" s="29" t="str">
        <f>J728</f>
        <v>UAM</v>
      </c>
      <c r="AA634" s="29">
        <f>K728</f>
        <v>0</v>
      </c>
      <c r="AB634" s="29">
        <f>L728</f>
        <v>0</v>
      </c>
      <c r="AC634" s="29">
        <f>M728</f>
        <v>0</v>
      </c>
      <c r="AD634" s="29">
        <f>N728</f>
        <v>0</v>
      </c>
      <c r="AE634" s="29">
        <f>O728</f>
        <v>0</v>
      </c>
    </row>
    <row r="635" spans="1:31" x14ac:dyDescent="0.25">
      <c r="A635" s="28" t="s">
        <v>1357</v>
      </c>
      <c r="B635" s="26" t="s">
        <v>1355</v>
      </c>
      <c r="C635" s="26" t="s">
        <v>559</v>
      </c>
      <c r="D635" s="26"/>
      <c r="E635" s="26"/>
      <c r="F635" s="26" t="s">
        <v>1225</v>
      </c>
      <c r="G635" s="26" t="s">
        <v>88</v>
      </c>
      <c r="H635" s="26"/>
      <c r="I635" s="26"/>
      <c r="J635" s="26" t="s">
        <v>1356</v>
      </c>
      <c r="K635" s="26"/>
      <c r="L635" s="26"/>
      <c r="M635" s="26" t="s">
        <v>8211</v>
      </c>
      <c r="N635" s="26"/>
      <c r="O635" s="26"/>
      <c r="Q635" s="29" t="str">
        <f>A729</f>
        <v>G-BYUL</v>
      </c>
      <c r="R635" s="29" t="str">
        <f>B729</f>
        <v>BABCOCK AEROSPACE LTD</v>
      </c>
      <c r="S635" s="29" t="str">
        <f>C729</f>
        <v>G115</v>
      </c>
      <c r="T635" s="29" t="str">
        <f>D729</f>
        <v>TUTOR</v>
      </c>
      <c r="U635" s="29">
        <f>E729</f>
        <v>0</v>
      </c>
      <c r="V635" s="29" t="str">
        <f>F729</f>
        <v>BM</v>
      </c>
      <c r="W635" s="29" t="str">
        <f>G729</f>
        <v>M</v>
      </c>
      <c r="X635" s="29">
        <f>H729</f>
        <v>0</v>
      </c>
      <c r="Y635" s="29">
        <f>I729</f>
        <v>0</v>
      </c>
      <c r="Z635" s="29" t="str">
        <f>J729</f>
        <v>UAM</v>
      </c>
      <c r="AA635" s="29">
        <f>K729</f>
        <v>0</v>
      </c>
      <c r="AB635" s="29">
        <f>L729</f>
        <v>0</v>
      </c>
      <c r="AC635" s="29">
        <f>M729</f>
        <v>0</v>
      </c>
      <c r="AD635" s="29">
        <f>N729</f>
        <v>0</v>
      </c>
      <c r="AE635" s="29">
        <f>O729</f>
        <v>0</v>
      </c>
    </row>
    <row r="636" spans="1:31" x14ac:dyDescent="0.25">
      <c r="A636" s="28" t="s">
        <v>1358</v>
      </c>
      <c r="B636" s="26" t="s">
        <v>1355</v>
      </c>
      <c r="C636" s="26" t="s">
        <v>520</v>
      </c>
      <c r="D636" s="26"/>
      <c r="E636" s="31"/>
      <c r="F636" s="26" t="s">
        <v>1225</v>
      </c>
      <c r="G636" s="26" t="s">
        <v>88</v>
      </c>
      <c r="H636" s="26"/>
      <c r="I636" s="26"/>
      <c r="J636" s="26" t="s">
        <v>1356</v>
      </c>
      <c r="K636" s="26"/>
      <c r="L636" s="26"/>
      <c r="M636" s="26" t="s">
        <v>8210</v>
      </c>
      <c r="N636" s="26"/>
      <c r="O636" s="26"/>
      <c r="Q636" s="29" t="str">
        <f>A730</f>
        <v>G-BYUM</v>
      </c>
      <c r="R636" s="29" t="str">
        <f>B730</f>
        <v>BABCOCK AEROSPACE LTD</v>
      </c>
      <c r="S636" s="29" t="str">
        <f>C730</f>
        <v>G115</v>
      </c>
      <c r="T636" s="29" t="str">
        <f>D730</f>
        <v>TUTOR</v>
      </c>
      <c r="U636" s="29">
        <f>E730</f>
        <v>0</v>
      </c>
      <c r="V636" s="29" t="str">
        <f>F730</f>
        <v>BM</v>
      </c>
      <c r="W636" s="29" t="str">
        <f>G730</f>
        <v>M</v>
      </c>
      <c r="X636" s="29">
        <f>H730</f>
        <v>0</v>
      </c>
      <c r="Y636" s="29">
        <f>I730</f>
        <v>0</v>
      </c>
      <c r="Z636" s="29">
        <f>J730</f>
        <v>0</v>
      </c>
      <c r="AA636" s="29">
        <f>K730</f>
        <v>0</v>
      </c>
      <c r="AB636" s="29">
        <f>L730</f>
        <v>0</v>
      </c>
      <c r="AC636" s="29">
        <f>M730</f>
        <v>0</v>
      </c>
      <c r="AD636" s="29">
        <f>N730</f>
        <v>0</v>
      </c>
      <c r="AE636" s="29">
        <f>O730</f>
        <v>0</v>
      </c>
    </row>
    <row r="637" spans="1:31" x14ac:dyDescent="0.25">
      <c r="A637" s="28" t="s">
        <v>1359</v>
      </c>
      <c r="B637" s="26" t="s">
        <v>1355</v>
      </c>
      <c r="C637" s="26" t="s">
        <v>520</v>
      </c>
      <c r="D637" s="26"/>
      <c r="E637" s="26"/>
      <c r="F637" s="26" t="s">
        <v>1225</v>
      </c>
      <c r="G637" s="26" t="s">
        <v>88</v>
      </c>
      <c r="H637" s="26"/>
      <c r="I637" s="26"/>
      <c r="J637" s="26" t="s">
        <v>1356</v>
      </c>
      <c r="K637" s="26"/>
      <c r="L637" s="26"/>
      <c r="M637" s="26" t="s">
        <v>8209</v>
      </c>
      <c r="N637" s="26"/>
      <c r="O637" s="26"/>
      <c r="Q637" s="29" t="str">
        <f>A731</f>
        <v>G-BYUN</v>
      </c>
      <c r="R637" s="29" t="str">
        <f>B731</f>
        <v>BABCOCK AEROSPACE LTD</v>
      </c>
      <c r="S637" s="29" t="str">
        <f>C731</f>
        <v>G115</v>
      </c>
      <c r="T637" s="29" t="str">
        <f>D731</f>
        <v>TUTOR</v>
      </c>
      <c r="U637" s="29">
        <f>E731</f>
        <v>0</v>
      </c>
      <c r="V637" s="29" t="str">
        <f>F731</f>
        <v>BM</v>
      </c>
      <c r="W637" s="29" t="str">
        <f>G731</f>
        <v>M</v>
      </c>
      <c r="X637" s="29">
        <f>H731</f>
        <v>0</v>
      </c>
      <c r="Y637" s="29">
        <f>I731</f>
        <v>0</v>
      </c>
      <c r="Z637" s="29">
        <f>J731</f>
        <v>0</v>
      </c>
      <c r="AA637" s="29">
        <f>K731</f>
        <v>0</v>
      </c>
      <c r="AB637" s="29">
        <f>L731</f>
        <v>0</v>
      </c>
      <c r="AC637" s="29">
        <f>M731</f>
        <v>0</v>
      </c>
      <c r="AD637" s="29">
        <f>N731</f>
        <v>0</v>
      </c>
      <c r="AE637" s="29">
        <f>O731</f>
        <v>0</v>
      </c>
    </row>
    <row r="638" spans="1:31" x14ac:dyDescent="0.25">
      <c r="A638" s="28" t="s">
        <v>1360</v>
      </c>
      <c r="B638" s="26" t="s">
        <v>1355</v>
      </c>
      <c r="C638" s="26" t="s">
        <v>520</v>
      </c>
      <c r="D638" s="26"/>
      <c r="E638" s="26"/>
      <c r="F638" s="26" t="s">
        <v>1225</v>
      </c>
      <c r="G638" s="26" t="s">
        <v>88</v>
      </c>
      <c r="H638" s="26"/>
      <c r="I638" s="26"/>
      <c r="J638" s="26" t="s">
        <v>1356</v>
      </c>
      <c r="K638" s="26"/>
      <c r="L638" s="26"/>
      <c r="M638" s="26" t="s">
        <v>8208</v>
      </c>
      <c r="N638" s="26"/>
      <c r="O638" s="26"/>
      <c r="Q638" s="29" t="str">
        <f>A732</f>
        <v>G-BYUO</v>
      </c>
      <c r="R638" s="29" t="str">
        <f>B732</f>
        <v>BABCOCK AEROSPACE LTD</v>
      </c>
      <c r="S638" s="29" t="str">
        <f>C732</f>
        <v>G115</v>
      </c>
      <c r="T638" s="29" t="str">
        <f>D732</f>
        <v>TUTOR</v>
      </c>
      <c r="U638" s="29">
        <f>E732</f>
        <v>0</v>
      </c>
      <c r="V638" s="29" t="str">
        <f>F732</f>
        <v>BM</v>
      </c>
      <c r="W638" s="29" t="str">
        <f>G732</f>
        <v>M</v>
      </c>
      <c r="X638" s="29">
        <f>H732</f>
        <v>0</v>
      </c>
      <c r="Y638" s="29">
        <f>I732</f>
        <v>0</v>
      </c>
      <c r="Z638" s="29">
        <f>J732</f>
        <v>0</v>
      </c>
      <c r="AA638" s="29">
        <f>K732</f>
        <v>0</v>
      </c>
      <c r="AB638" s="29">
        <f>L732</f>
        <v>0</v>
      </c>
      <c r="AC638" s="29">
        <f>M732</f>
        <v>0</v>
      </c>
      <c r="AD638" s="29">
        <f>N732</f>
        <v>0</v>
      </c>
      <c r="AE638" s="29">
        <f>O732</f>
        <v>0</v>
      </c>
    </row>
    <row r="639" spans="1:31" x14ac:dyDescent="0.25">
      <c r="A639" s="28" t="s">
        <v>1361</v>
      </c>
      <c r="B639" s="26" t="s">
        <v>1355</v>
      </c>
      <c r="C639" s="26" t="s">
        <v>520</v>
      </c>
      <c r="D639" s="26"/>
      <c r="E639" s="31"/>
      <c r="F639" s="26" t="s">
        <v>1225</v>
      </c>
      <c r="G639" s="26" t="s">
        <v>88</v>
      </c>
      <c r="H639" s="26"/>
      <c r="I639" s="26"/>
      <c r="J639" s="26" t="s">
        <v>1356</v>
      </c>
      <c r="K639" s="26"/>
      <c r="L639" s="26"/>
      <c r="M639" s="26" t="s">
        <v>8207</v>
      </c>
      <c r="N639" s="26"/>
      <c r="O639" s="26"/>
      <c r="Q639" s="29" t="str">
        <f>A733</f>
        <v>G-BYUR</v>
      </c>
      <c r="R639" s="29" t="str">
        <f>B733</f>
        <v>BABCOCK AEROSPACE LTD</v>
      </c>
      <c r="S639" s="29" t="str">
        <f>C733</f>
        <v>G115</v>
      </c>
      <c r="T639" s="29" t="str">
        <f>D733</f>
        <v>TUTOR</v>
      </c>
      <c r="U639" s="29">
        <f>E733</f>
        <v>0</v>
      </c>
      <c r="V639" s="29" t="str">
        <f>F733</f>
        <v>BM</v>
      </c>
      <c r="W639" s="29" t="str">
        <f>G733</f>
        <v>M</v>
      </c>
      <c r="X639" s="29">
        <f>H733</f>
        <v>0</v>
      </c>
      <c r="Y639" s="29">
        <f>I733</f>
        <v>0</v>
      </c>
      <c r="Z639" s="29">
        <f>J733</f>
        <v>0</v>
      </c>
      <c r="AA639" s="29">
        <f>K733</f>
        <v>0</v>
      </c>
      <c r="AB639" s="29">
        <f>L733</f>
        <v>0</v>
      </c>
      <c r="AC639" s="29">
        <f>M733</f>
        <v>0</v>
      </c>
      <c r="AD639" s="29">
        <f>N733</f>
        <v>0</v>
      </c>
      <c r="AE639" s="29">
        <f>O733</f>
        <v>0</v>
      </c>
    </row>
    <row r="640" spans="1:31" x14ac:dyDescent="0.25">
      <c r="A640" s="28" t="s">
        <v>1362</v>
      </c>
      <c r="B640" s="26" t="s">
        <v>1355</v>
      </c>
      <c r="C640" s="26" t="s">
        <v>520</v>
      </c>
      <c r="D640" s="26"/>
      <c r="E640" s="26"/>
      <c r="F640" s="26" t="s">
        <v>1225</v>
      </c>
      <c r="G640" s="26" t="s">
        <v>88</v>
      </c>
      <c r="H640" s="26"/>
      <c r="I640" s="26"/>
      <c r="J640" s="26" t="s">
        <v>1356</v>
      </c>
      <c r="K640" s="26"/>
      <c r="L640" s="26"/>
      <c r="M640" s="26" t="s">
        <v>8206</v>
      </c>
      <c r="N640" s="26"/>
      <c r="O640" s="26"/>
      <c r="Q640" s="29" t="str">
        <f>A734</f>
        <v>G-BYUS</v>
      </c>
      <c r="R640" s="29" t="str">
        <f>B734</f>
        <v>BABCOCK AEROSPACE LTD</v>
      </c>
      <c r="S640" s="29" t="str">
        <f>C734</f>
        <v>G115</v>
      </c>
      <c r="T640" s="29" t="str">
        <f>D734</f>
        <v>TUTOR</v>
      </c>
      <c r="U640" s="29">
        <f>E734</f>
        <v>0</v>
      </c>
      <c r="V640" s="29" t="str">
        <f>F734</f>
        <v>BM</v>
      </c>
      <c r="W640" s="29" t="str">
        <f>G734</f>
        <v>M</v>
      </c>
      <c r="X640" s="29">
        <f>H734</f>
        <v>0</v>
      </c>
      <c r="Y640" s="29">
        <f>I734</f>
        <v>0</v>
      </c>
      <c r="Z640" s="29">
        <f>J734</f>
        <v>0</v>
      </c>
      <c r="AA640" s="29">
        <f>K734</f>
        <v>0</v>
      </c>
      <c r="AB640" s="29">
        <f>L734</f>
        <v>0</v>
      </c>
      <c r="AC640" s="29">
        <f>M734</f>
        <v>0</v>
      </c>
      <c r="AD640" s="29">
        <f>N734</f>
        <v>0</v>
      </c>
      <c r="AE640" s="29">
        <f>O734</f>
        <v>0</v>
      </c>
    </row>
    <row r="641" spans="1:31" x14ac:dyDescent="0.25">
      <c r="A641" s="28" t="s">
        <v>1363</v>
      </c>
      <c r="B641" s="26" t="s">
        <v>1355</v>
      </c>
      <c r="C641" s="26" t="s">
        <v>520</v>
      </c>
      <c r="D641" s="26"/>
      <c r="E641" s="26"/>
      <c r="F641" s="26" t="s">
        <v>1225</v>
      </c>
      <c r="G641" s="26" t="s">
        <v>88</v>
      </c>
      <c r="H641" s="26"/>
      <c r="I641" s="26"/>
      <c r="J641" s="26" t="s">
        <v>1356</v>
      </c>
      <c r="K641" s="26"/>
      <c r="L641" s="26"/>
      <c r="M641" s="26" t="s">
        <v>8205</v>
      </c>
      <c r="N641" s="26"/>
      <c r="O641" s="26"/>
      <c r="Q641" s="29" t="str">
        <f>A735</f>
        <v>G-BYUU</v>
      </c>
      <c r="R641" s="29" t="str">
        <f>B735</f>
        <v>BABCOCK AEROSPACE LTD</v>
      </c>
      <c r="S641" s="29" t="str">
        <f>C735</f>
        <v>G115</v>
      </c>
      <c r="T641" s="29" t="str">
        <f>D735</f>
        <v>TUTOR</v>
      </c>
      <c r="U641" s="29">
        <f>E735</f>
        <v>0</v>
      </c>
      <c r="V641" s="29" t="str">
        <f>F735</f>
        <v>BM</v>
      </c>
      <c r="W641" s="29" t="str">
        <f>G735</f>
        <v>M</v>
      </c>
      <c r="X641" s="29">
        <f>H735</f>
        <v>0</v>
      </c>
      <c r="Y641" s="29">
        <f>I735</f>
        <v>0</v>
      </c>
      <c r="Z641" s="29">
        <f>J735</f>
        <v>0</v>
      </c>
      <c r="AA641" s="29">
        <f>K735</f>
        <v>0</v>
      </c>
      <c r="AB641" s="29">
        <f>L735</f>
        <v>0</v>
      </c>
      <c r="AC641" s="29">
        <f>M735</f>
        <v>0</v>
      </c>
      <c r="AD641" s="29">
        <f>N735</f>
        <v>0</v>
      </c>
      <c r="AE641" s="29">
        <f>O735</f>
        <v>0</v>
      </c>
    </row>
    <row r="642" spans="1:31" x14ac:dyDescent="0.25">
      <c r="A642" s="28" t="s">
        <v>1364</v>
      </c>
      <c r="B642" s="26" t="s">
        <v>1355</v>
      </c>
      <c r="C642" s="26" t="s">
        <v>520</v>
      </c>
      <c r="D642" s="26"/>
      <c r="E642" s="31"/>
      <c r="F642" s="26" t="s">
        <v>1225</v>
      </c>
      <c r="G642" s="26" t="s">
        <v>88</v>
      </c>
      <c r="H642" s="26"/>
      <c r="I642" s="26"/>
      <c r="J642" s="26" t="s">
        <v>1356</v>
      </c>
      <c r="K642" s="26"/>
      <c r="L642" s="26"/>
      <c r="M642" s="26" t="s">
        <v>8204</v>
      </c>
      <c r="N642" s="26"/>
      <c r="O642" s="26"/>
      <c r="Q642" s="29" t="str">
        <f>A736</f>
        <v>G-BYUV</v>
      </c>
      <c r="R642" s="29" t="str">
        <f>B736</f>
        <v>BABCOCK AEROSPACE LTD</v>
      </c>
      <c r="S642" s="29" t="str">
        <f>C736</f>
        <v>G115</v>
      </c>
      <c r="T642" s="29" t="str">
        <f>D736</f>
        <v>TUTOR</v>
      </c>
      <c r="U642" s="29">
        <f>E736</f>
        <v>0</v>
      </c>
      <c r="V642" s="29" t="str">
        <f>F736</f>
        <v>BM</v>
      </c>
      <c r="W642" s="29" t="str">
        <f>G736</f>
        <v>M</v>
      </c>
      <c r="X642" s="29">
        <f>H736</f>
        <v>0</v>
      </c>
      <c r="Y642" s="29">
        <f>I736</f>
        <v>0</v>
      </c>
      <c r="Z642" s="29">
        <f>J736</f>
        <v>0</v>
      </c>
      <c r="AA642" s="29">
        <f>K736</f>
        <v>0</v>
      </c>
      <c r="AB642" s="29">
        <f>L736</f>
        <v>0</v>
      </c>
      <c r="AC642" s="29">
        <f>M736</f>
        <v>0</v>
      </c>
      <c r="AD642" s="29">
        <f>N736</f>
        <v>0</v>
      </c>
      <c r="AE642" s="29">
        <f>O736</f>
        <v>0</v>
      </c>
    </row>
    <row r="643" spans="1:31" x14ac:dyDescent="0.25">
      <c r="A643" s="28" t="s">
        <v>1365</v>
      </c>
      <c r="B643" s="26" t="s">
        <v>1355</v>
      </c>
      <c r="C643" s="26" t="s">
        <v>559</v>
      </c>
      <c r="D643" s="26"/>
      <c r="E643" s="26"/>
      <c r="F643" s="26" t="s">
        <v>1225</v>
      </c>
      <c r="G643" s="26" t="s">
        <v>88</v>
      </c>
      <c r="H643" s="26"/>
      <c r="I643" s="26"/>
      <c r="J643" s="26" t="s">
        <v>1356</v>
      </c>
      <c r="K643" s="26"/>
      <c r="L643" s="26"/>
      <c r="M643" s="26" t="s">
        <v>8203</v>
      </c>
      <c r="N643" s="26"/>
      <c r="O643" s="26"/>
      <c r="Q643" s="29" t="str">
        <f>A737</f>
        <v>G-BYUW</v>
      </c>
      <c r="R643" s="29" t="str">
        <f>B737</f>
        <v>BABCOCK AEROSPACE LTD</v>
      </c>
      <c r="S643" s="29" t="str">
        <f>C737</f>
        <v>G115</v>
      </c>
      <c r="T643" s="29" t="str">
        <f>D737</f>
        <v>TUTOR</v>
      </c>
      <c r="U643" s="29">
        <f>E737</f>
        <v>0</v>
      </c>
      <c r="V643" s="29" t="str">
        <f>F737</f>
        <v>BM</v>
      </c>
      <c r="W643" s="29" t="str">
        <f>G737</f>
        <v>M</v>
      </c>
      <c r="X643" s="29">
        <f>H737</f>
        <v>0</v>
      </c>
      <c r="Y643" s="29">
        <f>I737</f>
        <v>0</v>
      </c>
      <c r="Z643" s="29">
        <f>J737</f>
        <v>0</v>
      </c>
      <c r="AA643" s="29">
        <f>K737</f>
        <v>0</v>
      </c>
      <c r="AB643" s="29">
        <f>L737</f>
        <v>0</v>
      </c>
      <c r="AC643" s="29">
        <f>M737</f>
        <v>0</v>
      </c>
      <c r="AD643" s="29">
        <f>N737</f>
        <v>0</v>
      </c>
      <c r="AE643" s="29">
        <f>O737</f>
        <v>0</v>
      </c>
    </row>
    <row r="644" spans="1:31" x14ac:dyDescent="0.25">
      <c r="A644" s="28" t="s">
        <v>1366</v>
      </c>
      <c r="B644" s="26" t="s">
        <v>1355</v>
      </c>
      <c r="C644" s="26" t="s">
        <v>520</v>
      </c>
      <c r="D644" s="26"/>
      <c r="E644" s="26"/>
      <c r="F644" s="26" t="s">
        <v>1225</v>
      </c>
      <c r="G644" s="26" t="s">
        <v>88</v>
      </c>
      <c r="H644" s="26"/>
      <c r="I644" s="26"/>
      <c r="J644" s="26" t="s">
        <v>1356</v>
      </c>
      <c r="K644" s="26"/>
      <c r="L644" s="26"/>
      <c r="M644" s="26" t="s">
        <v>8202</v>
      </c>
      <c r="N644" s="26"/>
      <c r="O644" s="26"/>
      <c r="Q644" s="29" t="str">
        <f>A738</f>
        <v>G-BYUX</v>
      </c>
      <c r="R644" s="29" t="str">
        <f>B738</f>
        <v>BABCOCK AEROSPACE LTD</v>
      </c>
      <c r="S644" s="29" t="str">
        <f>C738</f>
        <v>G115</v>
      </c>
      <c r="T644" s="29" t="str">
        <f>D738</f>
        <v>TUTOR</v>
      </c>
      <c r="U644" s="29">
        <f>E738</f>
        <v>0</v>
      </c>
      <c r="V644" s="29" t="str">
        <f>F738</f>
        <v>BM</v>
      </c>
      <c r="W644" s="29" t="str">
        <f>G738</f>
        <v>M</v>
      </c>
      <c r="X644" s="29">
        <f>H738</f>
        <v>0</v>
      </c>
      <c r="Y644" s="29">
        <f>I738</f>
        <v>0</v>
      </c>
      <c r="Z644" s="29">
        <f>J738</f>
        <v>0</v>
      </c>
      <c r="AA644" s="29">
        <f>K738</f>
        <v>0</v>
      </c>
      <c r="AB644" s="29">
        <f>L738</f>
        <v>0</v>
      </c>
      <c r="AC644" s="29">
        <f>M738</f>
        <v>0</v>
      </c>
      <c r="AD644" s="29">
        <f>N738</f>
        <v>0</v>
      </c>
      <c r="AE644" s="29">
        <f>O738</f>
        <v>0</v>
      </c>
    </row>
    <row r="645" spans="1:31" x14ac:dyDescent="0.25">
      <c r="A645" s="28" t="s">
        <v>1367</v>
      </c>
      <c r="B645" s="26" t="s">
        <v>1355</v>
      </c>
      <c r="C645" s="26" t="s">
        <v>520</v>
      </c>
      <c r="D645" s="26"/>
      <c r="E645" s="31"/>
      <c r="F645" s="26" t="s">
        <v>1225</v>
      </c>
      <c r="G645" s="26" t="s">
        <v>88</v>
      </c>
      <c r="H645" s="26"/>
      <c r="I645" s="26"/>
      <c r="J645" s="26" t="s">
        <v>1356</v>
      </c>
      <c r="K645" s="26"/>
      <c r="L645" s="26"/>
      <c r="M645" s="26" t="s">
        <v>8201</v>
      </c>
      <c r="N645" s="26"/>
      <c r="O645" s="26"/>
      <c r="Q645" s="29" t="str">
        <f t="shared" ref="Q645:Q658" si="678">A740</f>
        <v>G-BYUZ</v>
      </c>
      <c r="R645" s="29" t="str">
        <f t="shared" ref="R645:R658" si="679">B740</f>
        <v>BABCOCK AEROSPACE LTD</v>
      </c>
      <c r="S645" s="29" t="str">
        <f t="shared" ref="S645:S658" si="680">C740</f>
        <v>G115</v>
      </c>
      <c r="T645" s="29" t="str">
        <f t="shared" ref="T645:T658" si="681">D740</f>
        <v>TUTOR</v>
      </c>
      <c r="U645" s="29">
        <f t="shared" ref="U645:U658" si="682">E740</f>
        <v>0</v>
      </c>
      <c r="V645" s="29" t="str">
        <f t="shared" ref="V645:V658" si="683">F740</f>
        <v>BM</v>
      </c>
      <c r="W645" s="29" t="str">
        <f t="shared" ref="W645:W658" si="684">G740</f>
        <v>M</v>
      </c>
      <c r="X645" s="29">
        <f t="shared" ref="X645:X658" si="685">H740</f>
        <v>0</v>
      </c>
      <c r="Y645" s="29">
        <f t="shared" ref="Y645:Y658" si="686">I740</f>
        <v>0</v>
      </c>
      <c r="Z645" s="29">
        <f t="shared" ref="Z645:Z658" si="687">J740</f>
        <v>0</v>
      </c>
      <c r="AA645" s="29">
        <f t="shared" ref="AA645:AA658" si="688">K740</f>
        <v>0</v>
      </c>
      <c r="AB645" s="29">
        <f t="shared" ref="AB645:AB658" si="689">L740</f>
        <v>0</v>
      </c>
      <c r="AC645" s="29">
        <f t="shared" ref="AC645:AC658" si="690">M740</f>
        <v>0</v>
      </c>
      <c r="AD645" s="29">
        <f t="shared" ref="AD645:AD658" si="691">N740</f>
        <v>0</v>
      </c>
      <c r="AE645" s="29">
        <f t="shared" ref="AE645:AE658" si="692">O740</f>
        <v>0</v>
      </c>
    </row>
    <row r="646" spans="1:31" x14ac:dyDescent="0.25">
      <c r="A646" s="28" t="s">
        <v>1368</v>
      </c>
      <c r="B646" s="26" t="s">
        <v>1355</v>
      </c>
      <c r="C646" s="26" t="s">
        <v>559</v>
      </c>
      <c r="D646" s="26"/>
      <c r="E646" s="26"/>
      <c r="F646" s="26" t="s">
        <v>1225</v>
      </c>
      <c r="G646" s="26" t="s">
        <v>88</v>
      </c>
      <c r="H646" s="26"/>
      <c r="I646" s="26"/>
      <c r="J646" s="26" t="s">
        <v>1356</v>
      </c>
      <c r="K646" s="26"/>
      <c r="L646" s="26"/>
      <c r="M646" s="26" t="s">
        <v>8200</v>
      </c>
      <c r="N646" s="26"/>
      <c r="O646" s="26"/>
      <c r="Q646" s="29" t="str">
        <f t="shared" si="678"/>
        <v>G-BYVA</v>
      </c>
      <c r="R646" s="29" t="str">
        <f t="shared" si="679"/>
        <v>BABCOCK AEROSPACE LTD</v>
      </c>
      <c r="S646" s="29" t="str">
        <f t="shared" si="680"/>
        <v>G115</v>
      </c>
      <c r="T646" s="29" t="str">
        <f t="shared" si="681"/>
        <v>TUTOR</v>
      </c>
      <c r="U646" s="29">
        <f t="shared" si="682"/>
        <v>0</v>
      </c>
      <c r="V646" s="29" t="str">
        <f t="shared" si="683"/>
        <v>BM</v>
      </c>
      <c r="W646" s="29" t="str">
        <f t="shared" si="684"/>
        <v>M</v>
      </c>
      <c r="X646" s="29">
        <f t="shared" si="685"/>
        <v>0</v>
      </c>
      <c r="Y646" s="29">
        <f t="shared" si="686"/>
        <v>0</v>
      </c>
      <c r="Z646" s="29">
        <f t="shared" si="687"/>
        <v>0</v>
      </c>
      <c r="AA646" s="29">
        <f t="shared" si="688"/>
        <v>0</v>
      </c>
      <c r="AB646" s="29">
        <f t="shared" si="689"/>
        <v>0</v>
      </c>
      <c r="AC646" s="29">
        <f t="shared" si="690"/>
        <v>0</v>
      </c>
      <c r="AD646" s="29">
        <f t="shared" si="691"/>
        <v>0</v>
      </c>
      <c r="AE646" s="29">
        <f t="shared" si="692"/>
        <v>0</v>
      </c>
    </row>
    <row r="647" spans="1:31" x14ac:dyDescent="0.25">
      <c r="A647" s="28" t="s">
        <v>1369</v>
      </c>
      <c r="B647" s="26" t="s">
        <v>1355</v>
      </c>
      <c r="C647" s="26" t="s">
        <v>559</v>
      </c>
      <c r="D647" s="26"/>
      <c r="E647" s="26"/>
      <c r="F647" s="26" t="s">
        <v>1225</v>
      </c>
      <c r="G647" s="26" t="s">
        <v>88</v>
      </c>
      <c r="H647" s="26"/>
      <c r="I647" s="26"/>
      <c r="J647" s="26" t="s">
        <v>1356</v>
      </c>
      <c r="K647" s="26"/>
      <c r="L647" s="26"/>
      <c r="M647" s="26" t="s">
        <v>8199</v>
      </c>
      <c r="N647" s="26"/>
      <c r="O647" s="26"/>
      <c r="Q647" s="29" t="str">
        <f t="shared" si="678"/>
        <v>G-BYVB</v>
      </c>
      <c r="R647" s="29" t="str">
        <f t="shared" si="679"/>
        <v>BABCOCK AEROSPACE LTD</v>
      </c>
      <c r="S647" s="29" t="str">
        <f t="shared" si="680"/>
        <v>G115</v>
      </c>
      <c r="T647" s="29" t="str">
        <f t="shared" si="681"/>
        <v>TUTOR</v>
      </c>
      <c r="U647" s="29">
        <f t="shared" si="682"/>
        <v>0</v>
      </c>
      <c r="V647" s="29" t="str">
        <f t="shared" si="683"/>
        <v>BM</v>
      </c>
      <c r="W647" s="29" t="str">
        <f t="shared" si="684"/>
        <v>M</v>
      </c>
      <c r="X647" s="29">
        <f t="shared" si="685"/>
        <v>0</v>
      </c>
      <c r="Y647" s="29">
        <f t="shared" si="686"/>
        <v>0</v>
      </c>
      <c r="Z647" s="29">
        <f t="shared" si="687"/>
        <v>0</v>
      </c>
      <c r="AA647" s="29">
        <f t="shared" si="688"/>
        <v>0</v>
      </c>
      <c r="AB647" s="29">
        <f t="shared" si="689"/>
        <v>0</v>
      </c>
      <c r="AC647" s="29">
        <f t="shared" si="690"/>
        <v>0</v>
      </c>
      <c r="AD647" s="29">
        <f t="shared" si="691"/>
        <v>0</v>
      </c>
      <c r="AE647" s="29">
        <f t="shared" si="692"/>
        <v>0</v>
      </c>
    </row>
    <row r="648" spans="1:31" x14ac:dyDescent="0.25">
      <c r="A648" s="28" t="s">
        <v>1370</v>
      </c>
      <c r="B648" s="26" t="s">
        <v>1355</v>
      </c>
      <c r="C648" s="26" t="s">
        <v>520</v>
      </c>
      <c r="D648" s="26"/>
      <c r="E648" s="26"/>
      <c r="F648" s="26" t="s">
        <v>1225</v>
      </c>
      <c r="G648" s="26" t="s">
        <v>88</v>
      </c>
      <c r="H648" s="26"/>
      <c r="I648" s="26"/>
      <c r="J648" s="26" t="s">
        <v>1356</v>
      </c>
      <c r="K648" s="26"/>
      <c r="L648" s="26"/>
      <c r="M648" s="26" t="s">
        <v>8198</v>
      </c>
      <c r="N648" s="26"/>
      <c r="O648" s="26"/>
      <c r="Q648" s="29" t="str">
        <f t="shared" si="678"/>
        <v>G-BYVC</v>
      </c>
      <c r="R648" s="29" t="str">
        <f t="shared" si="679"/>
        <v>BABCOCK AEROSPACE LTD</v>
      </c>
      <c r="S648" s="29" t="str">
        <f t="shared" si="680"/>
        <v>G115</v>
      </c>
      <c r="T648" s="29" t="str">
        <f t="shared" si="681"/>
        <v>TUTOR</v>
      </c>
      <c r="U648" s="29">
        <f t="shared" si="682"/>
        <v>0</v>
      </c>
      <c r="V648" s="29" t="str">
        <f t="shared" si="683"/>
        <v>BM</v>
      </c>
      <c r="W648" s="29" t="str">
        <f t="shared" si="684"/>
        <v>M</v>
      </c>
      <c r="X648" s="29">
        <f t="shared" si="685"/>
        <v>0</v>
      </c>
      <c r="Y648" s="29">
        <f t="shared" si="686"/>
        <v>0</v>
      </c>
      <c r="Z648" s="29">
        <f t="shared" si="687"/>
        <v>0</v>
      </c>
      <c r="AA648" s="29">
        <f t="shared" si="688"/>
        <v>0</v>
      </c>
      <c r="AB648" s="29">
        <f t="shared" si="689"/>
        <v>0</v>
      </c>
      <c r="AC648" s="29">
        <f t="shared" si="690"/>
        <v>0</v>
      </c>
      <c r="AD648" s="29">
        <f t="shared" si="691"/>
        <v>0</v>
      </c>
      <c r="AE648" s="29">
        <f t="shared" si="692"/>
        <v>0</v>
      </c>
    </row>
    <row r="649" spans="1:31" x14ac:dyDescent="0.25">
      <c r="A649" s="28" t="s">
        <v>1371</v>
      </c>
      <c r="B649" s="26" t="s">
        <v>1355</v>
      </c>
      <c r="C649" s="26" t="s">
        <v>520</v>
      </c>
      <c r="D649" s="26"/>
      <c r="E649" s="26"/>
      <c r="F649" s="26" t="s">
        <v>1225</v>
      </c>
      <c r="G649" s="26" t="s">
        <v>88</v>
      </c>
      <c r="H649" s="26"/>
      <c r="I649" s="26"/>
      <c r="J649" s="26" t="s">
        <v>1356</v>
      </c>
      <c r="K649" s="26"/>
      <c r="L649" s="26"/>
      <c r="M649" s="26" t="s">
        <v>8197</v>
      </c>
      <c r="N649" s="26"/>
      <c r="O649" s="26"/>
      <c r="Q649" s="29" t="str">
        <f t="shared" si="678"/>
        <v>G-BYVD</v>
      </c>
      <c r="R649" s="29" t="str">
        <f t="shared" si="679"/>
        <v>BABCOCK AEROSPACE LTD</v>
      </c>
      <c r="S649" s="29" t="str">
        <f t="shared" si="680"/>
        <v>G115</v>
      </c>
      <c r="T649" s="29" t="str">
        <f t="shared" si="681"/>
        <v>TUTOR</v>
      </c>
      <c r="U649" s="29">
        <f t="shared" si="682"/>
        <v>0</v>
      </c>
      <c r="V649" s="29" t="str">
        <f t="shared" si="683"/>
        <v>BM</v>
      </c>
      <c r="W649" s="29" t="str">
        <f t="shared" si="684"/>
        <v>M</v>
      </c>
      <c r="X649" s="29">
        <f t="shared" si="685"/>
        <v>0</v>
      </c>
      <c r="Y649" s="29">
        <f t="shared" si="686"/>
        <v>0</v>
      </c>
      <c r="Z649" s="29">
        <f t="shared" si="687"/>
        <v>0</v>
      </c>
      <c r="AA649" s="29">
        <f t="shared" si="688"/>
        <v>0</v>
      </c>
      <c r="AB649" s="29">
        <f t="shared" si="689"/>
        <v>0</v>
      </c>
      <c r="AC649" s="29">
        <f t="shared" si="690"/>
        <v>0</v>
      </c>
      <c r="AD649" s="29">
        <f t="shared" si="691"/>
        <v>0</v>
      </c>
      <c r="AE649" s="29">
        <f t="shared" si="692"/>
        <v>0</v>
      </c>
    </row>
    <row r="650" spans="1:31" x14ac:dyDescent="0.25">
      <c r="A650" s="28" t="s">
        <v>1372</v>
      </c>
      <c r="B650" s="26" t="s">
        <v>1355</v>
      </c>
      <c r="C650" s="26" t="s">
        <v>520</v>
      </c>
      <c r="D650" s="26"/>
      <c r="E650" s="26"/>
      <c r="F650" s="26" t="s">
        <v>1225</v>
      </c>
      <c r="G650" s="26" t="s">
        <v>88</v>
      </c>
      <c r="H650" s="26"/>
      <c r="I650" s="26"/>
      <c r="J650" s="26" t="s">
        <v>1356</v>
      </c>
      <c r="K650" s="26"/>
      <c r="L650" s="26"/>
      <c r="M650" s="26" t="s">
        <v>8196</v>
      </c>
      <c r="N650" s="26"/>
      <c r="O650" s="26"/>
      <c r="Q650" s="29" t="str">
        <f t="shared" si="678"/>
        <v>G-BYVE</v>
      </c>
      <c r="R650" s="29" t="str">
        <f t="shared" si="679"/>
        <v>BABCOCK AEROSPACE LTD</v>
      </c>
      <c r="S650" s="29" t="str">
        <f t="shared" si="680"/>
        <v>G115</v>
      </c>
      <c r="T650" s="29" t="str">
        <f t="shared" si="681"/>
        <v>TUTOR</v>
      </c>
      <c r="U650" s="29">
        <f t="shared" si="682"/>
        <v>0</v>
      </c>
      <c r="V650" s="29" t="str">
        <f t="shared" si="683"/>
        <v>BM</v>
      </c>
      <c r="W650" s="29" t="str">
        <f t="shared" si="684"/>
        <v>M</v>
      </c>
      <c r="X650" s="29">
        <f t="shared" si="685"/>
        <v>0</v>
      </c>
      <c r="Y650" s="29">
        <f t="shared" si="686"/>
        <v>0</v>
      </c>
      <c r="Z650" s="29">
        <f t="shared" si="687"/>
        <v>0</v>
      </c>
      <c r="AA650" s="29">
        <f t="shared" si="688"/>
        <v>0</v>
      </c>
      <c r="AB650" s="29">
        <f t="shared" si="689"/>
        <v>0</v>
      </c>
      <c r="AC650" s="29">
        <f t="shared" si="690"/>
        <v>0</v>
      </c>
      <c r="AD650" s="29">
        <f t="shared" si="691"/>
        <v>0</v>
      </c>
      <c r="AE650" s="29">
        <f t="shared" si="692"/>
        <v>0</v>
      </c>
    </row>
    <row r="651" spans="1:31" x14ac:dyDescent="0.25">
      <c r="A651" s="28" t="s">
        <v>1373</v>
      </c>
      <c r="B651" s="26" t="s">
        <v>1355</v>
      </c>
      <c r="C651" s="26" t="s">
        <v>520</v>
      </c>
      <c r="D651" s="26"/>
      <c r="E651" s="26"/>
      <c r="F651" s="26" t="s">
        <v>1225</v>
      </c>
      <c r="G651" s="26" t="s">
        <v>88</v>
      </c>
      <c r="H651" s="26"/>
      <c r="I651" s="26"/>
      <c r="J651" s="26" t="s">
        <v>1356</v>
      </c>
      <c r="K651" s="26"/>
      <c r="L651" s="26"/>
      <c r="M651" s="26" t="s">
        <v>8195</v>
      </c>
      <c r="N651" s="26"/>
      <c r="O651" s="26"/>
      <c r="Q651" s="29" t="str">
        <f t="shared" si="678"/>
        <v>G-BYVF</v>
      </c>
      <c r="R651" s="29" t="str">
        <f t="shared" si="679"/>
        <v>BABCOCK AEROSPACE LTD</v>
      </c>
      <c r="S651" s="29" t="str">
        <f t="shared" si="680"/>
        <v>G115</v>
      </c>
      <c r="T651" s="29" t="str">
        <f t="shared" si="681"/>
        <v>TUTOR</v>
      </c>
      <c r="U651" s="29">
        <f t="shared" si="682"/>
        <v>0</v>
      </c>
      <c r="V651" s="29" t="str">
        <f t="shared" si="683"/>
        <v>BM</v>
      </c>
      <c r="W651" s="29" t="str">
        <f t="shared" si="684"/>
        <v>M</v>
      </c>
      <c r="X651" s="29">
        <f t="shared" si="685"/>
        <v>0</v>
      </c>
      <c r="Y651" s="29">
        <f t="shared" si="686"/>
        <v>0</v>
      </c>
      <c r="Z651" s="29">
        <f t="shared" si="687"/>
        <v>0</v>
      </c>
      <c r="AA651" s="29">
        <f t="shared" si="688"/>
        <v>0</v>
      </c>
      <c r="AB651" s="29">
        <f t="shared" si="689"/>
        <v>0</v>
      </c>
      <c r="AC651" s="29">
        <f t="shared" si="690"/>
        <v>0</v>
      </c>
      <c r="AD651" s="29">
        <f t="shared" si="691"/>
        <v>0</v>
      </c>
      <c r="AE651" s="29">
        <f t="shared" si="692"/>
        <v>0</v>
      </c>
    </row>
    <row r="652" spans="1:31" x14ac:dyDescent="0.25">
      <c r="A652" s="28" t="s">
        <v>1374</v>
      </c>
      <c r="B652" s="26" t="s">
        <v>1355</v>
      </c>
      <c r="C652" s="26" t="s">
        <v>520</v>
      </c>
      <c r="D652" s="26"/>
      <c r="E652" s="31"/>
      <c r="F652" s="26" t="s">
        <v>1225</v>
      </c>
      <c r="G652" s="26" t="s">
        <v>88</v>
      </c>
      <c r="H652" s="26"/>
      <c r="I652" s="26"/>
      <c r="J652" s="26" t="s">
        <v>1356</v>
      </c>
      <c r="K652" s="26"/>
      <c r="L652" s="26"/>
      <c r="M652" s="26" t="s">
        <v>8194</v>
      </c>
      <c r="N652" s="26"/>
      <c r="O652" s="26"/>
      <c r="Q652" s="29" t="str">
        <f t="shared" si="678"/>
        <v>G-BYVG</v>
      </c>
      <c r="R652" s="29" t="str">
        <f t="shared" si="679"/>
        <v>BABCOCK AEROSPACE LTD</v>
      </c>
      <c r="S652" s="29" t="str">
        <f t="shared" si="680"/>
        <v>G115</v>
      </c>
      <c r="T652" s="29" t="str">
        <f t="shared" si="681"/>
        <v>TUTOR</v>
      </c>
      <c r="U652" s="29">
        <f t="shared" si="682"/>
        <v>0</v>
      </c>
      <c r="V652" s="29" t="str">
        <f t="shared" si="683"/>
        <v>BM</v>
      </c>
      <c r="W652" s="29" t="str">
        <f t="shared" si="684"/>
        <v>M</v>
      </c>
      <c r="X652" s="29">
        <f t="shared" si="685"/>
        <v>0</v>
      </c>
      <c r="Y652" s="29">
        <f t="shared" si="686"/>
        <v>0</v>
      </c>
      <c r="Z652" s="29" t="str">
        <f t="shared" si="687"/>
        <v>WIT</v>
      </c>
      <c r="AA652" s="29">
        <f t="shared" si="688"/>
        <v>0</v>
      </c>
      <c r="AB652" s="29">
        <f t="shared" si="689"/>
        <v>0</v>
      </c>
      <c r="AC652" s="29">
        <f t="shared" si="690"/>
        <v>0</v>
      </c>
      <c r="AD652" s="29">
        <f t="shared" si="691"/>
        <v>0</v>
      </c>
      <c r="AE652" s="29">
        <f t="shared" si="692"/>
        <v>0</v>
      </c>
    </row>
    <row r="653" spans="1:31" x14ac:dyDescent="0.25">
      <c r="A653" s="28" t="s">
        <v>1375</v>
      </c>
      <c r="B653" s="26" t="s">
        <v>1355</v>
      </c>
      <c r="C653" s="26" t="s">
        <v>520</v>
      </c>
      <c r="D653" s="26"/>
      <c r="E653" s="31"/>
      <c r="F653" s="26" t="s">
        <v>1225</v>
      </c>
      <c r="G653" s="26" t="s">
        <v>88</v>
      </c>
      <c r="H653" s="26"/>
      <c r="I653" s="26"/>
      <c r="J653" s="26" t="s">
        <v>1356</v>
      </c>
      <c r="K653" s="26"/>
      <c r="L653" s="26"/>
      <c r="M653" s="26" t="s">
        <v>8193</v>
      </c>
      <c r="N653" s="26"/>
      <c r="O653" s="26"/>
      <c r="Q653" s="29" t="str">
        <f t="shared" si="678"/>
        <v>G-BYVH</v>
      </c>
      <c r="R653" s="29" t="str">
        <f t="shared" si="679"/>
        <v>BABCOCK AEROSPACE LTD</v>
      </c>
      <c r="S653" s="29" t="str">
        <f t="shared" si="680"/>
        <v>G115</v>
      </c>
      <c r="T653" s="29" t="str">
        <f t="shared" si="681"/>
        <v>TUTOR</v>
      </c>
      <c r="U653" s="29">
        <f t="shared" si="682"/>
        <v>0</v>
      </c>
      <c r="V653" s="29" t="str">
        <f t="shared" si="683"/>
        <v>BM</v>
      </c>
      <c r="W653" s="29" t="str">
        <f t="shared" si="684"/>
        <v>M</v>
      </c>
      <c r="X653" s="29">
        <f t="shared" si="685"/>
        <v>0</v>
      </c>
      <c r="Y653" s="29">
        <f t="shared" si="686"/>
        <v>0</v>
      </c>
      <c r="Z653" s="29">
        <f t="shared" si="687"/>
        <v>0</v>
      </c>
      <c r="AA653" s="29">
        <f t="shared" si="688"/>
        <v>0</v>
      </c>
      <c r="AB653" s="29">
        <f t="shared" si="689"/>
        <v>0</v>
      </c>
      <c r="AC653" s="29">
        <f t="shared" si="690"/>
        <v>0</v>
      </c>
      <c r="AD653" s="29">
        <f t="shared" si="691"/>
        <v>0</v>
      </c>
      <c r="AE653" s="29">
        <f t="shared" si="692"/>
        <v>0</v>
      </c>
    </row>
    <row r="654" spans="1:31" x14ac:dyDescent="0.25">
      <c r="A654" s="28" t="s">
        <v>1376</v>
      </c>
      <c r="B654" s="26" t="s">
        <v>1377</v>
      </c>
      <c r="C654" s="26" t="s">
        <v>520</v>
      </c>
      <c r="D654" s="26"/>
      <c r="E654" s="31"/>
      <c r="F654" s="26" t="s">
        <v>1225</v>
      </c>
      <c r="G654" s="26" t="s">
        <v>88</v>
      </c>
      <c r="H654" s="26"/>
      <c r="I654" s="26"/>
      <c r="J654" s="26" t="s">
        <v>1356</v>
      </c>
      <c r="K654" s="26"/>
      <c r="L654" s="26"/>
      <c r="M654" s="26" t="s">
        <v>8192</v>
      </c>
      <c r="N654" s="26"/>
      <c r="O654" s="26"/>
      <c r="Q654" s="29" t="str">
        <f t="shared" si="678"/>
        <v>G-BYVI</v>
      </c>
      <c r="R654" s="29" t="str">
        <f t="shared" si="679"/>
        <v>BABCOCK AEROSPACE LTD</v>
      </c>
      <c r="S654" s="29" t="str">
        <f t="shared" si="680"/>
        <v>G115</v>
      </c>
      <c r="T654" s="29" t="str">
        <f t="shared" si="681"/>
        <v>TUTOR</v>
      </c>
      <c r="U654" s="29">
        <f t="shared" si="682"/>
        <v>0</v>
      </c>
      <c r="V654" s="29" t="str">
        <f t="shared" si="683"/>
        <v>BM</v>
      </c>
      <c r="W654" s="29" t="str">
        <f t="shared" si="684"/>
        <v>M</v>
      </c>
      <c r="X654" s="29">
        <f t="shared" si="685"/>
        <v>0</v>
      </c>
      <c r="Y654" s="29">
        <f t="shared" si="686"/>
        <v>0</v>
      </c>
      <c r="Z654" s="29" t="str">
        <f t="shared" si="687"/>
        <v>UAM</v>
      </c>
      <c r="AA654" s="29">
        <f t="shared" si="688"/>
        <v>0</v>
      </c>
      <c r="AB654" s="29">
        <f t="shared" si="689"/>
        <v>0</v>
      </c>
      <c r="AC654" s="29">
        <f t="shared" si="690"/>
        <v>0</v>
      </c>
      <c r="AD654" s="29">
        <f t="shared" si="691"/>
        <v>0</v>
      </c>
      <c r="AE654" s="29">
        <f t="shared" si="692"/>
        <v>0</v>
      </c>
    </row>
    <row r="655" spans="1:31" x14ac:dyDescent="0.25">
      <c r="A655" s="28" t="s">
        <v>1378</v>
      </c>
      <c r="B655" s="26" t="s">
        <v>1377</v>
      </c>
      <c r="C655" s="26" t="s">
        <v>520</v>
      </c>
      <c r="D655" s="26"/>
      <c r="E655" s="31"/>
      <c r="F655" s="26" t="s">
        <v>1225</v>
      </c>
      <c r="G655" s="26" t="s">
        <v>88</v>
      </c>
      <c r="H655" s="26"/>
      <c r="I655" s="26"/>
      <c r="J655" s="26" t="s">
        <v>1356</v>
      </c>
      <c r="K655" s="31"/>
      <c r="L655" s="26"/>
      <c r="M655" s="26" t="s">
        <v>8191</v>
      </c>
      <c r="N655" s="26"/>
      <c r="O655" s="26"/>
      <c r="Q655" s="29" t="str">
        <f t="shared" si="678"/>
        <v>G-BYVK</v>
      </c>
      <c r="R655" s="29" t="str">
        <f t="shared" si="679"/>
        <v>BABCOCK AEROSPACE LTD</v>
      </c>
      <c r="S655" s="29" t="str">
        <f t="shared" si="680"/>
        <v>G115</v>
      </c>
      <c r="T655" s="29" t="str">
        <f t="shared" si="681"/>
        <v>TUTOR</v>
      </c>
      <c r="U655" s="29">
        <f t="shared" si="682"/>
        <v>0</v>
      </c>
      <c r="V655" s="29" t="str">
        <f t="shared" si="683"/>
        <v>BM</v>
      </c>
      <c r="W655" s="29" t="str">
        <f t="shared" si="684"/>
        <v>M</v>
      </c>
      <c r="X655" s="29">
        <f t="shared" si="685"/>
        <v>0</v>
      </c>
      <c r="Y655" s="29">
        <f t="shared" si="686"/>
        <v>0</v>
      </c>
      <c r="Z655" s="29">
        <f t="shared" si="687"/>
        <v>0</v>
      </c>
      <c r="AA655" s="29">
        <f t="shared" si="688"/>
        <v>0</v>
      </c>
      <c r="AB655" s="29">
        <f t="shared" si="689"/>
        <v>0</v>
      </c>
      <c r="AC655" s="29">
        <f t="shared" si="690"/>
        <v>0</v>
      </c>
      <c r="AD655" s="29">
        <f t="shared" si="691"/>
        <v>0</v>
      </c>
      <c r="AE655" s="29">
        <f t="shared" si="692"/>
        <v>0</v>
      </c>
    </row>
    <row r="656" spans="1:31" x14ac:dyDescent="0.25">
      <c r="A656" s="28" t="s">
        <v>8188</v>
      </c>
      <c r="B656" s="26" t="s">
        <v>1377</v>
      </c>
      <c r="C656" s="26" t="s">
        <v>520</v>
      </c>
      <c r="D656" s="26"/>
      <c r="E656" s="31"/>
      <c r="F656" s="31" t="s">
        <v>1225</v>
      </c>
      <c r="G656" s="26" t="s">
        <v>88</v>
      </c>
      <c r="H656" s="26"/>
      <c r="I656" s="26"/>
      <c r="J656" s="26" t="s">
        <v>1356</v>
      </c>
      <c r="K656" s="31"/>
      <c r="L656" s="26"/>
      <c r="M656" s="26" t="s">
        <v>8189</v>
      </c>
      <c r="N656" s="26"/>
      <c r="O656" s="26"/>
      <c r="Q656" s="29" t="str">
        <f t="shared" si="678"/>
        <v>G-BYVL</v>
      </c>
      <c r="R656" s="29" t="str">
        <f t="shared" si="679"/>
        <v>BABCOCK AEROSPACE LTD</v>
      </c>
      <c r="S656" s="29" t="str">
        <f t="shared" si="680"/>
        <v>G115</v>
      </c>
      <c r="T656" s="29" t="str">
        <f t="shared" si="681"/>
        <v>TUTOR</v>
      </c>
      <c r="U656" s="29">
        <f t="shared" si="682"/>
        <v>0</v>
      </c>
      <c r="V656" s="29" t="str">
        <f t="shared" si="683"/>
        <v>BM</v>
      </c>
      <c r="W656" s="29" t="str">
        <f t="shared" si="684"/>
        <v>M</v>
      </c>
      <c r="X656" s="29">
        <f t="shared" si="685"/>
        <v>0</v>
      </c>
      <c r="Y656" s="29">
        <f t="shared" si="686"/>
        <v>0</v>
      </c>
      <c r="Z656" s="29" t="str">
        <f t="shared" si="687"/>
        <v>UAY</v>
      </c>
      <c r="AA656" s="29">
        <f t="shared" si="688"/>
        <v>0</v>
      </c>
      <c r="AB656" s="29">
        <f t="shared" si="689"/>
        <v>0</v>
      </c>
      <c r="AC656" s="29">
        <f t="shared" si="690"/>
        <v>0</v>
      </c>
      <c r="AD656" s="29">
        <f t="shared" si="691"/>
        <v>0</v>
      </c>
      <c r="AE656" s="29">
        <f t="shared" si="692"/>
        <v>0</v>
      </c>
    </row>
    <row r="657" spans="1:31" x14ac:dyDescent="0.25">
      <c r="A657" s="28" t="s">
        <v>1379</v>
      </c>
      <c r="B657" s="26" t="s">
        <v>1377</v>
      </c>
      <c r="C657" s="26" t="s">
        <v>520</v>
      </c>
      <c r="D657" s="26"/>
      <c r="E657" s="31"/>
      <c r="F657" s="26" t="s">
        <v>1225</v>
      </c>
      <c r="G657" s="26" t="s">
        <v>88</v>
      </c>
      <c r="H657" s="26"/>
      <c r="I657" s="26"/>
      <c r="J657" s="26" t="s">
        <v>1356</v>
      </c>
      <c r="K657" s="31"/>
      <c r="L657" s="26"/>
      <c r="M657" s="26" t="s">
        <v>8190</v>
      </c>
      <c r="N657" s="26"/>
      <c r="O657" s="26"/>
      <c r="Q657" s="29" t="str">
        <f t="shared" si="678"/>
        <v>G-BYVM</v>
      </c>
      <c r="R657" s="29" t="str">
        <f t="shared" si="679"/>
        <v>BABCOCK AEROSPACE LTD</v>
      </c>
      <c r="S657" s="29" t="str">
        <f t="shared" si="680"/>
        <v>G115</v>
      </c>
      <c r="T657" s="29" t="str">
        <f t="shared" si="681"/>
        <v>TUTOR</v>
      </c>
      <c r="U657" s="29">
        <f t="shared" si="682"/>
        <v>0</v>
      </c>
      <c r="V657" s="29" t="str">
        <f t="shared" si="683"/>
        <v>BM</v>
      </c>
      <c r="W657" s="29" t="str">
        <f t="shared" si="684"/>
        <v>M</v>
      </c>
      <c r="X657" s="29">
        <f t="shared" si="685"/>
        <v>0</v>
      </c>
      <c r="Y657" s="29">
        <f t="shared" si="686"/>
        <v>0</v>
      </c>
      <c r="Z657" s="29" t="str">
        <f t="shared" si="687"/>
        <v>UAT</v>
      </c>
      <c r="AA657" s="29">
        <f t="shared" si="688"/>
        <v>0</v>
      </c>
      <c r="AB657" s="29">
        <f t="shared" si="689"/>
        <v>0</v>
      </c>
      <c r="AC657" s="29">
        <f t="shared" si="690"/>
        <v>0</v>
      </c>
      <c r="AD657" s="29">
        <f t="shared" si="691"/>
        <v>0</v>
      </c>
      <c r="AE657" s="29">
        <f t="shared" si="692"/>
        <v>0</v>
      </c>
    </row>
    <row r="658" spans="1:31" x14ac:dyDescent="0.25">
      <c r="A658" s="28" t="s">
        <v>484</v>
      </c>
      <c r="B658" s="26" t="s">
        <v>485</v>
      </c>
      <c r="C658" s="26" t="s">
        <v>445</v>
      </c>
      <c r="D658" s="26"/>
      <c r="E658" s="26"/>
      <c r="F658" s="29" t="s">
        <v>396</v>
      </c>
      <c r="G658" s="26" t="s">
        <v>446</v>
      </c>
      <c r="H658" s="26"/>
      <c r="I658" s="26"/>
      <c r="J658" s="26" t="s">
        <v>486</v>
      </c>
      <c r="K658" s="26"/>
      <c r="L658" s="26"/>
      <c r="M658" s="26" t="s">
        <v>487</v>
      </c>
      <c r="N658" s="26"/>
      <c r="O658" s="26"/>
      <c r="Q658" s="29" t="str">
        <f t="shared" si="678"/>
        <v>G-BYVO</v>
      </c>
      <c r="R658" s="29" t="str">
        <f t="shared" si="679"/>
        <v>BABCOCK AEROSPACE LTD</v>
      </c>
      <c r="S658" s="29" t="str">
        <f t="shared" si="680"/>
        <v>G115</v>
      </c>
      <c r="T658" s="29" t="str">
        <f t="shared" si="681"/>
        <v>TUTOR</v>
      </c>
      <c r="U658" s="29">
        <f t="shared" si="682"/>
        <v>0</v>
      </c>
      <c r="V658" s="29" t="str">
        <f t="shared" si="683"/>
        <v>BM</v>
      </c>
      <c r="W658" s="29" t="str">
        <f t="shared" si="684"/>
        <v>M</v>
      </c>
      <c r="X658" s="29">
        <f t="shared" si="685"/>
        <v>0</v>
      </c>
      <c r="Y658" s="29">
        <f t="shared" si="686"/>
        <v>0</v>
      </c>
      <c r="Z658" s="29" t="str">
        <f t="shared" si="687"/>
        <v>UAM</v>
      </c>
      <c r="AA658" s="29">
        <f t="shared" si="688"/>
        <v>0</v>
      </c>
      <c r="AB658" s="29">
        <f t="shared" si="689"/>
        <v>0</v>
      </c>
      <c r="AC658" s="29">
        <f t="shared" si="690"/>
        <v>0</v>
      </c>
      <c r="AD658" s="29">
        <f t="shared" si="691"/>
        <v>0</v>
      </c>
      <c r="AE658" s="29">
        <f t="shared" si="692"/>
        <v>0</v>
      </c>
    </row>
    <row r="659" spans="1:31" x14ac:dyDescent="0.25">
      <c r="A659" s="28" t="s">
        <v>8274</v>
      </c>
      <c r="B659" s="26" t="s">
        <v>1163</v>
      </c>
      <c r="C659" s="26" t="s">
        <v>6634</v>
      </c>
      <c r="D659" s="40"/>
      <c r="E659" s="31"/>
      <c r="F659" s="31" t="s">
        <v>1225</v>
      </c>
      <c r="G659" s="26" t="s">
        <v>1164</v>
      </c>
      <c r="H659" s="26"/>
      <c r="I659" s="26"/>
      <c r="J659" s="26" t="s">
        <v>8673</v>
      </c>
      <c r="K659" s="31"/>
      <c r="L659" s="26"/>
      <c r="M659" s="26" t="s">
        <v>8673</v>
      </c>
      <c r="N659" s="26"/>
      <c r="O659" s="26"/>
      <c r="Q659" s="29" t="str">
        <f t="shared" ref="Q659:Q690" si="693">A755</f>
        <v>G-BYVR</v>
      </c>
      <c r="R659" s="29" t="str">
        <f t="shared" ref="R659:R690" si="694">B755</f>
        <v>BABCOCK AEROSPACE LTD</v>
      </c>
      <c r="S659" s="29" t="str">
        <f t="shared" ref="S659:S690" si="695">C755</f>
        <v>G115</v>
      </c>
      <c r="T659" s="29" t="str">
        <f t="shared" ref="T659:T690" si="696">D755</f>
        <v>TUTOR</v>
      </c>
      <c r="U659" s="29">
        <f t="shared" ref="U659:U690" si="697">E755</f>
        <v>0</v>
      </c>
      <c r="V659" s="29" t="str">
        <f t="shared" ref="V659:V690" si="698">F755</f>
        <v>BM</v>
      </c>
      <c r="W659" s="29" t="str">
        <f t="shared" ref="W659:W690" si="699">G755</f>
        <v>M</v>
      </c>
      <c r="X659" s="29">
        <f t="shared" ref="X659:X690" si="700">H755</f>
        <v>0</v>
      </c>
      <c r="Y659" s="29">
        <f t="shared" ref="Y659:Y690" si="701">I755</f>
        <v>0</v>
      </c>
      <c r="Z659" s="29" t="str">
        <f t="shared" ref="Z659:Z690" si="702">J755</f>
        <v>UAJ</v>
      </c>
      <c r="AA659" s="29">
        <f t="shared" ref="AA659:AA690" si="703">K755</f>
        <v>0</v>
      </c>
      <c r="AB659" s="29">
        <f t="shared" ref="AB659:AB690" si="704">L755</f>
        <v>0</v>
      </c>
      <c r="AC659" s="29">
        <f t="shared" ref="AC659:AC690" si="705">M755</f>
        <v>0</v>
      </c>
      <c r="AD659" s="29">
        <f t="shared" ref="AD659:AD690" si="706">N755</f>
        <v>0</v>
      </c>
      <c r="AE659" s="29">
        <f t="shared" ref="AE659:AE690" si="707">O755</f>
        <v>0</v>
      </c>
    </row>
    <row r="660" spans="1:31" x14ac:dyDescent="0.25">
      <c r="A660" s="26" t="s">
        <v>1162</v>
      </c>
      <c r="B660" s="26" t="s">
        <v>1163</v>
      </c>
      <c r="C660" s="26" t="s">
        <v>445</v>
      </c>
      <c r="D660" s="26"/>
      <c r="E660" s="26"/>
      <c r="F660" s="29" t="s">
        <v>396</v>
      </c>
      <c r="G660" s="26" t="s">
        <v>1164</v>
      </c>
      <c r="H660" s="26"/>
      <c r="I660" s="26"/>
      <c r="J660" s="26" t="s">
        <v>8673</v>
      </c>
      <c r="K660" s="26"/>
      <c r="L660" s="26"/>
      <c r="M660" s="26" t="s">
        <v>8673</v>
      </c>
      <c r="N660" s="26"/>
      <c r="O660" s="26"/>
      <c r="Q660" s="29" t="str">
        <f t="shared" si="693"/>
        <v>G-BYVU</v>
      </c>
      <c r="R660" s="29" t="str">
        <f t="shared" si="694"/>
        <v>BABCOCK AEROSPACE LTD</v>
      </c>
      <c r="S660" s="29" t="str">
        <f t="shared" si="695"/>
        <v>G115</v>
      </c>
      <c r="T660" s="29" t="str">
        <f t="shared" si="696"/>
        <v>TUTOR</v>
      </c>
      <c r="U660" s="29">
        <f t="shared" si="697"/>
        <v>0</v>
      </c>
      <c r="V660" s="29" t="str">
        <f t="shared" si="698"/>
        <v>BM</v>
      </c>
      <c r="W660" s="29" t="str">
        <f t="shared" si="699"/>
        <v>M</v>
      </c>
      <c r="X660" s="29">
        <f t="shared" si="700"/>
        <v>0</v>
      </c>
      <c r="Y660" s="29">
        <f t="shared" si="701"/>
        <v>0</v>
      </c>
      <c r="Z660" s="29">
        <f t="shared" si="702"/>
        <v>0</v>
      </c>
      <c r="AA660" s="29">
        <f t="shared" si="703"/>
        <v>0</v>
      </c>
      <c r="AB660" s="29">
        <f t="shared" si="704"/>
        <v>0</v>
      </c>
      <c r="AC660" s="29">
        <f t="shared" si="705"/>
        <v>0</v>
      </c>
      <c r="AD660" s="29">
        <f t="shared" si="706"/>
        <v>0</v>
      </c>
      <c r="AE660" s="29">
        <f t="shared" si="707"/>
        <v>0</v>
      </c>
    </row>
    <row r="661" spans="1:31" x14ac:dyDescent="0.25">
      <c r="A661" s="28" t="s">
        <v>8674</v>
      </c>
      <c r="B661" s="26" t="s">
        <v>1277</v>
      </c>
      <c r="C661" s="26" t="s">
        <v>3869</v>
      </c>
      <c r="D661" s="26" t="s">
        <v>8675</v>
      </c>
      <c r="E661" s="31"/>
      <c r="F661" s="31" t="s">
        <v>217</v>
      </c>
      <c r="G661" s="26" t="s">
        <v>88</v>
      </c>
      <c r="H661" s="26"/>
      <c r="I661" s="26"/>
      <c r="J661" s="26" t="s">
        <v>8673</v>
      </c>
      <c r="K661" s="26"/>
      <c r="L661" s="26"/>
      <c r="M661" s="26" t="s">
        <v>8673</v>
      </c>
      <c r="N661" s="26"/>
      <c r="O661" s="26"/>
      <c r="Q661" s="29" t="str">
        <f t="shared" si="693"/>
        <v>G-BYVW</v>
      </c>
      <c r="R661" s="29" t="str">
        <f t="shared" si="694"/>
        <v>BABCOCK AEROSPACE LTD</v>
      </c>
      <c r="S661" s="29" t="str">
        <f t="shared" si="695"/>
        <v>G115</v>
      </c>
      <c r="T661" s="29" t="str">
        <f t="shared" si="696"/>
        <v>TUTOR</v>
      </c>
      <c r="U661" s="29">
        <f t="shared" si="697"/>
        <v>0</v>
      </c>
      <c r="V661" s="29" t="str">
        <f t="shared" si="698"/>
        <v>BM</v>
      </c>
      <c r="W661" s="29" t="str">
        <f t="shared" si="699"/>
        <v>M</v>
      </c>
      <c r="X661" s="29">
        <f t="shared" si="700"/>
        <v>0</v>
      </c>
      <c r="Y661" s="29">
        <f t="shared" si="701"/>
        <v>0</v>
      </c>
      <c r="Z661" s="29">
        <f t="shared" si="702"/>
        <v>0</v>
      </c>
      <c r="AA661" s="29">
        <f t="shared" si="703"/>
        <v>0</v>
      </c>
      <c r="AB661" s="29">
        <f t="shared" si="704"/>
        <v>0</v>
      </c>
      <c r="AC661" s="29">
        <f t="shared" si="705"/>
        <v>0</v>
      </c>
      <c r="AD661" s="29">
        <f t="shared" si="706"/>
        <v>0</v>
      </c>
      <c r="AE661" s="29">
        <f t="shared" si="707"/>
        <v>0</v>
      </c>
    </row>
    <row r="662" spans="1:31" x14ac:dyDescent="0.25">
      <c r="A662" s="28" t="s">
        <v>8676</v>
      </c>
      <c r="B662" s="26" t="s">
        <v>1277</v>
      </c>
      <c r="C662" s="26" t="s">
        <v>3869</v>
      </c>
      <c r="D662" s="26" t="s">
        <v>8675</v>
      </c>
      <c r="E662" s="31"/>
      <c r="F662" s="31" t="s">
        <v>217</v>
      </c>
      <c r="G662" s="26" t="s">
        <v>88</v>
      </c>
      <c r="H662" s="26"/>
      <c r="I662" s="26"/>
      <c r="J662" s="26" t="s">
        <v>8673</v>
      </c>
      <c r="K662" s="26"/>
      <c r="L662" s="26"/>
      <c r="M662" s="26" t="s">
        <v>8673</v>
      </c>
      <c r="N662" s="26"/>
      <c r="O662" s="26"/>
      <c r="Q662" s="29" t="str">
        <f t="shared" si="693"/>
        <v>G-BYVY</v>
      </c>
      <c r="R662" s="29" t="str">
        <f t="shared" si="694"/>
        <v>BABCOCK AEROSPACE LTD</v>
      </c>
      <c r="S662" s="29" t="str">
        <f t="shared" si="695"/>
        <v>G115</v>
      </c>
      <c r="T662" s="29" t="str">
        <f t="shared" si="696"/>
        <v>TUTOR</v>
      </c>
      <c r="U662" s="29">
        <f t="shared" si="697"/>
        <v>0</v>
      </c>
      <c r="V662" s="29" t="str">
        <f t="shared" si="698"/>
        <v>BM</v>
      </c>
      <c r="W662" s="29" t="str">
        <f t="shared" si="699"/>
        <v>M</v>
      </c>
      <c r="X662" s="29">
        <f t="shared" si="700"/>
        <v>0</v>
      </c>
      <c r="Y662" s="29">
        <f t="shared" si="701"/>
        <v>0</v>
      </c>
      <c r="Z662" s="29">
        <f t="shared" si="702"/>
        <v>0</v>
      </c>
      <c r="AA662" s="29">
        <f t="shared" si="703"/>
        <v>0</v>
      </c>
      <c r="AB662" s="29">
        <f t="shared" si="704"/>
        <v>0</v>
      </c>
      <c r="AC662" s="29">
        <f t="shared" si="705"/>
        <v>0</v>
      </c>
      <c r="AD662" s="29">
        <f t="shared" si="706"/>
        <v>0</v>
      </c>
      <c r="AE662" s="29">
        <f t="shared" si="707"/>
        <v>0</v>
      </c>
    </row>
    <row r="663" spans="1:31" x14ac:dyDescent="0.25">
      <c r="A663" s="26" t="s">
        <v>518</v>
      </c>
      <c r="B663" s="26" t="s">
        <v>519</v>
      </c>
      <c r="C663" s="26" t="s">
        <v>520</v>
      </c>
      <c r="D663" s="26"/>
      <c r="E663" s="26"/>
      <c r="F663" s="29" t="s">
        <v>396</v>
      </c>
      <c r="G663" s="26" t="s">
        <v>85</v>
      </c>
      <c r="H663" s="26"/>
      <c r="I663" s="26"/>
      <c r="J663" s="26" t="s">
        <v>436</v>
      </c>
      <c r="K663" s="26"/>
      <c r="L663" s="26"/>
      <c r="M663" s="26" t="s">
        <v>436</v>
      </c>
      <c r="N663" s="26"/>
      <c r="O663" s="26"/>
      <c r="Q663" s="29" t="str">
        <f t="shared" si="693"/>
        <v>G-BYVZ</v>
      </c>
      <c r="R663" s="29" t="str">
        <f t="shared" si="694"/>
        <v>BABCOCK AEROSPACE LTD</v>
      </c>
      <c r="S663" s="29" t="str">
        <f t="shared" si="695"/>
        <v>G115</v>
      </c>
      <c r="T663" s="29" t="str">
        <f t="shared" si="696"/>
        <v>TUTOR</v>
      </c>
      <c r="U663" s="29">
        <f t="shared" si="697"/>
        <v>0</v>
      </c>
      <c r="V663" s="29" t="str">
        <f t="shared" si="698"/>
        <v>BM</v>
      </c>
      <c r="W663" s="29" t="str">
        <f t="shared" si="699"/>
        <v>M</v>
      </c>
      <c r="X663" s="29">
        <f t="shared" si="700"/>
        <v>0</v>
      </c>
      <c r="Y663" s="29">
        <f t="shared" si="701"/>
        <v>0</v>
      </c>
      <c r="Z663" s="29">
        <f t="shared" si="702"/>
        <v>0</v>
      </c>
      <c r="AA663" s="29">
        <f t="shared" si="703"/>
        <v>0</v>
      </c>
      <c r="AB663" s="29">
        <f t="shared" si="704"/>
        <v>0</v>
      </c>
      <c r="AC663" s="29">
        <f t="shared" si="705"/>
        <v>0</v>
      </c>
      <c r="AD663" s="29">
        <f t="shared" si="706"/>
        <v>0</v>
      </c>
      <c r="AE663" s="29">
        <f t="shared" si="707"/>
        <v>0</v>
      </c>
    </row>
    <row r="664" spans="1:31" x14ac:dyDescent="0.25">
      <c r="A664" s="26" t="s">
        <v>521</v>
      </c>
      <c r="B664" s="26" t="s">
        <v>519</v>
      </c>
      <c r="C664" s="26" t="s">
        <v>520</v>
      </c>
      <c r="D664" s="26"/>
      <c r="E664" s="26"/>
      <c r="F664" s="29" t="s">
        <v>396</v>
      </c>
      <c r="G664" s="26" t="s">
        <v>85</v>
      </c>
      <c r="H664" s="26"/>
      <c r="I664" s="26"/>
      <c r="J664" s="26" t="s">
        <v>436</v>
      </c>
      <c r="K664" s="26"/>
      <c r="L664" s="26"/>
      <c r="M664" s="26" t="s">
        <v>436</v>
      </c>
      <c r="N664" s="26"/>
      <c r="O664" s="26"/>
      <c r="Q664" s="29" t="str">
        <f t="shared" si="693"/>
        <v>G-BYWA</v>
      </c>
      <c r="R664" s="29" t="str">
        <f t="shared" si="694"/>
        <v>BABCOCK AEROSPACE LTD</v>
      </c>
      <c r="S664" s="29" t="str">
        <f t="shared" si="695"/>
        <v>G115</v>
      </c>
      <c r="T664" s="29" t="str">
        <f t="shared" si="696"/>
        <v>TUTOR</v>
      </c>
      <c r="U664" s="29">
        <f t="shared" si="697"/>
        <v>0</v>
      </c>
      <c r="V664" s="29" t="str">
        <f t="shared" si="698"/>
        <v>BM</v>
      </c>
      <c r="W664" s="29" t="str">
        <f t="shared" si="699"/>
        <v>M</v>
      </c>
      <c r="X664" s="29">
        <f t="shared" si="700"/>
        <v>0</v>
      </c>
      <c r="Y664" s="29">
        <f t="shared" si="701"/>
        <v>0</v>
      </c>
      <c r="Z664" s="29">
        <f t="shared" si="702"/>
        <v>0</v>
      </c>
      <c r="AA664" s="29">
        <f t="shared" si="703"/>
        <v>0</v>
      </c>
      <c r="AB664" s="29">
        <f t="shared" si="704"/>
        <v>0</v>
      </c>
      <c r="AC664" s="29">
        <f t="shared" si="705"/>
        <v>0</v>
      </c>
      <c r="AD664" s="29">
        <f t="shared" si="706"/>
        <v>0</v>
      </c>
      <c r="AE664" s="29">
        <f t="shared" si="707"/>
        <v>0</v>
      </c>
    </row>
    <row r="665" spans="1:31" x14ac:dyDescent="0.25">
      <c r="A665" s="26" t="s">
        <v>522</v>
      </c>
      <c r="B665" s="26" t="s">
        <v>519</v>
      </c>
      <c r="C665" s="26" t="s">
        <v>520</v>
      </c>
      <c r="D665" s="26"/>
      <c r="E665" s="26"/>
      <c r="F665" s="29" t="s">
        <v>396</v>
      </c>
      <c r="G665" s="26" t="s">
        <v>85</v>
      </c>
      <c r="H665" s="26"/>
      <c r="I665" s="26"/>
      <c r="J665" s="26" t="s">
        <v>436</v>
      </c>
      <c r="K665" s="26"/>
      <c r="L665" s="26"/>
      <c r="M665" s="26" t="s">
        <v>436</v>
      </c>
      <c r="N665" s="26"/>
      <c r="O665" s="26"/>
      <c r="Q665" s="29" t="str">
        <f t="shared" si="693"/>
        <v>G-BYWB</v>
      </c>
      <c r="R665" s="29" t="str">
        <f t="shared" si="694"/>
        <v>BABCOCK AEROSPACE LTD</v>
      </c>
      <c r="S665" s="29" t="str">
        <f t="shared" si="695"/>
        <v>G115</v>
      </c>
      <c r="T665" s="29" t="str">
        <f t="shared" si="696"/>
        <v>TUTOR</v>
      </c>
      <c r="U665" s="29">
        <f t="shared" si="697"/>
        <v>0</v>
      </c>
      <c r="V665" s="29" t="str">
        <f t="shared" si="698"/>
        <v>BM</v>
      </c>
      <c r="W665" s="29" t="str">
        <f t="shared" si="699"/>
        <v>M</v>
      </c>
      <c r="X665" s="29">
        <f t="shared" si="700"/>
        <v>0</v>
      </c>
      <c r="Y665" s="29">
        <f t="shared" si="701"/>
        <v>0</v>
      </c>
      <c r="Z665" s="29">
        <f t="shared" si="702"/>
        <v>0</v>
      </c>
      <c r="AA665" s="29">
        <f t="shared" si="703"/>
        <v>0</v>
      </c>
      <c r="AB665" s="29">
        <f t="shared" si="704"/>
        <v>0</v>
      </c>
      <c r="AC665" s="29">
        <f t="shared" si="705"/>
        <v>0</v>
      </c>
      <c r="AD665" s="29">
        <f t="shared" si="706"/>
        <v>0</v>
      </c>
      <c r="AE665" s="29">
        <f t="shared" si="707"/>
        <v>0</v>
      </c>
    </row>
    <row r="666" spans="1:31" x14ac:dyDescent="0.25">
      <c r="A666" s="26" t="s">
        <v>558</v>
      </c>
      <c r="B666" s="26" t="s">
        <v>519</v>
      </c>
      <c r="C666" s="26" t="s">
        <v>559</v>
      </c>
      <c r="D666" s="26"/>
      <c r="E666" s="26"/>
      <c r="F666" s="29" t="s">
        <v>396</v>
      </c>
      <c r="G666" s="26" t="s">
        <v>85</v>
      </c>
      <c r="H666" s="26"/>
      <c r="I666" s="26"/>
      <c r="J666" s="26" t="s">
        <v>436</v>
      </c>
      <c r="K666" s="26"/>
      <c r="L666" s="26"/>
      <c r="M666" s="26" t="s">
        <v>436</v>
      </c>
      <c r="N666" s="26"/>
      <c r="O666" s="26"/>
      <c r="Q666" s="29" t="str">
        <f t="shared" si="693"/>
        <v>G-BYWD</v>
      </c>
      <c r="R666" s="29" t="str">
        <f t="shared" si="694"/>
        <v>BABCOCK AEROSPACE LTD</v>
      </c>
      <c r="S666" s="29" t="str">
        <f t="shared" si="695"/>
        <v>G115</v>
      </c>
      <c r="T666" s="29" t="str">
        <f t="shared" si="696"/>
        <v>TUTOR</v>
      </c>
      <c r="U666" s="29">
        <f t="shared" si="697"/>
        <v>0</v>
      </c>
      <c r="V666" s="29" t="str">
        <f t="shared" si="698"/>
        <v>BM</v>
      </c>
      <c r="W666" s="29" t="str">
        <f t="shared" si="699"/>
        <v>M</v>
      </c>
      <c r="X666" s="29">
        <f t="shared" si="700"/>
        <v>0</v>
      </c>
      <c r="Y666" s="29">
        <f t="shared" si="701"/>
        <v>0</v>
      </c>
      <c r="Z666" s="29">
        <f t="shared" si="702"/>
        <v>0</v>
      </c>
      <c r="AA666" s="29">
        <f t="shared" si="703"/>
        <v>0</v>
      </c>
      <c r="AB666" s="29">
        <f t="shared" si="704"/>
        <v>0</v>
      </c>
      <c r="AC666" s="29">
        <f t="shared" si="705"/>
        <v>0</v>
      </c>
      <c r="AD666" s="29">
        <f t="shared" si="706"/>
        <v>0</v>
      </c>
      <c r="AE666" s="29">
        <f t="shared" si="707"/>
        <v>0</v>
      </c>
    </row>
    <row r="667" spans="1:31" x14ac:dyDescent="0.25">
      <c r="A667" s="26" t="s">
        <v>602</v>
      </c>
      <c r="B667" s="26" t="s">
        <v>519</v>
      </c>
      <c r="C667" s="26" t="s">
        <v>520</v>
      </c>
      <c r="D667" s="26"/>
      <c r="E667" s="26"/>
      <c r="F667" s="29" t="s">
        <v>396</v>
      </c>
      <c r="G667" s="26" t="s">
        <v>85</v>
      </c>
      <c r="H667" s="26"/>
      <c r="I667" s="26"/>
      <c r="J667" s="26" t="s">
        <v>436</v>
      </c>
      <c r="K667" s="26"/>
      <c r="L667" s="26"/>
      <c r="M667" s="26" t="s">
        <v>436</v>
      </c>
      <c r="N667" s="26"/>
      <c r="O667" s="26"/>
      <c r="Q667" s="29" t="str">
        <f t="shared" si="693"/>
        <v>G-BYWF</v>
      </c>
      <c r="R667" s="29" t="str">
        <f t="shared" si="694"/>
        <v>BABCOCK AEROSPACE LTD</v>
      </c>
      <c r="S667" s="29" t="str">
        <f t="shared" si="695"/>
        <v>G115</v>
      </c>
      <c r="T667" s="29" t="str">
        <f t="shared" si="696"/>
        <v>TUTOR</v>
      </c>
      <c r="U667" s="29">
        <f t="shared" si="697"/>
        <v>0</v>
      </c>
      <c r="V667" s="29" t="str">
        <f t="shared" si="698"/>
        <v>BM</v>
      </c>
      <c r="W667" s="29" t="str">
        <f t="shared" si="699"/>
        <v>M</v>
      </c>
      <c r="X667" s="29">
        <f t="shared" si="700"/>
        <v>0</v>
      </c>
      <c r="Y667" s="29">
        <f t="shared" si="701"/>
        <v>0</v>
      </c>
      <c r="Z667" s="29">
        <f t="shared" si="702"/>
        <v>0</v>
      </c>
      <c r="AA667" s="29">
        <f t="shared" si="703"/>
        <v>0</v>
      </c>
      <c r="AB667" s="29">
        <f t="shared" si="704"/>
        <v>0</v>
      </c>
      <c r="AC667" s="29">
        <f t="shared" si="705"/>
        <v>0</v>
      </c>
      <c r="AD667" s="29">
        <f t="shared" si="706"/>
        <v>0</v>
      </c>
      <c r="AE667" s="29">
        <f t="shared" si="707"/>
        <v>0</v>
      </c>
    </row>
    <row r="668" spans="1:31" x14ac:dyDescent="0.25">
      <c r="A668" s="26" t="s">
        <v>674</v>
      </c>
      <c r="B668" s="26" t="s">
        <v>519</v>
      </c>
      <c r="C668" s="26" t="s">
        <v>520</v>
      </c>
      <c r="D668" s="26"/>
      <c r="E668" s="26"/>
      <c r="F668" s="29" t="s">
        <v>396</v>
      </c>
      <c r="G668" s="26" t="s">
        <v>85</v>
      </c>
      <c r="H668" s="26"/>
      <c r="I668" s="26"/>
      <c r="J668" s="26" t="s">
        <v>436</v>
      </c>
      <c r="K668" s="26"/>
      <c r="L668" s="26"/>
      <c r="M668" s="26" t="s">
        <v>436</v>
      </c>
      <c r="N668" s="26"/>
      <c r="O668" s="26"/>
      <c r="Q668" s="29" t="str">
        <f t="shared" si="693"/>
        <v>G-BYWG</v>
      </c>
      <c r="R668" s="29" t="str">
        <f t="shared" si="694"/>
        <v>BABCOCK AEROSPACE LTD</v>
      </c>
      <c r="S668" s="29" t="str">
        <f t="shared" si="695"/>
        <v>G115</v>
      </c>
      <c r="T668" s="29" t="str">
        <f t="shared" si="696"/>
        <v>TUTOR</v>
      </c>
      <c r="U668" s="29">
        <f t="shared" si="697"/>
        <v>0</v>
      </c>
      <c r="V668" s="29" t="str">
        <f t="shared" si="698"/>
        <v>BM</v>
      </c>
      <c r="W668" s="29" t="str">
        <f t="shared" si="699"/>
        <v>M</v>
      </c>
      <c r="X668" s="29">
        <f t="shared" si="700"/>
        <v>0</v>
      </c>
      <c r="Y668" s="29">
        <f t="shared" si="701"/>
        <v>0</v>
      </c>
      <c r="Z668" s="29">
        <f t="shared" si="702"/>
        <v>0</v>
      </c>
      <c r="AA668" s="29">
        <f t="shared" si="703"/>
        <v>0</v>
      </c>
      <c r="AB668" s="29">
        <f t="shared" si="704"/>
        <v>0</v>
      </c>
      <c r="AC668" s="29">
        <f t="shared" si="705"/>
        <v>0</v>
      </c>
      <c r="AD668" s="29">
        <f t="shared" si="706"/>
        <v>0</v>
      </c>
      <c r="AE668" s="29">
        <f t="shared" si="707"/>
        <v>0</v>
      </c>
    </row>
    <row r="669" spans="1:31" x14ac:dyDescent="0.25">
      <c r="A669" s="26" t="s">
        <v>761</v>
      </c>
      <c r="B669" s="26" t="s">
        <v>519</v>
      </c>
      <c r="C669" s="26" t="s">
        <v>520</v>
      </c>
      <c r="D669" s="26"/>
      <c r="E669" s="26"/>
      <c r="F669" s="29" t="s">
        <v>396</v>
      </c>
      <c r="G669" s="26" t="s">
        <v>85</v>
      </c>
      <c r="H669" s="26"/>
      <c r="I669" s="26"/>
      <c r="J669" s="26" t="s">
        <v>436</v>
      </c>
      <c r="K669" s="26"/>
      <c r="L669" s="26"/>
      <c r="M669" s="26" t="s">
        <v>436</v>
      </c>
      <c r="N669" s="26"/>
      <c r="O669" s="26"/>
      <c r="Q669" s="29" t="str">
        <f t="shared" si="693"/>
        <v>G-BYWH</v>
      </c>
      <c r="R669" s="29" t="str">
        <f t="shared" si="694"/>
        <v>BABCOCK AEROSPACE LTD</v>
      </c>
      <c r="S669" s="29" t="str">
        <f t="shared" si="695"/>
        <v>G115</v>
      </c>
      <c r="T669" s="29" t="str">
        <f t="shared" si="696"/>
        <v>TUTOR</v>
      </c>
      <c r="U669" s="29">
        <f t="shared" si="697"/>
        <v>0</v>
      </c>
      <c r="V669" s="29" t="str">
        <f t="shared" si="698"/>
        <v>BM</v>
      </c>
      <c r="W669" s="29" t="str">
        <f t="shared" si="699"/>
        <v>M</v>
      </c>
      <c r="X669" s="29">
        <f t="shared" si="700"/>
        <v>0</v>
      </c>
      <c r="Y669" s="29">
        <f t="shared" si="701"/>
        <v>0</v>
      </c>
      <c r="Z669" s="29">
        <f t="shared" si="702"/>
        <v>0</v>
      </c>
      <c r="AA669" s="29">
        <f t="shared" si="703"/>
        <v>0</v>
      </c>
      <c r="AB669" s="29">
        <f t="shared" si="704"/>
        <v>0</v>
      </c>
      <c r="AC669" s="29">
        <f t="shared" si="705"/>
        <v>0</v>
      </c>
      <c r="AD669" s="29">
        <f t="shared" si="706"/>
        <v>0</v>
      </c>
      <c r="AE669" s="29">
        <f t="shared" si="707"/>
        <v>0</v>
      </c>
    </row>
    <row r="670" spans="1:31" x14ac:dyDescent="0.25">
      <c r="A670" s="26" t="s">
        <v>843</v>
      </c>
      <c r="B670" s="26" t="s">
        <v>519</v>
      </c>
      <c r="C670" s="26" t="s">
        <v>559</v>
      </c>
      <c r="D670" s="26"/>
      <c r="E670" s="26"/>
      <c r="F670" s="29" t="s">
        <v>396</v>
      </c>
      <c r="G670" s="26" t="s">
        <v>85</v>
      </c>
      <c r="H670" s="26"/>
      <c r="I670" s="26"/>
      <c r="J670" s="26" t="s">
        <v>436</v>
      </c>
      <c r="K670" s="26"/>
      <c r="L670" s="26"/>
      <c r="M670" s="26" t="s">
        <v>436</v>
      </c>
      <c r="N670" s="26"/>
      <c r="O670" s="26"/>
      <c r="Q670" s="29" t="str">
        <f t="shared" si="693"/>
        <v>G-BYWI</v>
      </c>
      <c r="R670" s="29" t="str">
        <f t="shared" si="694"/>
        <v>BABCOCK AEROSPACE LTD</v>
      </c>
      <c r="S670" s="29" t="str">
        <f t="shared" si="695"/>
        <v>G115</v>
      </c>
      <c r="T670" s="29" t="str">
        <f t="shared" si="696"/>
        <v>TUTOR</v>
      </c>
      <c r="U670" s="29">
        <f t="shared" si="697"/>
        <v>0</v>
      </c>
      <c r="V670" s="29" t="str">
        <f t="shared" si="698"/>
        <v>BM</v>
      </c>
      <c r="W670" s="29" t="str">
        <f t="shared" si="699"/>
        <v>M</v>
      </c>
      <c r="X670" s="29">
        <f t="shared" si="700"/>
        <v>0</v>
      </c>
      <c r="Y670" s="29">
        <f t="shared" si="701"/>
        <v>0</v>
      </c>
      <c r="Z670" s="29">
        <f t="shared" si="702"/>
        <v>0</v>
      </c>
      <c r="AA670" s="29">
        <f t="shared" si="703"/>
        <v>0</v>
      </c>
      <c r="AB670" s="29">
        <f t="shared" si="704"/>
        <v>0</v>
      </c>
      <c r="AC670" s="29">
        <f t="shared" si="705"/>
        <v>0</v>
      </c>
      <c r="AD670" s="29">
        <f t="shared" si="706"/>
        <v>0</v>
      </c>
      <c r="AE670" s="29">
        <f t="shared" si="707"/>
        <v>0</v>
      </c>
    </row>
    <row r="671" spans="1:31" x14ac:dyDescent="0.25">
      <c r="A671" s="26" t="s">
        <v>844</v>
      </c>
      <c r="B671" s="26" t="s">
        <v>519</v>
      </c>
      <c r="C671" s="26" t="s">
        <v>559</v>
      </c>
      <c r="D671" s="26"/>
      <c r="E671" s="26"/>
      <c r="F671" s="29" t="s">
        <v>396</v>
      </c>
      <c r="G671" s="26" t="s">
        <v>85</v>
      </c>
      <c r="H671" s="26"/>
      <c r="I671" s="26"/>
      <c r="J671" s="26" t="s">
        <v>436</v>
      </c>
      <c r="K671" s="26"/>
      <c r="L671" s="26"/>
      <c r="M671" s="26" t="s">
        <v>436</v>
      </c>
      <c r="N671" s="26"/>
      <c r="O671" s="26"/>
      <c r="Q671" s="29" t="str">
        <f t="shared" si="693"/>
        <v>G-BYWK</v>
      </c>
      <c r="R671" s="29" t="str">
        <f t="shared" si="694"/>
        <v>BABCOCK AEROSPACE LTD</v>
      </c>
      <c r="S671" s="29" t="str">
        <f t="shared" si="695"/>
        <v>G115</v>
      </c>
      <c r="T671" s="29" t="str">
        <f t="shared" si="696"/>
        <v>TUTOR</v>
      </c>
      <c r="U671" s="29">
        <f t="shared" si="697"/>
        <v>0</v>
      </c>
      <c r="V671" s="29" t="str">
        <f t="shared" si="698"/>
        <v>BM</v>
      </c>
      <c r="W671" s="29" t="str">
        <f t="shared" si="699"/>
        <v>M</v>
      </c>
      <c r="X671" s="29">
        <f t="shared" si="700"/>
        <v>0</v>
      </c>
      <c r="Y671" s="29">
        <f t="shared" si="701"/>
        <v>0</v>
      </c>
      <c r="Z671" s="29">
        <f t="shared" si="702"/>
        <v>0</v>
      </c>
      <c r="AA671" s="29">
        <f t="shared" si="703"/>
        <v>0</v>
      </c>
      <c r="AB671" s="29">
        <f t="shared" si="704"/>
        <v>0</v>
      </c>
      <c r="AC671" s="29">
        <f t="shared" si="705"/>
        <v>0</v>
      </c>
      <c r="AD671" s="29">
        <f t="shared" si="706"/>
        <v>0</v>
      </c>
      <c r="AE671" s="29">
        <f t="shared" si="707"/>
        <v>0</v>
      </c>
    </row>
    <row r="672" spans="1:31" x14ac:dyDescent="0.25">
      <c r="A672" s="26" t="s">
        <v>845</v>
      </c>
      <c r="B672" s="26" t="s">
        <v>519</v>
      </c>
      <c r="C672" s="26" t="s">
        <v>559</v>
      </c>
      <c r="D672" s="26"/>
      <c r="E672" s="26"/>
      <c r="F672" s="29" t="s">
        <v>396</v>
      </c>
      <c r="G672" s="26" t="s">
        <v>85</v>
      </c>
      <c r="H672" s="26"/>
      <c r="I672" s="26"/>
      <c r="J672" s="26" t="s">
        <v>436</v>
      </c>
      <c r="K672" s="26"/>
      <c r="L672" s="26"/>
      <c r="M672" s="26" t="s">
        <v>436</v>
      </c>
      <c r="N672" s="26"/>
      <c r="O672" s="26"/>
      <c r="Q672" s="29" t="str">
        <f t="shared" si="693"/>
        <v>G-BYWL</v>
      </c>
      <c r="R672" s="29" t="str">
        <f t="shared" si="694"/>
        <v>BABCOCK AEROSPACE LTD</v>
      </c>
      <c r="S672" s="29" t="str">
        <f t="shared" si="695"/>
        <v>G115</v>
      </c>
      <c r="T672" s="29" t="str">
        <f t="shared" si="696"/>
        <v>TUTOR</v>
      </c>
      <c r="U672" s="29">
        <f t="shared" si="697"/>
        <v>0</v>
      </c>
      <c r="V672" s="29" t="str">
        <f t="shared" si="698"/>
        <v>BM</v>
      </c>
      <c r="W672" s="29" t="str">
        <f t="shared" si="699"/>
        <v>M</v>
      </c>
      <c r="X672" s="29">
        <f t="shared" si="700"/>
        <v>0</v>
      </c>
      <c r="Y672" s="29">
        <f t="shared" si="701"/>
        <v>0</v>
      </c>
      <c r="Z672" s="29">
        <f t="shared" si="702"/>
        <v>0</v>
      </c>
      <c r="AA672" s="29">
        <f t="shared" si="703"/>
        <v>0</v>
      </c>
      <c r="AB672" s="29">
        <f t="shared" si="704"/>
        <v>0</v>
      </c>
      <c r="AC672" s="29">
        <f t="shared" si="705"/>
        <v>0</v>
      </c>
      <c r="AD672" s="29">
        <f t="shared" si="706"/>
        <v>0</v>
      </c>
      <c r="AE672" s="29">
        <f t="shared" si="707"/>
        <v>0</v>
      </c>
    </row>
    <row r="673" spans="1:31" x14ac:dyDescent="0.25">
      <c r="A673" s="26" t="s">
        <v>847</v>
      </c>
      <c r="B673" s="26" t="s">
        <v>519</v>
      </c>
      <c r="C673" s="26" t="s">
        <v>520</v>
      </c>
      <c r="D673" s="26"/>
      <c r="E673" s="26"/>
      <c r="F673" s="29" t="s">
        <v>396</v>
      </c>
      <c r="G673" s="26" t="s">
        <v>85</v>
      </c>
      <c r="H673" s="26"/>
      <c r="I673" s="26"/>
      <c r="J673" s="26" t="s">
        <v>436</v>
      </c>
      <c r="K673" s="26"/>
      <c r="L673" s="26"/>
      <c r="M673" s="26" t="s">
        <v>436</v>
      </c>
      <c r="N673" s="26"/>
      <c r="O673" s="26"/>
      <c r="Q673" s="29" t="str">
        <f t="shared" si="693"/>
        <v>G-BYWM</v>
      </c>
      <c r="R673" s="29" t="str">
        <f t="shared" si="694"/>
        <v>BABCOCK AEROSPACE LTD</v>
      </c>
      <c r="S673" s="29" t="str">
        <f t="shared" si="695"/>
        <v>G115</v>
      </c>
      <c r="T673" s="29" t="str">
        <f t="shared" si="696"/>
        <v>TUTOR</v>
      </c>
      <c r="U673" s="29">
        <f t="shared" si="697"/>
        <v>0</v>
      </c>
      <c r="V673" s="29" t="str">
        <f t="shared" si="698"/>
        <v>BM</v>
      </c>
      <c r="W673" s="29" t="str">
        <f t="shared" si="699"/>
        <v>M</v>
      </c>
      <c r="X673" s="29">
        <f t="shared" si="700"/>
        <v>0</v>
      </c>
      <c r="Y673" s="29">
        <f t="shared" si="701"/>
        <v>0</v>
      </c>
      <c r="Z673" s="29">
        <f t="shared" si="702"/>
        <v>0</v>
      </c>
      <c r="AA673" s="29">
        <f t="shared" si="703"/>
        <v>0</v>
      </c>
      <c r="AB673" s="29">
        <f t="shared" si="704"/>
        <v>0</v>
      </c>
      <c r="AC673" s="29">
        <f t="shared" si="705"/>
        <v>0</v>
      </c>
      <c r="AD673" s="29">
        <f t="shared" si="706"/>
        <v>0</v>
      </c>
      <c r="AE673" s="29">
        <f t="shared" si="707"/>
        <v>0</v>
      </c>
    </row>
    <row r="674" spans="1:31" x14ac:dyDescent="0.25">
      <c r="A674" s="26" t="s">
        <v>877</v>
      </c>
      <c r="B674" s="26" t="s">
        <v>519</v>
      </c>
      <c r="C674" s="26" t="s">
        <v>520</v>
      </c>
      <c r="D674" s="26"/>
      <c r="E674" s="26"/>
      <c r="F674" s="29" t="s">
        <v>396</v>
      </c>
      <c r="G674" s="26" t="s">
        <v>85</v>
      </c>
      <c r="H674" s="26"/>
      <c r="I674" s="26"/>
      <c r="J674" s="26" t="s">
        <v>436</v>
      </c>
      <c r="K674" s="26"/>
      <c r="L674" s="26"/>
      <c r="M674" s="26" t="s">
        <v>436</v>
      </c>
      <c r="N674" s="26"/>
      <c r="O674" s="26"/>
      <c r="Q674" s="29" t="str">
        <f t="shared" si="693"/>
        <v>G-BYWN</v>
      </c>
      <c r="R674" s="29" t="str">
        <f t="shared" si="694"/>
        <v>BABCOCK AEROSPACE LTD</v>
      </c>
      <c r="S674" s="29" t="str">
        <f t="shared" si="695"/>
        <v>G115</v>
      </c>
      <c r="T674" s="29" t="str">
        <f t="shared" si="696"/>
        <v>TUTOR</v>
      </c>
      <c r="U674" s="29">
        <f t="shared" si="697"/>
        <v>0</v>
      </c>
      <c r="V674" s="29" t="str">
        <f t="shared" si="698"/>
        <v>BM</v>
      </c>
      <c r="W674" s="29" t="str">
        <f t="shared" si="699"/>
        <v>M</v>
      </c>
      <c r="X674" s="29">
        <f t="shared" si="700"/>
        <v>0</v>
      </c>
      <c r="Y674" s="29">
        <f t="shared" si="701"/>
        <v>0</v>
      </c>
      <c r="Z674" s="29">
        <f t="shared" si="702"/>
        <v>0</v>
      </c>
      <c r="AA674" s="29">
        <f t="shared" si="703"/>
        <v>0</v>
      </c>
      <c r="AB674" s="29">
        <f t="shared" si="704"/>
        <v>0</v>
      </c>
      <c r="AC674" s="29">
        <f t="shared" si="705"/>
        <v>0</v>
      </c>
      <c r="AD674" s="29">
        <f t="shared" si="706"/>
        <v>0</v>
      </c>
      <c r="AE674" s="29">
        <f t="shared" si="707"/>
        <v>0</v>
      </c>
    </row>
    <row r="675" spans="1:31" x14ac:dyDescent="0.25">
      <c r="A675" s="26" t="s">
        <v>946</v>
      </c>
      <c r="B675" s="26" t="s">
        <v>519</v>
      </c>
      <c r="C675" s="26" t="s">
        <v>520</v>
      </c>
      <c r="D675" s="26"/>
      <c r="E675" s="26"/>
      <c r="F675" s="29" t="s">
        <v>396</v>
      </c>
      <c r="G675" s="26" t="s">
        <v>85</v>
      </c>
      <c r="H675" s="26"/>
      <c r="I675" s="26"/>
      <c r="J675" s="26" t="s">
        <v>436</v>
      </c>
      <c r="K675" s="26"/>
      <c r="L675" s="26"/>
      <c r="M675" s="26" t="s">
        <v>436</v>
      </c>
      <c r="N675" s="26"/>
      <c r="O675" s="26"/>
      <c r="Q675" s="29" t="str">
        <f t="shared" si="693"/>
        <v>G-BYWO</v>
      </c>
      <c r="R675" s="29" t="str">
        <f t="shared" si="694"/>
        <v>BABCOCK AEROSPACE LTD</v>
      </c>
      <c r="S675" s="29" t="str">
        <f t="shared" si="695"/>
        <v>G115</v>
      </c>
      <c r="T675" s="29" t="str">
        <f t="shared" si="696"/>
        <v>TUTOR</v>
      </c>
      <c r="U675" s="29">
        <f t="shared" si="697"/>
        <v>0</v>
      </c>
      <c r="V675" s="29" t="str">
        <f t="shared" si="698"/>
        <v>BM</v>
      </c>
      <c r="W675" s="29" t="str">
        <f t="shared" si="699"/>
        <v>M</v>
      </c>
      <c r="X675" s="29">
        <f t="shared" si="700"/>
        <v>0</v>
      </c>
      <c r="Y675" s="29">
        <f t="shared" si="701"/>
        <v>0</v>
      </c>
      <c r="Z675" s="29">
        <f t="shared" si="702"/>
        <v>0</v>
      </c>
      <c r="AA675" s="29">
        <f t="shared" si="703"/>
        <v>0</v>
      </c>
      <c r="AB675" s="29">
        <f t="shared" si="704"/>
        <v>0</v>
      </c>
      <c r="AC675" s="29">
        <f t="shared" si="705"/>
        <v>0</v>
      </c>
      <c r="AD675" s="29">
        <f t="shared" si="706"/>
        <v>0</v>
      </c>
      <c r="AE675" s="29">
        <f t="shared" si="707"/>
        <v>0</v>
      </c>
    </row>
    <row r="676" spans="1:31" x14ac:dyDescent="0.25">
      <c r="A676" s="26" t="s">
        <v>949</v>
      </c>
      <c r="B676" s="26" t="s">
        <v>519</v>
      </c>
      <c r="C676" s="26" t="s">
        <v>520</v>
      </c>
      <c r="D676" s="26"/>
      <c r="E676" s="26"/>
      <c r="F676" s="29" t="s">
        <v>396</v>
      </c>
      <c r="G676" s="26" t="s">
        <v>85</v>
      </c>
      <c r="H676" s="26"/>
      <c r="I676" s="26"/>
      <c r="J676" s="26" t="s">
        <v>436</v>
      </c>
      <c r="K676" s="26"/>
      <c r="L676" s="26"/>
      <c r="M676" s="26" t="s">
        <v>436</v>
      </c>
      <c r="N676" s="26"/>
      <c r="O676" s="26"/>
      <c r="Q676" s="29" t="str">
        <f t="shared" si="693"/>
        <v>G-BYWR</v>
      </c>
      <c r="R676" s="29" t="str">
        <f t="shared" si="694"/>
        <v>BABCOCK AEROSPACE LTD</v>
      </c>
      <c r="S676" s="29" t="str">
        <f t="shared" si="695"/>
        <v>G115</v>
      </c>
      <c r="T676" s="29" t="str">
        <f t="shared" si="696"/>
        <v>TUTOR</v>
      </c>
      <c r="U676" s="29">
        <f t="shared" si="697"/>
        <v>0</v>
      </c>
      <c r="V676" s="29" t="str">
        <f t="shared" si="698"/>
        <v>BM</v>
      </c>
      <c r="W676" s="29" t="str">
        <f t="shared" si="699"/>
        <v>M</v>
      </c>
      <c r="X676" s="29">
        <f t="shared" si="700"/>
        <v>0</v>
      </c>
      <c r="Y676" s="29">
        <f t="shared" si="701"/>
        <v>0</v>
      </c>
      <c r="Z676" s="29">
        <f t="shared" si="702"/>
        <v>0</v>
      </c>
      <c r="AA676" s="29">
        <f t="shared" si="703"/>
        <v>0</v>
      </c>
      <c r="AB676" s="29">
        <f t="shared" si="704"/>
        <v>0</v>
      </c>
      <c r="AC676" s="29">
        <f t="shared" si="705"/>
        <v>0</v>
      </c>
      <c r="AD676" s="29">
        <f t="shared" si="706"/>
        <v>0</v>
      </c>
      <c r="AE676" s="29">
        <f t="shared" si="707"/>
        <v>0</v>
      </c>
    </row>
    <row r="677" spans="1:31" x14ac:dyDescent="0.25">
      <c r="A677" s="26" t="s">
        <v>950</v>
      </c>
      <c r="B677" s="26" t="s">
        <v>519</v>
      </c>
      <c r="C677" s="26" t="s">
        <v>520</v>
      </c>
      <c r="D677" s="26"/>
      <c r="E677" s="26"/>
      <c r="F677" s="29" t="s">
        <v>396</v>
      </c>
      <c r="G677" s="26" t="s">
        <v>85</v>
      </c>
      <c r="H677" s="26"/>
      <c r="I677" s="26"/>
      <c r="J677" s="26" t="s">
        <v>436</v>
      </c>
      <c r="K677" s="26"/>
      <c r="L677" s="26"/>
      <c r="M677" s="26" t="s">
        <v>436</v>
      </c>
      <c r="N677" s="26"/>
      <c r="O677" s="26"/>
      <c r="Q677" s="29" t="str">
        <f t="shared" si="693"/>
        <v>G-BYWS</v>
      </c>
      <c r="R677" s="29" t="str">
        <f t="shared" si="694"/>
        <v>BABCOCK AEROSPACE LTD</v>
      </c>
      <c r="S677" s="29" t="str">
        <f t="shared" si="695"/>
        <v>G115</v>
      </c>
      <c r="T677" s="29" t="str">
        <f t="shared" si="696"/>
        <v>TUTOR</v>
      </c>
      <c r="U677" s="29">
        <f t="shared" si="697"/>
        <v>0</v>
      </c>
      <c r="V677" s="29" t="str">
        <f t="shared" si="698"/>
        <v>BM</v>
      </c>
      <c r="W677" s="29" t="str">
        <f t="shared" si="699"/>
        <v>M</v>
      </c>
      <c r="X677" s="29">
        <f t="shared" si="700"/>
        <v>0</v>
      </c>
      <c r="Y677" s="29">
        <f t="shared" si="701"/>
        <v>0</v>
      </c>
      <c r="Z677" s="29">
        <f t="shared" si="702"/>
        <v>0</v>
      </c>
      <c r="AA677" s="29">
        <f t="shared" si="703"/>
        <v>0</v>
      </c>
      <c r="AB677" s="29">
        <f t="shared" si="704"/>
        <v>0</v>
      </c>
      <c r="AC677" s="29">
        <f t="shared" si="705"/>
        <v>0</v>
      </c>
      <c r="AD677" s="29">
        <f t="shared" si="706"/>
        <v>0</v>
      </c>
      <c r="AE677" s="29">
        <f t="shared" si="707"/>
        <v>0</v>
      </c>
    </row>
    <row r="678" spans="1:31" x14ac:dyDescent="0.25">
      <c r="A678" s="28" t="s">
        <v>951</v>
      </c>
      <c r="B678" s="29" t="s">
        <v>519</v>
      </c>
      <c r="C678" s="29" t="s">
        <v>520</v>
      </c>
      <c r="F678" s="29" t="s">
        <v>396</v>
      </c>
      <c r="G678" s="26" t="s">
        <v>85</v>
      </c>
      <c r="H678" s="26"/>
      <c r="I678" s="26"/>
      <c r="J678" s="26" t="s">
        <v>436</v>
      </c>
      <c r="K678" s="31"/>
      <c r="L678" s="26"/>
      <c r="M678" s="26" t="s">
        <v>436</v>
      </c>
      <c r="N678" s="26"/>
      <c r="O678" s="26"/>
      <c r="Q678" s="29" t="str">
        <f t="shared" si="693"/>
        <v>G-BYWU</v>
      </c>
      <c r="R678" s="29" t="str">
        <f t="shared" si="694"/>
        <v>BABCOCK AEROSPACE LTD</v>
      </c>
      <c r="S678" s="29" t="str">
        <f t="shared" si="695"/>
        <v>G115</v>
      </c>
      <c r="T678" s="29" t="str">
        <f t="shared" si="696"/>
        <v>TUTOR</v>
      </c>
      <c r="U678" s="29">
        <f t="shared" si="697"/>
        <v>0</v>
      </c>
      <c r="V678" s="29" t="str">
        <f t="shared" si="698"/>
        <v>BM</v>
      </c>
      <c r="W678" s="29" t="str">
        <f t="shared" si="699"/>
        <v>M</v>
      </c>
      <c r="X678" s="29">
        <f t="shared" si="700"/>
        <v>0</v>
      </c>
      <c r="Y678" s="29">
        <f t="shared" si="701"/>
        <v>0</v>
      </c>
      <c r="Z678" s="29">
        <f t="shared" si="702"/>
        <v>0</v>
      </c>
      <c r="AA678" s="29">
        <f t="shared" si="703"/>
        <v>0</v>
      </c>
      <c r="AB678" s="29">
        <f t="shared" si="704"/>
        <v>0</v>
      </c>
      <c r="AC678" s="29">
        <f t="shared" si="705"/>
        <v>0</v>
      </c>
      <c r="AD678" s="29">
        <f t="shared" si="706"/>
        <v>0</v>
      </c>
      <c r="AE678" s="29">
        <f t="shared" si="707"/>
        <v>0</v>
      </c>
    </row>
    <row r="679" spans="1:31" x14ac:dyDescent="0.25">
      <c r="A679" s="28" t="s">
        <v>952</v>
      </c>
      <c r="B679" s="29" t="s">
        <v>519</v>
      </c>
      <c r="C679" s="29" t="s">
        <v>520</v>
      </c>
      <c r="F679" s="29" t="s">
        <v>396</v>
      </c>
      <c r="G679" s="26" t="s">
        <v>85</v>
      </c>
      <c r="H679" s="26"/>
      <c r="I679" s="26"/>
      <c r="J679" s="26" t="s">
        <v>436</v>
      </c>
      <c r="K679" s="31"/>
      <c r="L679" s="26"/>
      <c r="M679" s="26" t="s">
        <v>436</v>
      </c>
      <c r="N679" s="26"/>
      <c r="O679" s="26"/>
      <c r="Q679" s="29" t="str">
        <f t="shared" si="693"/>
        <v>G-BYWV</v>
      </c>
      <c r="R679" s="29" t="str">
        <f t="shared" si="694"/>
        <v>BABCOCK AEROSPACE LTD</v>
      </c>
      <c r="S679" s="29" t="str">
        <f t="shared" si="695"/>
        <v>G115</v>
      </c>
      <c r="T679" s="29" t="str">
        <f t="shared" si="696"/>
        <v>TUTOR</v>
      </c>
      <c r="U679" s="29">
        <f t="shared" si="697"/>
        <v>0</v>
      </c>
      <c r="V679" s="29" t="str">
        <f t="shared" si="698"/>
        <v>BM</v>
      </c>
      <c r="W679" s="29" t="str">
        <f t="shared" si="699"/>
        <v>M</v>
      </c>
      <c r="X679" s="29">
        <f t="shared" si="700"/>
        <v>0</v>
      </c>
      <c r="Y679" s="29">
        <f t="shared" si="701"/>
        <v>0</v>
      </c>
      <c r="Z679" s="29">
        <f t="shared" si="702"/>
        <v>0</v>
      </c>
      <c r="AA679" s="29">
        <f t="shared" si="703"/>
        <v>0</v>
      </c>
      <c r="AB679" s="29">
        <f t="shared" si="704"/>
        <v>0</v>
      </c>
      <c r="AC679" s="29">
        <f t="shared" si="705"/>
        <v>0</v>
      </c>
      <c r="AD679" s="29">
        <f t="shared" si="706"/>
        <v>0</v>
      </c>
      <c r="AE679" s="29">
        <f t="shared" si="707"/>
        <v>0</v>
      </c>
    </row>
    <row r="680" spans="1:31" x14ac:dyDescent="0.25">
      <c r="A680" s="28" t="s">
        <v>8073</v>
      </c>
      <c r="B680" s="26" t="s">
        <v>519</v>
      </c>
      <c r="C680" s="26" t="s">
        <v>520</v>
      </c>
      <c r="D680" s="26"/>
      <c r="E680" s="31"/>
      <c r="F680" s="26" t="s">
        <v>396</v>
      </c>
      <c r="G680" s="26" t="s">
        <v>85</v>
      </c>
      <c r="H680" s="26"/>
      <c r="I680" s="26"/>
      <c r="J680" s="26" t="s">
        <v>436</v>
      </c>
      <c r="K680" s="31"/>
      <c r="L680" s="26"/>
      <c r="M680" s="26" t="s">
        <v>436</v>
      </c>
      <c r="N680" s="26"/>
      <c r="O680" s="26"/>
      <c r="Q680" s="29" t="str">
        <f t="shared" si="693"/>
        <v>G-BYWW</v>
      </c>
      <c r="R680" s="29" t="str">
        <f t="shared" si="694"/>
        <v>BABCOCK AEROSPACE LTD</v>
      </c>
      <c r="S680" s="29" t="str">
        <f t="shared" si="695"/>
        <v>G115</v>
      </c>
      <c r="T680" s="29" t="str">
        <f t="shared" si="696"/>
        <v>TUTOR</v>
      </c>
      <c r="U680" s="29">
        <f t="shared" si="697"/>
        <v>0</v>
      </c>
      <c r="V680" s="29" t="str">
        <f t="shared" si="698"/>
        <v>BM</v>
      </c>
      <c r="W680" s="29" t="str">
        <f t="shared" si="699"/>
        <v>M</v>
      </c>
      <c r="X680" s="29">
        <f t="shared" si="700"/>
        <v>0</v>
      </c>
      <c r="Y680" s="29">
        <f t="shared" si="701"/>
        <v>0</v>
      </c>
      <c r="Z680" s="29">
        <f t="shared" si="702"/>
        <v>0</v>
      </c>
      <c r="AA680" s="29">
        <f t="shared" si="703"/>
        <v>0</v>
      </c>
      <c r="AB680" s="29">
        <f t="shared" si="704"/>
        <v>0</v>
      </c>
      <c r="AC680" s="29">
        <f t="shared" si="705"/>
        <v>0</v>
      </c>
      <c r="AD680" s="29">
        <f t="shared" si="706"/>
        <v>0</v>
      </c>
      <c r="AE680" s="29">
        <f t="shared" si="707"/>
        <v>0</v>
      </c>
    </row>
    <row r="681" spans="1:31" x14ac:dyDescent="0.25">
      <c r="A681" s="28" t="s">
        <v>8075</v>
      </c>
      <c r="B681" s="26" t="s">
        <v>519</v>
      </c>
      <c r="C681" s="26" t="s">
        <v>705</v>
      </c>
      <c r="D681" s="26" t="s">
        <v>706</v>
      </c>
      <c r="E681" s="31"/>
      <c r="F681" s="26" t="s">
        <v>222</v>
      </c>
      <c r="G681" s="26" t="s">
        <v>85</v>
      </c>
      <c r="H681" s="26"/>
      <c r="I681" s="26"/>
      <c r="J681" s="26" t="s">
        <v>436</v>
      </c>
      <c r="K681" s="31"/>
      <c r="L681" s="26"/>
      <c r="M681" s="26" t="s">
        <v>436</v>
      </c>
      <c r="N681" s="26"/>
      <c r="O681" s="26"/>
      <c r="Q681" s="29" t="str">
        <f t="shared" si="693"/>
        <v>G-BYWX</v>
      </c>
      <c r="R681" s="29" t="str">
        <f t="shared" si="694"/>
        <v>BABCOCK AEROSPACE LTD</v>
      </c>
      <c r="S681" s="29" t="str">
        <f t="shared" si="695"/>
        <v>G115</v>
      </c>
      <c r="T681" s="29" t="str">
        <f t="shared" si="696"/>
        <v>TUTOR</v>
      </c>
      <c r="U681" s="29">
        <f t="shared" si="697"/>
        <v>0</v>
      </c>
      <c r="V681" s="29" t="str">
        <f t="shared" si="698"/>
        <v>BM</v>
      </c>
      <c r="W681" s="29" t="str">
        <f t="shared" si="699"/>
        <v>M</v>
      </c>
      <c r="X681" s="29">
        <f t="shared" si="700"/>
        <v>0</v>
      </c>
      <c r="Y681" s="29">
        <f t="shared" si="701"/>
        <v>0</v>
      </c>
      <c r="Z681" s="29">
        <f t="shared" si="702"/>
        <v>0</v>
      </c>
      <c r="AA681" s="29">
        <f t="shared" si="703"/>
        <v>0</v>
      </c>
      <c r="AB681" s="29">
        <f t="shared" si="704"/>
        <v>0</v>
      </c>
      <c r="AC681" s="29">
        <f t="shared" si="705"/>
        <v>0</v>
      </c>
      <c r="AD681" s="29">
        <f t="shared" si="706"/>
        <v>0</v>
      </c>
      <c r="AE681" s="29">
        <f t="shared" si="707"/>
        <v>0</v>
      </c>
    </row>
    <row r="682" spans="1:31" x14ac:dyDescent="0.25">
      <c r="A682" s="28" t="s">
        <v>8074</v>
      </c>
      <c r="B682" s="26" t="s">
        <v>519</v>
      </c>
      <c r="C682" s="26" t="s">
        <v>705</v>
      </c>
      <c r="D682" s="26" t="s">
        <v>706</v>
      </c>
      <c r="E682" s="31"/>
      <c r="F682" s="26" t="s">
        <v>222</v>
      </c>
      <c r="G682" s="26" t="s">
        <v>85</v>
      </c>
      <c r="H682" s="26"/>
      <c r="I682" s="26"/>
      <c r="J682" s="26" t="s">
        <v>436</v>
      </c>
      <c r="K682" s="31"/>
      <c r="L682" s="26"/>
      <c r="M682" s="26" t="s">
        <v>436</v>
      </c>
      <c r="N682" s="26"/>
      <c r="O682" s="26"/>
      <c r="Q682" s="29" t="str">
        <f t="shared" si="693"/>
        <v>G-BYWY</v>
      </c>
      <c r="R682" s="29" t="str">
        <f t="shared" si="694"/>
        <v>BABCOCK AEROSPACE LTD</v>
      </c>
      <c r="S682" s="29" t="str">
        <f t="shared" si="695"/>
        <v>G115</v>
      </c>
      <c r="T682" s="29" t="str">
        <f t="shared" si="696"/>
        <v>TUTOR</v>
      </c>
      <c r="U682" s="29">
        <f t="shared" si="697"/>
        <v>0</v>
      </c>
      <c r="V682" s="29" t="str">
        <f t="shared" si="698"/>
        <v>BM</v>
      </c>
      <c r="W682" s="29" t="str">
        <f t="shared" si="699"/>
        <v>M</v>
      </c>
      <c r="X682" s="29">
        <f t="shared" si="700"/>
        <v>0</v>
      </c>
      <c r="Y682" s="29">
        <f t="shared" si="701"/>
        <v>0</v>
      </c>
      <c r="Z682" s="29">
        <f t="shared" si="702"/>
        <v>0</v>
      </c>
      <c r="AA682" s="29">
        <f t="shared" si="703"/>
        <v>0</v>
      </c>
      <c r="AB682" s="29">
        <f t="shared" si="704"/>
        <v>0</v>
      </c>
      <c r="AC682" s="29">
        <f t="shared" si="705"/>
        <v>0</v>
      </c>
      <c r="AD682" s="29">
        <f t="shared" si="706"/>
        <v>0</v>
      </c>
      <c r="AE682" s="29">
        <f t="shared" si="707"/>
        <v>0</v>
      </c>
    </row>
    <row r="683" spans="1:31" x14ac:dyDescent="0.25">
      <c r="A683" s="28" t="s">
        <v>954</v>
      </c>
      <c r="B683" s="26" t="s">
        <v>519</v>
      </c>
      <c r="C683" s="26" t="s">
        <v>705</v>
      </c>
      <c r="D683" s="26" t="s">
        <v>706</v>
      </c>
      <c r="E683" s="26"/>
      <c r="F683" s="29" t="s">
        <v>222</v>
      </c>
      <c r="G683" s="26" t="s">
        <v>85</v>
      </c>
      <c r="H683" s="26"/>
      <c r="I683" s="26"/>
      <c r="J683" s="26" t="s">
        <v>436</v>
      </c>
      <c r="K683" s="26"/>
      <c r="L683" s="26"/>
      <c r="M683" s="26" t="s">
        <v>436</v>
      </c>
      <c r="N683" s="26"/>
      <c r="O683" s="26"/>
      <c r="Q683" s="29" t="str">
        <f t="shared" si="693"/>
        <v>G-BYWZ</v>
      </c>
      <c r="R683" s="29" t="str">
        <f t="shared" si="694"/>
        <v>BABCOCK AEROSPACE LTD</v>
      </c>
      <c r="S683" s="29" t="str">
        <f t="shared" si="695"/>
        <v>G115</v>
      </c>
      <c r="T683" s="29" t="str">
        <f t="shared" si="696"/>
        <v>TUTOR</v>
      </c>
      <c r="U683" s="29">
        <f t="shared" si="697"/>
        <v>0</v>
      </c>
      <c r="V683" s="29" t="str">
        <f t="shared" si="698"/>
        <v>BM</v>
      </c>
      <c r="W683" s="29" t="str">
        <f t="shared" si="699"/>
        <v>M</v>
      </c>
      <c r="X683" s="29">
        <f t="shared" si="700"/>
        <v>0</v>
      </c>
      <c r="Y683" s="29">
        <f t="shared" si="701"/>
        <v>0</v>
      </c>
      <c r="Z683" s="29">
        <f t="shared" si="702"/>
        <v>0</v>
      </c>
      <c r="AA683" s="29">
        <f t="shared" si="703"/>
        <v>0</v>
      </c>
      <c r="AB683" s="29">
        <f t="shared" si="704"/>
        <v>0</v>
      </c>
      <c r="AC683" s="29">
        <f t="shared" si="705"/>
        <v>0</v>
      </c>
      <c r="AD683" s="29">
        <f t="shared" si="706"/>
        <v>0</v>
      </c>
      <c r="AE683" s="29">
        <f t="shared" si="707"/>
        <v>0</v>
      </c>
    </row>
    <row r="684" spans="1:31" x14ac:dyDescent="0.25">
      <c r="A684" s="28" t="s">
        <v>955</v>
      </c>
      <c r="B684" s="29" t="s">
        <v>519</v>
      </c>
      <c r="C684" s="29" t="s">
        <v>705</v>
      </c>
      <c r="D684" s="26" t="s">
        <v>706</v>
      </c>
      <c r="F684" s="29" t="s">
        <v>222</v>
      </c>
      <c r="G684" s="26" t="s">
        <v>85</v>
      </c>
      <c r="H684" s="26"/>
      <c r="I684" s="26"/>
      <c r="J684" s="26" t="s">
        <v>436</v>
      </c>
      <c r="K684" s="31"/>
      <c r="L684" s="26"/>
      <c r="M684" s="26" t="s">
        <v>436</v>
      </c>
      <c r="N684" s="26"/>
      <c r="O684" s="26"/>
      <c r="Q684" s="29" t="str">
        <f t="shared" si="693"/>
        <v>G-BYXA</v>
      </c>
      <c r="R684" s="29" t="str">
        <f t="shared" si="694"/>
        <v>BABCOCK AEROSPACE LTD</v>
      </c>
      <c r="S684" s="29" t="str">
        <f t="shared" si="695"/>
        <v>G115</v>
      </c>
      <c r="T684" s="29" t="str">
        <f t="shared" si="696"/>
        <v>TUTOR</v>
      </c>
      <c r="U684" s="29">
        <f t="shared" si="697"/>
        <v>0</v>
      </c>
      <c r="V684" s="29" t="str">
        <f t="shared" si="698"/>
        <v>BM</v>
      </c>
      <c r="W684" s="29" t="str">
        <f t="shared" si="699"/>
        <v>M</v>
      </c>
      <c r="X684" s="29">
        <f t="shared" si="700"/>
        <v>0</v>
      </c>
      <c r="Y684" s="29">
        <f t="shared" si="701"/>
        <v>0</v>
      </c>
      <c r="Z684" s="29">
        <f t="shared" si="702"/>
        <v>0</v>
      </c>
      <c r="AA684" s="29">
        <f t="shared" si="703"/>
        <v>0</v>
      </c>
      <c r="AB684" s="29">
        <f t="shared" si="704"/>
        <v>0</v>
      </c>
      <c r="AC684" s="29">
        <f t="shared" si="705"/>
        <v>0</v>
      </c>
      <c r="AD684" s="29">
        <f t="shared" si="706"/>
        <v>0</v>
      </c>
      <c r="AE684" s="29">
        <f t="shared" si="707"/>
        <v>0</v>
      </c>
    </row>
    <row r="685" spans="1:31" x14ac:dyDescent="0.25">
      <c r="A685" s="26" t="s">
        <v>1070</v>
      </c>
      <c r="B685" s="26" t="s">
        <v>519</v>
      </c>
      <c r="C685" s="26" t="s">
        <v>520</v>
      </c>
      <c r="D685" s="26"/>
      <c r="E685" s="26"/>
      <c r="F685" s="29" t="s">
        <v>396</v>
      </c>
      <c r="G685" s="26" t="s">
        <v>85</v>
      </c>
      <c r="H685" s="26"/>
      <c r="I685" s="26"/>
      <c r="J685" s="26" t="s">
        <v>436</v>
      </c>
      <c r="K685" s="26"/>
      <c r="L685" s="26"/>
      <c r="M685" s="26" t="s">
        <v>436</v>
      </c>
      <c r="N685" s="26"/>
      <c r="O685" s="26"/>
      <c r="Q685" s="29" t="str">
        <f t="shared" si="693"/>
        <v>G-BYXC</v>
      </c>
      <c r="R685" s="29" t="str">
        <f t="shared" si="694"/>
        <v>BABCOCK AEROSPACE LTD</v>
      </c>
      <c r="S685" s="29" t="str">
        <f t="shared" si="695"/>
        <v>G115</v>
      </c>
      <c r="T685" s="29" t="str">
        <f t="shared" si="696"/>
        <v>TUTOR</v>
      </c>
      <c r="U685" s="29">
        <f t="shared" si="697"/>
        <v>0</v>
      </c>
      <c r="V685" s="29" t="str">
        <f t="shared" si="698"/>
        <v>BM</v>
      </c>
      <c r="W685" s="29" t="str">
        <f t="shared" si="699"/>
        <v>M</v>
      </c>
      <c r="X685" s="29">
        <f t="shared" si="700"/>
        <v>0</v>
      </c>
      <c r="Y685" s="29">
        <f t="shared" si="701"/>
        <v>0</v>
      </c>
      <c r="Z685" s="29">
        <f t="shared" si="702"/>
        <v>0</v>
      </c>
      <c r="AA685" s="29">
        <f t="shared" si="703"/>
        <v>0</v>
      </c>
      <c r="AB685" s="29">
        <f t="shared" si="704"/>
        <v>0</v>
      </c>
      <c r="AC685" s="29">
        <f t="shared" si="705"/>
        <v>0</v>
      </c>
      <c r="AD685" s="29">
        <f t="shared" si="706"/>
        <v>0</v>
      </c>
      <c r="AE685" s="29">
        <f t="shared" si="707"/>
        <v>0</v>
      </c>
    </row>
    <row r="686" spans="1:31" x14ac:dyDescent="0.25">
      <c r="A686" s="26" t="s">
        <v>1095</v>
      </c>
      <c r="B686" s="26" t="s">
        <v>519</v>
      </c>
      <c r="C686" s="26" t="s">
        <v>520</v>
      </c>
      <c r="D686" s="26"/>
      <c r="E686" s="26"/>
      <c r="F686" s="29" t="s">
        <v>396</v>
      </c>
      <c r="G686" s="26" t="s">
        <v>85</v>
      </c>
      <c r="H686" s="26"/>
      <c r="I686" s="26"/>
      <c r="J686" s="26" t="s">
        <v>436</v>
      </c>
      <c r="K686" s="26"/>
      <c r="L686" s="26"/>
      <c r="M686" s="26" t="s">
        <v>436</v>
      </c>
      <c r="N686" s="26"/>
      <c r="O686" s="26"/>
      <c r="Q686" s="29" t="str">
        <f t="shared" si="693"/>
        <v>G-BYXD</v>
      </c>
      <c r="R686" s="29" t="str">
        <f t="shared" si="694"/>
        <v>BABCOCK AEROSPACE LTD</v>
      </c>
      <c r="S686" s="29" t="str">
        <f t="shared" si="695"/>
        <v>G115</v>
      </c>
      <c r="T686" s="29" t="str">
        <f t="shared" si="696"/>
        <v>TUTOR</v>
      </c>
      <c r="U686" s="29">
        <f t="shared" si="697"/>
        <v>0</v>
      </c>
      <c r="V686" s="29" t="str">
        <f t="shared" si="698"/>
        <v>BM</v>
      </c>
      <c r="W686" s="29" t="str">
        <f t="shared" si="699"/>
        <v>M</v>
      </c>
      <c r="X686" s="29">
        <f t="shared" si="700"/>
        <v>0</v>
      </c>
      <c r="Y686" s="29">
        <f t="shared" si="701"/>
        <v>0</v>
      </c>
      <c r="Z686" s="29">
        <f t="shared" si="702"/>
        <v>0</v>
      </c>
      <c r="AA686" s="29">
        <f t="shared" si="703"/>
        <v>0</v>
      </c>
      <c r="AB686" s="29">
        <f t="shared" si="704"/>
        <v>0</v>
      </c>
      <c r="AC686" s="29">
        <f t="shared" si="705"/>
        <v>0</v>
      </c>
      <c r="AD686" s="29">
        <f t="shared" si="706"/>
        <v>0</v>
      </c>
      <c r="AE686" s="29">
        <f t="shared" si="707"/>
        <v>0</v>
      </c>
    </row>
    <row r="687" spans="1:31" x14ac:dyDescent="0.25">
      <c r="A687" s="26" t="s">
        <v>1129</v>
      </c>
      <c r="B687" s="26" t="s">
        <v>519</v>
      </c>
      <c r="C687" s="26" t="s">
        <v>520</v>
      </c>
      <c r="D687" s="26"/>
      <c r="E687" s="26"/>
      <c r="F687" s="29" t="s">
        <v>396</v>
      </c>
      <c r="G687" s="26" t="s">
        <v>85</v>
      </c>
      <c r="H687" s="26"/>
      <c r="I687" s="26"/>
      <c r="J687" s="26" t="s">
        <v>436</v>
      </c>
      <c r="K687" s="26"/>
      <c r="L687" s="26"/>
      <c r="M687" s="26" t="s">
        <v>436</v>
      </c>
      <c r="N687" s="26"/>
      <c r="O687" s="26"/>
      <c r="Q687" s="29" t="str">
        <f t="shared" si="693"/>
        <v>G-BYXE</v>
      </c>
      <c r="R687" s="29" t="str">
        <f t="shared" si="694"/>
        <v>BABCOCK AEROSPACE LTD</v>
      </c>
      <c r="S687" s="29" t="str">
        <f t="shared" si="695"/>
        <v>G115</v>
      </c>
      <c r="T687" s="29" t="str">
        <f t="shared" si="696"/>
        <v>TUTOR</v>
      </c>
      <c r="U687" s="29">
        <f t="shared" si="697"/>
        <v>0</v>
      </c>
      <c r="V687" s="29" t="str">
        <f t="shared" si="698"/>
        <v>BM</v>
      </c>
      <c r="W687" s="29" t="str">
        <f t="shared" si="699"/>
        <v>M</v>
      </c>
      <c r="X687" s="29">
        <f t="shared" si="700"/>
        <v>0</v>
      </c>
      <c r="Y687" s="29">
        <f t="shared" si="701"/>
        <v>0</v>
      </c>
      <c r="Z687" s="29">
        <f t="shared" si="702"/>
        <v>0</v>
      </c>
      <c r="AA687" s="29">
        <f t="shared" si="703"/>
        <v>0</v>
      </c>
      <c r="AB687" s="29">
        <f t="shared" si="704"/>
        <v>0</v>
      </c>
      <c r="AC687" s="29">
        <f t="shared" si="705"/>
        <v>0</v>
      </c>
      <c r="AD687" s="29">
        <f t="shared" si="706"/>
        <v>0</v>
      </c>
      <c r="AE687" s="29">
        <f t="shared" si="707"/>
        <v>0</v>
      </c>
    </row>
    <row r="688" spans="1:31" x14ac:dyDescent="0.25">
      <c r="A688" s="26" t="s">
        <v>947</v>
      </c>
      <c r="B688" s="26" t="s">
        <v>519</v>
      </c>
      <c r="C688" s="26" t="s">
        <v>520</v>
      </c>
      <c r="D688" s="26"/>
      <c r="E688" s="26"/>
      <c r="F688" s="29" t="s">
        <v>396</v>
      </c>
      <c r="G688" s="26" t="s">
        <v>85</v>
      </c>
      <c r="H688" s="26"/>
      <c r="I688" s="26"/>
      <c r="J688" s="26" t="s">
        <v>436</v>
      </c>
      <c r="K688" s="26"/>
      <c r="L688" s="26"/>
      <c r="M688" s="26" t="s">
        <v>948</v>
      </c>
      <c r="N688" s="26"/>
      <c r="O688" s="26"/>
      <c r="Q688" s="29" t="str">
        <f t="shared" si="693"/>
        <v>G-BYXF</v>
      </c>
      <c r="R688" s="29" t="str">
        <f t="shared" si="694"/>
        <v>BABCOCK AEROSPACE LTD</v>
      </c>
      <c r="S688" s="29" t="str">
        <f t="shared" si="695"/>
        <v>G115</v>
      </c>
      <c r="T688" s="29" t="str">
        <f t="shared" si="696"/>
        <v>TUTOR</v>
      </c>
      <c r="U688" s="29">
        <f t="shared" si="697"/>
        <v>0</v>
      </c>
      <c r="V688" s="29" t="str">
        <f t="shared" si="698"/>
        <v>BM</v>
      </c>
      <c r="W688" s="29" t="str">
        <f t="shared" si="699"/>
        <v>M</v>
      </c>
      <c r="X688" s="29">
        <f t="shared" si="700"/>
        <v>0</v>
      </c>
      <c r="Y688" s="29">
        <f t="shared" si="701"/>
        <v>0</v>
      </c>
      <c r="Z688" s="29">
        <f t="shared" si="702"/>
        <v>0</v>
      </c>
      <c r="AA688" s="29">
        <f t="shared" si="703"/>
        <v>0</v>
      </c>
      <c r="AB688" s="29">
        <f t="shared" si="704"/>
        <v>0</v>
      </c>
      <c r="AC688" s="29">
        <f t="shared" si="705"/>
        <v>0</v>
      </c>
      <c r="AD688" s="29">
        <f t="shared" si="706"/>
        <v>0</v>
      </c>
      <c r="AE688" s="29">
        <f t="shared" si="707"/>
        <v>0</v>
      </c>
    </row>
    <row r="689" spans="1:31" x14ac:dyDescent="0.25">
      <c r="A689" s="26" t="s">
        <v>944</v>
      </c>
      <c r="B689" s="26" t="s">
        <v>519</v>
      </c>
      <c r="C689" s="26" t="s">
        <v>520</v>
      </c>
      <c r="D689" s="26"/>
      <c r="E689" s="26"/>
      <c r="F689" s="29" t="s">
        <v>396</v>
      </c>
      <c r="G689" s="26" t="s">
        <v>85</v>
      </c>
      <c r="H689" s="26"/>
      <c r="I689" s="26"/>
      <c r="J689" s="26" t="s">
        <v>436</v>
      </c>
      <c r="K689" s="26"/>
      <c r="L689" s="26"/>
      <c r="M689" s="26" t="s">
        <v>945</v>
      </c>
      <c r="N689" s="26"/>
      <c r="O689" s="26"/>
      <c r="Q689" s="29" t="str">
        <f t="shared" si="693"/>
        <v>G-BYXG</v>
      </c>
      <c r="R689" s="29" t="str">
        <f t="shared" si="694"/>
        <v>BABCOCK AEROSPACE LTD</v>
      </c>
      <c r="S689" s="29" t="str">
        <f t="shared" si="695"/>
        <v>G115</v>
      </c>
      <c r="T689" s="29" t="str">
        <f t="shared" si="696"/>
        <v>TUTOR</v>
      </c>
      <c r="U689" s="29">
        <f t="shared" si="697"/>
        <v>0</v>
      </c>
      <c r="V689" s="29" t="str">
        <f t="shared" si="698"/>
        <v>BM</v>
      </c>
      <c r="W689" s="29" t="str">
        <f t="shared" si="699"/>
        <v>M</v>
      </c>
      <c r="X689" s="29">
        <f t="shared" si="700"/>
        <v>0</v>
      </c>
      <c r="Y689" s="29">
        <f t="shared" si="701"/>
        <v>0</v>
      </c>
      <c r="Z689" s="29">
        <f t="shared" si="702"/>
        <v>0</v>
      </c>
      <c r="AA689" s="29">
        <f t="shared" si="703"/>
        <v>0</v>
      </c>
      <c r="AB689" s="29">
        <f t="shared" si="704"/>
        <v>0</v>
      </c>
      <c r="AC689" s="29">
        <f t="shared" si="705"/>
        <v>0</v>
      </c>
      <c r="AD689" s="29">
        <f t="shared" si="706"/>
        <v>0</v>
      </c>
      <c r="AE689" s="29">
        <f t="shared" si="707"/>
        <v>0</v>
      </c>
    </row>
    <row r="690" spans="1:31" x14ac:dyDescent="0.25">
      <c r="A690" s="28" t="s">
        <v>959</v>
      </c>
      <c r="B690" s="29" t="s">
        <v>433</v>
      </c>
      <c r="C690" s="29" t="s">
        <v>520</v>
      </c>
      <c r="F690" s="29" t="s">
        <v>396</v>
      </c>
      <c r="G690" s="26" t="s">
        <v>85</v>
      </c>
      <c r="H690" s="26"/>
      <c r="I690" s="26"/>
      <c r="J690" s="26" t="s">
        <v>436</v>
      </c>
      <c r="K690" s="31"/>
      <c r="L690" s="26"/>
      <c r="M690" s="26" t="s">
        <v>8139</v>
      </c>
      <c r="N690" s="26"/>
      <c r="O690" s="26"/>
      <c r="Q690" s="29" t="str">
        <f t="shared" si="693"/>
        <v>G-BYXH</v>
      </c>
      <c r="R690" s="29" t="str">
        <f t="shared" si="694"/>
        <v>BABCOCK AEROSPACE LTD</v>
      </c>
      <c r="S690" s="29" t="str">
        <f t="shared" si="695"/>
        <v>G115</v>
      </c>
      <c r="T690" s="29" t="str">
        <f t="shared" si="696"/>
        <v>TUTOR</v>
      </c>
      <c r="U690" s="29">
        <f t="shared" si="697"/>
        <v>0</v>
      </c>
      <c r="V690" s="29" t="str">
        <f t="shared" si="698"/>
        <v>BM</v>
      </c>
      <c r="W690" s="29" t="str">
        <f t="shared" si="699"/>
        <v>M</v>
      </c>
      <c r="X690" s="29">
        <f t="shared" si="700"/>
        <v>0</v>
      </c>
      <c r="Y690" s="29">
        <f t="shared" si="701"/>
        <v>0</v>
      </c>
      <c r="Z690" s="29">
        <f t="shared" si="702"/>
        <v>0</v>
      </c>
      <c r="AA690" s="29">
        <f t="shared" si="703"/>
        <v>0</v>
      </c>
      <c r="AB690" s="29">
        <f t="shared" si="704"/>
        <v>0</v>
      </c>
      <c r="AC690" s="29">
        <f t="shared" si="705"/>
        <v>0</v>
      </c>
      <c r="AD690" s="29">
        <f t="shared" si="706"/>
        <v>0</v>
      </c>
      <c r="AE690" s="29">
        <f t="shared" si="707"/>
        <v>0</v>
      </c>
    </row>
    <row r="691" spans="1:31" x14ac:dyDescent="0.25">
      <c r="A691" s="28" t="s">
        <v>960</v>
      </c>
      <c r="B691" s="29" t="s">
        <v>433</v>
      </c>
      <c r="C691" s="29" t="s">
        <v>559</v>
      </c>
      <c r="F691" s="29" t="s">
        <v>396</v>
      </c>
      <c r="G691" s="26" t="s">
        <v>85</v>
      </c>
      <c r="H691" s="26"/>
      <c r="I691" s="26"/>
      <c r="J691" s="26" t="s">
        <v>436</v>
      </c>
      <c r="K691" s="31"/>
      <c r="L691" s="26"/>
      <c r="M691" s="26" t="s">
        <v>8140</v>
      </c>
      <c r="N691" s="26"/>
      <c r="O691" s="26"/>
      <c r="Q691" s="29" t="str">
        <f t="shared" ref="Q691:Q709" si="708">A787</f>
        <v>G-BYXI</v>
      </c>
      <c r="R691" s="29" t="str">
        <f t="shared" ref="R691:R709" si="709">B787</f>
        <v>BABCOCK AEROSPACE LTD</v>
      </c>
      <c r="S691" s="29" t="str">
        <f t="shared" ref="S691:S709" si="710">C787</f>
        <v>G115</v>
      </c>
      <c r="T691" s="29" t="str">
        <f t="shared" ref="T691:T709" si="711">D787</f>
        <v>TUTOR</v>
      </c>
      <c r="U691" s="29">
        <f t="shared" ref="U691:U709" si="712">E787</f>
        <v>0</v>
      </c>
      <c r="V691" s="29" t="str">
        <f t="shared" ref="V691:V709" si="713">F787</f>
        <v>BM</v>
      </c>
      <c r="W691" s="29" t="str">
        <f t="shared" ref="W691:W709" si="714">G787</f>
        <v>M</v>
      </c>
      <c r="X691" s="29">
        <f t="shared" ref="X691:X709" si="715">H787</f>
        <v>0</v>
      </c>
      <c r="Y691" s="29">
        <f t="shared" ref="Y691:Y709" si="716">I787</f>
        <v>0</v>
      </c>
      <c r="Z691" s="29">
        <f t="shared" ref="Z691:Z709" si="717">J787</f>
        <v>0</v>
      </c>
      <c r="AA691" s="29">
        <f t="shared" ref="AA691:AA709" si="718">K787</f>
        <v>0</v>
      </c>
      <c r="AB691" s="29">
        <f t="shared" ref="AB691:AB709" si="719">L787</f>
        <v>0</v>
      </c>
      <c r="AC691" s="29">
        <f t="shared" ref="AC691:AC709" si="720">M787</f>
        <v>0</v>
      </c>
      <c r="AD691" s="29">
        <f t="shared" ref="AD691:AD709" si="721">N787</f>
        <v>0</v>
      </c>
      <c r="AE691" s="29">
        <f t="shared" ref="AE691:AE709" si="722">O787</f>
        <v>0</v>
      </c>
    </row>
    <row r="692" spans="1:31" x14ac:dyDescent="0.25">
      <c r="A692" s="28" t="s">
        <v>961</v>
      </c>
      <c r="B692" s="29" t="s">
        <v>433</v>
      </c>
      <c r="C692" s="29" t="s">
        <v>559</v>
      </c>
      <c r="F692" s="29" t="s">
        <v>396</v>
      </c>
      <c r="G692" s="26" t="s">
        <v>85</v>
      </c>
      <c r="H692" s="26"/>
      <c r="I692" s="26"/>
      <c r="J692" s="26" t="s">
        <v>436</v>
      </c>
      <c r="K692" s="31"/>
      <c r="L692" s="26"/>
      <c r="M692" s="26" t="s">
        <v>8141</v>
      </c>
      <c r="N692" s="26"/>
      <c r="O692" s="26"/>
      <c r="Q692" s="29" t="str">
        <f t="shared" si="708"/>
        <v>G-BYXJ</v>
      </c>
      <c r="R692" s="29" t="str">
        <f t="shared" si="709"/>
        <v>BABCOCK AEROSPACE LTD</v>
      </c>
      <c r="S692" s="29" t="str">
        <f t="shared" si="710"/>
        <v>G115</v>
      </c>
      <c r="T692" s="29" t="str">
        <f t="shared" si="711"/>
        <v>TUTOR</v>
      </c>
      <c r="U692" s="29">
        <f t="shared" si="712"/>
        <v>0</v>
      </c>
      <c r="V692" s="29" t="str">
        <f t="shared" si="713"/>
        <v>BM</v>
      </c>
      <c r="W692" s="29" t="str">
        <f t="shared" si="714"/>
        <v>M</v>
      </c>
      <c r="X692" s="29">
        <f t="shared" si="715"/>
        <v>0</v>
      </c>
      <c r="Y692" s="29">
        <f t="shared" si="716"/>
        <v>0</v>
      </c>
      <c r="Z692" s="29">
        <f t="shared" si="717"/>
        <v>0</v>
      </c>
      <c r="AA692" s="29">
        <f t="shared" si="718"/>
        <v>0</v>
      </c>
      <c r="AB692" s="29">
        <f t="shared" si="719"/>
        <v>0</v>
      </c>
      <c r="AC692" s="29">
        <f t="shared" si="720"/>
        <v>0</v>
      </c>
      <c r="AD692" s="29">
        <f t="shared" si="721"/>
        <v>0</v>
      </c>
      <c r="AE692" s="29">
        <f t="shared" si="722"/>
        <v>0</v>
      </c>
    </row>
    <row r="693" spans="1:31" x14ac:dyDescent="0.25">
      <c r="A693" s="28" t="s">
        <v>8651</v>
      </c>
      <c r="B693" s="26" t="s">
        <v>8652</v>
      </c>
      <c r="C693" s="26" t="s">
        <v>7590</v>
      </c>
      <c r="D693" s="26" t="s">
        <v>8653</v>
      </c>
      <c r="E693" s="31"/>
      <c r="F693" s="31" t="s">
        <v>222</v>
      </c>
      <c r="G693" s="26" t="s">
        <v>229</v>
      </c>
      <c r="H693" s="26"/>
      <c r="I693" s="26"/>
      <c r="J693" s="26"/>
      <c r="K693" s="31"/>
      <c r="L693" s="26"/>
      <c r="M693" s="26" t="s">
        <v>8653</v>
      </c>
      <c r="N693" s="26"/>
      <c r="O693" s="26"/>
      <c r="Q693" s="29" t="str">
        <f t="shared" si="708"/>
        <v>G-BYXK</v>
      </c>
      <c r="R693" s="29" t="str">
        <f t="shared" si="709"/>
        <v>BABCOCK AEROSPACE LTD</v>
      </c>
      <c r="S693" s="29" t="str">
        <f t="shared" si="710"/>
        <v>G115</v>
      </c>
      <c r="T693" s="29" t="str">
        <f t="shared" si="711"/>
        <v>TUTOR</v>
      </c>
      <c r="U693" s="29">
        <f t="shared" si="712"/>
        <v>0</v>
      </c>
      <c r="V693" s="29" t="str">
        <f t="shared" si="713"/>
        <v>BM</v>
      </c>
      <c r="W693" s="29" t="str">
        <f t="shared" si="714"/>
        <v>M</v>
      </c>
      <c r="X693" s="29">
        <f t="shared" si="715"/>
        <v>0</v>
      </c>
      <c r="Y693" s="29">
        <f t="shared" si="716"/>
        <v>0</v>
      </c>
      <c r="Z693" s="29">
        <f t="shared" si="717"/>
        <v>0</v>
      </c>
      <c r="AA693" s="29">
        <f t="shared" si="718"/>
        <v>0</v>
      </c>
      <c r="AB693" s="29">
        <f t="shared" si="719"/>
        <v>0</v>
      </c>
      <c r="AC693" s="29">
        <f t="shared" si="720"/>
        <v>0</v>
      </c>
      <c r="AD693" s="29">
        <f t="shared" si="721"/>
        <v>0</v>
      </c>
      <c r="AE693" s="29">
        <f t="shared" si="722"/>
        <v>0</v>
      </c>
    </row>
    <row r="694" spans="1:31" x14ac:dyDescent="0.25">
      <c r="A694" s="28" t="s">
        <v>8654</v>
      </c>
      <c r="B694" s="26" t="s">
        <v>8652</v>
      </c>
      <c r="C694" s="26" t="s">
        <v>7590</v>
      </c>
      <c r="D694" s="26" t="s">
        <v>8653</v>
      </c>
      <c r="E694" s="31"/>
      <c r="F694" s="31" t="s">
        <v>222</v>
      </c>
      <c r="G694" s="26" t="s">
        <v>229</v>
      </c>
      <c r="H694" s="26"/>
      <c r="I694" s="26"/>
      <c r="J694" s="26"/>
      <c r="K694" s="31"/>
      <c r="L694" s="26"/>
      <c r="M694" s="26" t="s">
        <v>8653</v>
      </c>
      <c r="N694" s="26"/>
      <c r="O694" s="26"/>
      <c r="Q694" s="29" t="str">
        <f t="shared" si="708"/>
        <v>G-BYXL</v>
      </c>
      <c r="R694" s="29" t="str">
        <f t="shared" si="709"/>
        <v>BABCOCK AEROSPACE LTD</v>
      </c>
      <c r="S694" s="29" t="str">
        <f t="shared" si="710"/>
        <v>G115</v>
      </c>
      <c r="T694" s="29" t="str">
        <f t="shared" si="711"/>
        <v>TUTOR</v>
      </c>
      <c r="U694" s="29">
        <f t="shared" si="712"/>
        <v>0</v>
      </c>
      <c r="V694" s="29" t="str">
        <f t="shared" si="713"/>
        <v>BM</v>
      </c>
      <c r="W694" s="29" t="str">
        <f t="shared" si="714"/>
        <v>M</v>
      </c>
      <c r="X694" s="29">
        <f t="shared" si="715"/>
        <v>0</v>
      </c>
      <c r="Y694" s="29">
        <f t="shared" si="716"/>
        <v>0</v>
      </c>
      <c r="Z694" s="29">
        <f t="shared" si="717"/>
        <v>0</v>
      </c>
      <c r="AA694" s="29">
        <f t="shared" si="718"/>
        <v>0</v>
      </c>
      <c r="AB694" s="29">
        <f t="shared" si="719"/>
        <v>0</v>
      </c>
      <c r="AC694" s="29">
        <f t="shared" si="720"/>
        <v>0</v>
      </c>
      <c r="AD694" s="29">
        <f t="shared" si="721"/>
        <v>0</v>
      </c>
      <c r="AE694" s="29">
        <f t="shared" si="722"/>
        <v>0</v>
      </c>
    </row>
    <row r="695" spans="1:31" x14ac:dyDescent="0.25">
      <c r="A695" s="28" t="s">
        <v>8510</v>
      </c>
      <c r="B695" s="26" t="s">
        <v>1355</v>
      </c>
      <c r="C695" s="26" t="s">
        <v>559</v>
      </c>
      <c r="D695" s="26" t="s">
        <v>8511</v>
      </c>
      <c r="E695" s="31"/>
      <c r="F695" s="31" t="s">
        <v>1225</v>
      </c>
      <c r="G695" s="26" t="s">
        <v>88</v>
      </c>
      <c r="H695" s="26"/>
      <c r="I695" s="26"/>
      <c r="J695" s="26" t="s">
        <v>8512</v>
      </c>
      <c r="K695" s="31"/>
      <c r="L695" s="26"/>
      <c r="M695" s="26" t="s">
        <v>8512</v>
      </c>
      <c r="N695" s="26"/>
      <c r="O695" s="26"/>
      <c r="Q695" s="29" t="str">
        <f t="shared" si="708"/>
        <v>G-BYXM</v>
      </c>
      <c r="R695" s="29" t="str">
        <f t="shared" si="709"/>
        <v>BABCOCK AEROSPACE LTD</v>
      </c>
      <c r="S695" s="29" t="str">
        <f t="shared" si="710"/>
        <v>G115</v>
      </c>
      <c r="T695" s="29" t="str">
        <f t="shared" si="711"/>
        <v>TUTOR</v>
      </c>
      <c r="U695" s="29">
        <f t="shared" si="712"/>
        <v>0</v>
      </c>
      <c r="V695" s="29" t="str">
        <f t="shared" si="713"/>
        <v>BM</v>
      </c>
      <c r="W695" s="29" t="str">
        <f t="shared" si="714"/>
        <v>M</v>
      </c>
      <c r="X695" s="29">
        <f t="shared" si="715"/>
        <v>0</v>
      </c>
      <c r="Y695" s="29">
        <f t="shared" si="716"/>
        <v>0</v>
      </c>
      <c r="Z695" s="29">
        <f t="shared" si="717"/>
        <v>0</v>
      </c>
      <c r="AA695" s="29">
        <f t="shared" si="718"/>
        <v>0</v>
      </c>
      <c r="AB695" s="29">
        <f t="shared" si="719"/>
        <v>0</v>
      </c>
      <c r="AC695" s="29">
        <f t="shared" si="720"/>
        <v>0</v>
      </c>
      <c r="AD695" s="29">
        <f t="shared" si="721"/>
        <v>0</v>
      </c>
      <c r="AE695" s="29">
        <f t="shared" si="722"/>
        <v>0</v>
      </c>
    </row>
    <row r="696" spans="1:31" x14ac:dyDescent="0.25">
      <c r="A696" s="28" t="s">
        <v>8743</v>
      </c>
      <c r="B696" s="26" t="s">
        <v>1277</v>
      </c>
      <c r="C696" s="26" t="s">
        <v>658</v>
      </c>
      <c r="D696" s="26" t="s">
        <v>658</v>
      </c>
      <c r="E696" s="31"/>
      <c r="F696" s="31" t="s">
        <v>217</v>
      </c>
      <c r="G696" s="26" t="s">
        <v>88</v>
      </c>
      <c r="H696" s="26"/>
      <c r="I696" s="26"/>
      <c r="J696" s="26" t="s">
        <v>1257</v>
      </c>
      <c r="K696" s="31"/>
      <c r="L696" s="26"/>
      <c r="M696" s="26" t="s">
        <v>1257</v>
      </c>
      <c r="N696" s="26"/>
      <c r="O696" s="26"/>
      <c r="Q696" s="29" t="str">
        <f t="shared" si="708"/>
        <v>G-BYXO</v>
      </c>
      <c r="R696" s="29" t="str">
        <f t="shared" si="709"/>
        <v>BABCOCK AEROSPACE LTD</v>
      </c>
      <c r="S696" s="29" t="str">
        <f t="shared" si="710"/>
        <v>G115</v>
      </c>
      <c r="T696" s="29" t="str">
        <f t="shared" si="711"/>
        <v>TUTOR</v>
      </c>
      <c r="U696" s="29">
        <f t="shared" si="712"/>
        <v>0</v>
      </c>
      <c r="V696" s="29" t="str">
        <f t="shared" si="713"/>
        <v>BM</v>
      </c>
      <c r="W696" s="29" t="str">
        <f t="shared" si="714"/>
        <v>M</v>
      </c>
      <c r="X696" s="29">
        <f t="shared" si="715"/>
        <v>0</v>
      </c>
      <c r="Y696" s="29">
        <f t="shared" si="716"/>
        <v>0</v>
      </c>
      <c r="Z696" s="29" t="str">
        <f t="shared" si="717"/>
        <v>UAM</v>
      </c>
      <c r="AA696" s="29">
        <f t="shared" si="718"/>
        <v>0</v>
      </c>
      <c r="AB696" s="29">
        <f t="shared" si="719"/>
        <v>0</v>
      </c>
      <c r="AC696" s="29">
        <f t="shared" si="720"/>
        <v>0</v>
      </c>
      <c r="AD696" s="29">
        <f t="shared" si="721"/>
        <v>0</v>
      </c>
      <c r="AE696" s="29">
        <f t="shared" si="722"/>
        <v>0</v>
      </c>
    </row>
    <row r="697" spans="1:31" x14ac:dyDescent="0.25">
      <c r="A697" s="28" t="s">
        <v>1312</v>
      </c>
      <c r="B697" s="26" t="s">
        <v>1277</v>
      </c>
      <c r="C697" s="26" t="s">
        <v>658</v>
      </c>
      <c r="D697" s="26" t="s">
        <v>658</v>
      </c>
      <c r="E697" s="31"/>
      <c r="F697" s="31" t="s">
        <v>217</v>
      </c>
      <c r="G697" s="26" t="s">
        <v>88</v>
      </c>
      <c r="H697" s="26"/>
      <c r="I697" s="26"/>
      <c r="J697" s="26" t="s">
        <v>1257</v>
      </c>
      <c r="K697" s="31"/>
      <c r="L697" s="26"/>
      <c r="M697" s="26" t="s">
        <v>1257</v>
      </c>
      <c r="N697" s="26"/>
      <c r="O697" s="26"/>
      <c r="Q697" s="29" t="str">
        <f t="shared" si="708"/>
        <v>G-BYXP</v>
      </c>
      <c r="R697" s="29" t="str">
        <f t="shared" si="709"/>
        <v>BABCOCK AEROSPACE LTD</v>
      </c>
      <c r="S697" s="29" t="str">
        <f t="shared" si="710"/>
        <v>G115</v>
      </c>
      <c r="T697" s="29" t="str">
        <f t="shared" si="711"/>
        <v>TUTOR</v>
      </c>
      <c r="U697" s="29">
        <f t="shared" si="712"/>
        <v>0</v>
      </c>
      <c r="V697" s="29" t="str">
        <f t="shared" si="713"/>
        <v>BM</v>
      </c>
      <c r="W697" s="29" t="str">
        <f t="shared" si="714"/>
        <v>M</v>
      </c>
      <c r="X697" s="29">
        <f t="shared" si="715"/>
        <v>0</v>
      </c>
      <c r="Y697" s="29">
        <f t="shared" si="716"/>
        <v>0</v>
      </c>
      <c r="Z697" s="29">
        <f t="shared" si="717"/>
        <v>0</v>
      </c>
      <c r="AA697" s="29">
        <f t="shared" si="718"/>
        <v>0</v>
      </c>
      <c r="AB697" s="29">
        <f t="shared" si="719"/>
        <v>0</v>
      </c>
      <c r="AC697" s="29">
        <f t="shared" si="720"/>
        <v>0</v>
      </c>
      <c r="AD697" s="29">
        <f t="shared" si="721"/>
        <v>0</v>
      </c>
      <c r="AE697" s="29">
        <f t="shared" si="722"/>
        <v>0</v>
      </c>
    </row>
    <row r="698" spans="1:31" x14ac:dyDescent="0.25">
      <c r="A698" s="28" t="s">
        <v>8744</v>
      </c>
      <c r="B698" s="26" t="s">
        <v>1277</v>
      </c>
      <c r="C698" s="26" t="s">
        <v>658</v>
      </c>
      <c r="D698" s="26" t="s">
        <v>658</v>
      </c>
      <c r="E698" s="31"/>
      <c r="F698" s="31" t="s">
        <v>217</v>
      </c>
      <c r="G698" s="26" t="s">
        <v>88</v>
      </c>
      <c r="H698" s="26"/>
      <c r="I698" s="26"/>
      <c r="J698" s="26" t="s">
        <v>1257</v>
      </c>
      <c r="K698" s="31"/>
      <c r="L698" s="26"/>
      <c r="M698" s="26" t="s">
        <v>1257</v>
      </c>
      <c r="N698" s="26"/>
      <c r="O698" s="26"/>
      <c r="Q698" s="29" t="str">
        <f t="shared" si="708"/>
        <v>G-BYXS</v>
      </c>
      <c r="R698" s="29" t="str">
        <f t="shared" si="709"/>
        <v>BABCOCK AEROSPACE LTD</v>
      </c>
      <c r="S698" s="29" t="str">
        <f t="shared" si="710"/>
        <v>G115</v>
      </c>
      <c r="T698" s="29" t="str">
        <f t="shared" si="711"/>
        <v>TUTOR</v>
      </c>
      <c r="U698" s="29">
        <f t="shared" si="712"/>
        <v>0</v>
      </c>
      <c r="V698" s="29" t="str">
        <f t="shared" si="713"/>
        <v>BM</v>
      </c>
      <c r="W698" s="29" t="str">
        <f t="shared" si="714"/>
        <v>M</v>
      </c>
      <c r="X698" s="29">
        <f t="shared" si="715"/>
        <v>0</v>
      </c>
      <c r="Y698" s="29">
        <f t="shared" si="716"/>
        <v>0</v>
      </c>
      <c r="Z698" s="29">
        <f t="shared" si="717"/>
        <v>0</v>
      </c>
      <c r="AA698" s="29">
        <f t="shared" si="718"/>
        <v>0</v>
      </c>
      <c r="AB698" s="29">
        <f t="shared" si="719"/>
        <v>0</v>
      </c>
      <c r="AC698" s="29">
        <f t="shared" si="720"/>
        <v>0</v>
      </c>
      <c r="AD698" s="29">
        <f t="shared" si="721"/>
        <v>0</v>
      </c>
      <c r="AE698" s="29">
        <f t="shared" si="722"/>
        <v>0</v>
      </c>
    </row>
    <row r="699" spans="1:31" x14ac:dyDescent="0.25">
      <c r="A699" s="28" t="s">
        <v>8745</v>
      </c>
      <c r="B699" s="26" t="s">
        <v>1277</v>
      </c>
      <c r="C699" s="26" t="s">
        <v>658</v>
      </c>
      <c r="D699" s="26" t="s">
        <v>658</v>
      </c>
      <c r="E699" s="31"/>
      <c r="F699" s="31" t="s">
        <v>217</v>
      </c>
      <c r="G699" s="26" t="s">
        <v>88</v>
      </c>
      <c r="H699" s="26"/>
      <c r="I699" s="26"/>
      <c r="J699" s="26" t="s">
        <v>1257</v>
      </c>
      <c r="K699" s="31"/>
      <c r="L699" s="26"/>
      <c r="M699" s="26" t="s">
        <v>1257</v>
      </c>
      <c r="N699" s="26"/>
      <c r="O699" s="26"/>
      <c r="Q699" s="29" t="str">
        <f t="shared" si="708"/>
        <v>G-BYXT</v>
      </c>
      <c r="R699" s="29" t="str">
        <f t="shared" si="709"/>
        <v>BABCOCK AEROSPACE LTD</v>
      </c>
      <c r="S699" s="29" t="str">
        <f t="shared" si="710"/>
        <v>G115</v>
      </c>
      <c r="T699" s="29" t="str">
        <f t="shared" si="711"/>
        <v>TUTOR</v>
      </c>
      <c r="U699" s="29">
        <f t="shared" si="712"/>
        <v>0</v>
      </c>
      <c r="V699" s="29" t="str">
        <f t="shared" si="713"/>
        <v>BM</v>
      </c>
      <c r="W699" s="29" t="str">
        <f t="shared" si="714"/>
        <v>M</v>
      </c>
      <c r="X699" s="29">
        <f t="shared" si="715"/>
        <v>0</v>
      </c>
      <c r="Y699" s="29">
        <f t="shared" si="716"/>
        <v>0</v>
      </c>
      <c r="Z699" s="29">
        <f t="shared" si="717"/>
        <v>0</v>
      </c>
      <c r="AA699" s="29">
        <f t="shared" si="718"/>
        <v>0</v>
      </c>
      <c r="AB699" s="29">
        <f t="shared" si="719"/>
        <v>0</v>
      </c>
      <c r="AC699" s="29">
        <f t="shared" si="720"/>
        <v>0</v>
      </c>
      <c r="AD699" s="29">
        <f t="shared" si="721"/>
        <v>0</v>
      </c>
      <c r="AE699" s="29">
        <f t="shared" si="722"/>
        <v>0</v>
      </c>
    </row>
    <row r="700" spans="1:31" x14ac:dyDescent="0.25">
      <c r="A700" s="28" t="s">
        <v>8746</v>
      </c>
      <c r="B700" s="26" t="s">
        <v>1277</v>
      </c>
      <c r="C700" s="26" t="s">
        <v>658</v>
      </c>
      <c r="D700" s="26" t="s">
        <v>658</v>
      </c>
      <c r="E700" s="31"/>
      <c r="F700" s="31" t="s">
        <v>217</v>
      </c>
      <c r="G700" s="26" t="s">
        <v>88</v>
      </c>
      <c r="H700" s="26"/>
      <c r="I700" s="26"/>
      <c r="J700" s="26" t="s">
        <v>1257</v>
      </c>
      <c r="K700" s="31"/>
      <c r="L700" s="26"/>
      <c r="M700" s="26" t="s">
        <v>1257</v>
      </c>
      <c r="N700" s="26"/>
      <c r="O700" s="26"/>
      <c r="Q700" s="29" t="str">
        <f t="shared" si="708"/>
        <v>G-BYXX</v>
      </c>
      <c r="R700" s="29" t="str">
        <f t="shared" si="709"/>
        <v>BABCOCK AEROSPACE LTD</v>
      </c>
      <c r="S700" s="29" t="str">
        <f t="shared" si="710"/>
        <v>G115</v>
      </c>
      <c r="T700" s="29" t="str">
        <f t="shared" si="711"/>
        <v>TUTOR</v>
      </c>
      <c r="U700" s="29">
        <f t="shared" si="712"/>
        <v>0</v>
      </c>
      <c r="V700" s="29" t="str">
        <f t="shared" si="713"/>
        <v>BM</v>
      </c>
      <c r="W700" s="29" t="str">
        <f t="shared" si="714"/>
        <v>M</v>
      </c>
      <c r="X700" s="29">
        <f t="shared" si="715"/>
        <v>0</v>
      </c>
      <c r="Y700" s="29">
        <f t="shared" si="716"/>
        <v>0</v>
      </c>
      <c r="Z700" s="29">
        <f t="shared" si="717"/>
        <v>0</v>
      </c>
      <c r="AA700" s="29">
        <f t="shared" si="718"/>
        <v>0</v>
      </c>
      <c r="AB700" s="29">
        <f t="shared" si="719"/>
        <v>0</v>
      </c>
      <c r="AC700" s="29">
        <f t="shared" si="720"/>
        <v>0</v>
      </c>
      <c r="AD700" s="29">
        <f t="shared" si="721"/>
        <v>0</v>
      </c>
      <c r="AE700" s="29">
        <f t="shared" si="722"/>
        <v>0</v>
      </c>
    </row>
    <row r="701" spans="1:31" x14ac:dyDescent="0.25">
      <c r="A701" s="28" t="s">
        <v>1313</v>
      </c>
      <c r="B701" s="26" t="s">
        <v>1277</v>
      </c>
      <c r="C701" s="26" t="s">
        <v>658</v>
      </c>
      <c r="D701" s="26" t="s">
        <v>658</v>
      </c>
      <c r="E701" s="31"/>
      <c r="F701" s="31" t="s">
        <v>217</v>
      </c>
      <c r="G701" s="26" t="s">
        <v>88</v>
      </c>
      <c r="H701" s="26"/>
      <c r="I701" s="26"/>
      <c r="J701" s="26" t="s">
        <v>1257</v>
      </c>
      <c r="K701" s="31"/>
      <c r="L701" s="26"/>
      <c r="M701" s="26" t="s">
        <v>1257</v>
      </c>
      <c r="N701" s="26"/>
      <c r="O701" s="26"/>
      <c r="Q701" s="29" t="str">
        <f t="shared" si="708"/>
        <v>G-BYXZ</v>
      </c>
      <c r="R701" s="29" t="str">
        <f t="shared" si="709"/>
        <v>BABCOCK AEROSPACE LTD</v>
      </c>
      <c r="S701" s="29" t="str">
        <f t="shared" si="710"/>
        <v>G115</v>
      </c>
      <c r="T701" s="29" t="str">
        <f t="shared" si="711"/>
        <v>TUTOR</v>
      </c>
      <c r="U701" s="29">
        <f t="shared" si="712"/>
        <v>0</v>
      </c>
      <c r="V701" s="29" t="str">
        <f t="shared" si="713"/>
        <v>BM</v>
      </c>
      <c r="W701" s="29" t="str">
        <f t="shared" si="714"/>
        <v>M</v>
      </c>
      <c r="X701" s="29">
        <f t="shared" si="715"/>
        <v>0</v>
      </c>
      <c r="Y701" s="29">
        <f t="shared" si="716"/>
        <v>0</v>
      </c>
      <c r="Z701" s="29" t="str">
        <f t="shared" si="717"/>
        <v>CWL</v>
      </c>
      <c r="AA701" s="29">
        <f t="shared" si="718"/>
        <v>0</v>
      </c>
      <c r="AB701" s="29">
        <f t="shared" si="719"/>
        <v>0</v>
      </c>
      <c r="AC701" s="29">
        <f t="shared" si="720"/>
        <v>0</v>
      </c>
      <c r="AD701" s="29">
        <f t="shared" si="721"/>
        <v>0</v>
      </c>
      <c r="AE701" s="29">
        <f t="shared" si="722"/>
        <v>0</v>
      </c>
    </row>
    <row r="702" spans="1:31" x14ac:dyDescent="0.25">
      <c r="A702" s="28" t="s">
        <v>8747</v>
      </c>
      <c r="B702" s="26" t="s">
        <v>1277</v>
      </c>
      <c r="C702" s="26" t="s">
        <v>658</v>
      </c>
      <c r="D702" s="26" t="s">
        <v>658</v>
      </c>
      <c r="E702" s="31"/>
      <c r="F702" s="31" t="s">
        <v>217</v>
      </c>
      <c r="G702" s="26" t="s">
        <v>88</v>
      </c>
      <c r="H702" s="26"/>
      <c r="I702" s="26"/>
      <c r="J702" s="26" t="s">
        <v>1257</v>
      </c>
      <c r="K702" s="31"/>
      <c r="L702" s="26"/>
      <c r="M702" s="26" t="s">
        <v>1257</v>
      </c>
      <c r="N702" s="26"/>
      <c r="O702" s="26"/>
      <c r="Q702" s="29" t="str">
        <f t="shared" si="708"/>
        <v>G-BYYA</v>
      </c>
      <c r="R702" s="29" t="str">
        <f t="shared" si="709"/>
        <v>BABCOCK AEROSPACE LTD</v>
      </c>
      <c r="S702" s="29" t="str">
        <f t="shared" si="710"/>
        <v>G115</v>
      </c>
      <c r="T702" s="29" t="str">
        <f t="shared" si="711"/>
        <v>TUTOR</v>
      </c>
      <c r="U702" s="29">
        <f t="shared" si="712"/>
        <v>0</v>
      </c>
      <c r="V702" s="29" t="str">
        <f t="shared" si="713"/>
        <v>BM</v>
      </c>
      <c r="W702" s="29" t="str">
        <f t="shared" si="714"/>
        <v>M</v>
      </c>
      <c r="X702" s="29">
        <f t="shared" si="715"/>
        <v>0</v>
      </c>
      <c r="Y702" s="29">
        <f t="shared" si="716"/>
        <v>0</v>
      </c>
      <c r="Z702" s="29">
        <f t="shared" si="717"/>
        <v>0</v>
      </c>
      <c r="AA702" s="29">
        <f t="shared" si="718"/>
        <v>0</v>
      </c>
      <c r="AB702" s="29">
        <f t="shared" si="719"/>
        <v>0</v>
      </c>
      <c r="AC702" s="29">
        <f t="shared" si="720"/>
        <v>0</v>
      </c>
      <c r="AD702" s="29">
        <f t="shared" si="721"/>
        <v>0</v>
      </c>
      <c r="AE702" s="29">
        <f t="shared" si="722"/>
        <v>0</v>
      </c>
    </row>
    <row r="703" spans="1:31" x14ac:dyDescent="0.25">
      <c r="A703" s="28" t="s">
        <v>8748</v>
      </c>
      <c r="B703" s="26" t="s">
        <v>1277</v>
      </c>
      <c r="C703" s="26" t="s">
        <v>658</v>
      </c>
      <c r="D703" s="26" t="s">
        <v>658</v>
      </c>
      <c r="E703" s="31"/>
      <c r="F703" s="31" t="s">
        <v>217</v>
      </c>
      <c r="G703" s="26" t="s">
        <v>88</v>
      </c>
      <c r="H703" s="26"/>
      <c r="I703" s="26"/>
      <c r="J703" s="26" t="s">
        <v>1257</v>
      </c>
      <c r="K703" s="31"/>
      <c r="L703" s="26"/>
      <c r="M703" s="26" t="s">
        <v>1257</v>
      </c>
      <c r="N703" s="26"/>
      <c r="O703" s="26"/>
      <c r="Q703" s="29" t="str">
        <f t="shared" si="708"/>
        <v>G-BYYB</v>
      </c>
      <c r="R703" s="29" t="str">
        <f t="shared" si="709"/>
        <v>BABCOCK AEROSPACE LTD</v>
      </c>
      <c r="S703" s="29" t="str">
        <f t="shared" si="710"/>
        <v>G115</v>
      </c>
      <c r="T703" s="29" t="str">
        <f t="shared" si="711"/>
        <v>TUTOR</v>
      </c>
      <c r="U703" s="29">
        <f t="shared" si="712"/>
        <v>0</v>
      </c>
      <c r="V703" s="29" t="str">
        <f t="shared" si="713"/>
        <v>BM</v>
      </c>
      <c r="W703" s="29" t="str">
        <f t="shared" si="714"/>
        <v>M</v>
      </c>
      <c r="X703" s="29">
        <f t="shared" si="715"/>
        <v>0</v>
      </c>
      <c r="Y703" s="29">
        <f t="shared" si="716"/>
        <v>0</v>
      </c>
      <c r="Z703" s="29" t="str">
        <f t="shared" si="717"/>
        <v>UAM</v>
      </c>
      <c r="AA703" s="29">
        <f t="shared" si="718"/>
        <v>0</v>
      </c>
      <c r="AB703" s="29">
        <f t="shared" si="719"/>
        <v>0</v>
      </c>
      <c r="AC703" s="29">
        <f t="shared" si="720"/>
        <v>0</v>
      </c>
      <c r="AD703" s="29">
        <f t="shared" si="721"/>
        <v>0</v>
      </c>
      <c r="AE703" s="29">
        <f t="shared" si="722"/>
        <v>0</v>
      </c>
    </row>
    <row r="704" spans="1:31" x14ac:dyDescent="0.25">
      <c r="A704" s="28" t="s">
        <v>8749</v>
      </c>
      <c r="B704" s="26" t="s">
        <v>1277</v>
      </c>
      <c r="C704" s="26" t="s">
        <v>658</v>
      </c>
      <c r="D704" s="26" t="s">
        <v>658</v>
      </c>
      <c r="E704" s="31"/>
      <c r="F704" s="31" t="s">
        <v>217</v>
      </c>
      <c r="G704" s="26" t="s">
        <v>88</v>
      </c>
      <c r="H704" s="26"/>
      <c r="I704" s="26"/>
      <c r="J704" s="26" t="s">
        <v>1257</v>
      </c>
      <c r="K704" s="31"/>
      <c r="L704" s="26"/>
      <c r="M704" s="26" t="s">
        <v>1257</v>
      </c>
      <c r="N704" s="26"/>
      <c r="O704" s="26"/>
      <c r="Q704" s="29" t="str">
        <f t="shared" si="708"/>
        <v>G-CGKD</v>
      </c>
      <c r="R704" s="29" t="str">
        <f t="shared" si="709"/>
        <v>BABCOCK AEROSPACE LTD</v>
      </c>
      <c r="S704" s="29" t="str">
        <f t="shared" si="710"/>
        <v>G115</v>
      </c>
      <c r="T704" s="29" t="str">
        <f t="shared" si="711"/>
        <v>TUTOR</v>
      </c>
      <c r="U704" s="29">
        <f t="shared" si="712"/>
        <v>0</v>
      </c>
      <c r="V704" s="29" t="str">
        <f t="shared" si="713"/>
        <v>BM</v>
      </c>
      <c r="W704" s="29" t="str">
        <f t="shared" si="714"/>
        <v>M</v>
      </c>
      <c r="X704" s="29">
        <f t="shared" si="715"/>
        <v>0</v>
      </c>
      <c r="Y704" s="29">
        <f t="shared" si="716"/>
        <v>0</v>
      </c>
      <c r="Z704" s="29">
        <f t="shared" si="717"/>
        <v>0</v>
      </c>
      <c r="AA704" s="29">
        <f t="shared" si="718"/>
        <v>0</v>
      </c>
      <c r="AB704" s="29">
        <f t="shared" si="719"/>
        <v>0</v>
      </c>
      <c r="AC704" s="29">
        <f t="shared" si="720"/>
        <v>0</v>
      </c>
      <c r="AD704" s="29">
        <f t="shared" si="721"/>
        <v>0</v>
      </c>
      <c r="AE704" s="29">
        <f t="shared" si="722"/>
        <v>0</v>
      </c>
    </row>
    <row r="705" spans="1:31" x14ac:dyDescent="0.25">
      <c r="A705" s="28" t="s">
        <v>1314</v>
      </c>
      <c r="B705" s="26" t="s">
        <v>1277</v>
      </c>
      <c r="C705" s="26" t="s">
        <v>658</v>
      </c>
      <c r="D705" s="26" t="s">
        <v>658</v>
      </c>
      <c r="E705" s="31"/>
      <c r="F705" s="31" t="s">
        <v>217</v>
      </c>
      <c r="G705" s="26" t="s">
        <v>88</v>
      </c>
      <c r="H705" s="26"/>
      <c r="I705" s="26"/>
      <c r="J705" s="26" t="s">
        <v>1257</v>
      </c>
      <c r="K705" s="31"/>
      <c r="L705" s="26"/>
      <c r="M705" s="26" t="s">
        <v>1257</v>
      </c>
      <c r="N705" s="26"/>
      <c r="O705" s="26"/>
      <c r="Q705" s="29" t="str">
        <f t="shared" si="708"/>
        <v>G-CGKE</v>
      </c>
      <c r="R705" s="29" t="str">
        <f t="shared" si="709"/>
        <v>BABCOCK AEROSPACE LTD</v>
      </c>
      <c r="S705" s="29" t="str">
        <f t="shared" si="710"/>
        <v>G115</v>
      </c>
      <c r="T705" s="29" t="str">
        <f t="shared" si="711"/>
        <v>TUTOR</v>
      </c>
      <c r="U705" s="29">
        <f t="shared" si="712"/>
        <v>0</v>
      </c>
      <c r="V705" s="29" t="str">
        <f t="shared" si="713"/>
        <v>BM</v>
      </c>
      <c r="W705" s="29" t="str">
        <f t="shared" si="714"/>
        <v>M</v>
      </c>
      <c r="X705" s="29">
        <f t="shared" si="715"/>
        <v>0</v>
      </c>
      <c r="Y705" s="29">
        <f t="shared" si="716"/>
        <v>0</v>
      </c>
      <c r="Z705" s="29">
        <f t="shared" si="717"/>
        <v>0</v>
      </c>
      <c r="AA705" s="29">
        <f t="shared" si="718"/>
        <v>0</v>
      </c>
      <c r="AB705" s="29">
        <f t="shared" si="719"/>
        <v>0</v>
      </c>
      <c r="AC705" s="29">
        <f t="shared" si="720"/>
        <v>0</v>
      </c>
      <c r="AD705" s="29">
        <f t="shared" si="721"/>
        <v>0</v>
      </c>
      <c r="AE705" s="29">
        <f t="shared" si="722"/>
        <v>0</v>
      </c>
    </row>
    <row r="706" spans="1:31" x14ac:dyDescent="0.25">
      <c r="A706" s="28" t="s">
        <v>8750</v>
      </c>
      <c r="B706" s="26" t="s">
        <v>1277</v>
      </c>
      <c r="C706" s="26" t="s">
        <v>658</v>
      </c>
      <c r="D706" s="26" t="s">
        <v>658</v>
      </c>
      <c r="E706" s="31"/>
      <c r="F706" s="31" t="s">
        <v>217</v>
      </c>
      <c r="G706" s="26" t="s">
        <v>88</v>
      </c>
      <c r="H706" s="26"/>
      <c r="I706" s="26"/>
      <c r="J706" s="26" t="s">
        <v>1257</v>
      </c>
      <c r="K706" s="31"/>
      <c r="L706" s="26"/>
      <c r="M706" s="26" t="s">
        <v>1257</v>
      </c>
      <c r="N706" s="26"/>
      <c r="O706" s="26"/>
      <c r="Q706" s="29" t="str">
        <f t="shared" si="708"/>
        <v>G-CGKG</v>
      </c>
      <c r="R706" s="29" t="str">
        <f t="shared" si="709"/>
        <v>BABCOCK AEROSPACE LTD</v>
      </c>
      <c r="S706" s="29" t="str">
        <f t="shared" si="710"/>
        <v>G115</v>
      </c>
      <c r="T706" s="29" t="str">
        <f t="shared" si="711"/>
        <v>TUTOR</v>
      </c>
      <c r="U706" s="29">
        <f t="shared" si="712"/>
        <v>0</v>
      </c>
      <c r="V706" s="29" t="str">
        <f t="shared" si="713"/>
        <v>BM</v>
      </c>
      <c r="W706" s="29" t="str">
        <f t="shared" si="714"/>
        <v>M</v>
      </c>
      <c r="X706" s="29">
        <f t="shared" si="715"/>
        <v>0</v>
      </c>
      <c r="Y706" s="29">
        <f t="shared" si="716"/>
        <v>0</v>
      </c>
      <c r="Z706" s="29">
        <f t="shared" si="717"/>
        <v>0</v>
      </c>
      <c r="AA706" s="29">
        <f t="shared" si="718"/>
        <v>0</v>
      </c>
      <c r="AB706" s="29">
        <f t="shared" si="719"/>
        <v>0</v>
      </c>
      <c r="AC706" s="29">
        <f t="shared" si="720"/>
        <v>0</v>
      </c>
      <c r="AD706" s="29">
        <f t="shared" si="721"/>
        <v>0</v>
      </c>
      <c r="AE706" s="29">
        <f t="shared" si="722"/>
        <v>0</v>
      </c>
    </row>
    <row r="707" spans="1:31" x14ac:dyDescent="0.25">
      <c r="A707" s="28" t="s">
        <v>8751</v>
      </c>
      <c r="B707" s="26" t="s">
        <v>1277</v>
      </c>
      <c r="C707" s="26" t="s">
        <v>658</v>
      </c>
      <c r="D707" s="26" t="s">
        <v>658</v>
      </c>
      <c r="E707" s="31"/>
      <c r="F707" s="31" t="s">
        <v>217</v>
      </c>
      <c r="G707" s="26" t="s">
        <v>88</v>
      </c>
      <c r="H707" s="26"/>
      <c r="I707" s="26"/>
      <c r="J707" s="26" t="s">
        <v>1257</v>
      </c>
      <c r="K707" s="31"/>
      <c r="L707" s="26"/>
      <c r="M707" s="26" t="s">
        <v>1257</v>
      </c>
      <c r="N707" s="26"/>
      <c r="O707" s="26"/>
      <c r="Q707" s="29" t="str">
        <f t="shared" si="708"/>
        <v>G-CGKH</v>
      </c>
      <c r="R707" s="29" t="str">
        <f t="shared" si="709"/>
        <v>BABCOCK AEROSPACE LTD</v>
      </c>
      <c r="S707" s="29" t="str">
        <f t="shared" si="710"/>
        <v>G115</v>
      </c>
      <c r="T707" s="29" t="str">
        <f t="shared" si="711"/>
        <v>TUTOR</v>
      </c>
      <c r="U707" s="29">
        <f t="shared" si="712"/>
        <v>0</v>
      </c>
      <c r="V707" s="29" t="str">
        <f t="shared" si="713"/>
        <v>BM</v>
      </c>
      <c r="W707" s="29" t="str">
        <f t="shared" si="714"/>
        <v>M</v>
      </c>
      <c r="X707" s="29">
        <f t="shared" si="715"/>
        <v>0</v>
      </c>
      <c r="Y707" s="29">
        <f t="shared" si="716"/>
        <v>0</v>
      </c>
      <c r="Z707" s="29">
        <f t="shared" si="717"/>
        <v>0</v>
      </c>
      <c r="AA707" s="29">
        <f t="shared" si="718"/>
        <v>0</v>
      </c>
      <c r="AB707" s="29">
        <f t="shared" si="719"/>
        <v>0</v>
      </c>
      <c r="AC707" s="29">
        <f t="shared" si="720"/>
        <v>0</v>
      </c>
      <c r="AD707" s="29">
        <f t="shared" si="721"/>
        <v>0</v>
      </c>
      <c r="AE707" s="29">
        <f t="shared" si="722"/>
        <v>0</v>
      </c>
    </row>
    <row r="708" spans="1:31" x14ac:dyDescent="0.25">
      <c r="A708" s="28" t="s">
        <v>8752</v>
      </c>
      <c r="B708" s="26" t="s">
        <v>1277</v>
      </c>
      <c r="C708" s="26" t="s">
        <v>658</v>
      </c>
      <c r="D708" s="26" t="s">
        <v>658</v>
      </c>
      <c r="E708" s="31"/>
      <c r="F708" s="31" t="s">
        <v>217</v>
      </c>
      <c r="G708" s="26" t="s">
        <v>88</v>
      </c>
      <c r="H708" s="26"/>
      <c r="I708" s="26"/>
      <c r="J708" s="26" t="s">
        <v>1257</v>
      </c>
      <c r="K708" s="31"/>
      <c r="L708" s="26"/>
      <c r="M708" s="26" t="s">
        <v>1257</v>
      </c>
      <c r="N708" s="26"/>
      <c r="O708" s="26"/>
      <c r="Q708" s="29" t="str">
        <f t="shared" si="708"/>
        <v>G-CGKK</v>
      </c>
      <c r="R708" s="29" t="str">
        <f t="shared" si="709"/>
        <v>BABCOCK AEROSPACE LTD</v>
      </c>
      <c r="S708" s="29" t="str">
        <f t="shared" si="710"/>
        <v>G115</v>
      </c>
      <c r="T708" s="29" t="str">
        <f t="shared" si="711"/>
        <v>TUTOR</v>
      </c>
      <c r="U708" s="29">
        <f t="shared" si="712"/>
        <v>0</v>
      </c>
      <c r="V708" s="29" t="str">
        <f t="shared" si="713"/>
        <v>BM</v>
      </c>
      <c r="W708" s="29" t="str">
        <f t="shared" si="714"/>
        <v>M</v>
      </c>
      <c r="X708" s="29">
        <f t="shared" si="715"/>
        <v>0</v>
      </c>
      <c r="Y708" s="29">
        <f t="shared" si="716"/>
        <v>0</v>
      </c>
      <c r="Z708" s="29">
        <f t="shared" si="717"/>
        <v>0</v>
      </c>
      <c r="AA708" s="29">
        <f t="shared" si="718"/>
        <v>0</v>
      </c>
      <c r="AB708" s="29">
        <f t="shared" si="719"/>
        <v>0</v>
      </c>
      <c r="AC708" s="29">
        <f t="shared" si="720"/>
        <v>0</v>
      </c>
      <c r="AD708" s="29">
        <f t="shared" si="721"/>
        <v>0</v>
      </c>
      <c r="AE708" s="29">
        <f t="shared" si="722"/>
        <v>0</v>
      </c>
    </row>
    <row r="709" spans="1:31" x14ac:dyDescent="0.25">
      <c r="A709" s="28" t="s">
        <v>8753</v>
      </c>
      <c r="B709" s="26" t="s">
        <v>1277</v>
      </c>
      <c r="C709" s="26" t="s">
        <v>658</v>
      </c>
      <c r="D709" s="26" t="s">
        <v>658</v>
      </c>
      <c r="E709" s="31"/>
      <c r="F709" s="31" t="s">
        <v>217</v>
      </c>
      <c r="G709" s="26" t="s">
        <v>88</v>
      </c>
      <c r="H709" s="26"/>
      <c r="I709" s="26"/>
      <c r="J709" s="26" t="s">
        <v>1257</v>
      </c>
      <c r="K709" s="31"/>
      <c r="L709" s="26"/>
      <c r="M709" s="26" t="s">
        <v>1257</v>
      </c>
      <c r="N709" s="26"/>
      <c r="O709" s="26"/>
      <c r="Q709" s="29" t="str">
        <f t="shared" si="708"/>
        <v>G-CGKL</v>
      </c>
      <c r="R709" s="29" t="str">
        <f t="shared" si="709"/>
        <v>BABCOCK AEROSPACE LTD</v>
      </c>
      <c r="S709" s="29" t="str">
        <f t="shared" si="710"/>
        <v>G115</v>
      </c>
      <c r="T709" s="29" t="str">
        <f t="shared" si="711"/>
        <v>TUTOR</v>
      </c>
      <c r="U709" s="29">
        <f t="shared" si="712"/>
        <v>0</v>
      </c>
      <c r="V709" s="29" t="str">
        <f t="shared" si="713"/>
        <v>BM</v>
      </c>
      <c r="W709" s="29" t="str">
        <f t="shared" si="714"/>
        <v>M</v>
      </c>
      <c r="X709" s="29">
        <f t="shared" si="715"/>
        <v>0</v>
      </c>
      <c r="Y709" s="29">
        <f t="shared" si="716"/>
        <v>0</v>
      </c>
      <c r="Z709" s="29">
        <f t="shared" si="717"/>
        <v>0</v>
      </c>
      <c r="AA709" s="29">
        <f t="shared" si="718"/>
        <v>0</v>
      </c>
      <c r="AB709" s="29">
        <f t="shared" si="719"/>
        <v>0</v>
      </c>
      <c r="AC709" s="29">
        <f t="shared" si="720"/>
        <v>0</v>
      </c>
      <c r="AD709" s="29">
        <f t="shared" si="721"/>
        <v>0</v>
      </c>
      <c r="AE709" s="29">
        <f t="shared" si="722"/>
        <v>0</v>
      </c>
    </row>
    <row r="710" spans="1:31" x14ac:dyDescent="0.25">
      <c r="A710" s="28" t="s">
        <v>8563</v>
      </c>
      <c r="B710" s="26" t="s">
        <v>691</v>
      </c>
      <c r="C710" s="26" t="s">
        <v>520</v>
      </c>
      <c r="D710" s="26"/>
      <c r="E710" s="31"/>
      <c r="F710" s="31" t="s">
        <v>396</v>
      </c>
      <c r="G710" s="26" t="s">
        <v>446</v>
      </c>
      <c r="H710" s="26"/>
      <c r="I710" s="26"/>
      <c r="J710" s="26" t="s">
        <v>8564</v>
      </c>
      <c r="K710" s="31"/>
      <c r="L710" s="26"/>
      <c r="M710" s="26" t="s">
        <v>8564</v>
      </c>
      <c r="N710" s="26"/>
      <c r="O710" s="26"/>
      <c r="Q710" s="29" t="str">
        <f t="shared" ref="Q710" si="723">A807</f>
        <v>G-CGKP</v>
      </c>
      <c r="R710" s="29" t="str">
        <f t="shared" ref="R710" si="724">B807</f>
        <v>BABCOCK AEROSPACE LTD</v>
      </c>
      <c r="S710" s="29" t="str">
        <f t="shared" ref="S710" si="725">C807</f>
        <v>G115</v>
      </c>
      <c r="T710" s="29" t="str">
        <f t="shared" ref="T710" si="726">D807</f>
        <v>TUTOR</v>
      </c>
      <c r="U710" s="29">
        <f t="shared" ref="U710" si="727">E807</f>
        <v>0</v>
      </c>
      <c r="V710" s="29" t="str">
        <f t="shared" ref="V710" si="728">F807</f>
        <v>BM</v>
      </c>
      <c r="W710" s="29" t="str">
        <f t="shared" ref="W710" si="729">G807</f>
        <v>M</v>
      </c>
      <c r="X710" s="29">
        <f t="shared" ref="X710" si="730">H807</f>
        <v>0</v>
      </c>
      <c r="Y710" s="29">
        <f t="shared" ref="Y710" si="731">I807</f>
        <v>0</v>
      </c>
      <c r="Z710" s="29">
        <f t="shared" ref="Z710" si="732">J807</f>
        <v>0</v>
      </c>
      <c r="AA710" s="29">
        <f t="shared" ref="AA710" si="733">K807</f>
        <v>0</v>
      </c>
      <c r="AB710" s="29">
        <f t="shared" ref="AB710" si="734">L807</f>
        <v>0</v>
      </c>
      <c r="AC710" s="29">
        <f t="shared" ref="AC710" si="735">M807</f>
        <v>0</v>
      </c>
      <c r="AD710" s="29">
        <f t="shared" ref="AD710" si="736">N807</f>
        <v>0</v>
      </c>
      <c r="AE710" s="29">
        <f t="shared" ref="AE710" si="737">O807</f>
        <v>0</v>
      </c>
    </row>
    <row r="711" spans="1:31" x14ac:dyDescent="0.25">
      <c r="A711" s="26" t="s">
        <v>1214</v>
      </c>
      <c r="B711" s="26" t="s">
        <v>214</v>
      </c>
      <c r="C711" s="26" t="s">
        <v>304</v>
      </c>
      <c r="D711" s="26" t="s">
        <v>305</v>
      </c>
      <c r="E711" s="26"/>
      <c r="F711" s="26" t="s">
        <v>217</v>
      </c>
      <c r="G711" s="26" t="s">
        <v>88</v>
      </c>
      <c r="H711" s="26"/>
      <c r="I711" s="26"/>
      <c r="J711" s="26"/>
      <c r="K711" s="26"/>
      <c r="L711" s="26"/>
      <c r="M711" s="26" t="s">
        <v>1214</v>
      </c>
      <c r="N711" s="26"/>
      <c r="O711" s="26"/>
      <c r="Q711" s="29" t="str">
        <f t="shared" ref="Q711:Q722" si="738">A809</f>
        <v>G-CGKS</v>
      </c>
      <c r="R711" s="29" t="str">
        <f t="shared" ref="R711:R722" si="739">B809</f>
        <v>BABCOCK AEROSPACE LTD</v>
      </c>
      <c r="S711" s="29" t="str">
        <f t="shared" ref="S711:S722" si="740">C809</f>
        <v>G115</v>
      </c>
      <c r="T711" s="29" t="str">
        <f t="shared" ref="T711:T722" si="741">D809</f>
        <v>TUTOR</v>
      </c>
      <c r="U711" s="29">
        <f t="shared" ref="U711:U722" si="742">E809</f>
        <v>0</v>
      </c>
      <c r="V711" s="29" t="str">
        <f t="shared" ref="V711:V722" si="743">F809</f>
        <v>BM</v>
      </c>
      <c r="W711" s="29" t="str">
        <f t="shared" ref="W711:W722" si="744">G809</f>
        <v>M</v>
      </c>
      <c r="X711" s="29">
        <f t="shared" ref="X711:X722" si="745">H809</f>
        <v>0</v>
      </c>
      <c r="Y711" s="29">
        <f t="shared" ref="Y711:Y722" si="746">I809</f>
        <v>0</v>
      </c>
      <c r="Z711" s="29">
        <f t="shared" ref="Z711:Z722" si="747">J809</f>
        <v>0</v>
      </c>
      <c r="AA711" s="29">
        <f t="shared" ref="AA711:AA722" si="748">K809</f>
        <v>0</v>
      </c>
      <c r="AB711" s="29">
        <f t="shared" ref="AB711:AB722" si="749">L809</f>
        <v>0</v>
      </c>
      <c r="AC711" s="29">
        <f t="shared" ref="AC711:AC722" si="750">M809</f>
        <v>0</v>
      </c>
      <c r="AD711" s="29">
        <f t="shared" ref="AD711:AD722" si="751">N809</f>
        <v>0</v>
      </c>
      <c r="AE711" s="29">
        <f t="shared" ref="AE711:AE722" si="752">O809</f>
        <v>0</v>
      </c>
    </row>
    <row r="712" spans="1:31" x14ac:dyDescent="0.25">
      <c r="A712" s="28" t="s">
        <v>9071</v>
      </c>
      <c r="B712" s="26" t="s">
        <v>9072</v>
      </c>
      <c r="C712" s="26" t="s">
        <v>495</v>
      </c>
      <c r="D712" s="40" t="s">
        <v>496</v>
      </c>
      <c r="E712" s="86"/>
      <c r="F712" s="86" t="s">
        <v>222</v>
      </c>
      <c r="G712" s="87" t="s">
        <v>229</v>
      </c>
      <c r="H712" s="87"/>
      <c r="I712" s="87"/>
      <c r="J712" s="26"/>
      <c r="K712" s="86"/>
      <c r="L712" s="87"/>
      <c r="M712" s="87" t="s">
        <v>8222</v>
      </c>
      <c r="N712" s="87"/>
      <c r="O712" s="87"/>
      <c r="Q712" s="29" t="str">
        <f t="shared" si="738"/>
        <v>G-CGKU</v>
      </c>
      <c r="R712" s="29" t="str">
        <f t="shared" si="739"/>
        <v>BABCOCK AEROSPACE LTD</v>
      </c>
      <c r="S712" s="29" t="str">
        <f t="shared" si="740"/>
        <v>G115</v>
      </c>
      <c r="T712" s="29" t="str">
        <f t="shared" si="741"/>
        <v>TUTOR</v>
      </c>
      <c r="U712" s="29">
        <f t="shared" si="742"/>
        <v>0</v>
      </c>
      <c r="V712" s="29" t="str">
        <f t="shared" si="743"/>
        <v>BM</v>
      </c>
      <c r="W712" s="29" t="str">
        <f t="shared" si="744"/>
        <v>M</v>
      </c>
      <c r="X712" s="29">
        <f t="shared" si="745"/>
        <v>0</v>
      </c>
      <c r="Y712" s="29">
        <f t="shared" si="746"/>
        <v>0</v>
      </c>
      <c r="Z712" s="29">
        <f t="shared" si="747"/>
        <v>0</v>
      </c>
      <c r="AA712" s="29">
        <f t="shared" si="748"/>
        <v>0</v>
      </c>
      <c r="AB712" s="29">
        <f t="shared" si="749"/>
        <v>0</v>
      </c>
      <c r="AC712" s="29">
        <f t="shared" si="750"/>
        <v>0</v>
      </c>
      <c r="AD712" s="29">
        <f t="shared" si="751"/>
        <v>0</v>
      </c>
      <c r="AE712" s="29">
        <f t="shared" si="752"/>
        <v>0</v>
      </c>
    </row>
    <row r="713" spans="1:31" x14ac:dyDescent="0.25">
      <c r="A713" s="28" t="s">
        <v>8220</v>
      </c>
      <c r="B713" s="26" t="s">
        <v>8221</v>
      </c>
      <c r="C713" s="26" t="s">
        <v>495</v>
      </c>
      <c r="D713" s="26" t="s">
        <v>496</v>
      </c>
      <c r="E713" s="31"/>
      <c r="F713" s="31" t="s">
        <v>222</v>
      </c>
      <c r="G713" s="26" t="s">
        <v>229</v>
      </c>
      <c r="H713" s="26"/>
      <c r="I713" s="26"/>
      <c r="J713" s="26"/>
      <c r="K713" s="31"/>
      <c r="L713" s="26"/>
      <c r="M713" s="26" t="s">
        <v>8222</v>
      </c>
      <c r="N713" s="26"/>
      <c r="O713" s="26"/>
      <c r="Q713" s="29" t="str">
        <f t="shared" si="738"/>
        <v>G-CGKW</v>
      </c>
      <c r="R713" s="29" t="str">
        <f t="shared" si="739"/>
        <v>BABCOCK AEROSPACE LTD</v>
      </c>
      <c r="S713" s="29" t="str">
        <f t="shared" si="740"/>
        <v>G115</v>
      </c>
      <c r="T713" s="29" t="str">
        <f t="shared" si="741"/>
        <v>TUTOR</v>
      </c>
      <c r="U713" s="29">
        <f t="shared" si="742"/>
        <v>0</v>
      </c>
      <c r="V713" s="29" t="str">
        <f t="shared" si="743"/>
        <v>BM</v>
      </c>
      <c r="W713" s="29" t="str">
        <f t="shared" si="744"/>
        <v>M</v>
      </c>
      <c r="X713" s="29">
        <f t="shared" si="745"/>
        <v>0</v>
      </c>
      <c r="Y713" s="29">
        <f t="shared" si="746"/>
        <v>0</v>
      </c>
      <c r="Z713" s="29">
        <f t="shared" si="747"/>
        <v>0</v>
      </c>
      <c r="AA713" s="29">
        <f t="shared" si="748"/>
        <v>0</v>
      </c>
      <c r="AB713" s="29">
        <f t="shared" si="749"/>
        <v>0</v>
      </c>
      <c r="AC713" s="29">
        <f t="shared" si="750"/>
        <v>0</v>
      </c>
      <c r="AD713" s="29">
        <f t="shared" si="751"/>
        <v>0</v>
      </c>
      <c r="AE713" s="29">
        <f t="shared" si="752"/>
        <v>0</v>
      </c>
    </row>
    <row r="714" spans="1:31" x14ac:dyDescent="0.25">
      <c r="A714" s="28" t="s">
        <v>9068</v>
      </c>
      <c r="B714" s="26" t="s">
        <v>9070</v>
      </c>
      <c r="C714" s="26" t="s">
        <v>495</v>
      </c>
      <c r="D714" s="26" t="s">
        <v>9069</v>
      </c>
      <c r="E714" s="86"/>
      <c r="F714" s="86" t="s">
        <v>222</v>
      </c>
      <c r="G714" s="87" t="s">
        <v>229</v>
      </c>
      <c r="H714" s="87"/>
      <c r="I714" s="87"/>
      <c r="J714" s="26"/>
      <c r="K714" s="86"/>
      <c r="L714" s="87"/>
      <c r="M714" s="87" t="s">
        <v>8222</v>
      </c>
      <c r="N714" s="87"/>
      <c r="O714" s="87"/>
      <c r="Q714" s="29" t="str">
        <f t="shared" si="738"/>
        <v>G-CGYW</v>
      </c>
      <c r="R714" s="29" t="str">
        <f t="shared" si="739"/>
        <v>BRISTOW HELICOPTERS LTD</v>
      </c>
      <c r="S714" s="29" t="str">
        <f t="shared" si="740"/>
        <v>S92</v>
      </c>
      <c r="T714" s="29" t="str">
        <f t="shared" si="741"/>
        <v>CYCLONE</v>
      </c>
      <c r="U714" s="29">
        <f t="shared" si="742"/>
        <v>0</v>
      </c>
      <c r="V714" s="29" t="str">
        <f t="shared" si="743"/>
        <v>VCH</v>
      </c>
      <c r="W714" s="29" t="str">
        <f t="shared" si="744"/>
        <v>L</v>
      </c>
      <c r="X714" s="29">
        <f t="shared" si="745"/>
        <v>0</v>
      </c>
      <c r="Y714" s="29">
        <f t="shared" si="746"/>
        <v>0</v>
      </c>
      <c r="Z714" s="29" t="str">
        <f t="shared" si="747"/>
        <v>BHL</v>
      </c>
      <c r="AA714" s="29">
        <f t="shared" si="748"/>
        <v>0</v>
      </c>
      <c r="AB714" s="29">
        <f t="shared" si="749"/>
        <v>0</v>
      </c>
      <c r="AC714" s="29">
        <f t="shared" si="750"/>
        <v>0</v>
      </c>
      <c r="AD714" s="29">
        <f t="shared" si="751"/>
        <v>0</v>
      </c>
      <c r="AE714" s="29">
        <f t="shared" si="752"/>
        <v>0</v>
      </c>
    </row>
    <row r="715" spans="1:31" x14ac:dyDescent="0.25">
      <c r="A715" s="26" t="s">
        <v>1215</v>
      </c>
      <c r="B715" s="26" t="s">
        <v>214</v>
      </c>
      <c r="C715" s="26" t="s">
        <v>304</v>
      </c>
      <c r="D715" s="26" t="s">
        <v>305</v>
      </c>
      <c r="E715" s="26"/>
      <c r="F715" s="26" t="s">
        <v>217</v>
      </c>
      <c r="G715" s="26" t="s">
        <v>88</v>
      </c>
      <c r="H715" s="26"/>
      <c r="I715" s="26"/>
      <c r="J715" s="26"/>
      <c r="K715" s="26"/>
      <c r="L715" s="26"/>
      <c r="M715" s="26" t="s">
        <v>1215</v>
      </c>
      <c r="N715" s="26"/>
      <c r="O715" s="26"/>
      <c r="Q715" s="29" t="str">
        <f t="shared" si="738"/>
        <v>G-CICH</v>
      </c>
      <c r="R715" s="29" t="str">
        <f t="shared" si="739"/>
        <v>BRISTOW HELICOPTERS LTD</v>
      </c>
      <c r="S715" s="29" t="str">
        <f t="shared" si="740"/>
        <v>S92</v>
      </c>
      <c r="T715" s="29" t="str">
        <f t="shared" si="741"/>
        <v>CYCLONE</v>
      </c>
      <c r="U715" s="29">
        <f t="shared" si="742"/>
        <v>0</v>
      </c>
      <c r="V715" s="29" t="str">
        <f t="shared" si="743"/>
        <v>VCH</v>
      </c>
      <c r="W715" s="29" t="str">
        <f t="shared" si="744"/>
        <v>L</v>
      </c>
      <c r="X715" s="29">
        <f t="shared" si="745"/>
        <v>0</v>
      </c>
      <c r="Y715" s="29">
        <f t="shared" si="746"/>
        <v>0</v>
      </c>
      <c r="Z715" s="29" t="str">
        <f t="shared" si="747"/>
        <v>BHL</v>
      </c>
      <c r="AA715" s="29">
        <f t="shared" si="748"/>
        <v>0</v>
      </c>
      <c r="AB715" s="29">
        <f t="shared" si="749"/>
        <v>0</v>
      </c>
      <c r="AC715" s="29">
        <f t="shared" si="750"/>
        <v>0</v>
      </c>
      <c r="AD715" s="29">
        <f t="shared" si="751"/>
        <v>0</v>
      </c>
      <c r="AE715" s="29">
        <f t="shared" si="752"/>
        <v>0</v>
      </c>
    </row>
    <row r="716" spans="1:31" x14ac:dyDescent="0.25">
      <c r="A716" s="28" t="s">
        <v>1040</v>
      </c>
      <c r="B716" s="29" t="s">
        <v>691</v>
      </c>
      <c r="C716" s="29" t="s">
        <v>520</v>
      </c>
      <c r="F716" s="29" t="s">
        <v>396</v>
      </c>
      <c r="G716" s="26" t="s">
        <v>446</v>
      </c>
      <c r="H716" s="26"/>
      <c r="I716" s="26"/>
      <c r="J716" s="26" t="s">
        <v>692</v>
      </c>
      <c r="K716" s="31"/>
      <c r="L716" s="26"/>
      <c r="M716" s="26" t="s">
        <v>1041</v>
      </c>
      <c r="N716" s="26"/>
      <c r="O716" s="26"/>
      <c r="Q716" s="29" t="str">
        <f t="shared" si="738"/>
        <v>G-CIFE</v>
      </c>
      <c r="R716" s="29" t="str">
        <f t="shared" si="739"/>
        <v>2 EXCEL AVIATION LTD</v>
      </c>
      <c r="S716" s="29" t="str">
        <f t="shared" si="740"/>
        <v>BE20</v>
      </c>
      <c r="T716" s="29" t="str">
        <f t="shared" si="741"/>
        <v>KING AIR 200</v>
      </c>
      <c r="U716" s="29">
        <f t="shared" si="742"/>
        <v>0</v>
      </c>
      <c r="V716" s="29" t="str">
        <f t="shared" si="743"/>
        <v>VC</v>
      </c>
      <c r="W716" s="29" t="str">
        <f t="shared" si="744"/>
        <v>AD</v>
      </c>
      <c r="X716" s="29">
        <f t="shared" si="745"/>
        <v>0</v>
      </c>
      <c r="Y716" s="29">
        <f t="shared" si="746"/>
        <v>0</v>
      </c>
      <c r="Z716" s="29" t="str">
        <f t="shared" si="747"/>
        <v>BRO</v>
      </c>
      <c r="AA716" s="29">
        <f t="shared" si="748"/>
        <v>0</v>
      </c>
      <c r="AB716" s="29">
        <f t="shared" si="749"/>
        <v>0</v>
      </c>
      <c r="AC716" s="29">
        <f t="shared" si="750"/>
        <v>0</v>
      </c>
      <c r="AD716" s="29">
        <f t="shared" si="751"/>
        <v>0</v>
      </c>
      <c r="AE716" s="29">
        <f t="shared" si="752"/>
        <v>0</v>
      </c>
    </row>
    <row r="717" spans="1:31" x14ac:dyDescent="0.25">
      <c r="A717" s="26" t="s">
        <v>1254</v>
      </c>
      <c r="B717" s="26" t="s">
        <v>214</v>
      </c>
      <c r="C717" s="26" t="s">
        <v>232</v>
      </c>
      <c r="D717" s="26" t="s">
        <v>233</v>
      </c>
      <c r="E717" s="26"/>
      <c r="F717" s="26" t="s">
        <v>217</v>
      </c>
      <c r="G717" s="26" t="s">
        <v>88</v>
      </c>
      <c r="H717" s="26"/>
      <c r="I717" s="26"/>
      <c r="J717" s="26"/>
      <c r="K717" s="26"/>
      <c r="L717" s="26"/>
      <c r="M717" s="26" t="s">
        <v>1254</v>
      </c>
      <c r="N717" s="26"/>
      <c r="O717" s="26"/>
      <c r="Q717" s="29" t="str">
        <f t="shared" si="738"/>
        <v>G-CIGZ</v>
      </c>
      <c r="R717" s="29" t="str">
        <f t="shared" si="739"/>
        <v>BRISTOW HELICOPTERS LTD</v>
      </c>
      <c r="S717" s="29" t="str">
        <f t="shared" si="740"/>
        <v>S92</v>
      </c>
      <c r="T717" s="29" t="str">
        <f t="shared" si="741"/>
        <v>CYCLONE</v>
      </c>
      <c r="U717" s="29">
        <f t="shared" si="742"/>
        <v>0</v>
      </c>
      <c r="V717" s="29" t="str">
        <f t="shared" si="743"/>
        <v>VCH</v>
      </c>
      <c r="W717" s="29" t="str">
        <f t="shared" si="744"/>
        <v>L</v>
      </c>
      <c r="X717" s="29">
        <f t="shared" si="745"/>
        <v>0</v>
      </c>
      <c r="Y717" s="29">
        <f t="shared" si="746"/>
        <v>0</v>
      </c>
      <c r="Z717" s="29" t="str">
        <f t="shared" si="747"/>
        <v>BHL</v>
      </c>
      <c r="AA717" s="29">
        <f t="shared" si="748"/>
        <v>0</v>
      </c>
      <c r="AB717" s="29">
        <f t="shared" si="749"/>
        <v>0</v>
      </c>
      <c r="AC717" s="29">
        <f t="shared" si="750"/>
        <v>0</v>
      </c>
      <c r="AD717" s="29">
        <f t="shared" si="751"/>
        <v>0</v>
      </c>
      <c r="AE717" s="29">
        <f t="shared" si="752"/>
        <v>0</v>
      </c>
    </row>
    <row r="718" spans="1:31" x14ac:dyDescent="0.25">
      <c r="A718" s="28" t="s">
        <v>218</v>
      </c>
      <c r="B718" s="26" t="s">
        <v>219</v>
      </c>
      <c r="C718" s="26" t="s">
        <v>220</v>
      </c>
      <c r="D718" s="26" t="s">
        <v>221</v>
      </c>
      <c r="E718" s="26"/>
      <c r="F718" s="29" t="s">
        <v>222</v>
      </c>
      <c r="G718" s="26" t="s">
        <v>85</v>
      </c>
      <c r="H718" s="26"/>
      <c r="I718" s="26"/>
      <c r="J718" s="26" t="s">
        <v>223</v>
      </c>
      <c r="K718" s="26"/>
      <c r="L718" s="26"/>
      <c r="M718" s="26"/>
      <c r="N718" s="26"/>
      <c r="O718" s="26"/>
      <c r="Q718" s="29" t="str">
        <f t="shared" si="738"/>
        <v>G-CIJW</v>
      </c>
      <c r="R718" s="29" t="str">
        <f t="shared" si="739"/>
        <v>BRISTOW HELICOPTERS GROUP LTD</v>
      </c>
      <c r="S718" s="29" t="str">
        <f t="shared" si="740"/>
        <v>A139</v>
      </c>
      <c r="T718" s="29">
        <f t="shared" si="741"/>
        <v>0</v>
      </c>
      <c r="U718" s="29">
        <f t="shared" si="742"/>
        <v>0</v>
      </c>
      <c r="V718" s="29" t="str">
        <f t="shared" si="743"/>
        <v>VCH</v>
      </c>
      <c r="W718" s="29" t="str">
        <f t="shared" si="744"/>
        <v>L</v>
      </c>
      <c r="X718" s="29">
        <f t="shared" si="745"/>
        <v>0</v>
      </c>
      <c r="Y718" s="29">
        <f t="shared" si="746"/>
        <v>0</v>
      </c>
      <c r="Z718" s="29" t="str">
        <f t="shared" si="747"/>
        <v>BHL</v>
      </c>
      <c r="AA718" s="29">
        <f t="shared" si="748"/>
        <v>0</v>
      </c>
      <c r="AB718" s="29">
        <f t="shared" si="749"/>
        <v>0</v>
      </c>
      <c r="AC718" s="29">
        <f t="shared" si="750"/>
        <v>0</v>
      </c>
      <c r="AD718" s="29">
        <f t="shared" si="751"/>
        <v>0</v>
      </c>
      <c r="AE718" s="29">
        <f t="shared" si="752"/>
        <v>0</v>
      </c>
    </row>
    <row r="719" spans="1:31" x14ac:dyDescent="0.25">
      <c r="A719" s="28" t="s">
        <v>224</v>
      </c>
      <c r="B719" s="26" t="s">
        <v>219</v>
      </c>
      <c r="C719" s="26" t="s">
        <v>220</v>
      </c>
      <c r="D719" s="26" t="s">
        <v>221</v>
      </c>
      <c r="E719" s="26"/>
      <c r="F719" s="29" t="s">
        <v>222</v>
      </c>
      <c r="G719" s="26" t="s">
        <v>85</v>
      </c>
      <c r="H719" s="26"/>
      <c r="I719" s="26"/>
      <c r="J719" s="26" t="s">
        <v>223</v>
      </c>
      <c r="K719" s="26"/>
      <c r="L719" s="26"/>
      <c r="M719" s="26"/>
      <c r="N719" s="26"/>
      <c r="O719" s="26"/>
      <c r="Q719" s="29" t="str">
        <f t="shared" si="738"/>
        <v>G-CIJX</v>
      </c>
      <c r="R719" s="29" t="str">
        <f t="shared" si="739"/>
        <v>BRISTOW HELICOPTERS GROUP LTD</v>
      </c>
      <c r="S719" s="29" t="str">
        <f t="shared" si="740"/>
        <v>A139</v>
      </c>
      <c r="T719" s="29">
        <f t="shared" si="741"/>
        <v>0</v>
      </c>
      <c r="U719" s="29">
        <f t="shared" si="742"/>
        <v>0</v>
      </c>
      <c r="V719" s="29" t="str">
        <f t="shared" si="743"/>
        <v>VCH</v>
      </c>
      <c r="W719" s="29" t="str">
        <f t="shared" si="744"/>
        <v>L</v>
      </c>
      <c r="X719" s="29">
        <f t="shared" si="745"/>
        <v>0</v>
      </c>
      <c r="Y719" s="29">
        <f t="shared" si="746"/>
        <v>0</v>
      </c>
      <c r="Z719" s="29" t="str">
        <f t="shared" si="747"/>
        <v>BHL</v>
      </c>
      <c r="AA719" s="29">
        <f t="shared" si="748"/>
        <v>0</v>
      </c>
      <c r="AB719" s="29">
        <f t="shared" si="749"/>
        <v>0</v>
      </c>
      <c r="AC719" s="29">
        <f t="shared" si="750"/>
        <v>0</v>
      </c>
      <c r="AD719" s="29">
        <f t="shared" si="751"/>
        <v>0</v>
      </c>
      <c r="AE719" s="29">
        <f t="shared" si="752"/>
        <v>0</v>
      </c>
    </row>
    <row r="720" spans="1:31" x14ac:dyDescent="0.25">
      <c r="A720" s="28" t="s">
        <v>309</v>
      </c>
      <c r="B720" s="26" t="s">
        <v>310</v>
      </c>
      <c r="C720" s="26" t="s">
        <v>311</v>
      </c>
      <c r="D720" s="26" t="s">
        <v>312</v>
      </c>
      <c r="E720" s="26"/>
      <c r="F720" s="31" t="s">
        <v>319</v>
      </c>
      <c r="G720" s="26" t="s">
        <v>88</v>
      </c>
      <c r="H720" s="26"/>
      <c r="I720" s="26"/>
      <c r="J720" s="26"/>
      <c r="K720" s="26"/>
      <c r="L720" s="26"/>
      <c r="M720" s="26"/>
      <c r="N720" s="26"/>
      <c r="O720" s="26"/>
      <c r="Q720" s="29" t="str">
        <f t="shared" si="738"/>
        <v>G-CIKO</v>
      </c>
      <c r="R720" s="29" t="str">
        <f t="shared" si="739"/>
        <v>BRISTOW HELICOPTERS LTD</v>
      </c>
      <c r="S720" s="29" t="str">
        <f t="shared" si="740"/>
        <v>A139</v>
      </c>
      <c r="T720" s="29">
        <f t="shared" si="741"/>
        <v>0</v>
      </c>
      <c r="U720" s="29">
        <f t="shared" si="742"/>
        <v>0</v>
      </c>
      <c r="V720" s="29" t="str">
        <f t="shared" si="743"/>
        <v>VCH</v>
      </c>
      <c r="W720" s="29" t="str">
        <f t="shared" si="744"/>
        <v>L</v>
      </c>
      <c r="X720" s="29">
        <f t="shared" si="745"/>
        <v>0</v>
      </c>
      <c r="Y720" s="29">
        <f t="shared" si="746"/>
        <v>0</v>
      </c>
      <c r="Z720" s="29" t="str">
        <f t="shared" si="747"/>
        <v>BHL</v>
      </c>
      <c r="AA720" s="29">
        <f t="shared" si="748"/>
        <v>0</v>
      </c>
      <c r="AB720" s="29">
        <f t="shared" si="749"/>
        <v>0</v>
      </c>
      <c r="AC720" s="29">
        <f t="shared" si="750"/>
        <v>0</v>
      </c>
      <c r="AD720" s="29">
        <f t="shared" si="751"/>
        <v>0</v>
      </c>
      <c r="AE720" s="29">
        <f t="shared" si="752"/>
        <v>0</v>
      </c>
    </row>
    <row r="721" spans="1:31" x14ac:dyDescent="0.25">
      <c r="A721" s="28" t="s">
        <v>313</v>
      </c>
      <c r="B721" s="26" t="s">
        <v>310</v>
      </c>
      <c r="C721" s="26" t="s">
        <v>311</v>
      </c>
      <c r="D721" s="26" t="s">
        <v>312</v>
      </c>
      <c r="E721" s="26"/>
      <c r="F721" s="31" t="s">
        <v>319</v>
      </c>
      <c r="G721" s="26" t="s">
        <v>88</v>
      </c>
      <c r="H721" s="26"/>
      <c r="I721" s="26"/>
      <c r="J721" s="26"/>
      <c r="K721" s="26"/>
      <c r="L721" s="26"/>
      <c r="M721" s="26"/>
      <c r="N721" s="26"/>
      <c r="O721" s="26"/>
      <c r="Q721" s="29" t="str">
        <f t="shared" si="738"/>
        <v>G-CIMU</v>
      </c>
      <c r="R721" s="29" t="str">
        <f t="shared" si="739"/>
        <v>BRISTOW HELICOPTERS LTD</v>
      </c>
      <c r="S721" s="29" t="str">
        <f t="shared" si="740"/>
        <v>A139</v>
      </c>
      <c r="T721" s="29">
        <f t="shared" si="741"/>
        <v>0</v>
      </c>
      <c r="U721" s="29">
        <f t="shared" si="742"/>
        <v>0</v>
      </c>
      <c r="V721" s="29" t="str">
        <f t="shared" si="743"/>
        <v>VCH</v>
      </c>
      <c r="W721" s="29" t="str">
        <f t="shared" si="744"/>
        <v>L</v>
      </c>
      <c r="X721" s="29">
        <f t="shared" si="745"/>
        <v>0</v>
      </c>
      <c r="Y721" s="29">
        <f t="shared" si="746"/>
        <v>0</v>
      </c>
      <c r="Z721" s="29" t="str">
        <f t="shared" si="747"/>
        <v>BHL</v>
      </c>
      <c r="AA721" s="29">
        <f t="shared" si="748"/>
        <v>0</v>
      </c>
      <c r="AB721" s="29">
        <f t="shared" si="749"/>
        <v>0</v>
      </c>
      <c r="AC721" s="29">
        <f t="shared" si="750"/>
        <v>0</v>
      </c>
      <c r="AD721" s="29">
        <f t="shared" si="751"/>
        <v>0</v>
      </c>
      <c r="AE721" s="29">
        <f t="shared" si="752"/>
        <v>0</v>
      </c>
    </row>
    <row r="722" spans="1:31" x14ac:dyDescent="0.25">
      <c r="A722" s="28" t="s">
        <v>314</v>
      </c>
      <c r="B722" s="26" t="s">
        <v>310</v>
      </c>
      <c r="C722" s="26" t="s">
        <v>311</v>
      </c>
      <c r="D722" s="26" t="s">
        <v>312</v>
      </c>
      <c r="E722" s="26"/>
      <c r="F722" s="31" t="s">
        <v>319</v>
      </c>
      <c r="G722" s="26" t="s">
        <v>88</v>
      </c>
      <c r="H722" s="26"/>
      <c r="I722" s="26"/>
      <c r="J722" s="26"/>
      <c r="K722" s="26"/>
      <c r="L722" s="26"/>
      <c r="M722" s="26"/>
      <c r="N722" s="26"/>
      <c r="O722" s="26"/>
      <c r="Q722" s="29" t="str">
        <f t="shared" si="738"/>
        <v>G-CIOS</v>
      </c>
      <c r="R722" s="29" t="str">
        <f t="shared" si="739"/>
        <v>SPECIALIST AVIATION SERVICES</v>
      </c>
      <c r="S722" s="29" t="str">
        <f t="shared" si="740"/>
        <v>EXPL</v>
      </c>
      <c r="T722" s="29" t="str">
        <f t="shared" si="741"/>
        <v>EXPLORER</v>
      </c>
      <c r="U722" s="29">
        <f t="shared" si="742"/>
        <v>0</v>
      </c>
      <c r="V722" s="29" t="str">
        <f t="shared" si="743"/>
        <v>VCH</v>
      </c>
      <c r="W722" s="29" t="str">
        <f t="shared" si="744"/>
        <v>L</v>
      </c>
      <c r="X722" s="29">
        <f t="shared" si="745"/>
        <v>0</v>
      </c>
      <c r="Y722" s="29">
        <f t="shared" si="746"/>
        <v>0</v>
      </c>
      <c r="Z722" s="29" t="str">
        <f t="shared" si="747"/>
        <v>PLC</v>
      </c>
      <c r="AA722" s="29">
        <f t="shared" si="748"/>
        <v>0</v>
      </c>
      <c r="AB722" s="29">
        <f t="shared" si="749"/>
        <v>0</v>
      </c>
      <c r="AC722" s="29">
        <f t="shared" si="750"/>
        <v>0</v>
      </c>
      <c r="AD722" s="29">
        <f t="shared" si="751"/>
        <v>0</v>
      </c>
      <c r="AE722" s="29">
        <f t="shared" si="752"/>
        <v>0</v>
      </c>
    </row>
    <row r="723" spans="1:31" x14ac:dyDescent="0.25">
      <c r="A723" s="28" t="s">
        <v>315</v>
      </c>
      <c r="B723" s="26" t="s">
        <v>310</v>
      </c>
      <c r="C723" s="26" t="s">
        <v>311</v>
      </c>
      <c r="D723" s="26" t="s">
        <v>312</v>
      </c>
      <c r="E723" s="26"/>
      <c r="F723" s="31" t="s">
        <v>319</v>
      </c>
      <c r="G723" s="26" t="s">
        <v>88</v>
      </c>
      <c r="H723" s="26"/>
      <c r="I723" s="26"/>
      <c r="J723" s="26"/>
      <c r="K723" s="26"/>
      <c r="L723" s="26"/>
      <c r="M723" s="26"/>
      <c r="N723" s="26"/>
      <c r="O723" s="26"/>
      <c r="Q723" s="29" t="str">
        <f t="shared" ref="Q723" si="753">A822</f>
        <v>G-CIWF</v>
      </c>
      <c r="R723" s="29" t="str">
        <f t="shared" ref="R723" si="754">B822</f>
        <v>BABCOCK MISSION CRITICAL SERVICES</v>
      </c>
      <c r="S723" s="29" t="str">
        <f t="shared" ref="S723" si="755">C822</f>
        <v>EC25</v>
      </c>
      <c r="T723" s="29">
        <f t="shared" ref="T723" si="756">D822</f>
        <v>0</v>
      </c>
      <c r="U723" s="29">
        <f t="shared" ref="U723" si="757">E822</f>
        <v>0</v>
      </c>
      <c r="V723" s="29" t="str">
        <f t="shared" ref="V723" si="758">F822</f>
        <v>VCH</v>
      </c>
      <c r="W723" s="29" t="str">
        <f t="shared" ref="W723" si="759">G822</f>
        <v>L</v>
      </c>
      <c r="X723" s="29">
        <f t="shared" ref="X723" si="760">H822</f>
        <v>0</v>
      </c>
      <c r="Y723" s="29">
        <f t="shared" ref="Y723" si="761">I822</f>
        <v>0</v>
      </c>
      <c r="Z723" s="29" t="str">
        <f t="shared" ref="Z723" si="762">J822</f>
        <v>RHD</v>
      </c>
      <c r="AA723" s="29">
        <f t="shared" ref="AA723" si="763">K822</f>
        <v>0</v>
      </c>
      <c r="AB723" s="29">
        <f t="shared" ref="AB723" si="764">L822</f>
        <v>0</v>
      </c>
      <c r="AC723" s="29">
        <f t="shared" ref="AC723" si="765">M822</f>
        <v>0</v>
      </c>
      <c r="AD723" s="29">
        <f t="shared" ref="AD723" si="766">N822</f>
        <v>0</v>
      </c>
      <c r="AE723" s="29">
        <f t="shared" ref="AE723" si="767">O822</f>
        <v>0</v>
      </c>
    </row>
    <row r="724" spans="1:31" x14ac:dyDescent="0.25">
      <c r="A724" s="28" t="s">
        <v>316</v>
      </c>
      <c r="B724" s="26" t="s">
        <v>310</v>
      </c>
      <c r="C724" s="26" t="s">
        <v>311</v>
      </c>
      <c r="D724" s="26" t="s">
        <v>312</v>
      </c>
      <c r="E724" s="26"/>
      <c r="F724" s="31" t="s">
        <v>319</v>
      </c>
      <c r="G724" s="26" t="s">
        <v>88</v>
      </c>
      <c r="H724" s="26"/>
      <c r="I724" s="26"/>
      <c r="J724" s="26"/>
      <c r="K724" s="26"/>
      <c r="L724" s="26"/>
      <c r="M724" s="26"/>
      <c r="N724" s="26"/>
      <c r="O724" s="26"/>
      <c r="Q724" s="29" t="str">
        <f t="shared" ref="Q724:Q733" si="768">A823</f>
        <v>G-CJLL</v>
      </c>
      <c r="R724" s="29" t="str">
        <f t="shared" ref="R724:R733" si="769">B823</f>
        <v>BRISTOW HELICOPTERS LTD</v>
      </c>
      <c r="S724" s="29" t="str">
        <f t="shared" ref="S724:S733" si="770">C823</f>
        <v>A139</v>
      </c>
      <c r="T724" s="29">
        <f t="shared" ref="T724:T733" si="771">D823</f>
        <v>0</v>
      </c>
      <c r="U724" s="29">
        <f t="shared" ref="U724:U733" si="772">E823</f>
        <v>0</v>
      </c>
      <c r="V724" s="29" t="str">
        <f t="shared" ref="V724:V733" si="773">F823</f>
        <v>VCH</v>
      </c>
      <c r="W724" s="29" t="str">
        <f t="shared" ref="W724:W733" si="774">G823</f>
        <v>L</v>
      </c>
      <c r="X724" s="29">
        <f t="shared" ref="X724:X733" si="775">H823</f>
        <v>0</v>
      </c>
      <c r="Y724" s="29">
        <f t="shared" ref="Y724:Y733" si="776">I823</f>
        <v>0</v>
      </c>
      <c r="Z724" s="29" t="str">
        <f t="shared" ref="Z724:Z733" si="777">J823</f>
        <v>BHL</v>
      </c>
      <c r="AA724" s="29">
        <f t="shared" ref="AA724:AA733" si="778">K823</f>
        <v>0</v>
      </c>
      <c r="AB724" s="29">
        <f t="shared" ref="AB724:AB733" si="779">L823</f>
        <v>0</v>
      </c>
      <c r="AC724" s="29">
        <f t="shared" ref="AC724:AC733" si="780">M823</f>
        <v>0</v>
      </c>
      <c r="AD724" s="29">
        <f t="shared" ref="AD724:AD733" si="781">N823</f>
        <v>0</v>
      </c>
      <c r="AE724" s="29">
        <f t="shared" ref="AE724:AE733" si="782">O823</f>
        <v>0</v>
      </c>
    </row>
    <row r="725" spans="1:31" x14ac:dyDescent="0.25">
      <c r="A725" s="28" t="s">
        <v>317</v>
      </c>
      <c r="B725" s="26" t="s">
        <v>310</v>
      </c>
      <c r="C725" s="26" t="s">
        <v>311</v>
      </c>
      <c r="D725" s="26" t="s">
        <v>312</v>
      </c>
      <c r="E725" s="26"/>
      <c r="F725" s="31" t="s">
        <v>319</v>
      </c>
      <c r="G725" s="26" t="s">
        <v>88</v>
      </c>
      <c r="H725" s="26"/>
      <c r="I725" s="26"/>
      <c r="J725" s="26"/>
      <c r="K725" s="26"/>
      <c r="L725" s="26"/>
      <c r="M725" s="26"/>
      <c r="N725" s="26"/>
      <c r="O725" s="26"/>
      <c r="Q725" s="29" t="str">
        <f t="shared" si="768"/>
        <v>G-CKPS</v>
      </c>
      <c r="R725" s="29" t="str">
        <f t="shared" si="769"/>
        <v>COTSWOLD HELICOPTERS</v>
      </c>
      <c r="S725" s="29" t="str">
        <f t="shared" si="770"/>
        <v>AS50</v>
      </c>
      <c r="T725" s="29" t="str">
        <f t="shared" si="771"/>
        <v>SQUIRREL</v>
      </c>
      <c r="U725" s="29">
        <f t="shared" si="772"/>
        <v>0</v>
      </c>
      <c r="V725" s="29" t="str">
        <f t="shared" si="773"/>
        <v>VCH</v>
      </c>
      <c r="W725" s="29" t="str">
        <f t="shared" si="774"/>
        <v>L</v>
      </c>
      <c r="X725" s="29">
        <f t="shared" si="775"/>
        <v>0</v>
      </c>
      <c r="Y725" s="29">
        <f t="shared" si="776"/>
        <v>0</v>
      </c>
      <c r="Z725" s="29" t="str">
        <f t="shared" si="777"/>
        <v>HHH</v>
      </c>
      <c r="AA725" s="29">
        <f t="shared" si="778"/>
        <v>0</v>
      </c>
      <c r="AB725" s="29">
        <f t="shared" si="779"/>
        <v>0</v>
      </c>
      <c r="AC725" s="29">
        <f t="shared" si="780"/>
        <v>0</v>
      </c>
      <c r="AD725" s="29">
        <f t="shared" si="781"/>
        <v>0</v>
      </c>
      <c r="AE725" s="29">
        <f t="shared" si="782"/>
        <v>0</v>
      </c>
    </row>
    <row r="726" spans="1:31" x14ac:dyDescent="0.25">
      <c r="A726" s="28" t="s">
        <v>318</v>
      </c>
      <c r="B726" s="26" t="s">
        <v>310</v>
      </c>
      <c r="C726" s="26" t="s">
        <v>311</v>
      </c>
      <c r="D726" s="26" t="s">
        <v>312</v>
      </c>
      <c r="E726" s="26"/>
      <c r="F726" s="31" t="s">
        <v>319</v>
      </c>
      <c r="G726" s="26" t="s">
        <v>88</v>
      </c>
      <c r="H726" s="26"/>
      <c r="I726" s="26"/>
      <c r="J726" s="26" t="s">
        <v>320</v>
      </c>
      <c r="K726" s="26"/>
      <c r="L726" s="26"/>
      <c r="M726" s="26"/>
      <c r="N726" s="26"/>
      <c r="O726" s="26"/>
      <c r="Q726" s="29" t="str">
        <f t="shared" si="768"/>
        <v>G-CKXL</v>
      </c>
      <c r="R726" s="29" t="str">
        <f t="shared" si="769"/>
        <v>BRISTOW HELICOPTERS LTD</v>
      </c>
      <c r="S726" s="29" t="str">
        <f t="shared" si="770"/>
        <v>S92</v>
      </c>
      <c r="T726" s="29" t="str">
        <f t="shared" si="771"/>
        <v>CYCLONE</v>
      </c>
      <c r="U726" s="29">
        <f t="shared" si="772"/>
        <v>0</v>
      </c>
      <c r="V726" s="29" t="str">
        <f t="shared" si="773"/>
        <v>VCH</v>
      </c>
      <c r="W726" s="29" t="str">
        <f t="shared" si="774"/>
        <v>L</v>
      </c>
      <c r="X726" s="29">
        <f t="shared" si="775"/>
        <v>0</v>
      </c>
      <c r="Y726" s="29">
        <f t="shared" si="776"/>
        <v>0</v>
      </c>
      <c r="Z726" s="29" t="str">
        <f t="shared" si="777"/>
        <v>BHL</v>
      </c>
      <c r="AA726" s="29">
        <f t="shared" si="778"/>
        <v>0</v>
      </c>
      <c r="AB726" s="29">
        <f t="shared" si="779"/>
        <v>0</v>
      </c>
      <c r="AC726" s="29">
        <f t="shared" si="780"/>
        <v>0</v>
      </c>
      <c r="AD726" s="29">
        <f t="shared" si="781"/>
        <v>0</v>
      </c>
      <c r="AE726" s="29">
        <f t="shared" si="782"/>
        <v>0</v>
      </c>
    </row>
    <row r="727" spans="1:31" x14ac:dyDescent="0.25">
      <c r="A727" s="28" t="s">
        <v>321</v>
      </c>
      <c r="B727" s="26" t="s">
        <v>310</v>
      </c>
      <c r="C727" s="26" t="s">
        <v>311</v>
      </c>
      <c r="D727" s="26" t="s">
        <v>312</v>
      </c>
      <c r="E727" s="26"/>
      <c r="F727" s="31" t="s">
        <v>319</v>
      </c>
      <c r="G727" s="26" t="s">
        <v>88</v>
      </c>
      <c r="H727" s="26"/>
      <c r="I727" s="26"/>
      <c r="J727" s="26"/>
      <c r="K727" s="26"/>
      <c r="L727" s="26"/>
      <c r="M727" s="26"/>
      <c r="N727" s="26"/>
      <c r="O727" s="26"/>
      <c r="Q727" s="29" t="str">
        <f t="shared" si="768"/>
        <v>G-CKYP</v>
      </c>
      <c r="R727" s="29" t="str">
        <f t="shared" si="769"/>
        <v>BRISTOW HELICOPTERS LTD</v>
      </c>
      <c r="S727" s="29" t="str">
        <f t="shared" si="770"/>
        <v>A139</v>
      </c>
      <c r="T727" s="29">
        <f t="shared" si="771"/>
        <v>0</v>
      </c>
      <c r="U727" s="29">
        <f t="shared" si="772"/>
        <v>0</v>
      </c>
      <c r="V727" s="29" t="str">
        <f t="shared" si="773"/>
        <v>VCH</v>
      </c>
      <c r="W727" s="29" t="str">
        <f t="shared" si="774"/>
        <v>L</v>
      </c>
      <c r="X727" s="29">
        <f t="shared" si="775"/>
        <v>0</v>
      </c>
      <c r="Y727" s="29">
        <f t="shared" si="776"/>
        <v>0</v>
      </c>
      <c r="Z727" s="29" t="str">
        <f t="shared" si="777"/>
        <v>BHL</v>
      </c>
      <c r="AA727" s="29">
        <f t="shared" si="778"/>
        <v>0</v>
      </c>
      <c r="AB727" s="29">
        <f t="shared" si="779"/>
        <v>0</v>
      </c>
      <c r="AC727" s="29">
        <f t="shared" si="780"/>
        <v>0</v>
      </c>
      <c r="AD727" s="29">
        <f t="shared" si="781"/>
        <v>0</v>
      </c>
      <c r="AE727" s="29">
        <f t="shared" si="782"/>
        <v>0</v>
      </c>
    </row>
    <row r="728" spans="1:31" x14ac:dyDescent="0.25">
      <c r="A728" s="28" t="s">
        <v>322</v>
      </c>
      <c r="B728" s="26" t="s">
        <v>310</v>
      </c>
      <c r="C728" s="26" t="s">
        <v>311</v>
      </c>
      <c r="D728" s="26" t="s">
        <v>312</v>
      </c>
      <c r="E728" s="26"/>
      <c r="F728" s="31" t="s">
        <v>319</v>
      </c>
      <c r="G728" s="26" t="s">
        <v>88</v>
      </c>
      <c r="H728" s="26"/>
      <c r="I728" s="26"/>
      <c r="J728" s="26" t="s">
        <v>320</v>
      </c>
      <c r="K728" s="26"/>
      <c r="L728" s="26"/>
      <c r="M728" s="26"/>
      <c r="N728" s="26"/>
      <c r="O728" s="26"/>
      <c r="Q728" s="29" t="str">
        <f t="shared" si="768"/>
        <v>G-CLCN</v>
      </c>
      <c r="R728" s="29" t="str">
        <f t="shared" si="769"/>
        <v>BRISTOW HELICOPTERS LTD</v>
      </c>
      <c r="S728" s="29" t="str">
        <f t="shared" si="770"/>
        <v>S92</v>
      </c>
      <c r="T728" s="29" t="str">
        <f t="shared" si="771"/>
        <v>CYCLONE</v>
      </c>
      <c r="U728" s="29">
        <f t="shared" si="772"/>
        <v>0</v>
      </c>
      <c r="V728" s="29" t="str">
        <f t="shared" si="773"/>
        <v>VCH</v>
      </c>
      <c r="W728" s="29" t="str">
        <f t="shared" si="774"/>
        <v>L</v>
      </c>
      <c r="X728" s="29">
        <f t="shared" si="775"/>
        <v>0</v>
      </c>
      <c r="Y728" s="29">
        <f t="shared" si="776"/>
        <v>0</v>
      </c>
      <c r="Z728" s="29" t="str">
        <f t="shared" si="777"/>
        <v>BHL</v>
      </c>
      <c r="AA728" s="29">
        <f t="shared" si="778"/>
        <v>0</v>
      </c>
      <c r="AB728" s="29">
        <f t="shared" si="779"/>
        <v>0</v>
      </c>
      <c r="AC728" s="29">
        <f t="shared" si="780"/>
        <v>0</v>
      </c>
      <c r="AD728" s="29">
        <f t="shared" si="781"/>
        <v>0</v>
      </c>
      <c r="AE728" s="29">
        <f t="shared" si="782"/>
        <v>0</v>
      </c>
    </row>
    <row r="729" spans="1:31" x14ac:dyDescent="0.25">
      <c r="A729" s="28" t="s">
        <v>38</v>
      </c>
      <c r="B729" s="26" t="s">
        <v>310</v>
      </c>
      <c r="C729" s="26" t="s">
        <v>311</v>
      </c>
      <c r="D729" s="26" t="s">
        <v>312</v>
      </c>
      <c r="E729" s="31"/>
      <c r="F729" s="31" t="s">
        <v>319</v>
      </c>
      <c r="G729" s="26" t="s">
        <v>88</v>
      </c>
      <c r="H729" s="26"/>
      <c r="I729" s="26"/>
      <c r="J729" s="26" t="s">
        <v>320</v>
      </c>
      <c r="K729" s="31"/>
      <c r="L729" s="26"/>
      <c r="M729" s="26"/>
      <c r="N729" s="26"/>
      <c r="O729" s="26"/>
      <c r="Q729" s="29" t="str">
        <f t="shared" si="768"/>
        <v>G-CLGF</v>
      </c>
      <c r="R729" s="29" t="str">
        <f t="shared" si="769"/>
        <v>BRISTOW HELICOPTERS LTD</v>
      </c>
      <c r="S729" s="29" t="str">
        <f t="shared" si="770"/>
        <v>S92</v>
      </c>
      <c r="T729" s="29" t="str">
        <f t="shared" si="771"/>
        <v>CYCLONE</v>
      </c>
      <c r="U729" s="29">
        <f t="shared" si="772"/>
        <v>0</v>
      </c>
      <c r="V729" s="29" t="str">
        <f t="shared" si="773"/>
        <v>VCH</v>
      </c>
      <c r="W729" s="29" t="str">
        <f t="shared" si="774"/>
        <v>L</v>
      </c>
      <c r="X729" s="29">
        <f t="shared" si="775"/>
        <v>0</v>
      </c>
      <c r="Y729" s="29">
        <f t="shared" si="776"/>
        <v>0</v>
      </c>
      <c r="Z729" s="29" t="str">
        <f t="shared" si="777"/>
        <v>BHL</v>
      </c>
      <c r="AA729" s="29">
        <f t="shared" si="778"/>
        <v>0</v>
      </c>
      <c r="AB729" s="29">
        <f t="shared" si="779"/>
        <v>0</v>
      </c>
      <c r="AC729" s="29">
        <f t="shared" si="780"/>
        <v>0</v>
      </c>
      <c r="AD729" s="29">
        <f t="shared" si="781"/>
        <v>0</v>
      </c>
      <c r="AE729" s="29">
        <f t="shared" si="782"/>
        <v>0</v>
      </c>
    </row>
    <row r="730" spans="1:31" x14ac:dyDescent="0.25">
      <c r="A730" s="28" t="s">
        <v>323</v>
      </c>
      <c r="B730" s="26" t="s">
        <v>310</v>
      </c>
      <c r="C730" s="26" t="s">
        <v>311</v>
      </c>
      <c r="D730" s="26" t="s">
        <v>312</v>
      </c>
      <c r="E730" s="26"/>
      <c r="F730" s="31" t="s">
        <v>319</v>
      </c>
      <c r="G730" s="26" t="s">
        <v>88</v>
      </c>
      <c r="H730" s="26"/>
      <c r="I730" s="26"/>
      <c r="J730" s="26"/>
      <c r="K730" s="26"/>
      <c r="L730" s="26"/>
      <c r="M730" s="26"/>
      <c r="N730" s="26"/>
      <c r="O730" s="26"/>
      <c r="Q730" s="29" t="str">
        <f t="shared" si="768"/>
        <v>G-CLGH</v>
      </c>
      <c r="R730" s="29" t="str">
        <f t="shared" si="769"/>
        <v>BRISTOW HELICOPTERS LTD</v>
      </c>
      <c r="S730" s="29" t="str">
        <f t="shared" si="770"/>
        <v>S92</v>
      </c>
      <c r="T730" s="29" t="str">
        <f t="shared" si="771"/>
        <v>CYCLONE</v>
      </c>
      <c r="U730" s="29">
        <f t="shared" si="772"/>
        <v>0</v>
      </c>
      <c r="V730" s="29" t="str">
        <f t="shared" si="773"/>
        <v>VCH</v>
      </c>
      <c r="W730" s="29" t="str">
        <f t="shared" si="774"/>
        <v>L</v>
      </c>
      <c r="X730" s="29">
        <f t="shared" si="775"/>
        <v>0</v>
      </c>
      <c r="Y730" s="29">
        <f t="shared" si="776"/>
        <v>0</v>
      </c>
      <c r="Z730" s="29" t="str">
        <f t="shared" si="777"/>
        <v>BHL</v>
      </c>
      <c r="AA730" s="29">
        <f t="shared" si="778"/>
        <v>0</v>
      </c>
      <c r="AB730" s="29">
        <f t="shared" si="779"/>
        <v>0</v>
      </c>
      <c r="AC730" s="29">
        <f t="shared" si="780"/>
        <v>0</v>
      </c>
      <c r="AD730" s="29">
        <f t="shared" si="781"/>
        <v>0</v>
      </c>
      <c r="AE730" s="29">
        <f t="shared" si="782"/>
        <v>0</v>
      </c>
    </row>
    <row r="731" spans="1:31" x14ac:dyDescent="0.25">
      <c r="A731" s="28" t="s">
        <v>324</v>
      </c>
      <c r="B731" s="26" t="s">
        <v>310</v>
      </c>
      <c r="C731" s="26" t="s">
        <v>311</v>
      </c>
      <c r="D731" s="26" t="s">
        <v>312</v>
      </c>
      <c r="E731" s="26"/>
      <c r="F731" s="31" t="s">
        <v>319</v>
      </c>
      <c r="G731" s="26" t="s">
        <v>88</v>
      </c>
      <c r="H731" s="26"/>
      <c r="I731" s="26"/>
      <c r="J731" s="26"/>
      <c r="K731" s="26"/>
      <c r="L731" s="26"/>
      <c r="M731" s="26"/>
      <c r="N731" s="26"/>
      <c r="O731" s="26"/>
      <c r="Q731" s="29" t="str">
        <f t="shared" si="768"/>
        <v>G-CMBS</v>
      </c>
      <c r="R731" s="29" t="str">
        <f t="shared" si="769"/>
        <v>SPECIALIST AVIATION SERVICES</v>
      </c>
      <c r="S731" s="29" t="str">
        <f t="shared" si="770"/>
        <v>EXPL</v>
      </c>
      <c r="T731" s="29" t="str">
        <f t="shared" si="771"/>
        <v>EXPLORER</v>
      </c>
      <c r="U731" s="29">
        <f t="shared" si="772"/>
        <v>0</v>
      </c>
      <c r="V731" s="29" t="str">
        <f t="shared" si="773"/>
        <v>VCH</v>
      </c>
      <c r="W731" s="29" t="str">
        <f t="shared" si="774"/>
        <v>L</v>
      </c>
      <c r="X731" s="29">
        <f t="shared" si="775"/>
        <v>0</v>
      </c>
      <c r="Y731" s="29">
        <f t="shared" si="776"/>
        <v>0</v>
      </c>
      <c r="Z731" s="29" t="str">
        <f t="shared" si="777"/>
        <v>UKP</v>
      </c>
      <c r="AA731" s="29">
        <f t="shared" si="778"/>
        <v>0</v>
      </c>
      <c r="AB731" s="29">
        <f t="shared" si="779"/>
        <v>0</v>
      </c>
      <c r="AC731" s="29">
        <f t="shared" si="780"/>
        <v>0</v>
      </c>
      <c r="AD731" s="29">
        <f t="shared" si="781"/>
        <v>0</v>
      </c>
      <c r="AE731" s="29">
        <f t="shared" si="782"/>
        <v>0</v>
      </c>
    </row>
    <row r="732" spans="1:31" x14ac:dyDescent="0.25">
      <c r="A732" s="28" t="s">
        <v>325</v>
      </c>
      <c r="B732" s="26" t="s">
        <v>310</v>
      </c>
      <c r="C732" s="26" t="s">
        <v>311</v>
      </c>
      <c r="D732" s="26" t="s">
        <v>312</v>
      </c>
      <c r="E732" s="26"/>
      <c r="F732" s="31" t="s">
        <v>319</v>
      </c>
      <c r="G732" s="26" t="s">
        <v>88</v>
      </c>
      <c r="H732" s="26"/>
      <c r="I732" s="26"/>
      <c r="J732" s="26"/>
      <c r="K732" s="26"/>
      <c r="L732" s="26"/>
      <c r="M732" s="26"/>
      <c r="N732" s="26"/>
      <c r="O732" s="26"/>
      <c r="Q732" s="29" t="str">
        <f t="shared" si="768"/>
        <v>G-CMRA</v>
      </c>
      <c r="R732" s="29" t="str">
        <f t="shared" si="769"/>
        <v>GB HELICOPTERS</v>
      </c>
      <c r="S732" s="29" t="str">
        <f t="shared" si="770"/>
        <v>AS55</v>
      </c>
      <c r="T732" s="29" t="str">
        <f t="shared" si="771"/>
        <v>TWIN SQUIRREL</v>
      </c>
      <c r="U732" s="29">
        <f t="shared" si="772"/>
        <v>0</v>
      </c>
      <c r="V732" s="29" t="str">
        <f t="shared" si="773"/>
        <v>VCH</v>
      </c>
      <c r="W732" s="29" t="str">
        <f t="shared" si="774"/>
        <v>L</v>
      </c>
      <c r="X732" s="29">
        <f t="shared" si="775"/>
        <v>0</v>
      </c>
      <c r="Y732" s="29">
        <f t="shared" si="776"/>
        <v>0</v>
      </c>
      <c r="Z732" s="29" t="str">
        <f t="shared" si="777"/>
        <v>KNM</v>
      </c>
      <c r="AA732" s="29">
        <f t="shared" si="778"/>
        <v>0</v>
      </c>
      <c r="AB732" s="29">
        <f t="shared" si="779"/>
        <v>0</v>
      </c>
      <c r="AC732" s="29">
        <f t="shared" si="780"/>
        <v>0</v>
      </c>
      <c r="AD732" s="29">
        <f t="shared" si="781"/>
        <v>0</v>
      </c>
      <c r="AE732" s="29">
        <f t="shared" si="782"/>
        <v>0</v>
      </c>
    </row>
    <row r="733" spans="1:31" x14ac:dyDescent="0.25">
      <c r="A733" s="28" t="s">
        <v>326</v>
      </c>
      <c r="B733" s="26" t="s">
        <v>310</v>
      </c>
      <c r="C733" s="26" t="s">
        <v>311</v>
      </c>
      <c r="D733" s="26" t="s">
        <v>312</v>
      </c>
      <c r="E733" s="26"/>
      <c r="F733" s="31" t="s">
        <v>319</v>
      </c>
      <c r="G733" s="26" t="s">
        <v>88</v>
      </c>
      <c r="H733" s="26"/>
      <c r="I733" s="26"/>
      <c r="J733" s="26"/>
      <c r="K733" s="26"/>
      <c r="L733" s="26"/>
      <c r="M733" s="26"/>
      <c r="N733" s="26"/>
      <c r="O733" s="26"/>
      <c r="Q733" s="29" t="str">
        <f t="shared" si="768"/>
        <v>G-CNWL</v>
      </c>
      <c r="R733" s="29" t="str">
        <f t="shared" si="769"/>
        <v>SPECIALIST AVIATION SERVICES</v>
      </c>
      <c r="S733" s="29" t="str">
        <f t="shared" si="770"/>
        <v>EXPL</v>
      </c>
      <c r="T733" s="29" t="str">
        <f t="shared" si="771"/>
        <v>EXPLORER</v>
      </c>
      <c r="U733" s="29">
        <f t="shared" si="772"/>
        <v>0</v>
      </c>
      <c r="V733" s="29" t="str">
        <f t="shared" si="773"/>
        <v>VCH</v>
      </c>
      <c r="W733" s="29" t="str">
        <f t="shared" si="774"/>
        <v>L</v>
      </c>
      <c r="X733" s="29">
        <f t="shared" si="775"/>
        <v>0</v>
      </c>
      <c r="Y733" s="29">
        <f t="shared" si="776"/>
        <v>0</v>
      </c>
      <c r="Z733" s="29" t="str">
        <f t="shared" si="777"/>
        <v>PLC</v>
      </c>
      <c r="AA733" s="29">
        <f t="shared" si="778"/>
        <v>0</v>
      </c>
      <c r="AB733" s="29">
        <f t="shared" si="779"/>
        <v>0</v>
      </c>
      <c r="AC733" s="29">
        <f t="shared" si="780"/>
        <v>0</v>
      </c>
      <c r="AD733" s="29">
        <f t="shared" si="781"/>
        <v>0</v>
      </c>
      <c r="AE733" s="29">
        <f t="shared" si="782"/>
        <v>0</v>
      </c>
    </row>
    <row r="734" spans="1:31" x14ac:dyDescent="0.25">
      <c r="A734" s="28" t="s">
        <v>327</v>
      </c>
      <c r="B734" s="26" t="s">
        <v>310</v>
      </c>
      <c r="C734" s="26" t="s">
        <v>311</v>
      </c>
      <c r="D734" s="26" t="s">
        <v>312</v>
      </c>
      <c r="E734" s="26"/>
      <c r="F734" s="31" t="s">
        <v>319</v>
      </c>
      <c r="G734" s="26" t="s">
        <v>88</v>
      </c>
      <c r="H734" s="26"/>
      <c r="I734" s="26"/>
      <c r="J734" s="26"/>
      <c r="K734" s="26"/>
      <c r="L734" s="26"/>
      <c r="M734" s="26"/>
      <c r="N734" s="26"/>
      <c r="O734" s="26"/>
      <c r="Q734" s="29" t="e">
        <f>#REF!</f>
        <v>#REF!</v>
      </c>
      <c r="R734" s="29" t="e">
        <f>#REF!</f>
        <v>#REF!</v>
      </c>
      <c r="S734" s="29" t="e">
        <f>#REF!</f>
        <v>#REF!</v>
      </c>
      <c r="T734" s="29" t="e">
        <f>#REF!</f>
        <v>#REF!</v>
      </c>
      <c r="U734" s="29" t="e">
        <f>#REF!</f>
        <v>#REF!</v>
      </c>
      <c r="V734" s="29" t="e">
        <f>#REF!</f>
        <v>#REF!</v>
      </c>
      <c r="W734" s="29" t="e">
        <f>#REF!</f>
        <v>#REF!</v>
      </c>
      <c r="X734" s="29" t="e">
        <f>#REF!</f>
        <v>#REF!</v>
      </c>
      <c r="Y734" s="29" t="e">
        <f>#REF!</f>
        <v>#REF!</v>
      </c>
      <c r="Z734" s="29" t="e">
        <f>#REF!</f>
        <v>#REF!</v>
      </c>
      <c r="AA734" s="29" t="e">
        <f>#REF!</f>
        <v>#REF!</v>
      </c>
      <c r="AB734" s="29" t="e">
        <f>#REF!</f>
        <v>#REF!</v>
      </c>
      <c r="AC734" s="29" t="e">
        <f>#REF!</f>
        <v>#REF!</v>
      </c>
      <c r="AD734" s="29" t="e">
        <f>#REF!</f>
        <v>#REF!</v>
      </c>
      <c r="AE734" s="29" t="e">
        <f>#REF!</f>
        <v>#REF!</v>
      </c>
    </row>
    <row r="735" spans="1:31" x14ac:dyDescent="0.25">
      <c r="A735" s="28" t="s">
        <v>328</v>
      </c>
      <c r="B735" s="26" t="s">
        <v>310</v>
      </c>
      <c r="C735" s="26" t="s">
        <v>311</v>
      </c>
      <c r="D735" s="26" t="s">
        <v>312</v>
      </c>
      <c r="E735" s="26"/>
      <c r="F735" s="31" t="s">
        <v>319</v>
      </c>
      <c r="G735" s="26" t="s">
        <v>88</v>
      </c>
      <c r="H735" s="26"/>
      <c r="I735" s="26"/>
      <c r="J735" s="26"/>
      <c r="K735" s="26"/>
      <c r="L735" s="26"/>
      <c r="M735" s="26"/>
      <c r="N735" s="26"/>
      <c r="O735" s="26"/>
      <c r="Q735" s="29" t="str">
        <f t="shared" ref="Q735:Q758" si="783">A833</f>
        <v>G-CPX</v>
      </c>
      <c r="R735" s="29" t="str">
        <f t="shared" ref="R735:R758" si="784">B833</f>
        <v>BRISTOW HELICOPTERS LTD</v>
      </c>
      <c r="S735" s="29" t="str">
        <f t="shared" ref="S735:S758" si="785">C833</f>
        <v>A139</v>
      </c>
      <c r="T735" s="29">
        <f t="shared" ref="T735:T758" si="786">D833</f>
        <v>0</v>
      </c>
      <c r="U735" s="29">
        <f t="shared" ref="U735:U758" si="787">E833</f>
        <v>0</v>
      </c>
      <c r="V735" s="29" t="str">
        <f t="shared" ref="V735:V758" si="788">F833</f>
        <v>VCH</v>
      </c>
      <c r="W735" s="29" t="str">
        <f t="shared" ref="W735:W758" si="789">G833</f>
        <v>L</v>
      </c>
      <c r="X735" s="29">
        <f t="shared" ref="X735:X758" si="790">H833</f>
        <v>0</v>
      </c>
      <c r="Y735" s="29">
        <f t="shared" ref="Y735:Y758" si="791">I833</f>
        <v>0</v>
      </c>
      <c r="Z735" s="29" t="str">
        <f t="shared" ref="Z735:Z758" si="792">J833</f>
        <v>BHL</v>
      </c>
      <c r="AA735" s="29">
        <f t="shared" ref="AA735:AA758" si="793">K833</f>
        <v>0</v>
      </c>
      <c r="AB735" s="29">
        <f t="shared" ref="AB735:AB758" si="794">L833</f>
        <v>0</v>
      </c>
      <c r="AC735" s="29">
        <f t="shared" ref="AC735:AC758" si="795">M833</f>
        <v>0</v>
      </c>
      <c r="AD735" s="29">
        <f t="shared" ref="AD735:AD758" si="796">N833</f>
        <v>0</v>
      </c>
      <c r="AE735" s="29">
        <f t="shared" ref="AE735:AE758" si="797">O833</f>
        <v>0</v>
      </c>
    </row>
    <row r="736" spans="1:31" x14ac:dyDescent="0.25">
      <c r="A736" s="28" t="s">
        <v>329</v>
      </c>
      <c r="B736" s="26" t="s">
        <v>310</v>
      </c>
      <c r="C736" s="26" t="s">
        <v>311</v>
      </c>
      <c r="D736" s="26" t="s">
        <v>312</v>
      </c>
      <c r="E736" s="26"/>
      <c r="F736" s="31" t="s">
        <v>319</v>
      </c>
      <c r="G736" s="26" t="s">
        <v>88</v>
      </c>
      <c r="H736" s="26"/>
      <c r="I736" s="26"/>
      <c r="J736" s="26"/>
      <c r="K736" s="26"/>
      <c r="L736" s="26"/>
      <c r="M736" s="26"/>
      <c r="N736" s="26"/>
      <c r="O736" s="26"/>
      <c r="Q736" s="29" t="str">
        <f t="shared" si="783"/>
        <v>G-CVXN</v>
      </c>
      <c r="R736" s="29" t="str">
        <f t="shared" si="784"/>
        <v>DIRECT FLIGHT LTD</v>
      </c>
      <c r="S736" s="29" t="str">
        <f t="shared" si="785"/>
        <v>F406</v>
      </c>
      <c r="T736" s="29" t="str">
        <f t="shared" si="786"/>
        <v>EXPLORER</v>
      </c>
      <c r="U736" s="29">
        <f t="shared" si="787"/>
        <v>0</v>
      </c>
      <c r="V736" s="29" t="str">
        <f t="shared" si="788"/>
        <v>VCH</v>
      </c>
      <c r="W736" s="29" t="str">
        <f t="shared" si="789"/>
        <v>AD</v>
      </c>
      <c r="X736" s="29">
        <f t="shared" si="790"/>
        <v>0</v>
      </c>
      <c r="Y736" s="29">
        <f t="shared" si="791"/>
        <v>0</v>
      </c>
      <c r="Z736" s="29" t="str">
        <f t="shared" si="792"/>
        <v>DCT</v>
      </c>
      <c r="AA736" s="29">
        <f t="shared" si="793"/>
        <v>0</v>
      </c>
      <c r="AB736" s="29">
        <f t="shared" si="794"/>
        <v>0</v>
      </c>
      <c r="AC736" s="29">
        <f t="shared" si="795"/>
        <v>0</v>
      </c>
      <c r="AD736" s="29">
        <f t="shared" si="796"/>
        <v>0</v>
      </c>
      <c r="AE736" s="29">
        <f t="shared" si="797"/>
        <v>0</v>
      </c>
    </row>
    <row r="737" spans="1:31" x14ac:dyDescent="0.25">
      <c r="A737" s="28" t="s">
        <v>330</v>
      </c>
      <c r="B737" s="26" t="s">
        <v>310</v>
      </c>
      <c r="C737" s="26" t="s">
        <v>311</v>
      </c>
      <c r="D737" s="26" t="s">
        <v>312</v>
      </c>
      <c r="E737" s="26"/>
      <c r="F737" s="31" t="s">
        <v>319</v>
      </c>
      <c r="G737" s="26" t="s">
        <v>88</v>
      </c>
      <c r="H737" s="26"/>
      <c r="I737" s="26"/>
      <c r="J737" s="26"/>
      <c r="K737" s="26"/>
      <c r="L737" s="26"/>
      <c r="M737" s="26"/>
      <c r="N737" s="26"/>
      <c r="O737" s="26"/>
      <c r="Q737" s="29" t="str">
        <f t="shared" si="783"/>
        <v>G-CWCD</v>
      </c>
      <c r="R737" s="29" t="str">
        <f t="shared" si="784"/>
        <v>IAS MEDICAL LTD</v>
      </c>
      <c r="S737" s="29" t="str">
        <f t="shared" si="785"/>
        <v>BE20</v>
      </c>
      <c r="T737" s="29" t="str">
        <f t="shared" si="786"/>
        <v>KING AIR 200</v>
      </c>
      <c r="U737" s="29">
        <f t="shared" si="787"/>
        <v>0</v>
      </c>
      <c r="V737" s="29" t="str">
        <f t="shared" si="788"/>
        <v>VC</v>
      </c>
      <c r="W737" s="29" t="str">
        <f t="shared" si="789"/>
        <v>AD</v>
      </c>
      <c r="X737" s="29">
        <f t="shared" si="790"/>
        <v>0</v>
      </c>
      <c r="Y737" s="29">
        <f t="shared" si="791"/>
        <v>0</v>
      </c>
      <c r="Z737" s="29" t="str">
        <f t="shared" si="792"/>
        <v>MDI</v>
      </c>
      <c r="AA737" s="29">
        <f t="shared" si="793"/>
        <v>0</v>
      </c>
      <c r="AB737" s="29">
        <f t="shared" si="794"/>
        <v>0</v>
      </c>
      <c r="AC737" s="29">
        <f t="shared" si="795"/>
        <v>0</v>
      </c>
      <c r="AD737" s="29">
        <f t="shared" si="796"/>
        <v>0</v>
      </c>
      <c r="AE737" s="29">
        <f t="shared" si="797"/>
        <v>0</v>
      </c>
    </row>
    <row r="738" spans="1:31" x14ac:dyDescent="0.25">
      <c r="A738" s="28" t="s">
        <v>331</v>
      </c>
      <c r="B738" s="26" t="s">
        <v>310</v>
      </c>
      <c r="C738" s="26" t="s">
        <v>311</v>
      </c>
      <c r="D738" s="26" t="s">
        <v>312</v>
      </c>
      <c r="E738" s="26"/>
      <c r="F738" s="31" t="s">
        <v>319</v>
      </c>
      <c r="G738" s="26" t="s">
        <v>88</v>
      </c>
      <c r="H738" s="26"/>
      <c r="I738" s="26"/>
      <c r="J738" s="26"/>
      <c r="K738" s="26"/>
      <c r="L738" s="26"/>
      <c r="M738" s="26"/>
      <c r="N738" s="26"/>
      <c r="O738" s="26"/>
      <c r="Q738" s="29" t="str">
        <f t="shared" si="783"/>
        <v>G-DATR</v>
      </c>
      <c r="R738" s="29" t="str">
        <f t="shared" si="784"/>
        <v>COTSWOLD HELICOPTERS</v>
      </c>
      <c r="S738" s="29" t="str">
        <f t="shared" si="785"/>
        <v>B06</v>
      </c>
      <c r="T738" s="29" t="str">
        <f t="shared" si="786"/>
        <v>JETRANGER</v>
      </c>
      <c r="U738" s="29">
        <f t="shared" si="787"/>
        <v>0</v>
      </c>
      <c r="V738" s="29" t="str">
        <f t="shared" si="788"/>
        <v>VCH</v>
      </c>
      <c r="W738" s="29" t="str">
        <f t="shared" si="789"/>
        <v>L</v>
      </c>
      <c r="X738" s="29">
        <f t="shared" si="790"/>
        <v>0</v>
      </c>
      <c r="Y738" s="29">
        <f t="shared" si="791"/>
        <v>0</v>
      </c>
      <c r="Z738" s="29" t="str">
        <f t="shared" si="792"/>
        <v>HHH</v>
      </c>
      <c r="AA738" s="29">
        <f t="shared" si="793"/>
        <v>0</v>
      </c>
      <c r="AB738" s="29">
        <f t="shared" si="794"/>
        <v>0</v>
      </c>
      <c r="AC738" s="29">
        <f t="shared" si="795"/>
        <v>0</v>
      </c>
      <c r="AD738" s="29">
        <f t="shared" si="796"/>
        <v>0</v>
      </c>
      <c r="AE738" s="29">
        <f t="shared" si="797"/>
        <v>0</v>
      </c>
    </row>
    <row r="739" spans="1:31" x14ac:dyDescent="0.25">
      <c r="A739" s="28" t="s">
        <v>332</v>
      </c>
      <c r="B739" s="26" t="s">
        <v>310</v>
      </c>
      <c r="C739" s="26" t="s">
        <v>311</v>
      </c>
      <c r="D739" s="26" t="s">
        <v>312</v>
      </c>
      <c r="E739" s="26"/>
      <c r="F739" s="31" t="s">
        <v>319</v>
      </c>
      <c r="G739" s="26" t="s">
        <v>88</v>
      </c>
      <c r="H739" s="26"/>
      <c r="I739" s="26"/>
      <c r="J739" s="26"/>
      <c r="K739" s="26"/>
      <c r="L739" s="26"/>
      <c r="M739" s="26"/>
      <c r="N739" s="26"/>
      <c r="O739" s="26"/>
      <c r="Q739" s="29" t="str">
        <f t="shared" si="783"/>
        <v>G-DCAM</v>
      </c>
      <c r="R739" s="29" t="str">
        <f t="shared" si="784"/>
        <v>GB HELICOPTERS</v>
      </c>
      <c r="S739" s="29" t="str">
        <f t="shared" si="785"/>
        <v>AS55</v>
      </c>
      <c r="T739" s="29" t="str">
        <f t="shared" si="786"/>
        <v>TWIN SQUIRREL</v>
      </c>
      <c r="U739" s="29">
        <f t="shared" si="787"/>
        <v>0</v>
      </c>
      <c r="V739" s="29" t="str">
        <f t="shared" si="788"/>
        <v>VCH</v>
      </c>
      <c r="W739" s="29" t="str">
        <f t="shared" si="789"/>
        <v>L</v>
      </c>
      <c r="X739" s="29">
        <f t="shared" si="790"/>
        <v>0</v>
      </c>
      <c r="Y739" s="29">
        <f t="shared" si="791"/>
        <v>0</v>
      </c>
      <c r="Z739" s="29" t="str">
        <f t="shared" si="792"/>
        <v>KNM</v>
      </c>
      <c r="AA739" s="29">
        <f t="shared" si="793"/>
        <v>0</v>
      </c>
      <c r="AB739" s="29">
        <f t="shared" si="794"/>
        <v>0</v>
      </c>
      <c r="AC739" s="29">
        <f t="shared" si="795"/>
        <v>0</v>
      </c>
      <c r="AD739" s="29">
        <f t="shared" si="796"/>
        <v>0</v>
      </c>
      <c r="AE739" s="29">
        <f t="shared" si="797"/>
        <v>0</v>
      </c>
    </row>
    <row r="740" spans="1:31" x14ac:dyDescent="0.25">
      <c r="A740" s="28" t="s">
        <v>333</v>
      </c>
      <c r="B740" s="26" t="s">
        <v>310</v>
      </c>
      <c r="C740" s="26" t="s">
        <v>311</v>
      </c>
      <c r="D740" s="26" t="s">
        <v>312</v>
      </c>
      <c r="E740" s="26"/>
      <c r="F740" s="31" t="s">
        <v>319</v>
      </c>
      <c r="G740" s="26" t="s">
        <v>88</v>
      </c>
      <c r="H740" s="26"/>
      <c r="I740" s="26"/>
      <c r="J740" s="26"/>
      <c r="K740" s="26"/>
      <c r="L740" s="26"/>
      <c r="M740" s="26"/>
      <c r="N740" s="26"/>
      <c r="O740" s="26"/>
      <c r="Q740" s="29" t="str">
        <f t="shared" si="783"/>
        <v>G-DGUN</v>
      </c>
      <c r="R740" s="29" t="str">
        <f t="shared" si="784"/>
        <v>CASTLE AIR LTD</v>
      </c>
      <c r="S740" s="29" t="str">
        <f t="shared" si="785"/>
        <v>A109</v>
      </c>
      <c r="T740" s="29">
        <f t="shared" si="786"/>
        <v>0</v>
      </c>
      <c r="U740" s="29">
        <f t="shared" si="787"/>
        <v>0</v>
      </c>
      <c r="V740" s="29" t="str">
        <f t="shared" si="788"/>
        <v>VCH</v>
      </c>
      <c r="W740" s="29" t="str">
        <f t="shared" si="789"/>
        <v>AD</v>
      </c>
      <c r="X740" s="29">
        <f t="shared" si="790"/>
        <v>0</v>
      </c>
      <c r="Y740" s="29">
        <f t="shared" si="791"/>
        <v>0</v>
      </c>
      <c r="Z740" s="29" t="str">
        <f t="shared" si="792"/>
        <v>CST</v>
      </c>
      <c r="AA740" s="29">
        <f t="shared" si="793"/>
        <v>0</v>
      </c>
      <c r="AB740" s="29">
        <f t="shared" si="794"/>
        <v>0</v>
      </c>
      <c r="AC740" s="29">
        <f t="shared" si="795"/>
        <v>0</v>
      </c>
      <c r="AD740" s="29">
        <f t="shared" si="796"/>
        <v>0</v>
      </c>
      <c r="AE740" s="29">
        <f t="shared" si="797"/>
        <v>0</v>
      </c>
    </row>
    <row r="741" spans="1:31" x14ac:dyDescent="0.25">
      <c r="A741" s="28" t="s">
        <v>334</v>
      </c>
      <c r="B741" s="26" t="s">
        <v>310</v>
      </c>
      <c r="C741" s="26" t="s">
        <v>311</v>
      </c>
      <c r="D741" s="26" t="s">
        <v>312</v>
      </c>
      <c r="E741" s="26"/>
      <c r="F741" s="31" t="s">
        <v>319</v>
      </c>
      <c r="G741" s="26" t="s">
        <v>88</v>
      </c>
      <c r="H741" s="26"/>
      <c r="I741" s="26"/>
      <c r="J741" s="26"/>
      <c r="K741" s="26"/>
      <c r="L741" s="26"/>
      <c r="M741" s="26"/>
      <c r="N741" s="26"/>
      <c r="O741" s="26"/>
      <c r="Q741" s="29" t="str">
        <f t="shared" si="783"/>
        <v>G-DORS</v>
      </c>
      <c r="R741" s="29" t="str">
        <f t="shared" si="784"/>
        <v>BABCOCK MISSION CRITICAL SERVICES</v>
      </c>
      <c r="S741" s="29" t="str">
        <f t="shared" si="785"/>
        <v>EC35</v>
      </c>
      <c r="T741" s="29">
        <f t="shared" si="786"/>
        <v>0</v>
      </c>
      <c r="U741" s="29">
        <f t="shared" si="787"/>
        <v>0</v>
      </c>
      <c r="V741" s="29" t="str">
        <f t="shared" si="788"/>
        <v>VCH</v>
      </c>
      <c r="W741" s="29" t="str">
        <f t="shared" si="789"/>
        <v>L</v>
      </c>
      <c r="X741" s="29">
        <f t="shared" si="790"/>
        <v>0</v>
      </c>
      <c r="Y741" s="29">
        <f t="shared" si="791"/>
        <v>0</v>
      </c>
      <c r="Z741" s="29" t="str">
        <f t="shared" si="792"/>
        <v>RHD</v>
      </c>
      <c r="AA741" s="29">
        <f t="shared" si="793"/>
        <v>0</v>
      </c>
      <c r="AB741" s="29">
        <f t="shared" si="794"/>
        <v>0</v>
      </c>
      <c r="AC741" s="29">
        <f t="shared" si="795"/>
        <v>0</v>
      </c>
      <c r="AD741" s="29">
        <f t="shared" si="796"/>
        <v>0</v>
      </c>
      <c r="AE741" s="29">
        <f t="shared" si="797"/>
        <v>0</v>
      </c>
    </row>
    <row r="742" spans="1:31" x14ac:dyDescent="0.25">
      <c r="A742" s="28" t="s">
        <v>335</v>
      </c>
      <c r="B742" s="26" t="s">
        <v>310</v>
      </c>
      <c r="C742" s="26" t="s">
        <v>311</v>
      </c>
      <c r="D742" s="26" t="s">
        <v>312</v>
      </c>
      <c r="E742" s="26"/>
      <c r="F742" s="31" t="s">
        <v>319</v>
      </c>
      <c r="G742" s="26" t="s">
        <v>88</v>
      </c>
      <c r="H742" s="26"/>
      <c r="I742" s="26"/>
      <c r="J742" s="26"/>
      <c r="K742" s="26"/>
      <c r="L742" s="26"/>
      <c r="M742" s="26"/>
      <c r="N742" s="26"/>
      <c r="O742" s="26"/>
      <c r="Q742" s="29" t="str">
        <f t="shared" si="783"/>
        <v>G-DVIP</v>
      </c>
      <c r="R742" s="29" t="str">
        <f t="shared" si="784"/>
        <v>CASTLE AIR LTD</v>
      </c>
      <c r="S742" s="29" t="str">
        <f t="shared" si="785"/>
        <v>A109</v>
      </c>
      <c r="T742" s="29">
        <f t="shared" si="786"/>
        <v>0</v>
      </c>
      <c r="U742" s="29">
        <f t="shared" si="787"/>
        <v>0</v>
      </c>
      <c r="V742" s="29" t="str">
        <f t="shared" si="788"/>
        <v>VCH</v>
      </c>
      <c r="W742" s="29" t="str">
        <f t="shared" si="789"/>
        <v>AD</v>
      </c>
      <c r="X742" s="29">
        <f t="shared" si="790"/>
        <v>0</v>
      </c>
      <c r="Y742" s="29">
        <f t="shared" si="791"/>
        <v>0</v>
      </c>
      <c r="Z742" s="29" t="str">
        <f t="shared" si="792"/>
        <v>CST</v>
      </c>
      <c r="AA742" s="29">
        <f t="shared" si="793"/>
        <v>0</v>
      </c>
      <c r="AB742" s="29">
        <f t="shared" si="794"/>
        <v>0</v>
      </c>
      <c r="AC742" s="29">
        <f t="shared" si="795"/>
        <v>0</v>
      </c>
      <c r="AD742" s="29">
        <f t="shared" si="796"/>
        <v>0</v>
      </c>
      <c r="AE742" s="29">
        <f t="shared" si="797"/>
        <v>0</v>
      </c>
    </row>
    <row r="743" spans="1:31" x14ac:dyDescent="0.25">
      <c r="A743" s="28" t="s">
        <v>336</v>
      </c>
      <c r="B743" s="26" t="s">
        <v>310</v>
      </c>
      <c r="C743" s="26" t="s">
        <v>311</v>
      </c>
      <c r="D743" s="26" t="s">
        <v>312</v>
      </c>
      <c r="E743" s="26"/>
      <c r="F743" s="31" t="s">
        <v>319</v>
      </c>
      <c r="G743" s="26" t="s">
        <v>88</v>
      </c>
      <c r="H743" s="26"/>
      <c r="I743" s="26"/>
      <c r="J743" s="26"/>
      <c r="K743" s="26"/>
      <c r="L743" s="26"/>
      <c r="M743" s="26"/>
      <c r="N743" s="26"/>
      <c r="O743" s="26"/>
      <c r="Q743" s="29" t="str">
        <f t="shared" si="783"/>
        <v>G-DVOR</v>
      </c>
      <c r="R743" s="29" t="str">
        <f t="shared" si="784"/>
        <v>FLIGHT CALIBRATION SERVICES LTD</v>
      </c>
      <c r="S743" s="29" t="str">
        <f t="shared" si="785"/>
        <v>DA62</v>
      </c>
      <c r="T743" s="29">
        <f t="shared" si="786"/>
        <v>0</v>
      </c>
      <c r="U743" s="29">
        <f t="shared" si="787"/>
        <v>0</v>
      </c>
      <c r="V743" s="29" t="str">
        <f t="shared" si="788"/>
        <v>VC</v>
      </c>
      <c r="W743" s="29" t="str">
        <f t="shared" si="789"/>
        <v>L</v>
      </c>
      <c r="X743" s="29">
        <f t="shared" si="790"/>
        <v>0</v>
      </c>
      <c r="Y743" s="29">
        <f t="shared" si="791"/>
        <v>0</v>
      </c>
      <c r="Z743" s="29" t="str">
        <f t="shared" si="792"/>
        <v>VOR</v>
      </c>
      <c r="AA743" s="29">
        <f t="shared" si="793"/>
        <v>0</v>
      </c>
      <c r="AB743" s="29">
        <f t="shared" si="794"/>
        <v>0</v>
      </c>
      <c r="AC743" s="29">
        <f t="shared" si="795"/>
        <v>0</v>
      </c>
      <c r="AD743" s="29">
        <f t="shared" si="796"/>
        <v>0</v>
      </c>
      <c r="AE743" s="29">
        <f t="shared" si="797"/>
        <v>0</v>
      </c>
    </row>
    <row r="744" spans="1:31" x14ac:dyDescent="0.25">
      <c r="A744" s="28" t="s">
        <v>337</v>
      </c>
      <c r="B744" s="26" t="s">
        <v>310</v>
      </c>
      <c r="C744" s="26" t="s">
        <v>311</v>
      </c>
      <c r="D744" s="26" t="s">
        <v>312</v>
      </c>
      <c r="E744" s="26"/>
      <c r="F744" s="31" t="s">
        <v>319</v>
      </c>
      <c r="G744" s="26" t="s">
        <v>88</v>
      </c>
      <c r="H744" s="26"/>
      <c r="I744" s="26"/>
      <c r="J744" s="26"/>
      <c r="K744" s="26"/>
      <c r="L744" s="26"/>
      <c r="M744" s="26"/>
      <c r="N744" s="26"/>
      <c r="O744" s="26"/>
      <c r="Q744" s="29" t="str">
        <f t="shared" si="783"/>
        <v>G-EFCM</v>
      </c>
      <c r="R744" s="29" t="str">
        <f t="shared" si="784"/>
        <v>2 EXCEL AVIATION LTD</v>
      </c>
      <c r="S744" s="29" t="str">
        <f t="shared" si="785"/>
        <v>P28A</v>
      </c>
      <c r="T744" s="29" t="str">
        <f t="shared" si="786"/>
        <v>CHEROKEE</v>
      </c>
      <c r="U744" s="29">
        <f t="shared" si="787"/>
        <v>0</v>
      </c>
      <c r="V744" s="29" t="str">
        <f t="shared" si="788"/>
        <v>VC</v>
      </c>
      <c r="W744" s="29" t="str">
        <f t="shared" si="789"/>
        <v>AD</v>
      </c>
      <c r="X744" s="29">
        <f t="shared" si="790"/>
        <v>0</v>
      </c>
      <c r="Y744" s="29">
        <f t="shared" si="791"/>
        <v>0</v>
      </c>
      <c r="Z744" s="29" t="str">
        <f t="shared" si="792"/>
        <v>BRO</v>
      </c>
      <c r="AA744" s="29">
        <f t="shared" si="793"/>
        <v>0</v>
      </c>
      <c r="AB744" s="29">
        <f t="shared" si="794"/>
        <v>0</v>
      </c>
      <c r="AC744" s="29">
        <f t="shared" si="795"/>
        <v>0</v>
      </c>
      <c r="AD744" s="29">
        <f t="shared" si="796"/>
        <v>0</v>
      </c>
      <c r="AE744" s="29">
        <f t="shared" si="797"/>
        <v>0</v>
      </c>
    </row>
    <row r="745" spans="1:31" x14ac:dyDescent="0.25">
      <c r="A745" s="28" t="s">
        <v>338</v>
      </c>
      <c r="B745" s="26" t="s">
        <v>310</v>
      </c>
      <c r="C745" s="26" t="s">
        <v>311</v>
      </c>
      <c r="D745" s="26" t="s">
        <v>312</v>
      </c>
      <c r="E745" s="26"/>
      <c r="F745" s="31" t="s">
        <v>319</v>
      </c>
      <c r="G745" s="26" t="s">
        <v>88</v>
      </c>
      <c r="H745" s="26"/>
      <c r="I745" s="26"/>
      <c r="J745" s="26"/>
      <c r="K745" s="26"/>
      <c r="L745" s="26"/>
      <c r="M745" s="26"/>
      <c r="N745" s="26"/>
      <c r="O745" s="26"/>
      <c r="Q745" s="29" t="str">
        <f t="shared" si="783"/>
        <v>G-EGLT</v>
      </c>
      <c r="R745" s="29" t="str">
        <f t="shared" si="784"/>
        <v>RVL AVIATION LTD</v>
      </c>
      <c r="S745" s="29" t="str">
        <f t="shared" si="785"/>
        <v>C310</v>
      </c>
      <c r="T745" s="29">
        <f t="shared" si="786"/>
        <v>0</v>
      </c>
      <c r="U745" s="29">
        <f t="shared" si="787"/>
        <v>0</v>
      </c>
      <c r="V745" s="29" t="str">
        <f t="shared" si="788"/>
        <v>VC</v>
      </c>
      <c r="W745" s="29" t="str">
        <f t="shared" si="789"/>
        <v>AD</v>
      </c>
      <c r="X745" s="29">
        <f t="shared" si="790"/>
        <v>0</v>
      </c>
      <c r="Y745" s="29">
        <f t="shared" si="791"/>
        <v>0</v>
      </c>
      <c r="Z745" s="29" t="str">
        <f t="shared" si="792"/>
        <v>REV</v>
      </c>
      <c r="AA745" s="29">
        <f t="shared" si="793"/>
        <v>0</v>
      </c>
      <c r="AB745" s="29">
        <f t="shared" si="794"/>
        <v>0</v>
      </c>
      <c r="AC745" s="29">
        <f t="shared" si="795"/>
        <v>0</v>
      </c>
      <c r="AD745" s="29">
        <f t="shared" si="796"/>
        <v>0</v>
      </c>
      <c r="AE745" s="29">
        <f t="shared" si="797"/>
        <v>0</v>
      </c>
    </row>
    <row r="746" spans="1:31" x14ac:dyDescent="0.25">
      <c r="A746" s="28" t="s">
        <v>339</v>
      </c>
      <c r="B746" s="26" t="s">
        <v>310</v>
      </c>
      <c r="C746" s="26" t="s">
        <v>311</v>
      </c>
      <c r="D746" s="26" t="s">
        <v>312</v>
      </c>
      <c r="E746" s="26"/>
      <c r="F746" s="31" t="s">
        <v>319</v>
      </c>
      <c r="G746" s="26" t="s">
        <v>88</v>
      </c>
      <c r="H746" s="26"/>
      <c r="I746" s="26"/>
      <c r="J746" s="26"/>
      <c r="K746" s="26"/>
      <c r="L746" s="26"/>
      <c r="M746" s="26"/>
      <c r="N746" s="26"/>
      <c r="O746" s="26"/>
      <c r="Q746" s="29" t="str">
        <f t="shared" si="783"/>
        <v>G-EHAA</v>
      </c>
      <c r="R746" s="29" t="str">
        <f t="shared" si="784"/>
        <v>SPECIALIST AVIATION SERVICES</v>
      </c>
      <c r="S746" s="29" t="str">
        <f t="shared" si="785"/>
        <v>EXPL</v>
      </c>
      <c r="T746" s="29" t="str">
        <f t="shared" si="786"/>
        <v>EXPLORER</v>
      </c>
      <c r="U746" s="29">
        <f t="shared" si="787"/>
        <v>0</v>
      </c>
      <c r="V746" s="29" t="str">
        <f t="shared" si="788"/>
        <v>VCH</v>
      </c>
      <c r="W746" s="29" t="str">
        <f t="shared" si="789"/>
        <v>L</v>
      </c>
      <c r="X746" s="29">
        <f t="shared" si="790"/>
        <v>0</v>
      </c>
      <c r="Y746" s="29">
        <f t="shared" si="791"/>
        <v>0</v>
      </c>
      <c r="Z746" s="29" t="str">
        <f t="shared" si="792"/>
        <v>PLC</v>
      </c>
      <c r="AA746" s="29">
        <f t="shared" si="793"/>
        <v>0</v>
      </c>
      <c r="AB746" s="29">
        <f t="shared" si="794"/>
        <v>0</v>
      </c>
      <c r="AC746" s="29">
        <f t="shared" si="795"/>
        <v>0</v>
      </c>
      <c r="AD746" s="29">
        <f t="shared" si="796"/>
        <v>0</v>
      </c>
      <c r="AE746" s="29">
        <f t="shared" si="797"/>
        <v>0</v>
      </c>
    </row>
    <row r="747" spans="1:31" x14ac:dyDescent="0.25">
      <c r="A747" s="28" t="s">
        <v>340</v>
      </c>
      <c r="B747" s="26" t="s">
        <v>310</v>
      </c>
      <c r="C747" s="26" t="s">
        <v>311</v>
      </c>
      <c r="D747" s="26" t="s">
        <v>312</v>
      </c>
      <c r="E747" s="26"/>
      <c r="F747" s="31" t="s">
        <v>319</v>
      </c>
      <c r="G747" s="26" t="s">
        <v>88</v>
      </c>
      <c r="H747" s="26"/>
      <c r="I747" s="26"/>
      <c r="J747" s="26" t="s">
        <v>341</v>
      </c>
      <c r="K747" s="26"/>
      <c r="L747" s="26"/>
      <c r="M747" s="26"/>
      <c r="N747" s="26"/>
      <c r="O747" s="26"/>
      <c r="Q747" s="29" t="str">
        <f t="shared" si="783"/>
        <v>G-EMAA</v>
      </c>
      <c r="R747" s="29" t="str">
        <f t="shared" si="784"/>
        <v>SCOTLAND'S CHARITY AIR AMBULANCE</v>
      </c>
      <c r="S747" s="29" t="str">
        <f t="shared" si="785"/>
        <v>EC35</v>
      </c>
      <c r="T747" s="29">
        <f t="shared" si="786"/>
        <v>0</v>
      </c>
      <c r="U747" s="29">
        <f t="shared" si="787"/>
        <v>0</v>
      </c>
      <c r="V747" s="29" t="str">
        <f t="shared" si="788"/>
        <v>VCH</v>
      </c>
      <c r="W747" s="29" t="str">
        <f t="shared" si="789"/>
        <v>L</v>
      </c>
      <c r="X747" s="29">
        <f t="shared" si="790"/>
        <v>0</v>
      </c>
      <c r="Y747" s="29">
        <f t="shared" si="791"/>
        <v>0</v>
      </c>
      <c r="Z747" s="29" t="str">
        <f t="shared" si="792"/>
        <v>RHD</v>
      </c>
      <c r="AA747" s="29">
        <f t="shared" si="793"/>
        <v>0</v>
      </c>
      <c r="AB747" s="29">
        <f t="shared" si="794"/>
        <v>0</v>
      </c>
      <c r="AC747" s="29">
        <f t="shared" si="795"/>
        <v>0</v>
      </c>
      <c r="AD747" s="29">
        <f t="shared" si="796"/>
        <v>0</v>
      </c>
      <c r="AE747" s="29">
        <f t="shared" si="797"/>
        <v>0</v>
      </c>
    </row>
    <row r="748" spans="1:31" x14ac:dyDescent="0.25">
      <c r="A748" s="28" t="s">
        <v>342</v>
      </c>
      <c r="B748" s="26" t="s">
        <v>310</v>
      </c>
      <c r="C748" s="26" t="s">
        <v>311</v>
      </c>
      <c r="D748" s="26" t="s">
        <v>312</v>
      </c>
      <c r="E748" s="26"/>
      <c r="F748" s="31" t="s">
        <v>319</v>
      </c>
      <c r="G748" s="26" t="s">
        <v>88</v>
      </c>
      <c r="H748" s="26"/>
      <c r="I748" s="26"/>
      <c r="J748" s="26"/>
      <c r="K748" s="26"/>
      <c r="L748" s="26"/>
      <c r="M748" s="26"/>
      <c r="N748" s="26"/>
      <c r="O748" s="26"/>
      <c r="Q748" s="29" t="str">
        <f t="shared" si="783"/>
        <v>G-EMEA</v>
      </c>
      <c r="R748" s="29" t="str">
        <f t="shared" si="784"/>
        <v>CHC SCOTIA LTD</v>
      </c>
      <c r="S748" s="29" t="str">
        <f t="shared" si="785"/>
        <v>EC75</v>
      </c>
      <c r="T748" s="29">
        <f t="shared" si="786"/>
        <v>0</v>
      </c>
      <c r="U748" s="29">
        <f t="shared" si="787"/>
        <v>0</v>
      </c>
      <c r="V748" s="29" t="str">
        <f t="shared" si="788"/>
        <v>VCH</v>
      </c>
      <c r="W748" s="29" t="str">
        <f t="shared" si="789"/>
        <v>L</v>
      </c>
      <c r="X748" s="29">
        <f t="shared" si="790"/>
        <v>0</v>
      </c>
      <c r="Y748" s="29">
        <f t="shared" si="791"/>
        <v>0</v>
      </c>
      <c r="Z748" s="29" t="str">
        <f t="shared" si="792"/>
        <v>HKS</v>
      </c>
      <c r="AA748" s="29">
        <f t="shared" si="793"/>
        <v>0</v>
      </c>
      <c r="AB748" s="29">
        <f t="shared" si="794"/>
        <v>0</v>
      </c>
      <c r="AC748" s="29">
        <f t="shared" si="795"/>
        <v>0</v>
      </c>
      <c r="AD748" s="29">
        <f t="shared" si="796"/>
        <v>0</v>
      </c>
      <c r="AE748" s="29">
        <f t="shared" si="797"/>
        <v>0</v>
      </c>
    </row>
    <row r="749" spans="1:31" x14ac:dyDescent="0.25">
      <c r="A749" s="28" t="s">
        <v>53</v>
      </c>
      <c r="B749" s="26" t="s">
        <v>310</v>
      </c>
      <c r="C749" s="26" t="s">
        <v>311</v>
      </c>
      <c r="D749" s="26" t="s">
        <v>312</v>
      </c>
      <c r="E749" s="26"/>
      <c r="F749" s="31" t="s">
        <v>319</v>
      </c>
      <c r="G749" s="26" t="s">
        <v>88</v>
      </c>
      <c r="H749" s="26"/>
      <c r="I749" s="26"/>
      <c r="J749" s="26" t="s">
        <v>320</v>
      </c>
      <c r="K749" s="26"/>
      <c r="L749" s="26"/>
      <c r="M749" s="26"/>
      <c r="N749" s="26"/>
      <c r="O749" s="26"/>
      <c r="Q749" s="29" t="str">
        <f t="shared" si="783"/>
        <v>G-EMEB</v>
      </c>
      <c r="R749" s="29" t="str">
        <f t="shared" si="784"/>
        <v>CHC SCOTIA LTD</v>
      </c>
      <c r="S749" s="29" t="str">
        <f t="shared" si="785"/>
        <v>EC75</v>
      </c>
      <c r="T749" s="29">
        <f t="shared" si="786"/>
        <v>0</v>
      </c>
      <c r="U749" s="29">
        <f t="shared" si="787"/>
        <v>0</v>
      </c>
      <c r="V749" s="29" t="str">
        <f t="shared" si="788"/>
        <v>VCH</v>
      </c>
      <c r="W749" s="29" t="str">
        <f t="shared" si="789"/>
        <v>L</v>
      </c>
      <c r="X749" s="29">
        <f t="shared" si="790"/>
        <v>0</v>
      </c>
      <c r="Y749" s="29">
        <f t="shared" si="791"/>
        <v>0</v>
      </c>
      <c r="Z749" s="29" t="str">
        <f t="shared" si="792"/>
        <v>HKS</v>
      </c>
      <c r="AA749" s="29">
        <f t="shared" si="793"/>
        <v>0</v>
      </c>
      <c r="AB749" s="29">
        <f t="shared" si="794"/>
        <v>0</v>
      </c>
      <c r="AC749" s="29">
        <f t="shared" si="795"/>
        <v>0</v>
      </c>
      <c r="AD749" s="29">
        <f t="shared" si="796"/>
        <v>0</v>
      </c>
      <c r="AE749" s="29">
        <f t="shared" si="797"/>
        <v>0</v>
      </c>
    </row>
    <row r="750" spans="1:31" x14ac:dyDescent="0.25">
      <c r="A750" s="28" t="s">
        <v>343</v>
      </c>
      <c r="B750" s="26" t="s">
        <v>310</v>
      </c>
      <c r="C750" s="26" t="s">
        <v>311</v>
      </c>
      <c r="D750" s="26" t="s">
        <v>312</v>
      </c>
      <c r="E750" s="26"/>
      <c r="F750" s="31" t="s">
        <v>319</v>
      </c>
      <c r="G750" s="26" t="s">
        <v>88</v>
      </c>
      <c r="H750" s="26"/>
      <c r="I750" s="26"/>
      <c r="J750" s="26"/>
      <c r="K750" s="26"/>
      <c r="L750" s="26"/>
      <c r="M750" s="26"/>
      <c r="N750" s="26"/>
      <c r="O750" s="26"/>
      <c r="Q750" s="29" t="str">
        <f t="shared" si="783"/>
        <v>G-EMEC</v>
      </c>
      <c r="R750" s="29" t="str">
        <f t="shared" si="784"/>
        <v>CHC SCOTIA LTD</v>
      </c>
      <c r="S750" s="29" t="str">
        <f t="shared" si="785"/>
        <v>EC75</v>
      </c>
      <c r="T750" s="29">
        <f t="shared" si="786"/>
        <v>0</v>
      </c>
      <c r="U750" s="29">
        <f t="shared" si="787"/>
        <v>0</v>
      </c>
      <c r="V750" s="29" t="str">
        <f t="shared" si="788"/>
        <v>VCH</v>
      </c>
      <c r="W750" s="29" t="str">
        <f t="shared" si="789"/>
        <v>L</v>
      </c>
      <c r="X750" s="29">
        <f t="shared" si="790"/>
        <v>0</v>
      </c>
      <c r="Y750" s="29">
        <f t="shared" si="791"/>
        <v>0</v>
      </c>
      <c r="Z750" s="29" t="str">
        <f t="shared" si="792"/>
        <v>HKS</v>
      </c>
      <c r="AA750" s="29">
        <f t="shared" si="793"/>
        <v>0</v>
      </c>
      <c r="AB750" s="29">
        <f t="shared" si="794"/>
        <v>0</v>
      </c>
      <c r="AC750" s="29">
        <f t="shared" si="795"/>
        <v>0</v>
      </c>
      <c r="AD750" s="29">
        <f t="shared" si="796"/>
        <v>0</v>
      </c>
      <c r="AE750" s="29">
        <f t="shared" si="797"/>
        <v>0</v>
      </c>
    </row>
    <row r="751" spans="1:31" x14ac:dyDescent="0.25">
      <c r="A751" s="28" t="s">
        <v>344</v>
      </c>
      <c r="B751" s="26" t="s">
        <v>310</v>
      </c>
      <c r="C751" s="26" t="s">
        <v>311</v>
      </c>
      <c r="D751" s="26" t="s">
        <v>312</v>
      </c>
      <c r="E751" s="26"/>
      <c r="F751" s="31" t="s">
        <v>319</v>
      </c>
      <c r="G751" s="26" t="s">
        <v>88</v>
      </c>
      <c r="H751" s="26"/>
      <c r="I751" s="26"/>
      <c r="J751" s="26" t="s">
        <v>345</v>
      </c>
      <c r="K751" s="26"/>
      <c r="L751" s="26"/>
      <c r="M751" s="26"/>
      <c r="N751" s="26"/>
      <c r="O751" s="26"/>
      <c r="Q751" s="29" t="str">
        <f t="shared" si="783"/>
        <v>G-EMED</v>
      </c>
      <c r="R751" s="29" t="str">
        <f t="shared" si="784"/>
        <v>CHC SCOTIA LTD</v>
      </c>
      <c r="S751" s="29" t="str">
        <f t="shared" si="785"/>
        <v>EC75</v>
      </c>
      <c r="T751" s="29">
        <f t="shared" si="786"/>
        <v>0</v>
      </c>
      <c r="U751" s="29">
        <f t="shared" si="787"/>
        <v>0</v>
      </c>
      <c r="V751" s="29" t="str">
        <f t="shared" si="788"/>
        <v>VCH</v>
      </c>
      <c r="W751" s="29" t="str">
        <f t="shared" si="789"/>
        <v>L</v>
      </c>
      <c r="X751" s="29">
        <f t="shared" si="790"/>
        <v>0</v>
      </c>
      <c r="Y751" s="29">
        <f t="shared" si="791"/>
        <v>0</v>
      </c>
      <c r="Z751" s="29" t="str">
        <f t="shared" si="792"/>
        <v>HKS</v>
      </c>
      <c r="AA751" s="29">
        <f t="shared" si="793"/>
        <v>0</v>
      </c>
      <c r="AB751" s="29">
        <f t="shared" si="794"/>
        <v>0</v>
      </c>
      <c r="AC751" s="29">
        <f t="shared" si="795"/>
        <v>0</v>
      </c>
      <c r="AD751" s="29">
        <f t="shared" si="796"/>
        <v>0</v>
      </c>
      <c r="AE751" s="29">
        <f t="shared" si="797"/>
        <v>0</v>
      </c>
    </row>
    <row r="752" spans="1:31" x14ac:dyDescent="0.25">
      <c r="A752" s="28" t="s">
        <v>346</v>
      </c>
      <c r="B752" s="26" t="s">
        <v>310</v>
      </c>
      <c r="C752" s="26" t="s">
        <v>311</v>
      </c>
      <c r="D752" s="26" t="s">
        <v>312</v>
      </c>
      <c r="E752" s="26"/>
      <c r="F752" s="31" t="s">
        <v>319</v>
      </c>
      <c r="G752" s="26" t="s">
        <v>88</v>
      </c>
      <c r="H752" s="26"/>
      <c r="I752" s="26"/>
      <c r="J752" s="26" t="s">
        <v>347</v>
      </c>
      <c r="K752" s="26"/>
      <c r="L752" s="26"/>
      <c r="M752" s="26"/>
      <c r="N752" s="26"/>
      <c r="O752" s="26"/>
      <c r="Q752" s="29" t="str">
        <f t="shared" si="783"/>
        <v>G-EMEK</v>
      </c>
      <c r="R752" s="29" t="str">
        <f t="shared" si="784"/>
        <v>CHC SCOTIA LTD</v>
      </c>
      <c r="S752" s="29" t="str">
        <f t="shared" si="785"/>
        <v>EC75</v>
      </c>
      <c r="T752" s="29">
        <f t="shared" si="786"/>
        <v>0</v>
      </c>
      <c r="U752" s="29">
        <f t="shared" si="787"/>
        <v>0</v>
      </c>
      <c r="V752" s="29" t="str">
        <f t="shared" si="788"/>
        <v>VCH</v>
      </c>
      <c r="W752" s="29" t="str">
        <f t="shared" si="789"/>
        <v>L</v>
      </c>
      <c r="X752" s="29">
        <f t="shared" si="790"/>
        <v>0</v>
      </c>
      <c r="Y752" s="29">
        <f t="shared" si="791"/>
        <v>0</v>
      </c>
      <c r="Z752" s="29" t="str">
        <f t="shared" si="792"/>
        <v>HKS</v>
      </c>
      <c r="AA752" s="29">
        <f t="shared" si="793"/>
        <v>0</v>
      </c>
      <c r="AB752" s="29">
        <f t="shared" si="794"/>
        <v>0</v>
      </c>
      <c r="AC752" s="29">
        <f t="shared" si="795"/>
        <v>0</v>
      </c>
      <c r="AD752" s="29">
        <f t="shared" si="796"/>
        <v>0</v>
      </c>
      <c r="AE752" s="29">
        <f t="shared" si="797"/>
        <v>0</v>
      </c>
    </row>
    <row r="753" spans="1:31" x14ac:dyDescent="0.25">
      <c r="A753" s="28" t="s">
        <v>45</v>
      </c>
      <c r="B753" s="26" t="s">
        <v>310</v>
      </c>
      <c r="C753" s="26" t="s">
        <v>311</v>
      </c>
      <c r="D753" s="26" t="s">
        <v>312</v>
      </c>
      <c r="E753" s="31"/>
      <c r="F753" s="31" t="s">
        <v>319</v>
      </c>
      <c r="G753" s="26" t="s">
        <v>88</v>
      </c>
      <c r="H753" s="26"/>
      <c r="I753" s="26"/>
      <c r="J753" s="26" t="s">
        <v>320</v>
      </c>
      <c r="K753" s="31"/>
      <c r="L753" s="26"/>
      <c r="M753" s="26"/>
      <c r="N753" s="26"/>
      <c r="O753" s="26"/>
      <c r="Q753" s="29" t="str">
        <f t="shared" si="783"/>
        <v>G-EMSS</v>
      </c>
      <c r="R753" s="29" t="str">
        <f t="shared" si="784"/>
        <v>BABCOCK MISSION CRITICAL SERVICES</v>
      </c>
      <c r="S753" s="29" t="str">
        <f t="shared" si="785"/>
        <v>EC45</v>
      </c>
      <c r="T753" s="29">
        <f t="shared" si="786"/>
        <v>0</v>
      </c>
      <c r="U753" s="29">
        <f t="shared" si="787"/>
        <v>0</v>
      </c>
      <c r="V753" s="29" t="str">
        <f t="shared" si="788"/>
        <v>VCH</v>
      </c>
      <c r="W753" s="29" t="str">
        <f t="shared" si="789"/>
        <v>L</v>
      </c>
      <c r="X753" s="29">
        <f t="shared" si="790"/>
        <v>0</v>
      </c>
      <c r="Y753" s="29">
        <f t="shared" si="791"/>
        <v>0</v>
      </c>
      <c r="Z753" s="29" t="str">
        <f t="shared" si="792"/>
        <v>HLE</v>
      </c>
      <c r="AA753" s="29">
        <f t="shared" si="793"/>
        <v>0</v>
      </c>
      <c r="AB753" s="29">
        <f t="shared" si="794"/>
        <v>0</v>
      </c>
      <c r="AC753" s="29">
        <f t="shared" si="795"/>
        <v>0</v>
      </c>
      <c r="AD753" s="29">
        <f t="shared" si="796"/>
        <v>0</v>
      </c>
      <c r="AE753" s="29">
        <f t="shared" si="797"/>
        <v>0</v>
      </c>
    </row>
    <row r="754" spans="1:31" x14ac:dyDescent="0.25">
      <c r="A754" s="28" t="s">
        <v>40</v>
      </c>
      <c r="B754" s="26" t="s">
        <v>310</v>
      </c>
      <c r="C754" s="26" t="s">
        <v>311</v>
      </c>
      <c r="D754" s="26" t="s">
        <v>312</v>
      </c>
      <c r="E754" s="31"/>
      <c r="F754" s="31" t="s">
        <v>319</v>
      </c>
      <c r="G754" s="26" t="s">
        <v>88</v>
      </c>
      <c r="H754" s="26"/>
      <c r="I754" s="26"/>
      <c r="J754" s="26" t="s">
        <v>320</v>
      </c>
      <c r="K754" s="31"/>
      <c r="L754" s="26"/>
      <c r="M754" s="26"/>
      <c r="N754" s="26"/>
      <c r="O754" s="26"/>
      <c r="Q754" s="29" t="str">
        <f t="shared" si="783"/>
        <v>G-ERBA</v>
      </c>
      <c r="R754" s="29" t="str">
        <f t="shared" si="784"/>
        <v>CHC SCOTIA LTD</v>
      </c>
      <c r="S754" s="29" t="str">
        <f t="shared" si="785"/>
        <v>A189</v>
      </c>
      <c r="T754" s="29">
        <f t="shared" si="786"/>
        <v>0</v>
      </c>
      <c r="U754" s="29">
        <f t="shared" si="787"/>
        <v>0</v>
      </c>
      <c r="V754" s="29" t="str">
        <f t="shared" si="788"/>
        <v>VCH</v>
      </c>
      <c r="W754" s="29" t="str">
        <f t="shared" si="789"/>
        <v>L</v>
      </c>
      <c r="X754" s="29">
        <f t="shared" si="790"/>
        <v>0</v>
      </c>
      <c r="Y754" s="29">
        <f t="shared" si="791"/>
        <v>0</v>
      </c>
      <c r="Z754" s="29" t="str">
        <f t="shared" si="792"/>
        <v>HKS</v>
      </c>
      <c r="AA754" s="29">
        <f t="shared" si="793"/>
        <v>0</v>
      </c>
      <c r="AB754" s="29">
        <f t="shared" si="794"/>
        <v>0</v>
      </c>
      <c r="AC754" s="29">
        <f t="shared" si="795"/>
        <v>0</v>
      </c>
      <c r="AD754" s="29">
        <f t="shared" si="796"/>
        <v>0</v>
      </c>
      <c r="AE754" s="29">
        <f t="shared" si="797"/>
        <v>0</v>
      </c>
    </row>
    <row r="755" spans="1:31" x14ac:dyDescent="0.25">
      <c r="A755" s="28" t="s">
        <v>348</v>
      </c>
      <c r="B755" s="26" t="s">
        <v>310</v>
      </c>
      <c r="C755" s="26" t="s">
        <v>311</v>
      </c>
      <c r="D755" s="26" t="s">
        <v>312</v>
      </c>
      <c r="E755" s="26"/>
      <c r="F755" s="31" t="s">
        <v>319</v>
      </c>
      <c r="G755" s="26" t="s">
        <v>88</v>
      </c>
      <c r="H755" s="26"/>
      <c r="I755" s="26"/>
      <c r="J755" s="26" t="s">
        <v>349</v>
      </c>
      <c r="K755" s="26"/>
      <c r="L755" s="26"/>
      <c r="M755" s="26"/>
      <c r="N755" s="26"/>
      <c r="O755" s="26"/>
      <c r="Q755" s="29" t="str">
        <f t="shared" si="783"/>
        <v>G-FCSL</v>
      </c>
      <c r="R755" s="29" t="str">
        <f t="shared" si="784"/>
        <v>FLIGHT CALIBRATION SERVICES LTD</v>
      </c>
      <c r="S755" s="29" t="str">
        <f t="shared" si="785"/>
        <v>PA31</v>
      </c>
      <c r="T755" s="29" t="str">
        <f t="shared" si="786"/>
        <v>NAVAJO</v>
      </c>
      <c r="U755" s="29">
        <f t="shared" si="787"/>
        <v>0</v>
      </c>
      <c r="V755" s="29" t="str">
        <f t="shared" si="788"/>
        <v>VC</v>
      </c>
      <c r="W755" s="29" t="str">
        <f t="shared" si="789"/>
        <v>L</v>
      </c>
      <c r="X755" s="29">
        <f t="shared" si="790"/>
        <v>0</v>
      </c>
      <c r="Y755" s="29">
        <f t="shared" si="791"/>
        <v>0</v>
      </c>
      <c r="Z755" s="29" t="str">
        <f t="shared" si="792"/>
        <v>VOR</v>
      </c>
      <c r="AA755" s="29">
        <f t="shared" si="793"/>
        <v>0</v>
      </c>
      <c r="AB755" s="29">
        <f t="shared" si="794"/>
        <v>0</v>
      </c>
      <c r="AC755" s="29">
        <f t="shared" si="795"/>
        <v>0</v>
      </c>
      <c r="AD755" s="29">
        <f t="shared" si="796"/>
        <v>0</v>
      </c>
      <c r="AE755" s="29">
        <f t="shared" si="797"/>
        <v>0</v>
      </c>
    </row>
    <row r="756" spans="1:31" x14ac:dyDescent="0.25">
      <c r="A756" s="28" t="s">
        <v>350</v>
      </c>
      <c r="B756" s="26" t="s">
        <v>310</v>
      </c>
      <c r="C756" s="26" t="s">
        <v>311</v>
      </c>
      <c r="D756" s="26" t="s">
        <v>312</v>
      </c>
      <c r="E756" s="26"/>
      <c r="F756" s="31" t="s">
        <v>319</v>
      </c>
      <c r="G756" s="26" t="s">
        <v>88</v>
      </c>
      <c r="H756" s="26"/>
      <c r="I756" s="26"/>
      <c r="J756" s="26"/>
      <c r="K756" s="26"/>
      <c r="L756" s="26"/>
      <c r="M756" s="26"/>
      <c r="N756" s="26"/>
      <c r="O756" s="26"/>
      <c r="Q756" s="29" t="str">
        <f t="shared" si="783"/>
        <v>G-FSAR</v>
      </c>
      <c r="R756" s="29" t="str">
        <f t="shared" si="784"/>
        <v>BRITISH INTERNATIONAL HELICOPTER SERVICES LTD</v>
      </c>
      <c r="S756" s="29" t="str">
        <f t="shared" si="785"/>
        <v>A189</v>
      </c>
      <c r="T756" s="29">
        <f t="shared" si="786"/>
        <v>0</v>
      </c>
      <c r="U756" s="29">
        <f t="shared" si="787"/>
        <v>0</v>
      </c>
      <c r="V756" s="29" t="str">
        <f t="shared" si="788"/>
        <v>VCH</v>
      </c>
      <c r="W756" s="29" t="str">
        <f t="shared" si="789"/>
        <v>L</v>
      </c>
      <c r="X756" s="29">
        <f t="shared" si="790"/>
        <v>0</v>
      </c>
      <c r="Y756" s="29">
        <f t="shared" si="791"/>
        <v>0</v>
      </c>
      <c r="Z756" s="29" t="str">
        <f t="shared" si="792"/>
        <v>VRT</v>
      </c>
      <c r="AA756" s="29">
        <f t="shared" si="793"/>
        <v>0</v>
      </c>
      <c r="AB756" s="29">
        <f t="shared" si="794"/>
        <v>0</v>
      </c>
      <c r="AC756" s="29">
        <f t="shared" si="795"/>
        <v>0</v>
      </c>
      <c r="AD756" s="29">
        <f t="shared" si="796"/>
        <v>0</v>
      </c>
      <c r="AE756" s="29">
        <f t="shared" si="797"/>
        <v>0</v>
      </c>
    </row>
    <row r="757" spans="1:31" x14ac:dyDescent="0.25">
      <c r="A757" s="28" t="s">
        <v>351</v>
      </c>
      <c r="B757" s="26" t="s">
        <v>310</v>
      </c>
      <c r="C757" s="26" t="s">
        <v>311</v>
      </c>
      <c r="D757" s="26" t="s">
        <v>312</v>
      </c>
      <c r="E757" s="26"/>
      <c r="F757" s="31" t="s">
        <v>319</v>
      </c>
      <c r="G757" s="26" t="s">
        <v>88</v>
      </c>
      <c r="H757" s="26"/>
      <c r="I757" s="26"/>
      <c r="J757" s="26"/>
      <c r="K757" s="26"/>
      <c r="L757" s="26"/>
      <c r="M757" s="26"/>
      <c r="N757" s="26"/>
      <c r="O757" s="26"/>
      <c r="Q757" s="29" t="str">
        <f t="shared" si="783"/>
        <v>G-FSEU</v>
      </c>
      <c r="R757" s="29" t="str">
        <f t="shared" si="784"/>
        <v>2 EXCEL AVIATION LTD</v>
      </c>
      <c r="S757" s="29" t="str">
        <f t="shared" si="785"/>
        <v>BE20</v>
      </c>
      <c r="T757" s="29" t="str">
        <f t="shared" si="786"/>
        <v>KING AIR 200</v>
      </c>
      <c r="U757" s="29">
        <f t="shared" si="787"/>
        <v>0</v>
      </c>
      <c r="V757" s="29" t="str">
        <f t="shared" si="788"/>
        <v>VC</v>
      </c>
      <c r="W757" s="29" t="str">
        <f t="shared" si="789"/>
        <v>AD</v>
      </c>
      <c r="X757" s="29">
        <f t="shared" si="790"/>
        <v>0</v>
      </c>
      <c r="Y757" s="29">
        <f t="shared" si="791"/>
        <v>0</v>
      </c>
      <c r="Z757" s="29" t="str">
        <f t="shared" si="792"/>
        <v>BRO</v>
      </c>
      <c r="AA757" s="29">
        <f t="shared" si="793"/>
        <v>0</v>
      </c>
      <c r="AB757" s="29">
        <f t="shared" si="794"/>
        <v>0</v>
      </c>
      <c r="AC757" s="29">
        <f t="shared" si="795"/>
        <v>0</v>
      </c>
      <c r="AD757" s="29">
        <f t="shared" si="796"/>
        <v>0</v>
      </c>
      <c r="AE757" s="29">
        <f t="shared" si="797"/>
        <v>0</v>
      </c>
    </row>
    <row r="758" spans="1:31" x14ac:dyDescent="0.25">
      <c r="A758" s="28" t="s">
        <v>352</v>
      </c>
      <c r="B758" s="26" t="s">
        <v>310</v>
      </c>
      <c r="C758" s="26" t="s">
        <v>311</v>
      </c>
      <c r="D758" s="26" t="s">
        <v>312</v>
      </c>
      <c r="E758" s="26"/>
      <c r="F758" s="31" t="s">
        <v>319</v>
      </c>
      <c r="G758" s="26" t="s">
        <v>88</v>
      </c>
      <c r="H758" s="26"/>
      <c r="I758" s="26"/>
      <c r="J758" s="26"/>
      <c r="K758" s="26"/>
      <c r="L758" s="26"/>
      <c r="M758" s="26"/>
      <c r="N758" s="26"/>
      <c r="O758" s="26"/>
      <c r="Q758" s="29" t="str">
        <f t="shared" si="783"/>
        <v>G-GALI</v>
      </c>
      <c r="R758" s="29" t="str">
        <f t="shared" si="784"/>
        <v>CASTLE AIR LTD</v>
      </c>
      <c r="S758" s="29" t="str">
        <f t="shared" si="785"/>
        <v>A109</v>
      </c>
      <c r="T758" s="29">
        <f t="shared" si="786"/>
        <v>0</v>
      </c>
      <c r="U758" s="29">
        <f t="shared" si="787"/>
        <v>0</v>
      </c>
      <c r="V758" s="29" t="str">
        <f t="shared" si="788"/>
        <v>VCH</v>
      </c>
      <c r="W758" s="29" t="str">
        <f t="shared" si="789"/>
        <v>AD</v>
      </c>
      <c r="X758" s="29">
        <f t="shared" si="790"/>
        <v>0</v>
      </c>
      <c r="Y758" s="29">
        <f t="shared" si="791"/>
        <v>0</v>
      </c>
      <c r="Z758" s="29" t="str">
        <f t="shared" si="792"/>
        <v>CST</v>
      </c>
      <c r="AA758" s="29">
        <f t="shared" si="793"/>
        <v>0</v>
      </c>
      <c r="AB758" s="29">
        <f t="shared" si="794"/>
        <v>0</v>
      </c>
      <c r="AC758" s="29">
        <f t="shared" si="795"/>
        <v>0</v>
      </c>
      <c r="AD758" s="29">
        <f t="shared" si="796"/>
        <v>0</v>
      </c>
      <c r="AE758" s="29">
        <f t="shared" si="797"/>
        <v>0</v>
      </c>
    </row>
    <row r="759" spans="1:31" x14ac:dyDescent="0.25">
      <c r="A759" s="28" t="s">
        <v>353</v>
      </c>
      <c r="B759" s="26" t="s">
        <v>310</v>
      </c>
      <c r="C759" s="26" t="s">
        <v>311</v>
      </c>
      <c r="D759" s="26" t="s">
        <v>312</v>
      </c>
      <c r="E759" s="26"/>
      <c r="F759" s="31" t="s">
        <v>319</v>
      </c>
      <c r="G759" s="26" t="s">
        <v>88</v>
      </c>
      <c r="H759" s="26"/>
      <c r="I759" s="26"/>
      <c r="J759" s="26"/>
      <c r="K759" s="26"/>
      <c r="L759" s="26"/>
      <c r="M759" s="26"/>
      <c r="N759" s="26"/>
      <c r="O759" s="26"/>
      <c r="Q759" s="29" t="e">
        <f>#REF!</f>
        <v>#REF!</v>
      </c>
      <c r="R759" s="29" t="e">
        <f>#REF!</f>
        <v>#REF!</v>
      </c>
      <c r="S759" s="29" t="e">
        <f>#REF!</f>
        <v>#REF!</v>
      </c>
      <c r="T759" s="29" t="e">
        <f>#REF!</f>
        <v>#REF!</v>
      </c>
      <c r="U759" s="29" t="e">
        <f>#REF!</f>
        <v>#REF!</v>
      </c>
      <c r="V759" s="29" t="e">
        <f>#REF!</f>
        <v>#REF!</v>
      </c>
      <c r="W759" s="29" t="e">
        <f>#REF!</f>
        <v>#REF!</v>
      </c>
      <c r="X759" s="29" t="e">
        <f>#REF!</f>
        <v>#REF!</v>
      </c>
      <c r="Y759" s="29" t="e">
        <f>#REF!</f>
        <v>#REF!</v>
      </c>
      <c r="Z759" s="29" t="e">
        <f>#REF!</f>
        <v>#REF!</v>
      </c>
      <c r="AA759" s="29" t="e">
        <f>#REF!</f>
        <v>#REF!</v>
      </c>
      <c r="AB759" s="29" t="e">
        <f>#REF!</f>
        <v>#REF!</v>
      </c>
      <c r="AC759" s="29" t="e">
        <f>#REF!</f>
        <v>#REF!</v>
      </c>
      <c r="AD759" s="29" t="e">
        <f>#REF!</f>
        <v>#REF!</v>
      </c>
      <c r="AE759" s="29" t="e">
        <f>#REF!</f>
        <v>#REF!</v>
      </c>
    </row>
    <row r="760" spans="1:31" x14ac:dyDescent="0.25">
      <c r="A760" s="28" t="s">
        <v>354</v>
      </c>
      <c r="B760" s="26" t="s">
        <v>310</v>
      </c>
      <c r="C760" s="26" t="s">
        <v>311</v>
      </c>
      <c r="D760" s="26" t="s">
        <v>312</v>
      </c>
      <c r="E760" s="26"/>
      <c r="F760" s="31" t="s">
        <v>319</v>
      </c>
      <c r="G760" s="26" t="s">
        <v>88</v>
      </c>
      <c r="H760" s="26"/>
      <c r="I760" s="26"/>
      <c r="J760" s="26"/>
      <c r="K760" s="26"/>
      <c r="L760" s="26"/>
      <c r="M760" s="26"/>
      <c r="N760" s="26"/>
      <c r="O760" s="26"/>
      <c r="Q760" s="29" t="str">
        <f t="shared" ref="Q760:AE764" si="798">A857</f>
        <v>G-GBAS</v>
      </c>
      <c r="R760" s="29" t="str">
        <f t="shared" si="798"/>
        <v>FLIGHT CALIBRATION SERVICES LTD</v>
      </c>
      <c r="S760" s="29" t="str">
        <f t="shared" si="798"/>
        <v>DA62</v>
      </c>
      <c r="T760" s="29">
        <f t="shared" si="798"/>
        <v>0</v>
      </c>
      <c r="U760" s="29">
        <f t="shared" si="798"/>
        <v>0</v>
      </c>
      <c r="V760" s="29" t="str">
        <f t="shared" si="798"/>
        <v>VC</v>
      </c>
      <c r="W760" s="29" t="str">
        <f t="shared" si="798"/>
        <v>L</v>
      </c>
      <c r="X760" s="29">
        <f t="shared" si="798"/>
        <v>0</v>
      </c>
      <c r="Y760" s="29">
        <f t="shared" si="798"/>
        <v>0</v>
      </c>
      <c r="Z760" s="29" t="str">
        <f t="shared" si="798"/>
        <v>VOR</v>
      </c>
      <c r="AA760" s="29">
        <f t="shared" si="798"/>
        <v>0</v>
      </c>
      <c r="AB760" s="29">
        <f t="shared" si="798"/>
        <v>0</v>
      </c>
      <c r="AC760" s="29">
        <f t="shared" si="798"/>
        <v>0</v>
      </c>
      <c r="AD760" s="29">
        <f t="shared" si="798"/>
        <v>0</v>
      </c>
      <c r="AE760" s="29">
        <f t="shared" si="798"/>
        <v>0</v>
      </c>
    </row>
    <row r="761" spans="1:31" x14ac:dyDescent="0.25">
      <c r="A761" s="28" t="s">
        <v>355</v>
      </c>
      <c r="B761" s="26" t="s">
        <v>310</v>
      </c>
      <c r="C761" s="26" t="s">
        <v>311</v>
      </c>
      <c r="D761" s="26" t="s">
        <v>312</v>
      </c>
      <c r="E761" s="26"/>
      <c r="F761" s="31" t="s">
        <v>319</v>
      </c>
      <c r="G761" s="26" t="s">
        <v>88</v>
      </c>
      <c r="H761" s="26"/>
      <c r="I761" s="26"/>
      <c r="J761" s="26"/>
      <c r="K761" s="26"/>
      <c r="L761" s="26"/>
      <c r="M761" s="26"/>
      <c r="N761" s="26"/>
      <c r="O761" s="26"/>
      <c r="Q761" s="29" t="str">
        <f t="shared" si="798"/>
        <v>G-GBTV</v>
      </c>
      <c r="R761" s="29" t="str">
        <f t="shared" si="798"/>
        <v>GB HELICOPTERS</v>
      </c>
      <c r="S761" s="29" t="str">
        <f t="shared" si="798"/>
        <v>AS55</v>
      </c>
      <c r="T761" s="29" t="str">
        <f t="shared" si="798"/>
        <v>TWIN SQUIRREL</v>
      </c>
      <c r="U761" s="29">
        <f t="shared" si="798"/>
        <v>0</v>
      </c>
      <c r="V761" s="29" t="str">
        <f t="shared" si="798"/>
        <v>VCH</v>
      </c>
      <c r="W761" s="29" t="str">
        <f t="shared" si="798"/>
        <v>L</v>
      </c>
      <c r="X761" s="29">
        <f t="shared" si="798"/>
        <v>0</v>
      </c>
      <c r="Y761" s="29">
        <f t="shared" si="798"/>
        <v>0</v>
      </c>
      <c r="Z761" s="29" t="str">
        <f t="shared" si="798"/>
        <v>KNM</v>
      </c>
      <c r="AA761" s="29">
        <f t="shared" si="798"/>
        <v>0</v>
      </c>
      <c r="AB761" s="29">
        <f t="shared" si="798"/>
        <v>0</v>
      </c>
      <c r="AC761" s="29">
        <f t="shared" si="798"/>
        <v>0</v>
      </c>
      <c r="AD761" s="29">
        <f t="shared" si="798"/>
        <v>0</v>
      </c>
      <c r="AE761" s="29">
        <f t="shared" si="798"/>
        <v>0</v>
      </c>
    </row>
    <row r="762" spans="1:31" x14ac:dyDescent="0.25">
      <c r="A762" s="28" t="s">
        <v>356</v>
      </c>
      <c r="B762" s="26" t="s">
        <v>310</v>
      </c>
      <c r="C762" s="26" t="s">
        <v>311</v>
      </c>
      <c r="D762" s="26" t="s">
        <v>312</v>
      </c>
      <c r="E762" s="26"/>
      <c r="F762" s="31" t="s">
        <v>319</v>
      </c>
      <c r="G762" s="26" t="s">
        <v>88</v>
      </c>
      <c r="H762" s="26"/>
      <c r="I762" s="26"/>
      <c r="J762" s="26"/>
      <c r="K762" s="26"/>
      <c r="L762" s="26"/>
      <c r="M762" s="26"/>
      <c r="N762" s="26"/>
      <c r="O762" s="26"/>
      <c r="Q762" s="29" t="str">
        <f t="shared" si="798"/>
        <v>G-GLAA</v>
      </c>
      <c r="R762" s="29" t="str">
        <f t="shared" si="798"/>
        <v>PDG HELICOPTERS</v>
      </c>
      <c r="S762" s="29" t="str">
        <f t="shared" si="798"/>
        <v>EC35</v>
      </c>
      <c r="T762" s="29">
        <f t="shared" si="798"/>
        <v>0</v>
      </c>
      <c r="U762" s="29">
        <f t="shared" si="798"/>
        <v>0</v>
      </c>
      <c r="V762" s="29" t="str">
        <f t="shared" si="798"/>
        <v>VCH</v>
      </c>
      <c r="W762" s="29" t="str">
        <f t="shared" si="798"/>
        <v>L</v>
      </c>
      <c r="X762" s="29">
        <f t="shared" si="798"/>
        <v>0</v>
      </c>
      <c r="Y762" s="29">
        <f t="shared" si="798"/>
        <v>0</v>
      </c>
      <c r="Z762" s="29" t="str">
        <f t="shared" si="798"/>
        <v>PDG</v>
      </c>
      <c r="AA762" s="29">
        <f t="shared" si="798"/>
        <v>0</v>
      </c>
      <c r="AB762" s="29">
        <f t="shared" si="798"/>
        <v>0</v>
      </c>
      <c r="AC762" s="29">
        <f t="shared" si="798"/>
        <v>0</v>
      </c>
      <c r="AD762" s="29">
        <f t="shared" si="798"/>
        <v>0</v>
      </c>
      <c r="AE762" s="29">
        <f t="shared" si="798"/>
        <v>0</v>
      </c>
    </row>
    <row r="763" spans="1:31" x14ac:dyDescent="0.25">
      <c r="A763" s="28" t="s">
        <v>357</v>
      </c>
      <c r="B763" s="26" t="s">
        <v>310</v>
      </c>
      <c r="C763" s="26" t="s">
        <v>311</v>
      </c>
      <c r="D763" s="26" t="s">
        <v>312</v>
      </c>
      <c r="E763" s="26"/>
      <c r="F763" s="31" t="s">
        <v>319</v>
      </c>
      <c r="G763" s="26" t="s">
        <v>88</v>
      </c>
      <c r="H763" s="26"/>
      <c r="I763" s="26"/>
      <c r="J763" s="26"/>
      <c r="K763" s="26"/>
      <c r="L763" s="26"/>
      <c r="M763" s="26"/>
      <c r="N763" s="26"/>
      <c r="O763" s="26"/>
      <c r="Q763" s="29" t="str">
        <f t="shared" si="798"/>
        <v>G-GLAB</v>
      </c>
      <c r="R763" s="29" t="str">
        <f t="shared" si="798"/>
        <v>PDG HELICOPTERS</v>
      </c>
      <c r="S763" s="29" t="str">
        <f t="shared" si="798"/>
        <v>EC35</v>
      </c>
      <c r="T763" s="29">
        <f t="shared" si="798"/>
        <v>0</v>
      </c>
      <c r="U763" s="29">
        <f t="shared" si="798"/>
        <v>0</v>
      </c>
      <c r="V763" s="29" t="str">
        <f t="shared" si="798"/>
        <v>VCH</v>
      </c>
      <c r="W763" s="29" t="str">
        <f t="shared" si="798"/>
        <v>L</v>
      </c>
      <c r="X763" s="29">
        <f t="shared" si="798"/>
        <v>0</v>
      </c>
      <c r="Y763" s="29">
        <f t="shared" si="798"/>
        <v>0</v>
      </c>
      <c r="Z763" s="29" t="str">
        <f t="shared" si="798"/>
        <v>PDG</v>
      </c>
      <c r="AA763" s="29">
        <f t="shared" si="798"/>
        <v>0</v>
      </c>
      <c r="AB763" s="29">
        <f t="shared" si="798"/>
        <v>0</v>
      </c>
      <c r="AC763" s="29">
        <f t="shared" si="798"/>
        <v>0</v>
      </c>
      <c r="AD763" s="29">
        <f t="shared" si="798"/>
        <v>0</v>
      </c>
      <c r="AE763" s="29">
        <f t="shared" si="798"/>
        <v>0</v>
      </c>
    </row>
    <row r="764" spans="1:31" x14ac:dyDescent="0.25">
      <c r="A764" s="28" t="s">
        <v>358</v>
      </c>
      <c r="B764" s="26" t="s">
        <v>310</v>
      </c>
      <c r="C764" s="26" t="s">
        <v>311</v>
      </c>
      <c r="D764" s="26" t="s">
        <v>312</v>
      </c>
      <c r="E764" s="26"/>
      <c r="F764" s="31" t="s">
        <v>319</v>
      </c>
      <c r="G764" s="26" t="s">
        <v>88</v>
      </c>
      <c r="H764" s="26"/>
      <c r="I764" s="26"/>
      <c r="J764" s="26"/>
      <c r="K764" s="26"/>
      <c r="L764" s="26"/>
      <c r="M764" s="26"/>
      <c r="N764" s="26"/>
      <c r="O764" s="26"/>
      <c r="Q764" s="29" t="str">
        <f t="shared" si="798"/>
        <v>G-GMPX</v>
      </c>
      <c r="R764" s="29" t="str">
        <f t="shared" si="798"/>
        <v>SPECIALIST AVIATION SERVICES</v>
      </c>
      <c r="S764" s="29" t="str">
        <f t="shared" si="798"/>
        <v>EXPL</v>
      </c>
      <c r="T764" s="29" t="str">
        <f t="shared" si="798"/>
        <v>EXPLORER</v>
      </c>
      <c r="U764" s="29">
        <f t="shared" si="798"/>
        <v>0</v>
      </c>
      <c r="V764" s="29" t="str">
        <f t="shared" si="798"/>
        <v>VCH</v>
      </c>
      <c r="W764" s="29" t="str">
        <f t="shared" si="798"/>
        <v>L</v>
      </c>
      <c r="X764" s="29">
        <f t="shared" si="798"/>
        <v>0</v>
      </c>
      <c r="Y764" s="29">
        <f t="shared" si="798"/>
        <v>0</v>
      </c>
      <c r="Z764" s="29" t="str">
        <f t="shared" si="798"/>
        <v>UKP</v>
      </c>
      <c r="AA764" s="29">
        <f t="shared" si="798"/>
        <v>0</v>
      </c>
      <c r="AB764" s="29">
        <f t="shared" si="798"/>
        <v>0</v>
      </c>
      <c r="AC764" s="29">
        <f t="shared" si="798"/>
        <v>0</v>
      </c>
      <c r="AD764" s="29">
        <f t="shared" si="798"/>
        <v>0</v>
      </c>
      <c r="AE764" s="29">
        <f t="shared" si="798"/>
        <v>0</v>
      </c>
    </row>
    <row r="765" spans="1:31" x14ac:dyDescent="0.25">
      <c r="A765" s="28" t="s">
        <v>359</v>
      </c>
      <c r="B765" s="26" t="s">
        <v>310</v>
      </c>
      <c r="C765" s="26" t="s">
        <v>311</v>
      </c>
      <c r="D765" s="26" t="s">
        <v>312</v>
      </c>
      <c r="E765" s="26"/>
      <c r="F765" s="31" t="s">
        <v>319</v>
      </c>
      <c r="G765" s="26" t="s">
        <v>88</v>
      </c>
      <c r="H765" s="26"/>
      <c r="I765" s="26"/>
      <c r="J765" s="26"/>
      <c r="K765" s="26"/>
      <c r="L765" s="26"/>
      <c r="M765" s="26"/>
      <c r="N765" s="26"/>
      <c r="O765" s="26"/>
      <c r="Q765" s="29">
        <f t="shared" ref="Q765:Q773" si="799">A1227</f>
        <v>0</v>
      </c>
      <c r="R765" s="29">
        <f t="shared" ref="R765:R773" si="800">B1227</f>
        <v>0</v>
      </c>
      <c r="S765" s="29">
        <f t="shared" ref="S765:S773" si="801">C1227</f>
        <v>0</v>
      </c>
      <c r="T765" s="29">
        <f t="shared" ref="T765:T773" si="802">D1227</f>
        <v>0</v>
      </c>
      <c r="U765" s="29">
        <f t="shared" ref="U765:U773" si="803">E1227</f>
        <v>0</v>
      </c>
      <c r="V765" s="29">
        <f t="shared" ref="V765:V773" si="804">F1227</f>
        <v>0</v>
      </c>
      <c r="W765" s="29">
        <f t="shared" ref="W765:W773" si="805">G1227</f>
        <v>0</v>
      </c>
      <c r="X765" s="29">
        <f t="shared" ref="X765:X773" si="806">H1227</f>
        <v>0</v>
      </c>
      <c r="Y765" s="29">
        <f t="shared" ref="Y765:Y773" si="807">I1227</f>
        <v>0</v>
      </c>
      <c r="Z765" s="29">
        <f t="shared" ref="Z765:Z773" si="808">J1227</f>
        <v>0</v>
      </c>
      <c r="AA765" s="29">
        <f t="shared" ref="AA765:AA773" si="809">K1227</f>
        <v>0</v>
      </c>
      <c r="AB765" s="29">
        <f t="shared" ref="AB765:AB773" si="810">L1227</f>
        <v>0</v>
      </c>
      <c r="AC765" s="29">
        <f t="shared" ref="AC765:AC773" si="811">M1227</f>
        <v>0</v>
      </c>
      <c r="AD765" s="29">
        <f t="shared" ref="AD765:AD773" si="812">N1227</f>
        <v>0</v>
      </c>
      <c r="AE765" s="29">
        <f t="shared" ref="AE765:AE773" si="813">O1227</f>
        <v>0</v>
      </c>
    </row>
    <row r="766" spans="1:31" x14ac:dyDescent="0.25">
      <c r="A766" s="28" t="s">
        <v>360</v>
      </c>
      <c r="B766" s="26" t="s">
        <v>310</v>
      </c>
      <c r="C766" s="26" t="s">
        <v>311</v>
      </c>
      <c r="D766" s="26" t="s">
        <v>312</v>
      </c>
      <c r="E766" s="26"/>
      <c r="F766" s="31" t="s">
        <v>319</v>
      </c>
      <c r="G766" s="26" t="s">
        <v>88</v>
      </c>
      <c r="H766" s="26"/>
      <c r="I766" s="26"/>
      <c r="J766" s="26"/>
      <c r="K766" s="26"/>
      <c r="L766" s="26"/>
      <c r="M766" s="26"/>
      <c r="N766" s="26"/>
      <c r="O766" s="26"/>
      <c r="Q766" s="29">
        <f t="shared" si="799"/>
        <v>0</v>
      </c>
      <c r="R766" s="29">
        <f t="shared" si="800"/>
        <v>0</v>
      </c>
      <c r="S766" s="29">
        <f t="shared" si="801"/>
        <v>0</v>
      </c>
      <c r="T766" s="29">
        <f t="shared" si="802"/>
        <v>0</v>
      </c>
      <c r="U766" s="29">
        <f t="shared" si="803"/>
        <v>0</v>
      </c>
      <c r="V766" s="29">
        <f t="shared" si="804"/>
        <v>0</v>
      </c>
      <c r="W766" s="29">
        <f t="shared" si="805"/>
        <v>0</v>
      </c>
      <c r="X766" s="29">
        <f t="shared" si="806"/>
        <v>0</v>
      </c>
      <c r="Y766" s="29">
        <f t="shared" si="807"/>
        <v>0</v>
      </c>
      <c r="Z766" s="29">
        <f t="shared" si="808"/>
        <v>0</v>
      </c>
      <c r="AA766" s="29">
        <f t="shared" si="809"/>
        <v>0</v>
      </c>
      <c r="AB766" s="29">
        <f t="shared" si="810"/>
        <v>0</v>
      </c>
      <c r="AC766" s="29">
        <f t="shared" si="811"/>
        <v>0</v>
      </c>
      <c r="AD766" s="29">
        <f t="shared" si="812"/>
        <v>0</v>
      </c>
      <c r="AE766" s="29">
        <f t="shared" si="813"/>
        <v>0</v>
      </c>
    </row>
    <row r="767" spans="1:31" x14ac:dyDescent="0.25">
      <c r="A767" s="28" t="s">
        <v>361</v>
      </c>
      <c r="B767" s="26" t="s">
        <v>310</v>
      </c>
      <c r="C767" s="26" t="s">
        <v>311</v>
      </c>
      <c r="D767" s="26" t="s">
        <v>312</v>
      </c>
      <c r="E767" s="26"/>
      <c r="F767" s="31" t="s">
        <v>319</v>
      </c>
      <c r="G767" s="26" t="s">
        <v>88</v>
      </c>
      <c r="H767" s="26"/>
      <c r="I767" s="26"/>
      <c r="J767" s="26"/>
      <c r="K767" s="26"/>
      <c r="L767" s="26"/>
      <c r="M767" s="26"/>
      <c r="N767" s="26"/>
      <c r="O767" s="26"/>
      <c r="Q767" s="29">
        <f t="shared" si="799"/>
        <v>0</v>
      </c>
      <c r="R767" s="29">
        <f t="shared" si="800"/>
        <v>0</v>
      </c>
      <c r="S767" s="29">
        <f t="shared" si="801"/>
        <v>0</v>
      </c>
      <c r="T767" s="29">
        <f t="shared" si="802"/>
        <v>0</v>
      </c>
      <c r="U767" s="29">
        <f t="shared" si="803"/>
        <v>0</v>
      </c>
      <c r="V767" s="29">
        <f t="shared" si="804"/>
        <v>0</v>
      </c>
      <c r="W767" s="29">
        <f t="shared" si="805"/>
        <v>0</v>
      </c>
      <c r="X767" s="29">
        <f t="shared" si="806"/>
        <v>0</v>
      </c>
      <c r="Y767" s="29">
        <f t="shared" si="807"/>
        <v>0</v>
      </c>
      <c r="Z767" s="29">
        <f t="shared" si="808"/>
        <v>0</v>
      </c>
      <c r="AA767" s="29">
        <f t="shared" si="809"/>
        <v>0</v>
      </c>
      <c r="AB767" s="29">
        <f t="shared" si="810"/>
        <v>0</v>
      </c>
      <c r="AC767" s="29">
        <f t="shared" si="811"/>
        <v>0</v>
      </c>
      <c r="AD767" s="29">
        <f t="shared" si="812"/>
        <v>0</v>
      </c>
      <c r="AE767" s="29">
        <f t="shared" si="813"/>
        <v>0</v>
      </c>
    </row>
    <row r="768" spans="1:31" x14ac:dyDescent="0.25">
      <c r="A768" s="28" t="s">
        <v>362</v>
      </c>
      <c r="B768" s="26" t="s">
        <v>310</v>
      </c>
      <c r="C768" s="26" t="s">
        <v>311</v>
      </c>
      <c r="D768" s="26" t="s">
        <v>312</v>
      </c>
      <c r="E768" s="26"/>
      <c r="F768" s="31" t="s">
        <v>319</v>
      </c>
      <c r="G768" s="26" t="s">
        <v>88</v>
      </c>
      <c r="H768" s="26"/>
      <c r="I768" s="26"/>
      <c r="J768" s="26"/>
      <c r="K768" s="26"/>
      <c r="L768" s="26"/>
      <c r="M768" s="26"/>
      <c r="N768" s="26"/>
      <c r="O768" s="26"/>
      <c r="Q768" s="29">
        <f t="shared" si="799"/>
        <v>0</v>
      </c>
      <c r="R768" s="29">
        <f t="shared" si="800"/>
        <v>0</v>
      </c>
      <c r="S768" s="29">
        <f t="shared" si="801"/>
        <v>0</v>
      </c>
      <c r="T768" s="29">
        <f t="shared" si="802"/>
        <v>0</v>
      </c>
      <c r="U768" s="29">
        <f t="shared" si="803"/>
        <v>0</v>
      </c>
      <c r="V768" s="29">
        <f t="shared" si="804"/>
        <v>0</v>
      </c>
      <c r="W768" s="29">
        <f t="shared" si="805"/>
        <v>0</v>
      </c>
      <c r="X768" s="29">
        <f t="shared" si="806"/>
        <v>0</v>
      </c>
      <c r="Y768" s="29">
        <f t="shared" si="807"/>
        <v>0</v>
      </c>
      <c r="Z768" s="29">
        <f t="shared" si="808"/>
        <v>0</v>
      </c>
      <c r="AA768" s="29">
        <f t="shared" si="809"/>
        <v>0</v>
      </c>
      <c r="AB768" s="29">
        <f t="shared" si="810"/>
        <v>0</v>
      </c>
      <c r="AC768" s="29">
        <f t="shared" si="811"/>
        <v>0</v>
      </c>
      <c r="AD768" s="29">
        <f t="shared" si="812"/>
        <v>0</v>
      </c>
      <c r="AE768" s="29">
        <f t="shared" si="813"/>
        <v>0</v>
      </c>
    </row>
    <row r="769" spans="1:31" x14ac:dyDescent="0.25">
      <c r="A769" s="28" t="s">
        <v>363</v>
      </c>
      <c r="B769" s="26" t="s">
        <v>310</v>
      </c>
      <c r="C769" s="26" t="s">
        <v>311</v>
      </c>
      <c r="D769" s="26" t="s">
        <v>312</v>
      </c>
      <c r="E769" s="26"/>
      <c r="F769" s="31" t="s">
        <v>319</v>
      </c>
      <c r="G769" s="26" t="s">
        <v>88</v>
      </c>
      <c r="H769" s="26"/>
      <c r="I769" s="26"/>
      <c r="J769" s="26"/>
      <c r="K769" s="26"/>
      <c r="L769" s="26"/>
      <c r="M769" s="26"/>
      <c r="N769" s="26"/>
      <c r="O769" s="26"/>
      <c r="Q769" s="29">
        <f t="shared" si="799"/>
        <v>0</v>
      </c>
      <c r="R769" s="29">
        <f t="shared" si="800"/>
        <v>0</v>
      </c>
      <c r="S769" s="29">
        <f t="shared" si="801"/>
        <v>0</v>
      </c>
      <c r="T769" s="29">
        <f t="shared" si="802"/>
        <v>0</v>
      </c>
      <c r="U769" s="29">
        <f t="shared" si="803"/>
        <v>0</v>
      </c>
      <c r="V769" s="29">
        <f t="shared" si="804"/>
        <v>0</v>
      </c>
      <c r="W769" s="29">
        <f t="shared" si="805"/>
        <v>0</v>
      </c>
      <c r="X769" s="29">
        <f t="shared" si="806"/>
        <v>0</v>
      </c>
      <c r="Y769" s="29">
        <f t="shared" si="807"/>
        <v>0</v>
      </c>
      <c r="Z769" s="29">
        <f t="shared" si="808"/>
        <v>0</v>
      </c>
      <c r="AA769" s="29">
        <f t="shared" si="809"/>
        <v>0</v>
      </c>
      <c r="AB769" s="29">
        <f t="shared" si="810"/>
        <v>0</v>
      </c>
      <c r="AC769" s="29">
        <f t="shared" si="811"/>
        <v>0</v>
      </c>
      <c r="AD769" s="29">
        <f t="shared" si="812"/>
        <v>0</v>
      </c>
      <c r="AE769" s="29">
        <f t="shared" si="813"/>
        <v>0</v>
      </c>
    </row>
    <row r="770" spans="1:31" x14ac:dyDescent="0.25">
      <c r="A770" s="28" t="s">
        <v>8273</v>
      </c>
      <c r="B770" s="26" t="s">
        <v>310</v>
      </c>
      <c r="C770" s="26" t="s">
        <v>311</v>
      </c>
      <c r="D770" s="26" t="s">
        <v>312</v>
      </c>
      <c r="E770" s="26"/>
      <c r="F770" s="31" t="s">
        <v>319</v>
      </c>
      <c r="G770" s="26" t="s">
        <v>88</v>
      </c>
      <c r="H770" s="26"/>
      <c r="I770" s="26"/>
      <c r="J770" s="26"/>
      <c r="K770" s="31"/>
      <c r="L770" s="26"/>
      <c r="M770" s="26"/>
      <c r="N770" s="26"/>
      <c r="O770" s="26"/>
      <c r="Q770" s="29">
        <f t="shared" si="799"/>
        <v>0</v>
      </c>
      <c r="R770" s="29">
        <f t="shared" si="800"/>
        <v>0</v>
      </c>
      <c r="S770" s="29">
        <f t="shared" si="801"/>
        <v>0</v>
      </c>
      <c r="T770" s="29">
        <f t="shared" si="802"/>
        <v>0</v>
      </c>
      <c r="U770" s="29">
        <f t="shared" si="803"/>
        <v>0</v>
      </c>
      <c r="V770" s="29">
        <f t="shared" si="804"/>
        <v>0</v>
      </c>
      <c r="W770" s="29">
        <f t="shared" si="805"/>
        <v>0</v>
      </c>
      <c r="X770" s="29">
        <f t="shared" si="806"/>
        <v>0</v>
      </c>
      <c r="Y770" s="29">
        <f t="shared" si="807"/>
        <v>0</v>
      </c>
      <c r="Z770" s="29">
        <f t="shared" si="808"/>
        <v>0</v>
      </c>
      <c r="AA770" s="29">
        <f t="shared" si="809"/>
        <v>0</v>
      </c>
      <c r="AB770" s="29">
        <f t="shared" si="810"/>
        <v>0</v>
      </c>
      <c r="AC770" s="29">
        <f t="shared" si="811"/>
        <v>0</v>
      </c>
      <c r="AD770" s="29">
        <f t="shared" si="812"/>
        <v>0</v>
      </c>
      <c r="AE770" s="29">
        <f t="shared" si="813"/>
        <v>0</v>
      </c>
    </row>
    <row r="771" spans="1:31" x14ac:dyDescent="0.25">
      <c r="A771" s="28" t="s">
        <v>364</v>
      </c>
      <c r="B771" s="26" t="s">
        <v>310</v>
      </c>
      <c r="C771" s="26" t="s">
        <v>311</v>
      </c>
      <c r="D771" s="26" t="s">
        <v>312</v>
      </c>
      <c r="E771" s="26"/>
      <c r="F771" s="31" t="s">
        <v>319</v>
      </c>
      <c r="G771" s="26" t="s">
        <v>88</v>
      </c>
      <c r="H771" s="26"/>
      <c r="I771" s="26"/>
      <c r="J771" s="26"/>
      <c r="K771" s="26"/>
      <c r="L771" s="26"/>
      <c r="M771" s="26"/>
      <c r="N771" s="26"/>
      <c r="O771" s="26"/>
      <c r="Q771" s="29">
        <f t="shared" si="799"/>
        <v>0</v>
      </c>
      <c r="R771" s="29">
        <f t="shared" si="800"/>
        <v>0</v>
      </c>
      <c r="S771" s="29">
        <f t="shared" si="801"/>
        <v>0</v>
      </c>
      <c r="T771" s="29">
        <f t="shared" si="802"/>
        <v>0</v>
      </c>
      <c r="U771" s="29">
        <f t="shared" si="803"/>
        <v>0</v>
      </c>
      <c r="V771" s="29">
        <f t="shared" si="804"/>
        <v>0</v>
      </c>
      <c r="W771" s="29">
        <f t="shared" si="805"/>
        <v>0</v>
      </c>
      <c r="X771" s="29">
        <f t="shared" si="806"/>
        <v>0</v>
      </c>
      <c r="Y771" s="29">
        <f t="shared" si="807"/>
        <v>0</v>
      </c>
      <c r="Z771" s="29">
        <f t="shared" si="808"/>
        <v>0</v>
      </c>
      <c r="AA771" s="29">
        <f t="shared" si="809"/>
        <v>0</v>
      </c>
      <c r="AB771" s="29">
        <f t="shared" si="810"/>
        <v>0</v>
      </c>
      <c r="AC771" s="29">
        <f t="shared" si="811"/>
        <v>0</v>
      </c>
      <c r="AD771" s="29">
        <f t="shared" si="812"/>
        <v>0</v>
      </c>
      <c r="AE771" s="29">
        <f t="shared" si="813"/>
        <v>0</v>
      </c>
    </row>
    <row r="772" spans="1:31" x14ac:dyDescent="0.25">
      <c r="A772" s="28" t="s">
        <v>365</v>
      </c>
      <c r="B772" s="26" t="s">
        <v>310</v>
      </c>
      <c r="C772" s="26" t="s">
        <v>311</v>
      </c>
      <c r="D772" s="26" t="s">
        <v>312</v>
      </c>
      <c r="E772" s="26"/>
      <c r="F772" s="31" t="s">
        <v>319</v>
      </c>
      <c r="G772" s="26" t="s">
        <v>88</v>
      </c>
      <c r="H772" s="26"/>
      <c r="I772" s="26"/>
      <c r="J772" s="26"/>
      <c r="K772" s="26"/>
      <c r="L772" s="26"/>
      <c r="M772" s="26"/>
      <c r="N772" s="26"/>
      <c r="O772" s="26"/>
      <c r="Q772" s="29">
        <f t="shared" si="799"/>
        <v>0</v>
      </c>
      <c r="R772" s="29">
        <f t="shared" si="800"/>
        <v>0</v>
      </c>
      <c r="S772" s="29">
        <f t="shared" si="801"/>
        <v>0</v>
      </c>
      <c r="T772" s="29">
        <f t="shared" si="802"/>
        <v>0</v>
      </c>
      <c r="U772" s="29">
        <f t="shared" si="803"/>
        <v>0</v>
      </c>
      <c r="V772" s="29">
        <f t="shared" si="804"/>
        <v>0</v>
      </c>
      <c r="W772" s="29">
        <f t="shared" si="805"/>
        <v>0</v>
      </c>
      <c r="X772" s="29">
        <f t="shared" si="806"/>
        <v>0</v>
      </c>
      <c r="Y772" s="29">
        <f t="shared" si="807"/>
        <v>0</v>
      </c>
      <c r="Z772" s="29">
        <f t="shared" si="808"/>
        <v>0</v>
      </c>
      <c r="AA772" s="29">
        <f t="shared" si="809"/>
        <v>0</v>
      </c>
      <c r="AB772" s="29">
        <f t="shared" si="810"/>
        <v>0</v>
      </c>
      <c r="AC772" s="29">
        <f t="shared" si="811"/>
        <v>0</v>
      </c>
      <c r="AD772" s="29">
        <f t="shared" si="812"/>
        <v>0</v>
      </c>
      <c r="AE772" s="29">
        <f t="shared" si="813"/>
        <v>0</v>
      </c>
    </row>
    <row r="773" spans="1:31" x14ac:dyDescent="0.25">
      <c r="A773" s="28" t="s">
        <v>366</v>
      </c>
      <c r="B773" s="26" t="s">
        <v>310</v>
      </c>
      <c r="C773" s="26" t="s">
        <v>311</v>
      </c>
      <c r="D773" s="26" t="s">
        <v>312</v>
      </c>
      <c r="E773" s="26"/>
      <c r="F773" s="31" t="s">
        <v>319</v>
      </c>
      <c r="G773" s="26" t="s">
        <v>88</v>
      </c>
      <c r="H773" s="26"/>
      <c r="I773" s="26"/>
      <c r="J773" s="26"/>
      <c r="K773" s="26"/>
      <c r="L773" s="26"/>
      <c r="M773" s="26"/>
      <c r="N773" s="26"/>
      <c r="O773" s="26"/>
      <c r="Q773" s="29">
        <f t="shared" si="799"/>
        <v>0</v>
      </c>
      <c r="R773" s="29">
        <f t="shared" si="800"/>
        <v>0</v>
      </c>
      <c r="S773" s="29">
        <f t="shared" si="801"/>
        <v>0</v>
      </c>
      <c r="T773" s="29">
        <f t="shared" si="802"/>
        <v>0</v>
      </c>
      <c r="U773" s="29">
        <f t="shared" si="803"/>
        <v>0</v>
      </c>
      <c r="V773" s="29">
        <f t="shared" si="804"/>
        <v>0</v>
      </c>
      <c r="W773" s="29">
        <f t="shared" si="805"/>
        <v>0</v>
      </c>
      <c r="X773" s="29">
        <f t="shared" si="806"/>
        <v>0</v>
      </c>
      <c r="Y773" s="29">
        <f t="shared" si="807"/>
        <v>0</v>
      </c>
      <c r="Z773" s="29">
        <f t="shared" si="808"/>
        <v>0</v>
      </c>
      <c r="AA773" s="29">
        <f t="shared" si="809"/>
        <v>0</v>
      </c>
      <c r="AB773" s="29">
        <f t="shared" si="810"/>
        <v>0</v>
      </c>
      <c r="AC773" s="29">
        <f t="shared" si="811"/>
        <v>0</v>
      </c>
      <c r="AD773" s="29">
        <f t="shared" si="812"/>
        <v>0</v>
      </c>
      <c r="AE773" s="29">
        <f t="shared" si="813"/>
        <v>0</v>
      </c>
    </row>
    <row r="774" spans="1:31" x14ac:dyDescent="0.25">
      <c r="A774" s="28" t="s">
        <v>367</v>
      </c>
      <c r="B774" s="26" t="s">
        <v>310</v>
      </c>
      <c r="C774" s="26" t="s">
        <v>311</v>
      </c>
      <c r="D774" s="26" t="s">
        <v>312</v>
      </c>
      <c r="E774" s="26"/>
      <c r="F774" s="31" t="s">
        <v>319</v>
      </c>
      <c r="G774" s="26" t="s">
        <v>88</v>
      </c>
      <c r="H774" s="26"/>
      <c r="I774" s="26"/>
      <c r="J774" s="26"/>
      <c r="K774" s="26"/>
      <c r="L774" s="26"/>
      <c r="M774" s="26"/>
      <c r="N774" s="26"/>
      <c r="O774" s="26"/>
      <c r="Q774" s="29">
        <f t="shared" ref="Q774:Q837" si="814">A1236</f>
        <v>0</v>
      </c>
      <c r="R774" s="29">
        <f t="shared" ref="R774:R837" si="815">B1236</f>
        <v>0</v>
      </c>
      <c r="S774" s="29">
        <f t="shared" ref="S774:S837" si="816">C1236</f>
        <v>0</v>
      </c>
      <c r="T774" s="29">
        <f t="shared" ref="T774:T837" si="817">D1236</f>
        <v>0</v>
      </c>
      <c r="U774" s="29">
        <f t="shared" ref="U774:U837" si="818">E1236</f>
        <v>0</v>
      </c>
      <c r="V774" s="29">
        <f t="shared" ref="V774:V837" si="819">F1236</f>
        <v>0</v>
      </c>
      <c r="W774" s="29">
        <f t="shared" ref="W774:W837" si="820">G1236</f>
        <v>0</v>
      </c>
      <c r="X774" s="29">
        <f t="shared" ref="X774:X837" si="821">H1236</f>
        <v>0</v>
      </c>
      <c r="Y774" s="29">
        <f t="shared" ref="Y774:Y837" si="822">I1236</f>
        <v>0</v>
      </c>
      <c r="Z774" s="29">
        <f t="shared" ref="Z774:Z837" si="823">J1236</f>
        <v>0</v>
      </c>
      <c r="AA774" s="29">
        <f t="shared" ref="AA774:AA837" si="824">K1236</f>
        <v>0</v>
      </c>
      <c r="AB774" s="29">
        <f t="shared" ref="AB774:AB837" si="825">L1236</f>
        <v>0</v>
      </c>
      <c r="AC774" s="29">
        <f t="shared" ref="AC774:AC837" si="826">M1236</f>
        <v>0</v>
      </c>
      <c r="AD774" s="29">
        <f t="shared" ref="AD774:AD837" si="827">N1236</f>
        <v>0</v>
      </c>
      <c r="AE774" s="29">
        <f t="shared" ref="AE774:AE837" si="828">O1236</f>
        <v>0</v>
      </c>
    </row>
    <row r="775" spans="1:31" x14ac:dyDescent="0.25">
      <c r="A775" s="28" t="s">
        <v>368</v>
      </c>
      <c r="B775" s="26" t="s">
        <v>310</v>
      </c>
      <c r="C775" s="26" t="s">
        <v>311</v>
      </c>
      <c r="D775" s="26" t="s">
        <v>312</v>
      </c>
      <c r="E775" s="26"/>
      <c r="F775" s="31" t="s">
        <v>319</v>
      </c>
      <c r="G775" s="26" t="s">
        <v>88</v>
      </c>
      <c r="H775" s="26"/>
      <c r="I775" s="26"/>
      <c r="J775" s="26"/>
      <c r="K775" s="26"/>
      <c r="L775" s="26"/>
      <c r="M775" s="26"/>
      <c r="N775" s="26"/>
      <c r="O775" s="26"/>
      <c r="Q775" s="29">
        <f t="shared" si="814"/>
        <v>0</v>
      </c>
      <c r="R775" s="29">
        <f t="shared" si="815"/>
        <v>0</v>
      </c>
      <c r="S775" s="29">
        <f t="shared" si="816"/>
        <v>0</v>
      </c>
      <c r="T775" s="29">
        <f t="shared" si="817"/>
        <v>0</v>
      </c>
      <c r="U775" s="29">
        <f t="shared" si="818"/>
        <v>0</v>
      </c>
      <c r="V775" s="29">
        <f t="shared" si="819"/>
        <v>0</v>
      </c>
      <c r="W775" s="29">
        <f t="shared" si="820"/>
        <v>0</v>
      </c>
      <c r="X775" s="29">
        <f t="shared" si="821"/>
        <v>0</v>
      </c>
      <c r="Y775" s="29">
        <f t="shared" si="822"/>
        <v>0</v>
      </c>
      <c r="Z775" s="29">
        <f t="shared" si="823"/>
        <v>0</v>
      </c>
      <c r="AA775" s="29">
        <f t="shared" si="824"/>
        <v>0</v>
      </c>
      <c r="AB775" s="29">
        <f t="shared" si="825"/>
        <v>0</v>
      </c>
      <c r="AC775" s="29">
        <f t="shared" si="826"/>
        <v>0</v>
      </c>
      <c r="AD775" s="29">
        <f t="shared" si="827"/>
        <v>0</v>
      </c>
      <c r="AE775" s="29">
        <f t="shared" si="828"/>
        <v>0</v>
      </c>
    </row>
    <row r="776" spans="1:31" x14ac:dyDescent="0.25">
      <c r="A776" s="28" t="s">
        <v>369</v>
      </c>
      <c r="B776" s="26" t="s">
        <v>310</v>
      </c>
      <c r="C776" s="26" t="s">
        <v>311</v>
      </c>
      <c r="D776" s="26" t="s">
        <v>312</v>
      </c>
      <c r="E776" s="26"/>
      <c r="F776" s="31" t="s">
        <v>319</v>
      </c>
      <c r="G776" s="26" t="s">
        <v>88</v>
      </c>
      <c r="H776" s="26"/>
      <c r="I776" s="26"/>
      <c r="J776" s="26"/>
      <c r="K776" s="26"/>
      <c r="L776" s="26"/>
      <c r="M776" s="26"/>
      <c r="N776" s="26"/>
      <c r="O776" s="26"/>
      <c r="Q776" s="29">
        <f t="shared" si="814"/>
        <v>0</v>
      </c>
      <c r="R776" s="29">
        <f t="shared" si="815"/>
        <v>0</v>
      </c>
      <c r="S776" s="29">
        <f t="shared" si="816"/>
        <v>0</v>
      </c>
      <c r="T776" s="29">
        <f t="shared" si="817"/>
        <v>0</v>
      </c>
      <c r="U776" s="29">
        <f t="shared" si="818"/>
        <v>0</v>
      </c>
      <c r="V776" s="29">
        <f t="shared" si="819"/>
        <v>0</v>
      </c>
      <c r="W776" s="29">
        <f t="shared" si="820"/>
        <v>0</v>
      </c>
      <c r="X776" s="29">
        <f t="shared" si="821"/>
        <v>0</v>
      </c>
      <c r="Y776" s="29">
        <f t="shared" si="822"/>
        <v>0</v>
      </c>
      <c r="Z776" s="29">
        <f t="shared" si="823"/>
        <v>0</v>
      </c>
      <c r="AA776" s="29">
        <f t="shared" si="824"/>
        <v>0</v>
      </c>
      <c r="AB776" s="29">
        <f t="shared" si="825"/>
        <v>0</v>
      </c>
      <c r="AC776" s="29">
        <f t="shared" si="826"/>
        <v>0</v>
      </c>
      <c r="AD776" s="29">
        <f t="shared" si="827"/>
        <v>0</v>
      </c>
      <c r="AE776" s="29">
        <f t="shared" si="828"/>
        <v>0</v>
      </c>
    </row>
    <row r="777" spans="1:31" x14ac:dyDescent="0.25">
      <c r="A777" s="28" t="s">
        <v>370</v>
      </c>
      <c r="B777" s="26" t="s">
        <v>310</v>
      </c>
      <c r="C777" s="26" t="s">
        <v>311</v>
      </c>
      <c r="D777" s="26" t="s">
        <v>312</v>
      </c>
      <c r="E777" s="26"/>
      <c r="F777" s="31" t="s">
        <v>319</v>
      </c>
      <c r="G777" s="26" t="s">
        <v>88</v>
      </c>
      <c r="H777" s="26"/>
      <c r="I777" s="26"/>
      <c r="J777" s="26"/>
      <c r="K777" s="26"/>
      <c r="L777" s="26"/>
      <c r="M777" s="26"/>
      <c r="N777" s="26"/>
      <c r="O777" s="26"/>
      <c r="Q777" s="29">
        <f t="shared" si="814"/>
        <v>0</v>
      </c>
      <c r="R777" s="29">
        <f t="shared" si="815"/>
        <v>0</v>
      </c>
      <c r="S777" s="29">
        <f t="shared" si="816"/>
        <v>0</v>
      </c>
      <c r="T777" s="29">
        <f t="shared" si="817"/>
        <v>0</v>
      </c>
      <c r="U777" s="29">
        <f t="shared" si="818"/>
        <v>0</v>
      </c>
      <c r="V777" s="29">
        <f t="shared" si="819"/>
        <v>0</v>
      </c>
      <c r="W777" s="29">
        <f t="shared" si="820"/>
        <v>0</v>
      </c>
      <c r="X777" s="29">
        <f t="shared" si="821"/>
        <v>0</v>
      </c>
      <c r="Y777" s="29">
        <f t="shared" si="822"/>
        <v>0</v>
      </c>
      <c r="Z777" s="29">
        <f t="shared" si="823"/>
        <v>0</v>
      </c>
      <c r="AA777" s="29">
        <f t="shared" si="824"/>
        <v>0</v>
      </c>
      <c r="AB777" s="29">
        <f t="shared" si="825"/>
        <v>0</v>
      </c>
      <c r="AC777" s="29">
        <f t="shared" si="826"/>
        <v>0</v>
      </c>
      <c r="AD777" s="29">
        <f t="shared" si="827"/>
        <v>0</v>
      </c>
      <c r="AE777" s="29">
        <f t="shared" si="828"/>
        <v>0</v>
      </c>
    </row>
    <row r="778" spans="1:31" x14ac:dyDescent="0.25">
      <c r="A778" s="28" t="s">
        <v>371</v>
      </c>
      <c r="B778" s="26" t="s">
        <v>310</v>
      </c>
      <c r="C778" s="26" t="s">
        <v>311</v>
      </c>
      <c r="D778" s="26" t="s">
        <v>312</v>
      </c>
      <c r="E778" s="26"/>
      <c r="F778" s="31" t="s">
        <v>319</v>
      </c>
      <c r="G778" s="26" t="s">
        <v>88</v>
      </c>
      <c r="H778" s="26"/>
      <c r="I778" s="26"/>
      <c r="J778" s="26"/>
      <c r="K778" s="26"/>
      <c r="L778" s="26"/>
      <c r="M778" s="26"/>
      <c r="N778" s="26"/>
      <c r="O778" s="26"/>
      <c r="Q778" s="29">
        <f t="shared" si="814"/>
        <v>0</v>
      </c>
      <c r="R778" s="29">
        <f t="shared" si="815"/>
        <v>0</v>
      </c>
      <c r="S778" s="29">
        <f t="shared" si="816"/>
        <v>0</v>
      </c>
      <c r="T778" s="29">
        <f t="shared" si="817"/>
        <v>0</v>
      </c>
      <c r="U778" s="29">
        <f t="shared" si="818"/>
        <v>0</v>
      </c>
      <c r="V778" s="29">
        <f t="shared" si="819"/>
        <v>0</v>
      </c>
      <c r="W778" s="29">
        <f t="shared" si="820"/>
        <v>0</v>
      </c>
      <c r="X778" s="29">
        <f t="shared" si="821"/>
        <v>0</v>
      </c>
      <c r="Y778" s="29">
        <f t="shared" si="822"/>
        <v>0</v>
      </c>
      <c r="Z778" s="29">
        <f t="shared" si="823"/>
        <v>0</v>
      </c>
      <c r="AA778" s="29">
        <f t="shared" si="824"/>
        <v>0</v>
      </c>
      <c r="AB778" s="29">
        <f t="shared" si="825"/>
        <v>0</v>
      </c>
      <c r="AC778" s="29">
        <f t="shared" si="826"/>
        <v>0</v>
      </c>
      <c r="AD778" s="29">
        <f t="shared" si="827"/>
        <v>0</v>
      </c>
      <c r="AE778" s="29">
        <f t="shared" si="828"/>
        <v>0</v>
      </c>
    </row>
    <row r="779" spans="1:31" x14ac:dyDescent="0.25">
      <c r="A779" s="28" t="s">
        <v>372</v>
      </c>
      <c r="B779" s="26" t="s">
        <v>310</v>
      </c>
      <c r="C779" s="26" t="s">
        <v>311</v>
      </c>
      <c r="D779" s="26" t="s">
        <v>312</v>
      </c>
      <c r="E779" s="26"/>
      <c r="F779" s="31" t="s">
        <v>319</v>
      </c>
      <c r="G779" s="26" t="s">
        <v>88</v>
      </c>
      <c r="H779" s="26"/>
      <c r="I779" s="26"/>
      <c r="J779" s="26"/>
      <c r="K779" s="26"/>
      <c r="L779" s="26"/>
      <c r="M779" s="26"/>
      <c r="N779" s="26"/>
      <c r="O779" s="26"/>
      <c r="Q779" s="29">
        <f t="shared" si="814"/>
        <v>0</v>
      </c>
      <c r="R779" s="29">
        <f t="shared" si="815"/>
        <v>0</v>
      </c>
      <c r="S779" s="29">
        <f t="shared" si="816"/>
        <v>0</v>
      </c>
      <c r="T779" s="29">
        <f t="shared" si="817"/>
        <v>0</v>
      </c>
      <c r="U779" s="29">
        <f t="shared" si="818"/>
        <v>0</v>
      </c>
      <c r="V779" s="29">
        <f t="shared" si="819"/>
        <v>0</v>
      </c>
      <c r="W779" s="29">
        <f t="shared" si="820"/>
        <v>0</v>
      </c>
      <c r="X779" s="29">
        <f t="shared" si="821"/>
        <v>0</v>
      </c>
      <c r="Y779" s="29">
        <f t="shared" si="822"/>
        <v>0</v>
      </c>
      <c r="Z779" s="29">
        <f t="shared" si="823"/>
        <v>0</v>
      </c>
      <c r="AA779" s="29">
        <f t="shared" si="824"/>
        <v>0</v>
      </c>
      <c r="AB779" s="29">
        <f t="shared" si="825"/>
        <v>0</v>
      </c>
      <c r="AC779" s="29">
        <f t="shared" si="826"/>
        <v>0</v>
      </c>
      <c r="AD779" s="29">
        <f t="shared" si="827"/>
        <v>0</v>
      </c>
      <c r="AE779" s="29">
        <f t="shared" si="828"/>
        <v>0</v>
      </c>
    </row>
    <row r="780" spans="1:31" x14ac:dyDescent="0.25">
      <c r="A780" s="28" t="s">
        <v>8163</v>
      </c>
      <c r="B780" s="26" t="s">
        <v>310</v>
      </c>
      <c r="C780" s="26" t="s">
        <v>311</v>
      </c>
      <c r="D780" s="26" t="s">
        <v>312</v>
      </c>
      <c r="E780" s="26"/>
      <c r="F780" s="31" t="s">
        <v>319</v>
      </c>
      <c r="G780" s="26" t="s">
        <v>88</v>
      </c>
      <c r="H780" s="26"/>
      <c r="I780" s="26"/>
      <c r="J780" s="26"/>
      <c r="K780" s="26"/>
      <c r="L780" s="26"/>
      <c r="M780" s="26"/>
      <c r="N780" s="26"/>
      <c r="O780" s="26"/>
      <c r="Q780" s="29">
        <f t="shared" si="814"/>
        <v>0</v>
      </c>
      <c r="R780" s="29">
        <f t="shared" si="815"/>
        <v>0</v>
      </c>
      <c r="S780" s="29">
        <f t="shared" si="816"/>
        <v>0</v>
      </c>
      <c r="T780" s="29">
        <f t="shared" si="817"/>
        <v>0</v>
      </c>
      <c r="U780" s="29">
        <f t="shared" si="818"/>
        <v>0</v>
      </c>
      <c r="V780" s="29">
        <f t="shared" si="819"/>
        <v>0</v>
      </c>
      <c r="W780" s="29">
        <f t="shared" si="820"/>
        <v>0</v>
      </c>
      <c r="X780" s="29">
        <f t="shared" si="821"/>
        <v>0</v>
      </c>
      <c r="Y780" s="29">
        <f t="shared" si="822"/>
        <v>0</v>
      </c>
      <c r="Z780" s="29">
        <f t="shared" si="823"/>
        <v>0</v>
      </c>
      <c r="AA780" s="29">
        <f t="shared" si="824"/>
        <v>0</v>
      </c>
      <c r="AB780" s="29">
        <f t="shared" si="825"/>
        <v>0</v>
      </c>
      <c r="AC780" s="29">
        <f t="shared" si="826"/>
        <v>0</v>
      </c>
      <c r="AD780" s="29">
        <f t="shared" si="827"/>
        <v>0</v>
      </c>
      <c r="AE780" s="29">
        <f t="shared" si="828"/>
        <v>0</v>
      </c>
    </row>
    <row r="781" spans="1:31" x14ac:dyDescent="0.25">
      <c r="A781" s="28" t="s">
        <v>373</v>
      </c>
      <c r="B781" s="26" t="s">
        <v>310</v>
      </c>
      <c r="C781" s="26" t="s">
        <v>311</v>
      </c>
      <c r="D781" s="26" t="s">
        <v>312</v>
      </c>
      <c r="E781" s="26"/>
      <c r="F781" s="31" t="s">
        <v>319</v>
      </c>
      <c r="G781" s="26" t="s">
        <v>88</v>
      </c>
      <c r="H781" s="26"/>
      <c r="I781" s="26"/>
      <c r="J781" s="26"/>
      <c r="K781" s="26"/>
      <c r="L781" s="26"/>
      <c r="M781" s="26"/>
      <c r="N781" s="26"/>
      <c r="O781" s="26"/>
      <c r="Q781" s="29">
        <f t="shared" si="814"/>
        <v>0</v>
      </c>
      <c r="R781" s="29">
        <f t="shared" si="815"/>
        <v>0</v>
      </c>
      <c r="S781" s="29">
        <f t="shared" si="816"/>
        <v>0</v>
      </c>
      <c r="T781" s="29">
        <f t="shared" si="817"/>
        <v>0</v>
      </c>
      <c r="U781" s="29">
        <f t="shared" si="818"/>
        <v>0</v>
      </c>
      <c r="V781" s="29">
        <f t="shared" si="819"/>
        <v>0</v>
      </c>
      <c r="W781" s="29">
        <f t="shared" si="820"/>
        <v>0</v>
      </c>
      <c r="X781" s="29">
        <f t="shared" si="821"/>
        <v>0</v>
      </c>
      <c r="Y781" s="29">
        <f t="shared" si="822"/>
        <v>0</v>
      </c>
      <c r="Z781" s="29">
        <f t="shared" si="823"/>
        <v>0</v>
      </c>
      <c r="AA781" s="29">
        <f t="shared" si="824"/>
        <v>0</v>
      </c>
      <c r="AB781" s="29">
        <f t="shared" si="825"/>
        <v>0</v>
      </c>
      <c r="AC781" s="29">
        <f t="shared" si="826"/>
        <v>0</v>
      </c>
      <c r="AD781" s="29">
        <f t="shared" si="827"/>
        <v>0</v>
      </c>
      <c r="AE781" s="29">
        <f t="shared" si="828"/>
        <v>0</v>
      </c>
    </row>
    <row r="782" spans="1:31" x14ac:dyDescent="0.25">
      <c r="A782" s="28" t="s">
        <v>374</v>
      </c>
      <c r="B782" s="26" t="s">
        <v>310</v>
      </c>
      <c r="C782" s="26" t="s">
        <v>311</v>
      </c>
      <c r="D782" s="26" t="s">
        <v>312</v>
      </c>
      <c r="E782" s="26"/>
      <c r="F782" s="31" t="s">
        <v>319</v>
      </c>
      <c r="G782" s="26" t="s">
        <v>88</v>
      </c>
      <c r="H782" s="26"/>
      <c r="I782" s="26"/>
      <c r="J782" s="26"/>
      <c r="K782" s="26"/>
      <c r="L782" s="26"/>
      <c r="M782" s="26"/>
      <c r="N782" s="26"/>
      <c r="O782" s="26"/>
      <c r="Q782" s="29">
        <f t="shared" si="814"/>
        <v>0</v>
      </c>
      <c r="R782" s="29">
        <f t="shared" si="815"/>
        <v>0</v>
      </c>
      <c r="S782" s="29">
        <f t="shared" si="816"/>
        <v>0</v>
      </c>
      <c r="T782" s="29">
        <f t="shared" si="817"/>
        <v>0</v>
      </c>
      <c r="U782" s="29">
        <f t="shared" si="818"/>
        <v>0</v>
      </c>
      <c r="V782" s="29">
        <f t="shared" si="819"/>
        <v>0</v>
      </c>
      <c r="W782" s="29">
        <f t="shared" si="820"/>
        <v>0</v>
      </c>
      <c r="X782" s="29">
        <f t="shared" si="821"/>
        <v>0</v>
      </c>
      <c r="Y782" s="29">
        <f t="shared" si="822"/>
        <v>0</v>
      </c>
      <c r="Z782" s="29">
        <f t="shared" si="823"/>
        <v>0</v>
      </c>
      <c r="AA782" s="29">
        <f t="shared" si="824"/>
        <v>0</v>
      </c>
      <c r="AB782" s="29">
        <f t="shared" si="825"/>
        <v>0</v>
      </c>
      <c r="AC782" s="29">
        <f t="shared" si="826"/>
        <v>0</v>
      </c>
      <c r="AD782" s="29">
        <f t="shared" si="827"/>
        <v>0</v>
      </c>
      <c r="AE782" s="29">
        <f t="shared" si="828"/>
        <v>0</v>
      </c>
    </row>
    <row r="783" spans="1:31" x14ac:dyDescent="0.25">
      <c r="A783" s="28" t="s">
        <v>375</v>
      </c>
      <c r="B783" s="26" t="s">
        <v>310</v>
      </c>
      <c r="C783" s="26" t="s">
        <v>311</v>
      </c>
      <c r="D783" s="26" t="s">
        <v>312</v>
      </c>
      <c r="E783" s="26"/>
      <c r="F783" s="31" t="s">
        <v>319</v>
      </c>
      <c r="G783" s="26" t="s">
        <v>88</v>
      </c>
      <c r="H783" s="26"/>
      <c r="I783" s="26"/>
      <c r="J783" s="26"/>
      <c r="K783" s="26"/>
      <c r="L783" s="26"/>
      <c r="M783" s="26"/>
      <c r="N783" s="26"/>
      <c r="O783" s="26"/>
      <c r="Q783" s="29">
        <f t="shared" si="814"/>
        <v>0</v>
      </c>
      <c r="R783" s="29">
        <f t="shared" si="815"/>
        <v>0</v>
      </c>
      <c r="S783" s="29">
        <f t="shared" si="816"/>
        <v>0</v>
      </c>
      <c r="T783" s="29">
        <f t="shared" si="817"/>
        <v>0</v>
      </c>
      <c r="U783" s="29">
        <f t="shared" si="818"/>
        <v>0</v>
      </c>
      <c r="V783" s="29">
        <f t="shared" si="819"/>
        <v>0</v>
      </c>
      <c r="W783" s="29">
        <f t="shared" si="820"/>
        <v>0</v>
      </c>
      <c r="X783" s="29">
        <f t="shared" si="821"/>
        <v>0</v>
      </c>
      <c r="Y783" s="29">
        <f t="shared" si="822"/>
        <v>0</v>
      </c>
      <c r="Z783" s="29">
        <f t="shared" si="823"/>
        <v>0</v>
      </c>
      <c r="AA783" s="29">
        <f t="shared" si="824"/>
        <v>0</v>
      </c>
      <c r="AB783" s="29">
        <f t="shared" si="825"/>
        <v>0</v>
      </c>
      <c r="AC783" s="29">
        <f t="shared" si="826"/>
        <v>0</v>
      </c>
      <c r="AD783" s="29">
        <f t="shared" si="827"/>
        <v>0</v>
      </c>
      <c r="AE783" s="29">
        <f t="shared" si="828"/>
        <v>0</v>
      </c>
    </row>
    <row r="784" spans="1:31" x14ac:dyDescent="0.25">
      <c r="A784" s="28" t="s">
        <v>376</v>
      </c>
      <c r="B784" s="26" t="s">
        <v>310</v>
      </c>
      <c r="C784" s="26" t="s">
        <v>311</v>
      </c>
      <c r="D784" s="26" t="s">
        <v>312</v>
      </c>
      <c r="E784" s="26"/>
      <c r="F784" s="31" t="s">
        <v>319</v>
      </c>
      <c r="G784" s="26" t="s">
        <v>88</v>
      </c>
      <c r="H784" s="26"/>
      <c r="I784" s="26"/>
      <c r="J784" s="26"/>
      <c r="K784" s="26"/>
      <c r="L784" s="26"/>
      <c r="M784" s="26"/>
      <c r="N784" s="26"/>
      <c r="O784" s="26"/>
      <c r="Q784" s="29">
        <f t="shared" si="814"/>
        <v>0</v>
      </c>
      <c r="R784" s="29">
        <f t="shared" si="815"/>
        <v>0</v>
      </c>
      <c r="S784" s="29">
        <f t="shared" si="816"/>
        <v>0</v>
      </c>
      <c r="T784" s="29">
        <f t="shared" si="817"/>
        <v>0</v>
      </c>
      <c r="U784" s="29">
        <f t="shared" si="818"/>
        <v>0</v>
      </c>
      <c r="V784" s="29">
        <f t="shared" si="819"/>
        <v>0</v>
      </c>
      <c r="W784" s="29">
        <f t="shared" si="820"/>
        <v>0</v>
      </c>
      <c r="X784" s="29">
        <f t="shared" si="821"/>
        <v>0</v>
      </c>
      <c r="Y784" s="29">
        <f t="shared" si="822"/>
        <v>0</v>
      </c>
      <c r="Z784" s="29">
        <f t="shared" si="823"/>
        <v>0</v>
      </c>
      <c r="AA784" s="29">
        <f t="shared" si="824"/>
        <v>0</v>
      </c>
      <c r="AB784" s="29">
        <f t="shared" si="825"/>
        <v>0</v>
      </c>
      <c r="AC784" s="29">
        <f t="shared" si="826"/>
        <v>0</v>
      </c>
      <c r="AD784" s="29">
        <f t="shared" si="827"/>
        <v>0</v>
      </c>
      <c r="AE784" s="29">
        <f t="shared" si="828"/>
        <v>0</v>
      </c>
    </row>
    <row r="785" spans="1:31" x14ac:dyDescent="0.25">
      <c r="A785" s="28" t="s">
        <v>377</v>
      </c>
      <c r="B785" s="26" t="s">
        <v>310</v>
      </c>
      <c r="C785" s="26" t="s">
        <v>311</v>
      </c>
      <c r="D785" s="26" t="s">
        <v>312</v>
      </c>
      <c r="E785" s="26"/>
      <c r="F785" s="31" t="s">
        <v>319</v>
      </c>
      <c r="G785" s="26" t="s">
        <v>88</v>
      </c>
      <c r="H785" s="26"/>
      <c r="I785" s="26"/>
      <c r="J785" s="26"/>
      <c r="K785" s="26"/>
      <c r="L785" s="26"/>
      <c r="M785" s="26"/>
      <c r="N785" s="26"/>
      <c r="O785" s="26"/>
      <c r="Q785" s="29">
        <f t="shared" si="814"/>
        <v>0</v>
      </c>
      <c r="R785" s="29">
        <f t="shared" si="815"/>
        <v>0</v>
      </c>
      <c r="S785" s="29">
        <f t="shared" si="816"/>
        <v>0</v>
      </c>
      <c r="T785" s="29">
        <f t="shared" si="817"/>
        <v>0</v>
      </c>
      <c r="U785" s="29">
        <f t="shared" si="818"/>
        <v>0</v>
      </c>
      <c r="V785" s="29">
        <f t="shared" si="819"/>
        <v>0</v>
      </c>
      <c r="W785" s="29">
        <f t="shared" si="820"/>
        <v>0</v>
      </c>
      <c r="X785" s="29">
        <f t="shared" si="821"/>
        <v>0</v>
      </c>
      <c r="Y785" s="29">
        <f t="shared" si="822"/>
        <v>0</v>
      </c>
      <c r="Z785" s="29">
        <f t="shared" si="823"/>
        <v>0</v>
      </c>
      <c r="AA785" s="29">
        <f t="shared" si="824"/>
        <v>0</v>
      </c>
      <c r="AB785" s="29">
        <f t="shared" si="825"/>
        <v>0</v>
      </c>
      <c r="AC785" s="29">
        <f t="shared" si="826"/>
        <v>0</v>
      </c>
      <c r="AD785" s="29">
        <f t="shared" si="827"/>
        <v>0</v>
      </c>
      <c r="AE785" s="29">
        <f t="shared" si="828"/>
        <v>0</v>
      </c>
    </row>
    <row r="786" spans="1:31" x14ac:dyDescent="0.25">
      <c r="A786" s="28" t="s">
        <v>378</v>
      </c>
      <c r="B786" s="26" t="s">
        <v>310</v>
      </c>
      <c r="C786" s="26" t="s">
        <v>311</v>
      </c>
      <c r="D786" s="26" t="s">
        <v>312</v>
      </c>
      <c r="E786" s="26"/>
      <c r="F786" s="31" t="s">
        <v>319</v>
      </c>
      <c r="G786" s="26" t="s">
        <v>88</v>
      </c>
      <c r="H786" s="26"/>
      <c r="I786" s="26"/>
      <c r="J786" s="26"/>
      <c r="K786" s="26"/>
      <c r="L786" s="26"/>
      <c r="M786" s="26"/>
      <c r="N786" s="26"/>
      <c r="O786" s="26"/>
      <c r="Q786" s="29">
        <f t="shared" si="814"/>
        <v>0</v>
      </c>
      <c r="R786" s="29">
        <f t="shared" si="815"/>
        <v>0</v>
      </c>
      <c r="S786" s="29">
        <f t="shared" si="816"/>
        <v>0</v>
      </c>
      <c r="T786" s="29">
        <f t="shared" si="817"/>
        <v>0</v>
      </c>
      <c r="U786" s="29">
        <f t="shared" si="818"/>
        <v>0</v>
      </c>
      <c r="V786" s="29">
        <f t="shared" si="819"/>
        <v>0</v>
      </c>
      <c r="W786" s="29">
        <f t="shared" si="820"/>
        <v>0</v>
      </c>
      <c r="X786" s="29">
        <f t="shared" si="821"/>
        <v>0</v>
      </c>
      <c r="Y786" s="29">
        <f t="shared" si="822"/>
        <v>0</v>
      </c>
      <c r="Z786" s="29">
        <f t="shared" si="823"/>
        <v>0</v>
      </c>
      <c r="AA786" s="29">
        <f t="shared" si="824"/>
        <v>0</v>
      </c>
      <c r="AB786" s="29">
        <f t="shared" si="825"/>
        <v>0</v>
      </c>
      <c r="AC786" s="29">
        <f t="shared" si="826"/>
        <v>0</v>
      </c>
      <c r="AD786" s="29">
        <f t="shared" si="827"/>
        <v>0</v>
      </c>
      <c r="AE786" s="29">
        <f t="shared" si="828"/>
        <v>0</v>
      </c>
    </row>
    <row r="787" spans="1:31" x14ac:dyDescent="0.25">
      <c r="A787" s="28" t="s">
        <v>379</v>
      </c>
      <c r="B787" s="26" t="s">
        <v>310</v>
      </c>
      <c r="C787" s="26" t="s">
        <v>311</v>
      </c>
      <c r="D787" s="26" t="s">
        <v>312</v>
      </c>
      <c r="E787" s="26"/>
      <c r="F787" s="31" t="s">
        <v>319</v>
      </c>
      <c r="G787" s="26" t="s">
        <v>88</v>
      </c>
      <c r="H787" s="26"/>
      <c r="I787" s="26"/>
      <c r="J787" s="26"/>
      <c r="K787" s="26"/>
      <c r="L787" s="26"/>
      <c r="M787" s="26"/>
      <c r="N787" s="26"/>
      <c r="O787" s="26"/>
      <c r="Q787" s="29">
        <f t="shared" si="814"/>
        <v>0</v>
      </c>
      <c r="R787" s="29">
        <f t="shared" si="815"/>
        <v>0</v>
      </c>
      <c r="S787" s="29">
        <f t="shared" si="816"/>
        <v>0</v>
      </c>
      <c r="T787" s="29">
        <f t="shared" si="817"/>
        <v>0</v>
      </c>
      <c r="U787" s="29">
        <f t="shared" si="818"/>
        <v>0</v>
      </c>
      <c r="V787" s="29">
        <f t="shared" si="819"/>
        <v>0</v>
      </c>
      <c r="W787" s="29">
        <f t="shared" si="820"/>
        <v>0</v>
      </c>
      <c r="X787" s="29">
        <f t="shared" si="821"/>
        <v>0</v>
      </c>
      <c r="Y787" s="29">
        <f t="shared" si="822"/>
        <v>0</v>
      </c>
      <c r="Z787" s="29">
        <f t="shared" si="823"/>
        <v>0</v>
      </c>
      <c r="AA787" s="29">
        <f t="shared" si="824"/>
        <v>0</v>
      </c>
      <c r="AB787" s="29">
        <f t="shared" si="825"/>
        <v>0</v>
      </c>
      <c r="AC787" s="29">
        <f t="shared" si="826"/>
        <v>0</v>
      </c>
      <c r="AD787" s="29">
        <f t="shared" si="827"/>
        <v>0</v>
      </c>
      <c r="AE787" s="29">
        <f t="shared" si="828"/>
        <v>0</v>
      </c>
    </row>
    <row r="788" spans="1:31" x14ac:dyDescent="0.25">
      <c r="A788" s="28" t="s">
        <v>380</v>
      </c>
      <c r="B788" s="26" t="s">
        <v>310</v>
      </c>
      <c r="C788" s="26" t="s">
        <v>311</v>
      </c>
      <c r="D788" s="26" t="s">
        <v>312</v>
      </c>
      <c r="E788" s="26"/>
      <c r="F788" s="31" t="s">
        <v>319</v>
      </c>
      <c r="G788" s="26" t="s">
        <v>88</v>
      </c>
      <c r="H788" s="26"/>
      <c r="I788" s="26"/>
      <c r="J788" s="26"/>
      <c r="K788" s="26"/>
      <c r="L788" s="26"/>
      <c r="M788" s="26"/>
      <c r="N788" s="26"/>
      <c r="O788" s="26"/>
      <c r="Q788" s="29">
        <f t="shared" si="814"/>
        <v>0</v>
      </c>
      <c r="R788" s="29">
        <f t="shared" si="815"/>
        <v>0</v>
      </c>
      <c r="S788" s="29">
        <f t="shared" si="816"/>
        <v>0</v>
      </c>
      <c r="T788" s="29">
        <f t="shared" si="817"/>
        <v>0</v>
      </c>
      <c r="U788" s="29">
        <f t="shared" si="818"/>
        <v>0</v>
      </c>
      <c r="V788" s="29">
        <f t="shared" si="819"/>
        <v>0</v>
      </c>
      <c r="W788" s="29">
        <f t="shared" si="820"/>
        <v>0</v>
      </c>
      <c r="X788" s="29">
        <f t="shared" si="821"/>
        <v>0</v>
      </c>
      <c r="Y788" s="29">
        <f t="shared" si="822"/>
        <v>0</v>
      </c>
      <c r="Z788" s="29">
        <f t="shared" si="823"/>
        <v>0</v>
      </c>
      <c r="AA788" s="29">
        <f t="shared" si="824"/>
        <v>0</v>
      </c>
      <c r="AB788" s="29">
        <f t="shared" si="825"/>
        <v>0</v>
      </c>
      <c r="AC788" s="29">
        <f t="shared" si="826"/>
        <v>0</v>
      </c>
      <c r="AD788" s="29">
        <f t="shared" si="827"/>
        <v>0</v>
      </c>
      <c r="AE788" s="29">
        <f t="shared" si="828"/>
        <v>0</v>
      </c>
    </row>
    <row r="789" spans="1:31" x14ac:dyDescent="0.25">
      <c r="A789" s="28" t="s">
        <v>381</v>
      </c>
      <c r="B789" s="26" t="s">
        <v>310</v>
      </c>
      <c r="C789" s="26" t="s">
        <v>311</v>
      </c>
      <c r="D789" s="26" t="s">
        <v>312</v>
      </c>
      <c r="E789" s="26"/>
      <c r="F789" s="31" t="s">
        <v>319</v>
      </c>
      <c r="G789" s="26" t="s">
        <v>88</v>
      </c>
      <c r="H789" s="26"/>
      <c r="I789" s="26"/>
      <c r="J789" s="26"/>
      <c r="K789" s="26"/>
      <c r="L789" s="26"/>
      <c r="M789" s="26"/>
      <c r="N789" s="26"/>
      <c r="O789" s="26"/>
      <c r="Q789" s="29">
        <f t="shared" si="814"/>
        <v>0</v>
      </c>
      <c r="R789" s="29">
        <f t="shared" si="815"/>
        <v>0</v>
      </c>
      <c r="S789" s="29">
        <f t="shared" si="816"/>
        <v>0</v>
      </c>
      <c r="T789" s="29">
        <f t="shared" si="817"/>
        <v>0</v>
      </c>
      <c r="U789" s="29">
        <f t="shared" si="818"/>
        <v>0</v>
      </c>
      <c r="V789" s="29">
        <f t="shared" si="819"/>
        <v>0</v>
      </c>
      <c r="W789" s="29">
        <f t="shared" si="820"/>
        <v>0</v>
      </c>
      <c r="X789" s="29">
        <f t="shared" si="821"/>
        <v>0</v>
      </c>
      <c r="Y789" s="29">
        <f t="shared" si="822"/>
        <v>0</v>
      </c>
      <c r="Z789" s="29">
        <f t="shared" si="823"/>
        <v>0</v>
      </c>
      <c r="AA789" s="29">
        <f t="shared" si="824"/>
        <v>0</v>
      </c>
      <c r="AB789" s="29">
        <f t="shared" si="825"/>
        <v>0</v>
      </c>
      <c r="AC789" s="29">
        <f t="shared" si="826"/>
        <v>0</v>
      </c>
      <c r="AD789" s="29">
        <f t="shared" si="827"/>
        <v>0</v>
      </c>
      <c r="AE789" s="29">
        <f t="shared" si="828"/>
        <v>0</v>
      </c>
    </row>
    <row r="790" spans="1:31" x14ac:dyDescent="0.25">
      <c r="A790" s="28" t="s">
        <v>382</v>
      </c>
      <c r="B790" s="26" t="s">
        <v>310</v>
      </c>
      <c r="C790" s="26" t="s">
        <v>311</v>
      </c>
      <c r="D790" s="26" t="s">
        <v>312</v>
      </c>
      <c r="E790" s="26"/>
      <c r="F790" s="31" t="s">
        <v>319</v>
      </c>
      <c r="G790" s="26" t="s">
        <v>88</v>
      </c>
      <c r="H790" s="26"/>
      <c r="I790" s="26"/>
      <c r="J790" s="26"/>
      <c r="K790" s="26"/>
      <c r="L790" s="26"/>
      <c r="M790" s="26"/>
      <c r="N790" s="26"/>
      <c r="O790" s="26"/>
      <c r="Q790" s="29">
        <f t="shared" si="814"/>
        <v>0</v>
      </c>
      <c r="R790" s="29">
        <f t="shared" si="815"/>
        <v>0</v>
      </c>
      <c r="S790" s="29">
        <f t="shared" si="816"/>
        <v>0</v>
      </c>
      <c r="T790" s="29">
        <f t="shared" si="817"/>
        <v>0</v>
      </c>
      <c r="U790" s="29">
        <f t="shared" si="818"/>
        <v>0</v>
      </c>
      <c r="V790" s="29">
        <f t="shared" si="819"/>
        <v>0</v>
      </c>
      <c r="W790" s="29">
        <f t="shared" si="820"/>
        <v>0</v>
      </c>
      <c r="X790" s="29">
        <f t="shared" si="821"/>
        <v>0</v>
      </c>
      <c r="Y790" s="29">
        <f t="shared" si="822"/>
        <v>0</v>
      </c>
      <c r="Z790" s="29">
        <f t="shared" si="823"/>
        <v>0</v>
      </c>
      <c r="AA790" s="29">
        <f t="shared" si="824"/>
        <v>0</v>
      </c>
      <c r="AB790" s="29">
        <f t="shared" si="825"/>
        <v>0</v>
      </c>
      <c r="AC790" s="29">
        <f t="shared" si="826"/>
        <v>0</v>
      </c>
      <c r="AD790" s="29">
        <f t="shared" si="827"/>
        <v>0</v>
      </c>
      <c r="AE790" s="29">
        <f t="shared" si="828"/>
        <v>0</v>
      </c>
    </row>
    <row r="791" spans="1:31" x14ac:dyDescent="0.25">
      <c r="A791" s="28" t="s">
        <v>383</v>
      </c>
      <c r="B791" s="26" t="s">
        <v>310</v>
      </c>
      <c r="C791" s="26" t="s">
        <v>311</v>
      </c>
      <c r="D791" s="26" t="s">
        <v>312</v>
      </c>
      <c r="E791" s="26"/>
      <c r="F791" s="31" t="s">
        <v>319</v>
      </c>
      <c r="G791" s="26" t="s">
        <v>88</v>
      </c>
      <c r="H791" s="26"/>
      <c r="I791" s="26"/>
      <c r="J791" s="26"/>
      <c r="K791" s="26"/>
      <c r="L791" s="26"/>
      <c r="M791" s="26"/>
      <c r="N791" s="26"/>
      <c r="O791" s="26"/>
      <c r="Q791" s="29">
        <f t="shared" si="814"/>
        <v>0</v>
      </c>
      <c r="R791" s="29">
        <f t="shared" si="815"/>
        <v>0</v>
      </c>
      <c r="S791" s="29">
        <f t="shared" si="816"/>
        <v>0</v>
      </c>
      <c r="T791" s="29">
        <f t="shared" si="817"/>
        <v>0</v>
      </c>
      <c r="U791" s="29">
        <f t="shared" si="818"/>
        <v>0</v>
      </c>
      <c r="V791" s="29">
        <f t="shared" si="819"/>
        <v>0</v>
      </c>
      <c r="W791" s="29">
        <f t="shared" si="820"/>
        <v>0</v>
      </c>
      <c r="X791" s="29">
        <f t="shared" si="821"/>
        <v>0</v>
      </c>
      <c r="Y791" s="29">
        <f t="shared" si="822"/>
        <v>0</v>
      </c>
      <c r="Z791" s="29">
        <f t="shared" si="823"/>
        <v>0</v>
      </c>
      <c r="AA791" s="29">
        <f t="shared" si="824"/>
        <v>0</v>
      </c>
      <c r="AB791" s="29">
        <f t="shared" si="825"/>
        <v>0</v>
      </c>
      <c r="AC791" s="29">
        <f t="shared" si="826"/>
        <v>0</v>
      </c>
      <c r="AD791" s="29">
        <f t="shared" si="827"/>
        <v>0</v>
      </c>
      <c r="AE791" s="29">
        <f t="shared" si="828"/>
        <v>0</v>
      </c>
    </row>
    <row r="792" spans="1:31" x14ac:dyDescent="0.25">
      <c r="A792" s="28" t="s">
        <v>384</v>
      </c>
      <c r="B792" s="26" t="s">
        <v>310</v>
      </c>
      <c r="C792" s="26" t="s">
        <v>311</v>
      </c>
      <c r="D792" s="26" t="s">
        <v>312</v>
      </c>
      <c r="E792" s="26"/>
      <c r="F792" s="31" t="s">
        <v>319</v>
      </c>
      <c r="G792" s="26" t="s">
        <v>88</v>
      </c>
      <c r="H792" s="26"/>
      <c r="I792" s="26"/>
      <c r="J792" s="26" t="s">
        <v>320</v>
      </c>
      <c r="K792" s="26"/>
      <c r="L792" s="26"/>
      <c r="M792" s="26"/>
      <c r="N792" s="26"/>
      <c r="O792" s="26"/>
      <c r="Q792" s="29">
        <f t="shared" si="814"/>
        <v>0</v>
      </c>
      <c r="R792" s="29">
        <f t="shared" si="815"/>
        <v>0</v>
      </c>
      <c r="S792" s="29">
        <f t="shared" si="816"/>
        <v>0</v>
      </c>
      <c r="T792" s="29">
        <f t="shared" si="817"/>
        <v>0</v>
      </c>
      <c r="U792" s="29">
        <f t="shared" si="818"/>
        <v>0</v>
      </c>
      <c r="V792" s="29">
        <f t="shared" si="819"/>
        <v>0</v>
      </c>
      <c r="W792" s="29">
        <f t="shared" si="820"/>
        <v>0</v>
      </c>
      <c r="X792" s="29">
        <f t="shared" si="821"/>
        <v>0</v>
      </c>
      <c r="Y792" s="29">
        <f t="shared" si="822"/>
        <v>0</v>
      </c>
      <c r="Z792" s="29">
        <f t="shared" si="823"/>
        <v>0</v>
      </c>
      <c r="AA792" s="29">
        <f t="shared" si="824"/>
        <v>0</v>
      </c>
      <c r="AB792" s="29">
        <f t="shared" si="825"/>
        <v>0</v>
      </c>
      <c r="AC792" s="29">
        <f t="shared" si="826"/>
        <v>0</v>
      </c>
      <c r="AD792" s="29">
        <f t="shared" si="827"/>
        <v>0</v>
      </c>
      <c r="AE792" s="29">
        <f t="shared" si="828"/>
        <v>0</v>
      </c>
    </row>
    <row r="793" spans="1:31" x14ac:dyDescent="0.25">
      <c r="A793" s="28" t="s">
        <v>385</v>
      </c>
      <c r="B793" s="26" t="s">
        <v>310</v>
      </c>
      <c r="C793" s="26" t="s">
        <v>311</v>
      </c>
      <c r="D793" s="26" t="s">
        <v>312</v>
      </c>
      <c r="E793" s="26"/>
      <c r="F793" s="31" t="s">
        <v>319</v>
      </c>
      <c r="G793" s="26" t="s">
        <v>88</v>
      </c>
      <c r="H793" s="26"/>
      <c r="I793" s="26"/>
      <c r="J793" s="26"/>
      <c r="K793" s="26"/>
      <c r="L793" s="26"/>
      <c r="M793" s="26"/>
      <c r="N793" s="26"/>
      <c r="O793" s="26"/>
      <c r="Q793" s="29">
        <f t="shared" si="814"/>
        <v>0</v>
      </c>
      <c r="R793" s="29">
        <f t="shared" si="815"/>
        <v>0</v>
      </c>
      <c r="S793" s="29">
        <f t="shared" si="816"/>
        <v>0</v>
      </c>
      <c r="T793" s="29">
        <f t="shared" si="817"/>
        <v>0</v>
      </c>
      <c r="U793" s="29">
        <f t="shared" si="818"/>
        <v>0</v>
      </c>
      <c r="V793" s="29">
        <f t="shared" si="819"/>
        <v>0</v>
      </c>
      <c r="W793" s="29">
        <f t="shared" si="820"/>
        <v>0</v>
      </c>
      <c r="X793" s="29">
        <f t="shared" si="821"/>
        <v>0</v>
      </c>
      <c r="Y793" s="29">
        <f t="shared" si="822"/>
        <v>0</v>
      </c>
      <c r="Z793" s="29">
        <f t="shared" si="823"/>
        <v>0</v>
      </c>
      <c r="AA793" s="29">
        <f t="shared" si="824"/>
        <v>0</v>
      </c>
      <c r="AB793" s="29">
        <f t="shared" si="825"/>
        <v>0</v>
      </c>
      <c r="AC793" s="29">
        <f t="shared" si="826"/>
        <v>0</v>
      </c>
      <c r="AD793" s="29">
        <f t="shared" si="827"/>
        <v>0</v>
      </c>
      <c r="AE793" s="29">
        <f t="shared" si="828"/>
        <v>0</v>
      </c>
    </row>
    <row r="794" spans="1:31" x14ac:dyDescent="0.25">
      <c r="A794" s="28" t="s">
        <v>386</v>
      </c>
      <c r="B794" s="26" t="s">
        <v>310</v>
      </c>
      <c r="C794" s="26" t="s">
        <v>311</v>
      </c>
      <c r="D794" s="26" t="s">
        <v>312</v>
      </c>
      <c r="E794" s="26"/>
      <c r="F794" s="31" t="s">
        <v>319</v>
      </c>
      <c r="G794" s="26" t="s">
        <v>88</v>
      </c>
      <c r="H794" s="26"/>
      <c r="I794" s="26"/>
      <c r="J794" s="26"/>
      <c r="K794" s="26"/>
      <c r="L794" s="26"/>
      <c r="M794" s="26"/>
      <c r="N794" s="26"/>
      <c r="O794" s="26"/>
      <c r="Q794" s="29">
        <f t="shared" si="814"/>
        <v>0</v>
      </c>
      <c r="R794" s="29">
        <f t="shared" si="815"/>
        <v>0</v>
      </c>
      <c r="S794" s="29">
        <f t="shared" si="816"/>
        <v>0</v>
      </c>
      <c r="T794" s="29">
        <f t="shared" si="817"/>
        <v>0</v>
      </c>
      <c r="U794" s="29">
        <f t="shared" si="818"/>
        <v>0</v>
      </c>
      <c r="V794" s="29">
        <f t="shared" si="819"/>
        <v>0</v>
      </c>
      <c r="W794" s="29">
        <f t="shared" si="820"/>
        <v>0</v>
      </c>
      <c r="X794" s="29">
        <f t="shared" si="821"/>
        <v>0</v>
      </c>
      <c r="Y794" s="29">
        <f t="shared" si="822"/>
        <v>0</v>
      </c>
      <c r="Z794" s="29">
        <f t="shared" si="823"/>
        <v>0</v>
      </c>
      <c r="AA794" s="29">
        <f t="shared" si="824"/>
        <v>0</v>
      </c>
      <c r="AB794" s="29">
        <f t="shared" si="825"/>
        <v>0</v>
      </c>
      <c r="AC794" s="29">
        <f t="shared" si="826"/>
        <v>0</v>
      </c>
      <c r="AD794" s="29">
        <f t="shared" si="827"/>
        <v>0</v>
      </c>
      <c r="AE794" s="29">
        <f t="shared" si="828"/>
        <v>0</v>
      </c>
    </row>
    <row r="795" spans="1:31" x14ac:dyDescent="0.25">
      <c r="A795" s="28" t="s">
        <v>387</v>
      </c>
      <c r="B795" s="26" t="s">
        <v>310</v>
      </c>
      <c r="C795" s="26" t="s">
        <v>311</v>
      </c>
      <c r="D795" s="26" t="s">
        <v>312</v>
      </c>
      <c r="E795" s="26"/>
      <c r="F795" s="31" t="s">
        <v>319</v>
      </c>
      <c r="G795" s="26" t="s">
        <v>88</v>
      </c>
      <c r="H795" s="26"/>
      <c r="I795" s="26"/>
      <c r="J795" s="26"/>
      <c r="K795" s="26"/>
      <c r="L795" s="26"/>
      <c r="M795" s="26"/>
      <c r="N795" s="26"/>
      <c r="O795" s="26"/>
      <c r="Q795" s="29">
        <f t="shared" si="814"/>
        <v>0</v>
      </c>
      <c r="R795" s="29">
        <f t="shared" si="815"/>
        <v>0</v>
      </c>
      <c r="S795" s="29">
        <f t="shared" si="816"/>
        <v>0</v>
      </c>
      <c r="T795" s="29">
        <f t="shared" si="817"/>
        <v>0</v>
      </c>
      <c r="U795" s="29">
        <f t="shared" si="818"/>
        <v>0</v>
      </c>
      <c r="V795" s="29">
        <f t="shared" si="819"/>
        <v>0</v>
      </c>
      <c r="W795" s="29">
        <f t="shared" si="820"/>
        <v>0</v>
      </c>
      <c r="X795" s="29">
        <f t="shared" si="821"/>
        <v>0</v>
      </c>
      <c r="Y795" s="29">
        <f t="shared" si="822"/>
        <v>0</v>
      </c>
      <c r="Z795" s="29">
        <f t="shared" si="823"/>
        <v>0</v>
      </c>
      <c r="AA795" s="29">
        <f t="shared" si="824"/>
        <v>0</v>
      </c>
      <c r="AB795" s="29">
        <f t="shared" si="825"/>
        <v>0</v>
      </c>
      <c r="AC795" s="29">
        <f t="shared" si="826"/>
        <v>0</v>
      </c>
      <c r="AD795" s="29">
        <f t="shared" si="827"/>
        <v>0</v>
      </c>
      <c r="AE795" s="29">
        <f t="shared" si="828"/>
        <v>0</v>
      </c>
    </row>
    <row r="796" spans="1:31" x14ac:dyDescent="0.25">
      <c r="A796" s="28" t="s">
        <v>388</v>
      </c>
      <c r="B796" s="26" t="s">
        <v>310</v>
      </c>
      <c r="C796" s="26" t="s">
        <v>311</v>
      </c>
      <c r="D796" s="26" t="s">
        <v>312</v>
      </c>
      <c r="E796" s="26"/>
      <c r="F796" s="31" t="s">
        <v>319</v>
      </c>
      <c r="G796" s="26" t="s">
        <v>88</v>
      </c>
      <c r="H796" s="26"/>
      <c r="I796" s="26"/>
      <c r="J796" s="26"/>
      <c r="K796" s="26"/>
      <c r="L796" s="26"/>
      <c r="M796" s="26"/>
      <c r="N796" s="26"/>
      <c r="O796" s="26"/>
      <c r="Q796" s="29">
        <f t="shared" si="814"/>
        <v>0</v>
      </c>
      <c r="R796" s="29">
        <f t="shared" si="815"/>
        <v>0</v>
      </c>
      <c r="S796" s="29">
        <f t="shared" si="816"/>
        <v>0</v>
      </c>
      <c r="T796" s="29">
        <f t="shared" si="817"/>
        <v>0</v>
      </c>
      <c r="U796" s="29">
        <f t="shared" si="818"/>
        <v>0</v>
      </c>
      <c r="V796" s="29">
        <f t="shared" si="819"/>
        <v>0</v>
      </c>
      <c r="W796" s="29">
        <f t="shared" si="820"/>
        <v>0</v>
      </c>
      <c r="X796" s="29">
        <f t="shared" si="821"/>
        <v>0</v>
      </c>
      <c r="Y796" s="29">
        <f t="shared" si="822"/>
        <v>0</v>
      </c>
      <c r="Z796" s="29">
        <f t="shared" si="823"/>
        <v>0</v>
      </c>
      <c r="AA796" s="29">
        <f t="shared" si="824"/>
        <v>0</v>
      </c>
      <c r="AB796" s="29">
        <f t="shared" si="825"/>
        <v>0</v>
      </c>
      <c r="AC796" s="29">
        <f t="shared" si="826"/>
        <v>0</v>
      </c>
      <c r="AD796" s="29">
        <f t="shared" si="827"/>
        <v>0</v>
      </c>
      <c r="AE796" s="29">
        <f t="shared" si="828"/>
        <v>0</v>
      </c>
    </row>
    <row r="797" spans="1:31" x14ac:dyDescent="0.25">
      <c r="A797" s="27" t="s">
        <v>389</v>
      </c>
      <c r="B797" s="26" t="s">
        <v>310</v>
      </c>
      <c r="C797" s="26" t="s">
        <v>311</v>
      </c>
      <c r="D797" s="26" t="s">
        <v>312</v>
      </c>
      <c r="E797" s="26"/>
      <c r="F797" s="31" t="s">
        <v>319</v>
      </c>
      <c r="G797" s="26" t="s">
        <v>88</v>
      </c>
      <c r="H797" s="26"/>
      <c r="I797" s="26"/>
      <c r="J797" s="26" t="s">
        <v>390</v>
      </c>
      <c r="K797" s="26"/>
      <c r="L797" s="26"/>
      <c r="M797" s="26"/>
      <c r="N797" s="26"/>
      <c r="O797" s="26"/>
      <c r="Q797" s="29">
        <f t="shared" si="814"/>
        <v>0</v>
      </c>
      <c r="R797" s="29">
        <f t="shared" si="815"/>
        <v>0</v>
      </c>
      <c r="S797" s="29">
        <f t="shared" si="816"/>
        <v>0</v>
      </c>
      <c r="T797" s="29">
        <f t="shared" si="817"/>
        <v>0</v>
      </c>
      <c r="U797" s="29">
        <f t="shared" si="818"/>
        <v>0</v>
      </c>
      <c r="V797" s="29">
        <f t="shared" si="819"/>
        <v>0</v>
      </c>
      <c r="W797" s="29">
        <f t="shared" si="820"/>
        <v>0</v>
      </c>
      <c r="X797" s="29">
        <f t="shared" si="821"/>
        <v>0</v>
      </c>
      <c r="Y797" s="29">
        <f t="shared" si="822"/>
        <v>0</v>
      </c>
      <c r="Z797" s="29">
        <f t="shared" si="823"/>
        <v>0</v>
      </c>
      <c r="AA797" s="29">
        <f t="shared" si="824"/>
        <v>0</v>
      </c>
      <c r="AB797" s="29">
        <f t="shared" si="825"/>
        <v>0</v>
      </c>
      <c r="AC797" s="29">
        <f t="shared" si="826"/>
        <v>0</v>
      </c>
      <c r="AD797" s="29">
        <f t="shared" si="827"/>
        <v>0</v>
      </c>
      <c r="AE797" s="29">
        <f t="shared" si="828"/>
        <v>0</v>
      </c>
    </row>
    <row r="798" spans="1:31" x14ac:dyDescent="0.25">
      <c r="A798" s="28" t="s">
        <v>391</v>
      </c>
      <c r="B798" s="26" t="s">
        <v>310</v>
      </c>
      <c r="C798" s="26" t="s">
        <v>311</v>
      </c>
      <c r="D798" s="26" t="s">
        <v>312</v>
      </c>
      <c r="E798" s="26"/>
      <c r="F798" s="31" t="s">
        <v>319</v>
      </c>
      <c r="G798" s="26" t="s">
        <v>88</v>
      </c>
      <c r="H798" s="26"/>
      <c r="I798" s="26"/>
      <c r="J798" s="26"/>
      <c r="K798" s="26"/>
      <c r="L798" s="26"/>
      <c r="M798" s="26"/>
      <c r="N798" s="26"/>
      <c r="O798" s="26"/>
      <c r="Q798" s="29">
        <f t="shared" si="814"/>
        <v>0</v>
      </c>
      <c r="R798" s="29">
        <f t="shared" si="815"/>
        <v>0</v>
      </c>
      <c r="S798" s="29">
        <f t="shared" si="816"/>
        <v>0</v>
      </c>
      <c r="T798" s="29">
        <f t="shared" si="817"/>
        <v>0</v>
      </c>
      <c r="U798" s="29">
        <f t="shared" si="818"/>
        <v>0</v>
      </c>
      <c r="V798" s="29">
        <f t="shared" si="819"/>
        <v>0</v>
      </c>
      <c r="W798" s="29">
        <f t="shared" si="820"/>
        <v>0</v>
      </c>
      <c r="X798" s="29">
        <f t="shared" si="821"/>
        <v>0</v>
      </c>
      <c r="Y798" s="29">
        <f t="shared" si="822"/>
        <v>0</v>
      </c>
      <c r="Z798" s="29">
        <f t="shared" si="823"/>
        <v>0</v>
      </c>
      <c r="AA798" s="29">
        <f t="shared" si="824"/>
        <v>0</v>
      </c>
      <c r="AB798" s="29">
        <f t="shared" si="825"/>
        <v>0</v>
      </c>
      <c r="AC798" s="29">
        <f t="shared" si="826"/>
        <v>0</v>
      </c>
      <c r="AD798" s="29">
        <f t="shared" si="827"/>
        <v>0</v>
      </c>
      <c r="AE798" s="29">
        <f t="shared" si="828"/>
        <v>0</v>
      </c>
    </row>
    <row r="799" spans="1:31" x14ac:dyDescent="0.25">
      <c r="A799" s="28" t="s">
        <v>75</v>
      </c>
      <c r="B799" s="26" t="s">
        <v>310</v>
      </c>
      <c r="C799" s="26" t="s">
        <v>311</v>
      </c>
      <c r="D799" s="26" t="s">
        <v>312</v>
      </c>
      <c r="E799" s="26"/>
      <c r="F799" s="31" t="s">
        <v>319</v>
      </c>
      <c r="G799" s="26" t="s">
        <v>88</v>
      </c>
      <c r="H799" s="26"/>
      <c r="I799" s="26"/>
      <c r="J799" s="26" t="s">
        <v>320</v>
      </c>
      <c r="K799" s="26"/>
      <c r="L799" s="26"/>
      <c r="M799" s="26"/>
      <c r="N799" s="26"/>
      <c r="O799" s="26"/>
      <c r="Q799" s="29">
        <f t="shared" si="814"/>
        <v>0</v>
      </c>
      <c r="R799" s="29">
        <f t="shared" si="815"/>
        <v>0</v>
      </c>
      <c r="S799" s="29">
        <f t="shared" si="816"/>
        <v>0</v>
      </c>
      <c r="T799" s="29">
        <f t="shared" si="817"/>
        <v>0</v>
      </c>
      <c r="U799" s="29">
        <f t="shared" si="818"/>
        <v>0</v>
      </c>
      <c r="V799" s="29">
        <f t="shared" si="819"/>
        <v>0</v>
      </c>
      <c r="W799" s="29">
        <f t="shared" si="820"/>
        <v>0</v>
      </c>
      <c r="X799" s="29">
        <f t="shared" si="821"/>
        <v>0</v>
      </c>
      <c r="Y799" s="29">
        <f t="shared" si="822"/>
        <v>0</v>
      </c>
      <c r="Z799" s="29">
        <f t="shared" si="823"/>
        <v>0</v>
      </c>
      <c r="AA799" s="29">
        <f t="shared" si="824"/>
        <v>0</v>
      </c>
      <c r="AB799" s="29">
        <f t="shared" si="825"/>
        <v>0</v>
      </c>
      <c r="AC799" s="29">
        <f t="shared" si="826"/>
        <v>0</v>
      </c>
      <c r="AD799" s="29">
        <f t="shared" si="827"/>
        <v>0</v>
      </c>
      <c r="AE799" s="29">
        <f t="shared" si="828"/>
        <v>0</v>
      </c>
    </row>
    <row r="800" spans="1:31" x14ac:dyDescent="0.25">
      <c r="A800" s="28" t="s">
        <v>415</v>
      </c>
      <c r="B800" s="26" t="s">
        <v>310</v>
      </c>
      <c r="C800" s="26" t="s">
        <v>311</v>
      </c>
      <c r="D800" s="26" t="s">
        <v>312</v>
      </c>
      <c r="E800" s="26"/>
      <c r="F800" s="31" t="s">
        <v>319</v>
      </c>
      <c r="G800" s="26" t="s">
        <v>88</v>
      </c>
      <c r="H800" s="26"/>
      <c r="I800" s="26"/>
      <c r="J800" s="26"/>
      <c r="K800" s="26"/>
      <c r="L800" s="26"/>
      <c r="M800" s="26"/>
      <c r="N800" s="26"/>
      <c r="O800" s="26"/>
      <c r="Q800" s="29">
        <f t="shared" si="814"/>
        <v>0</v>
      </c>
      <c r="R800" s="29">
        <f t="shared" si="815"/>
        <v>0</v>
      </c>
      <c r="S800" s="29">
        <f t="shared" si="816"/>
        <v>0</v>
      </c>
      <c r="T800" s="29">
        <f t="shared" si="817"/>
        <v>0</v>
      </c>
      <c r="U800" s="29">
        <f t="shared" si="818"/>
        <v>0</v>
      </c>
      <c r="V800" s="29">
        <f t="shared" si="819"/>
        <v>0</v>
      </c>
      <c r="W800" s="29">
        <f t="shared" si="820"/>
        <v>0</v>
      </c>
      <c r="X800" s="29">
        <f t="shared" si="821"/>
        <v>0</v>
      </c>
      <c r="Y800" s="29">
        <f t="shared" si="822"/>
        <v>0</v>
      </c>
      <c r="Z800" s="29">
        <f t="shared" si="823"/>
        <v>0</v>
      </c>
      <c r="AA800" s="29">
        <f t="shared" si="824"/>
        <v>0</v>
      </c>
      <c r="AB800" s="29">
        <f t="shared" si="825"/>
        <v>0</v>
      </c>
      <c r="AC800" s="29">
        <f t="shared" si="826"/>
        <v>0</v>
      </c>
      <c r="AD800" s="29">
        <f t="shared" si="827"/>
        <v>0</v>
      </c>
      <c r="AE800" s="29">
        <f t="shared" si="828"/>
        <v>0</v>
      </c>
    </row>
    <row r="801" spans="1:31" x14ac:dyDescent="0.25">
      <c r="A801" s="28" t="s">
        <v>416</v>
      </c>
      <c r="B801" s="26" t="s">
        <v>310</v>
      </c>
      <c r="C801" s="26" t="s">
        <v>311</v>
      </c>
      <c r="D801" s="26" t="s">
        <v>312</v>
      </c>
      <c r="E801" s="26"/>
      <c r="F801" s="31" t="s">
        <v>319</v>
      </c>
      <c r="G801" s="26" t="s">
        <v>88</v>
      </c>
      <c r="H801" s="26"/>
      <c r="I801" s="26"/>
      <c r="J801" s="26"/>
      <c r="K801" s="26"/>
      <c r="L801" s="26"/>
      <c r="M801" s="26"/>
      <c r="N801" s="26"/>
      <c r="O801" s="26"/>
      <c r="Q801" s="29">
        <f t="shared" si="814"/>
        <v>0</v>
      </c>
      <c r="R801" s="29">
        <f t="shared" si="815"/>
        <v>0</v>
      </c>
      <c r="S801" s="29">
        <f t="shared" si="816"/>
        <v>0</v>
      </c>
      <c r="T801" s="29">
        <f t="shared" si="817"/>
        <v>0</v>
      </c>
      <c r="U801" s="29">
        <f t="shared" si="818"/>
        <v>0</v>
      </c>
      <c r="V801" s="29">
        <f t="shared" si="819"/>
        <v>0</v>
      </c>
      <c r="W801" s="29">
        <f t="shared" si="820"/>
        <v>0</v>
      </c>
      <c r="X801" s="29">
        <f t="shared" si="821"/>
        <v>0</v>
      </c>
      <c r="Y801" s="29">
        <f t="shared" si="822"/>
        <v>0</v>
      </c>
      <c r="Z801" s="29">
        <f t="shared" si="823"/>
        <v>0</v>
      </c>
      <c r="AA801" s="29">
        <f t="shared" si="824"/>
        <v>0</v>
      </c>
      <c r="AB801" s="29">
        <f t="shared" si="825"/>
        <v>0</v>
      </c>
      <c r="AC801" s="29">
        <f t="shared" si="826"/>
        <v>0</v>
      </c>
      <c r="AD801" s="29">
        <f t="shared" si="827"/>
        <v>0</v>
      </c>
      <c r="AE801" s="29">
        <f t="shared" si="828"/>
        <v>0</v>
      </c>
    </row>
    <row r="802" spans="1:31" x14ac:dyDescent="0.25">
      <c r="A802" s="28" t="s">
        <v>417</v>
      </c>
      <c r="B802" s="26" t="s">
        <v>310</v>
      </c>
      <c r="C802" s="26" t="s">
        <v>311</v>
      </c>
      <c r="D802" s="26" t="s">
        <v>312</v>
      </c>
      <c r="E802" s="26"/>
      <c r="F802" s="31" t="s">
        <v>319</v>
      </c>
      <c r="G802" s="26" t="s">
        <v>88</v>
      </c>
      <c r="H802" s="26"/>
      <c r="I802" s="26"/>
      <c r="J802" s="26"/>
      <c r="K802" s="26"/>
      <c r="L802" s="26"/>
      <c r="M802" s="26"/>
      <c r="N802" s="26"/>
      <c r="O802" s="26"/>
      <c r="Q802" s="29">
        <f t="shared" si="814"/>
        <v>0</v>
      </c>
      <c r="R802" s="29">
        <f t="shared" si="815"/>
        <v>0</v>
      </c>
      <c r="S802" s="29">
        <f t="shared" si="816"/>
        <v>0</v>
      </c>
      <c r="T802" s="29">
        <f t="shared" si="817"/>
        <v>0</v>
      </c>
      <c r="U802" s="29">
        <f t="shared" si="818"/>
        <v>0</v>
      </c>
      <c r="V802" s="29">
        <f t="shared" si="819"/>
        <v>0</v>
      </c>
      <c r="W802" s="29">
        <f t="shared" si="820"/>
        <v>0</v>
      </c>
      <c r="X802" s="29">
        <f t="shared" si="821"/>
        <v>0</v>
      </c>
      <c r="Y802" s="29">
        <f t="shared" si="822"/>
        <v>0</v>
      </c>
      <c r="Z802" s="29">
        <f t="shared" si="823"/>
        <v>0</v>
      </c>
      <c r="AA802" s="29">
        <f t="shared" si="824"/>
        <v>0</v>
      </c>
      <c r="AB802" s="29">
        <f t="shared" si="825"/>
        <v>0</v>
      </c>
      <c r="AC802" s="29">
        <f t="shared" si="826"/>
        <v>0</v>
      </c>
      <c r="AD802" s="29">
        <f t="shared" si="827"/>
        <v>0</v>
      </c>
      <c r="AE802" s="29">
        <f t="shared" si="828"/>
        <v>0</v>
      </c>
    </row>
    <row r="803" spans="1:31" x14ac:dyDescent="0.25">
      <c r="A803" s="28" t="s">
        <v>418</v>
      </c>
      <c r="B803" s="26" t="s">
        <v>310</v>
      </c>
      <c r="C803" s="26" t="s">
        <v>311</v>
      </c>
      <c r="D803" s="26" t="s">
        <v>312</v>
      </c>
      <c r="E803" s="26"/>
      <c r="F803" s="31" t="s">
        <v>319</v>
      </c>
      <c r="G803" s="26" t="s">
        <v>88</v>
      </c>
      <c r="H803" s="26"/>
      <c r="I803" s="26"/>
      <c r="J803" s="26"/>
      <c r="K803" s="26"/>
      <c r="L803" s="26"/>
      <c r="M803" s="26"/>
      <c r="N803" s="26"/>
      <c r="O803" s="26"/>
      <c r="Q803" s="29">
        <f t="shared" si="814"/>
        <v>0</v>
      </c>
      <c r="R803" s="29">
        <f t="shared" si="815"/>
        <v>0</v>
      </c>
      <c r="S803" s="29">
        <f t="shared" si="816"/>
        <v>0</v>
      </c>
      <c r="T803" s="29">
        <f t="shared" si="817"/>
        <v>0</v>
      </c>
      <c r="U803" s="29">
        <f t="shared" si="818"/>
        <v>0</v>
      </c>
      <c r="V803" s="29">
        <f t="shared" si="819"/>
        <v>0</v>
      </c>
      <c r="W803" s="29">
        <f t="shared" si="820"/>
        <v>0</v>
      </c>
      <c r="X803" s="29">
        <f t="shared" si="821"/>
        <v>0</v>
      </c>
      <c r="Y803" s="29">
        <f t="shared" si="822"/>
        <v>0</v>
      </c>
      <c r="Z803" s="29">
        <f t="shared" si="823"/>
        <v>0</v>
      </c>
      <c r="AA803" s="29">
        <f t="shared" si="824"/>
        <v>0</v>
      </c>
      <c r="AB803" s="29">
        <f t="shared" si="825"/>
        <v>0</v>
      </c>
      <c r="AC803" s="29">
        <f t="shared" si="826"/>
        <v>0</v>
      </c>
      <c r="AD803" s="29">
        <f t="shared" si="827"/>
        <v>0</v>
      </c>
      <c r="AE803" s="29">
        <f t="shared" si="828"/>
        <v>0</v>
      </c>
    </row>
    <row r="804" spans="1:31" x14ac:dyDescent="0.25">
      <c r="A804" s="28" t="s">
        <v>419</v>
      </c>
      <c r="B804" s="26" t="s">
        <v>310</v>
      </c>
      <c r="C804" s="26" t="s">
        <v>311</v>
      </c>
      <c r="D804" s="26" t="s">
        <v>312</v>
      </c>
      <c r="E804" s="26"/>
      <c r="F804" s="31" t="s">
        <v>319</v>
      </c>
      <c r="G804" s="26" t="s">
        <v>88</v>
      </c>
      <c r="H804" s="26"/>
      <c r="I804" s="26"/>
      <c r="J804" s="26"/>
      <c r="K804" s="26"/>
      <c r="L804" s="26"/>
      <c r="M804" s="26"/>
      <c r="N804" s="26"/>
      <c r="O804" s="26"/>
      <c r="Q804" s="29">
        <f t="shared" si="814"/>
        <v>0</v>
      </c>
      <c r="R804" s="29">
        <f t="shared" si="815"/>
        <v>0</v>
      </c>
      <c r="S804" s="29">
        <f t="shared" si="816"/>
        <v>0</v>
      </c>
      <c r="T804" s="29">
        <f t="shared" si="817"/>
        <v>0</v>
      </c>
      <c r="U804" s="29">
        <f t="shared" si="818"/>
        <v>0</v>
      </c>
      <c r="V804" s="29">
        <f t="shared" si="819"/>
        <v>0</v>
      </c>
      <c r="W804" s="29">
        <f t="shared" si="820"/>
        <v>0</v>
      </c>
      <c r="X804" s="29">
        <f t="shared" si="821"/>
        <v>0</v>
      </c>
      <c r="Y804" s="29">
        <f t="shared" si="822"/>
        <v>0</v>
      </c>
      <c r="Z804" s="29">
        <f t="shared" si="823"/>
        <v>0</v>
      </c>
      <c r="AA804" s="29">
        <f t="shared" si="824"/>
        <v>0</v>
      </c>
      <c r="AB804" s="29">
        <f t="shared" si="825"/>
        <v>0</v>
      </c>
      <c r="AC804" s="29">
        <f t="shared" si="826"/>
        <v>0</v>
      </c>
      <c r="AD804" s="29">
        <f t="shared" si="827"/>
        <v>0</v>
      </c>
      <c r="AE804" s="29">
        <f t="shared" si="828"/>
        <v>0</v>
      </c>
    </row>
    <row r="805" spans="1:31" x14ac:dyDescent="0.25">
      <c r="A805" s="28" t="s">
        <v>420</v>
      </c>
      <c r="B805" s="26" t="s">
        <v>310</v>
      </c>
      <c r="C805" s="26" t="s">
        <v>311</v>
      </c>
      <c r="D805" s="26" t="s">
        <v>312</v>
      </c>
      <c r="E805" s="26"/>
      <c r="F805" s="31" t="s">
        <v>319</v>
      </c>
      <c r="G805" s="26" t="s">
        <v>88</v>
      </c>
      <c r="H805" s="26"/>
      <c r="I805" s="26"/>
      <c r="J805" s="26"/>
      <c r="K805" s="26"/>
      <c r="L805" s="26"/>
      <c r="M805" s="26"/>
      <c r="N805" s="26"/>
      <c r="O805" s="26"/>
      <c r="Q805" s="29">
        <f t="shared" si="814"/>
        <v>0</v>
      </c>
      <c r="R805" s="29">
        <f t="shared" si="815"/>
        <v>0</v>
      </c>
      <c r="S805" s="29">
        <f t="shared" si="816"/>
        <v>0</v>
      </c>
      <c r="T805" s="29">
        <f t="shared" si="817"/>
        <v>0</v>
      </c>
      <c r="U805" s="29">
        <f t="shared" si="818"/>
        <v>0</v>
      </c>
      <c r="V805" s="29">
        <f t="shared" si="819"/>
        <v>0</v>
      </c>
      <c r="W805" s="29">
        <f t="shared" si="820"/>
        <v>0</v>
      </c>
      <c r="X805" s="29">
        <f t="shared" si="821"/>
        <v>0</v>
      </c>
      <c r="Y805" s="29">
        <f t="shared" si="822"/>
        <v>0</v>
      </c>
      <c r="Z805" s="29">
        <f t="shared" si="823"/>
        <v>0</v>
      </c>
      <c r="AA805" s="29">
        <f t="shared" si="824"/>
        <v>0</v>
      </c>
      <c r="AB805" s="29">
        <f t="shared" si="825"/>
        <v>0</v>
      </c>
      <c r="AC805" s="29">
        <f t="shared" si="826"/>
        <v>0</v>
      </c>
      <c r="AD805" s="29">
        <f t="shared" si="827"/>
        <v>0</v>
      </c>
      <c r="AE805" s="29">
        <f t="shared" si="828"/>
        <v>0</v>
      </c>
    </row>
    <row r="806" spans="1:31" x14ac:dyDescent="0.25">
      <c r="A806" s="28" t="s">
        <v>421</v>
      </c>
      <c r="B806" s="26" t="s">
        <v>310</v>
      </c>
      <c r="C806" s="26" t="s">
        <v>311</v>
      </c>
      <c r="D806" s="26" t="s">
        <v>312</v>
      </c>
      <c r="E806" s="26"/>
      <c r="F806" s="31" t="s">
        <v>319</v>
      </c>
      <c r="G806" s="26" t="s">
        <v>88</v>
      </c>
      <c r="H806" s="26"/>
      <c r="I806" s="26"/>
      <c r="J806" s="26"/>
      <c r="K806" s="26"/>
      <c r="L806" s="26"/>
      <c r="M806" s="26"/>
      <c r="N806" s="26"/>
      <c r="O806" s="26"/>
      <c r="Q806" s="29">
        <f t="shared" si="814"/>
        <v>0</v>
      </c>
      <c r="R806" s="29">
        <f t="shared" si="815"/>
        <v>0</v>
      </c>
      <c r="S806" s="29">
        <f t="shared" si="816"/>
        <v>0</v>
      </c>
      <c r="T806" s="29">
        <f t="shared" si="817"/>
        <v>0</v>
      </c>
      <c r="U806" s="29">
        <f t="shared" si="818"/>
        <v>0</v>
      </c>
      <c r="V806" s="29">
        <f t="shared" si="819"/>
        <v>0</v>
      </c>
      <c r="W806" s="29">
        <f t="shared" si="820"/>
        <v>0</v>
      </c>
      <c r="X806" s="29">
        <f t="shared" si="821"/>
        <v>0</v>
      </c>
      <c r="Y806" s="29">
        <f t="shared" si="822"/>
        <v>0</v>
      </c>
      <c r="Z806" s="29">
        <f t="shared" si="823"/>
        <v>0</v>
      </c>
      <c r="AA806" s="29">
        <f t="shared" si="824"/>
        <v>0</v>
      </c>
      <c r="AB806" s="29">
        <f t="shared" si="825"/>
        <v>0</v>
      </c>
      <c r="AC806" s="29">
        <f t="shared" si="826"/>
        <v>0</v>
      </c>
      <c r="AD806" s="29">
        <f t="shared" si="827"/>
        <v>0</v>
      </c>
      <c r="AE806" s="29">
        <f t="shared" si="828"/>
        <v>0</v>
      </c>
    </row>
    <row r="807" spans="1:31" x14ac:dyDescent="0.25">
      <c r="A807" s="28" t="s">
        <v>422</v>
      </c>
      <c r="B807" s="26" t="s">
        <v>310</v>
      </c>
      <c r="C807" s="26" t="s">
        <v>311</v>
      </c>
      <c r="D807" s="26" t="s">
        <v>312</v>
      </c>
      <c r="E807" s="26"/>
      <c r="F807" s="31" t="s">
        <v>319</v>
      </c>
      <c r="G807" s="26" t="s">
        <v>88</v>
      </c>
      <c r="H807" s="26"/>
      <c r="I807" s="26"/>
      <c r="J807" s="26"/>
      <c r="K807" s="26"/>
      <c r="L807" s="26"/>
      <c r="M807" s="26"/>
      <c r="N807" s="26"/>
      <c r="O807" s="26"/>
      <c r="Q807" s="29">
        <f t="shared" si="814"/>
        <v>0</v>
      </c>
      <c r="R807" s="29">
        <f t="shared" si="815"/>
        <v>0</v>
      </c>
      <c r="S807" s="29">
        <f t="shared" si="816"/>
        <v>0</v>
      </c>
      <c r="T807" s="29">
        <f t="shared" si="817"/>
        <v>0</v>
      </c>
      <c r="U807" s="29">
        <f t="shared" si="818"/>
        <v>0</v>
      </c>
      <c r="V807" s="29">
        <f t="shared" si="819"/>
        <v>0</v>
      </c>
      <c r="W807" s="29">
        <f t="shared" si="820"/>
        <v>0</v>
      </c>
      <c r="X807" s="29">
        <f t="shared" si="821"/>
        <v>0</v>
      </c>
      <c r="Y807" s="29">
        <f t="shared" si="822"/>
        <v>0</v>
      </c>
      <c r="Z807" s="29">
        <f t="shared" si="823"/>
        <v>0</v>
      </c>
      <c r="AA807" s="29">
        <f t="shared" si="824"/>
        <v>0</v>
      </c>
      <c r="AB807" s="29">
        <f t="shared" si="825"/>
        <v>0</v>
      </c>
      <c r="AC807" s="29">
        <f t="shared" si="826"/>
        <v>0</v>
      </c>
      <c r="AD807" s="29">
        <f t="shared" si="827"/>
        <v>0</v>
      </c>
      <c r="AE807" s="29">
        <f t="shared" si="828"/>
        <v>0</v>
      </c>
    </row>
    <row r="808" spans="1:31" x14ac:dyDescent="0.25">
      <c r="A808" s="28" t="s">
        <v>423</v>
      </c>
      <c r="B808" s="26" t="s">
        <v>310</v>
      </c>
      <c r="C808" s="26" t="s">
        <v>311</v>
      </c>
      <c r="D808" s="26" t="s">
        <v>312</v>
      </c>
      <c r="E808" s="26"/>
      <c r="F808" s="31" t="s">
        <v>319</v>
      </c>
      <c r="G808" s="26" t="s">
        <v>88</v>
      </c>
      <c r="H808" s="26"/>
      <c r="I808" s="26"/>
      <c r="J808" s="26"/>
      <c r="K808" s="26"/>
      <c r="L808" s="26"/>
      <c r="M808" s="26"/>
      <c r="N808" s="26"/>
      <c r="O808" s="26"/>
      <c r="Q808" s="29">
        <f t="shared" si="814"/>
        <v>0</v>
      </c>
      <c r="R808" s="29">
        <f t="shared" si="815"/>
        <v>0</v>
      </c>
      <c r="S808" s="29">
        <f t="shared" si="816"/>
        <v>0</v>
      </c>
      <c r="T808" s="29">
        <f t="shared" si="817"/>
        <v>0</v>
      </c>
      <c r="U808" s="29">
        <f t="shared" si="818"/>
        <v>0</v>
      </c>
      <c r="V808" s="29">
        <f t="shared" si="819"/>
        <v>0</v>
      </c>
      <c r="W808" s="29">
        <f t="shared" si="820"/>
        <v>0</v>
      </c>
      <c r="X808" s="29">
        <f t="shared" si="821"/>
        <v>0</v>
      </c>
      <c r="Y808" s="29">
        <f t="shared" si="822"/>
        <v>0</v>
      </c>
      <c r="Z808" s="29">
        <f t="shared" si="823"/>
        <v>0</v>
      </c>
      <c r="AA808" s="29">
        <f t="shared" si="824"/>
        <v>0</v>
      </c>
      <c r="AB808" s="29">
        <f t="shared" si="825"/>
        <v>0</v>
      </c>
      <c r="AC808" s="29">
        <f t="shared" si="826"/>
        <v>0</v>
      </c>
      <c r="AD808" s="29">
        <f t="shared" si="827"/>
        <v>0</v>
      </c>
      <c r="AE808" s="29">
        <f t="shared" si="828"/>
        <v>0</v>
      </c>
    </row>
    <row r="809" spans="1:31" x14ac:dyDescent="0.25">
      <c r="A809" s="28" t="s">
        <v>424</v>
      </c>
      <c r="B809" s="26" t="s">
        <v>310</v>
      </c>
      <c r="C809" s="26" t="s">
        <v>311</v>
      </c>
      <c r="D809" s="26" t="s">
        <v>312</v>
      </c>
      <c r="E809" s="26"/>
      <c r="F809" s="31" t="s">
        <v>319</v>
      </c>
      <c r="G809" s="26" t="s">
        <v>88</v>
      </c>
      <c r="H809" s="26"/>
      <c r="I809" s="26"/>
      <c r="J809" s="26"/>
      <c r="K809" s="26"/>
      <c r="L809" s="26"/>
      <c r="M809" s="26"/>
      <c r="N809" s="26"/>
      <c r="O809" s="26"/>
      <c r="Q809" s="29">
        <f t="shared" si="814"/>
        <v>0</v>
      </c>
      <c r="R809" s="29">
        <f t="shared" si="815"/>
        <v>0</v>
      </c>
      <c r="S809" s="29">
        <f t="shared" si="816"/>
        <v>0</v>
      </c>
      <c r="T809" s="29">
        <f t="shared" si="817"/>
        <v>0</v>
      </c>
      <c r="U809" s="29">
        <f t="shared" si="818"/>
        <v>0</v>
      </c>
      <c r="V809" s="29">
        <f t="shared" si="819"/>
        <v>0</v>
      </c>
      <c r="W809" s="29">
        <f t="shared" si="820"/>
        <v>0</v>
      </c>
      <c r="X809" s="29">
        <f t="shared" si="821"/>
        <v>0</v>
      </c>
      <c r="Y809" s="29">
        <f t="shared" si="822"/>
        <v>0</v>
      </c>
      <c r="Z809" s="29">
        <f t="shared" si="823"/>
        <v>0</v>
      </c>
      <c r="AA809" s="29">
        <f t="shared" si="824"/>
        <v>0</v>
      </c>
      <c r="AB809" s="29">
        <f t="shared" si="825"/>
        <v>0</v>
      </c>
      <c r="AC809" s="29">
        <f t="shared" si="826"/>
        <v>0</v>
      </c>
      <c r="AD809" s="29">
        <f t="shared" si="827"/>
        <v>0</v>
      </c>
      <c r="AE809" s="29">
        <f t="shared" si="828"/>
        <v>0</v>
      </c>
    </row>
    <row r="810" spans="1:31" x14ac:dyDescent="0.25">
      <c r="A810" s="28" t="s">
        <v>425</v>
      </c>
      <c r="B810" s="26" t="s">
        <v>310</v>
      </c>
      <c r="C810" s="26" t="s">
        <v>311</v>
      </c>
      <c r="D810" s="26" t="s">
        <v>312</v>
      </c>
      <c r="E810" s="26"/>
      <c r="F810" s="31" t="s">
        <v>319</v>
      </c>
      <c r="G810" s="26" t="s">
        <v>88</v>
      </c>
      <c r="H810" s="26"/>
      <c r="I810" s="26"/>
      <c r="J810" s="26"/>
      <c r="K810" s="26"/>
      <c r="L810" s="26"/>
      <c r="M810" s="26"/>
      <c r="N810" s="26"/>
      <c r="O810" s="26"/>
      <c r="Q810" s="29">
        <f t="shared" si="814"/>
        <v>0</v>
      </c>
      <c r="R810" s="29">
        <f t="shared" si="815"/>
        <v>0</v>
      </c>
      <c r="S810" s="29">
        <f t="shared" si="816"/>
        <v>0</v>
      </c>
      <c r="T810" s="29">
        <f t="shared" si="817"/>
        <v>0</v>
      </c>
      <c r="U810" s="29">
        <f t="shared" si="818"/>
        <v>0</v>
      </c>
      <c r="V810" s="29">
        <f t="shared" si="819"/>
        <v>0</v>
      </c>
      <c r="W810" s="29">
        <f t="shared" si="820"/>
        <v>0</v>
      </c>
      <c r="X810" s="29">
        <f t="shared" si="821"/>
        <v>0</v>
      </c>
      <c r="Y810" s="29">
        <f t="shared" si="822"/>
        <v>0</v>
      </c>
      <c r="Z810" s="29">
        <f t="shared" si="823"/>
        <v>0</v>
      </c>
      <c r="AA810" s="29">
        <f t="shared" si="824"/>
        <v>0</v>
      </c>
      <c r="AB810" s="29">
        <f t="shared" si="825"/>
        <v>0</v>
      </c>
      <c r="AC810" s="29">
        <f t="shared" si="826"/>
        <v>0</v>
      </c>
      <c r="AD810" s="29">
        <f t="shared" si="827"/>
        <v>0</v>
      </c>
      <c r="AE810" s="29">
        <f t="shared" si="828"/>
        <v>0</v>
      </c>
    </row>
    <row r="811" spans="1:31" x14ac:dyDescent="0.25">
      <c r="A811" s="28" t="s">
        <v>426</v>
      </c>
      <c r="B811" s="26" t="s">
        <v>310</v>
      </c>
      <c r="C811" s="26" t="s">
        <v>311</v>
      </c>
      <c r="D811" s="26" t="s">
        <v>312</v>
      </c>
      <c r="E811" s="26"/>
      <c r="F811" s="31" t="s">
        <v>319</v>
      </c>
      <c r="G811" s="26" t="s">
        <v>88</v>
      </c>
      <c r="H811" s="26"/>
      <c r="I811" s="26"/>
      <c r="J811" s="26"/>
      <c r="K811" s="26"/>
      <c r="L811" s="26"/>
      <c r="M811" s="26"/>
      <c r="N811" s="26"/>
      <c r="O811" s="26"/>
      <c r="Q811" s="29">
        <f t="shared" si="814"/>
        <v>0</v>
      </c>
      <c r="R811" s="29">
        <f t="shared" si="815"/>
        <v>0</v>
      </c>
      <c r="S811" s="29">
        <f t="shared" si="816"/>
        <v>0</v>
      </c>
      <c r="T811" s="29">
        <f t="shared" si="817"/>
        <v>0</v>
      </c>
      <c r="U811" s="29">
        <f t="shared" si="818"/>
        <v>0</v>
      </c>
      <c r="V811" s="29">
        <f t="shared" si="819"/>
        <v>0</v>
      </c>
      <c r="W811" s="29">
        <f t="shared" si="820"/>
        <v>0</v>
      </c>
      <c r="X811" s="29">
        <f t="shared" si="821"/>
        <v>0</v>
      </c>
      <c r="Y811" s="29">
        <f t="shared" si="822"/>
        <v>0</v>
      </c>
      <c r="Z811" s="29">
        <f t="shared" si="823"/>
        <v>0</v>
      </c>
      <c r="AA811" s="29">
        <f t="shared" si="824"/>
        <v>0</v>
      </c>
      <c r="AB811" s="29">
        <f t="shared" si="825"/>
        <v>0</v>
      </c>
      <c r="AC811" s="29">
        <f t="shared" si="826"/>
        <v>0</v>
      </c>
      <c r="AD811" s="29">
        <f t="shared" si="827"/>
        <v>0</v>
      </c>
      <c r="AE811" s="29">
        <f t="shared" si="828"/>
        <v>0</v>
      </c>
    </row>
    <row r="812" spans="1:31" x14ac:dyDescent="0.25">
      <c r="A812" s="28" t="s">
        <v>437</v>
      </c>
      <c r="B812" s="26" t="s">
        <v>438</v>
      </c>
      <c r="C812" s="26" t="s">
        <v>439</v>
      </c>
      <c r="D812" s="29" t="s">
        <v>440</v>
      </c>
      <c r="E812" s="31"/>
      <c r="F812" s="29" t="s">
        <v>396</v>
      </c>
      <c r="G812" s="26" t="s">
        <v>85</v>
      </c>
      <c r="H812" s="26"/>
      <c r="I812" s="26"/>
      <c r="J812" s="26" t="s">
        <v>441</v>
      </c>
      <c r="K812" s="31"/>
      <c r="L812" s="26"/>
      <c r="M812" s="26"/>
      <c r="N812" s="26"/>
      <c r="O812" s="26"/>
      <c r="Q812" s="29">
        <f t="shared" si="814"/>
        <v>0</v>
      </c>
      <c r="R812" s="29">
        <f t="shared" si="815"/>
        <v>0</v>
      </c>
      <c r="S812" s="29">
        <f t="shared" si="816"/>
        <v>0</v>
      </c>
      <c r="T812" s="29">
        <f t="shared" si="817"/>
        <v>0</v>
      </c>
      <c r="U812" s="29">
        <f t="shared" si="818"/>
        <v>0</v>
      </c>
      <c r="V812" s="29">
        <f t="shared" si="819"/>
        <v>0</v>
      </c>
      <c r="W812" s="29">
        <f t="shared" si="820"/>
        <v>0</v>
      </c>
      <c r="X812" s="29">
        <f t="shared" si="821"/>
        <v>0</v>
      </c>
      <c r="Y812" s="29">
        <f t="shared" si="822"/>
        <v>0</v>
      </c>
      <c r="Z812" s="29">
        <f t="shared" si="823"/>
        <v>0</v>
      </c>
      <c r="AA812" s="29">
        <f t="shared" si="824"/>
        <v>0</v>
      </c>
      <c r="AB812" s="29">
        <f t="shared" si="825"/>
        <v>0</v>
      </c>
      <c r="AC812" s="29">
        <f t="shared" si="826"/>
        <v>0</v>
      </c>
      <c r="AD812" s="29">
        <f t="shared" si="827"/>
        <v>0</v>
      </c>
      <c r="AE812" s="29">
        <f t="shared" si="828"/>
        <v>0</v>
      </c>
    </row>
    <row r="813" spans="1:31" x14ac:dyDescent="0.25">
      <c r="A813" s="28" t="s">
        <v>449</v>
      </c>
      <c r="B813" s="26" t="s">
        <v>438</v>
      </c>
      <c r="C813" s="26" t="s">
        <v>439</v>
      </c>
      <c r="D813" s="29" t="s">
        <v>440</v>
      </c>
      <c r="E813" s="31"/>
      <c r="F813" s="29" t="s">
        <v>396</v>
      </c>
      <c r="G813" s="26" t="s">
        <v>85</v>
      </c>
      <c r="H813" s="26"/>
      <c r="I813" s="26"/>
      <c r="J813" s="26" t="s">
        <v>441</v>
      </c>
      <c r="K813" s="31"/>
      <c r="L813" s="26"/>
      <c r="M813" s="26"/>
      <c r="N813" s="26"/>
      <c r="O813" s="26"/>
      <c r="Q813" s="29">
        <f t="shared" si="814"/>
        <v>0</v>
      </c>
      <c r="R813" s="29">
        <f t="shared" si="815"/>
        <v>0</v>
      </c>
      <c r="S813" s="29">
        <f t="shared" si="816"/>
        <v>0</v>
      </c>
      <c r="T813" s="29">
        <f t="shared" si="817"/>
        <v>0</v>
      </c>
      <c r="U813" s="29">
        <f t="shared" si="818"/>
        <v>0</v>
      </c>
      <c r="V813" s="29">
        <f t="shared" si="819"/>
        <v>0</v>
      </c>
      <c r="W813" s="29">
        <f t="shared" si="820"/>
        <v>0</v>
      </c>
      <c r="X813" s="29">
        <f t="shared" si="821"/>
        <v>0</v>
      </c>
      <c r="Y813" s="29">
        <f t="shared" si="822"/>
        <v>0</v>
      </c>
      <c r="Z813" s="29">
        <f t="shared" si="823"/>
        <v>0</v>
      </c>
      <c r="AA813" s="29">
        <f t="shared" si="824"/>
        <v>0</v>
      </c>
      <c r="AB813" s="29">
        <f t="shared" si="825"/>
        <v>0</v>
      </c>
      <c r="AC813" s="29">
        <f t="shared" si="826"/>
        <v>0</v>
      </c>
      <c r="AD813" s="29">
        <f t="shared" si="827"/>
        <v>0</v>
      </c>
      <c r="AE813" s="29">
        <f t="shared" si="828"/>
        <v>0</v>
      </c>
    </row>
    <row r="814" spans="1:31" x14ac:dyDescent="0.25">
      <c r="A814" s="26" t="s">
        <v>450</v>
      </c>
      <c r="B814" s="26" t="s">
        <v>451</v>
      </c>
      <c r="C814" s="26" t="s">
        <v>452</v>
      </c>
      <c r="D814" s="31" t="s">
        <v>453</v>
      </c>
      <c r="E814" s="26"/>
      <c r="F814" s="29" t="s">
        <v>222</v>
      </c>
      <c r="G814" s="26" t="s">
        <v>446</v>
      </c>
      <c r="H814" s="26"/>
      <c r="I814" s="26"/>
      <c r="J814" s="26" t="s">
        <v>454</v>
      </c>
      <c r="K814" s="26"/>
      <c r="L814" s="26"/>
      <c r="M814" s="26"/>
      <c r="N814" s="26"/>
      <c r="O814" s="26"/>
      <c r="Q814" s="29">
        <f t="shared" si="814"/>
        <v>0</v>
      </c>
      <c r="R814" s="29">
        <f t="shared" si="815"/>
        <v>0</v>
      </c>
      <c r="S814" s="29">
        <f t="shared" si="816"/>
        <v>0</v>
      </c>
      <c r="T814" s="29">
        <f t="shared" si="817"/>
        <v>0</v>
      </c>
      <c r="U814" s="29">
        <f t="shared" si="818"/>
        <v>0</v>
      </c>
      <c r="V814" s="29">
        <f t="shared" si="819"/>
        <v>0</v>
      </c>
      <c r="W814" s="29">
        <f t="shared" si="820"/>
        <v>0</v>
      </c>
      <c r="X814" s="29">
        <f t="shared" si="821"/>
        <v>0</v>
      </c>
      <c r="Y814" s="29">
        <f t="shared" si="822"/>
        <v>0</v>
      </c>
      <c r="Z814" s="29">
        <f t="shared" si="823"/>
        <v>0</v>
      </c>
      <c r="AA814" s="29">
        <f t="shared" si="824"/>
        <v>0</v>
      </c>
      <c r="AB814" s="29">
        <f t="shared" si="825"/>
        <v>0</v>
      </c>
      <c r="AC814" s="29">
        <f t="shared" si="826"/>
        <v>0</v>
      </c>
      <c r="AD814" s="29">
        <f t="shared" si="827"/>
        <v>0</v>
      </c>
      <c r="AE814" s="29">
        <f t="shared" si="828"/>
        <v>0</v>
      </c>
    </row>
    <row r="815" spans="1:31" x14ac:dyDescent="0.25">
      <c r="A815" s="28" t="s">
        <v>455</v>
      </c>
      <c r="B815" s="26" t="s">
        <v>438</v>
      </c>
      <c r="C815" s="26" t="s">
        <v>439</v>
      </c>
      <c r="D815" s="29" t="s">
        <v>440</v>
      </c>
      <c r="E815" s="31"/>
      <c r="F815" s="29" t="s">
        <v>396</v>
      </c>
      <c r="G815" s="26" t="s">
        <v>85</v>
      </c>
      <c r="H815" s="26"/>
      <c r="I815" s="26"/>
      <c r="J815" s="26" t="s">
        <v>441</v>
      </c>
      <c r="K815" s="31"/>
      <c r="L815" s="26"/>
      <c r="M815" s="26"/>
      <c r="N815" s="26"/>
      <c r="O815" s="26"/>
      <c r="Q815" s="29">
        <f t="shared" si="814"/>
        <v>0</v>
      </c>
      <c r="R815" s="29">
        <f t="shared" si="815"/>
        <v>0</v>
      </c>
      <c r="S815" s="29">
        <f t="shared" si="816"/>
        <v>0</v>
      </c>
      <c r="T815" s="29">
        <f t="shared" si="817"/>
        <v>0</v>
      </c>
      <c r="U815" s="29">
        <f t="shared" si="818"/>
        <v>0</v>
      </c>
      <c r="V815" s="29">
        <f t="shared" si="819"/>
        <v>0</v>
      </c>
      <c r="W815" s="29">
        <f t="shared" si="820"/>
        <v>0</v>
      </c>
      <c r="X815" s="29">
        <f t="shared" si="821"/>
        <v>0</v>
      </c>
      <c r="Y815" s="29">
        <f t="shared" si="822"/>
        <v>0</v>
      </c>
      <c r="Z815" s="29">
        <f t="shared" si="823"/>
        <v>0</v>
      </c>
      <c r="AA815" s="29">
        <f t="shared" si="824"/>
        <v>0</v>
      </c>
      <c r="AB815" s="29">
        <f t="shared" si="825"/>
        <v>0</v>
      </c>
      <c r="AC815" s="29">
        <f t="shared" si="826"/>
        <v>0</v>
      </c>
      <c r="AD815" s="29">
        <f t="shared" si="827"/>
        <v>0</v>
      </c>
      <c r="AE815" s="29">
        <f t="shared" si="828"/>
        <v>0</v>
      </c>
    </row>
    <row r="816" spans="1:31" x14ac:dyDescent="0.25">
      <c r="A816" s="26" t="s">
        <v>456</v>
      </c>
      <c r="B816" s="26" t="s">
        <v>457</v>
      </c>
      <c r="C816" s="26" t="s">
        <v>442</v>
      </c>
      <c r="D816" s="26"/>
      <c r="E816" s="26"/>
      <c r="F816" s="29" t="s">
        <v>396</v>
      </c>
      <c r="G816" s="26" t="s">
        <v>85</v>
      </c>
      <c r="H816" s="26"/>
      <c r="I816" s="26"/>
      <c r="J816" s="26" t="s">
        <v>441</v>
      </c>
      <c r="K816" s="26"/>
      <c r="L816" s="26"/>
      <c r="M816" s="26"/>
      <c r="N816" s="26"/>
      <c r="O816" s="26"/>
      <c r="Q816" s="29">
        <f t="shared" si="814"/>
        <v>0</v>
      </c>
      <c r="R816" s="29">
        <f t="shared" si="815"/>
        <v>0</v>
      </c>
      <c r="S816" s="29">
        <f t="shared" si="816"/>
        <v>0</v>
      </c>
      <c r="T816" s="29">
        <f t="shared" si="817"/>
        <v>0</v>
      </c>
      <c r="U816" s="29">
        <f t="shared" si="818"/>
        <v>0</v>
      </c>
      <c r="V816" s="29">
        <f t="shared" si="819"/>
        <v>0</v>
      </c>
      <c r="W816" s="29">
        <f t="shared" si="820"/>
        <v>0</v>
      </c>
      <c r="X816" s="29">
        <f t="shared" si="821"/>
        <v>0</v>
      </c>
      <c r="Y816" s="29">
        <f t="shared" si="822"/>
        <v>0</v>
      </c>
      <c r="Z816" s="29">
        <f t="shared" si="823"/>
        <v>0</v>
      </c>
      <c r="AA816" s="29">
        <f t="shared" si="824"/>
        <v>0</v>
      </c>
      <c r="AB816" s="29">
        <f t="shared" si="825"/>
        <v>0</v>
      </c>
      <c r="AC816" s="29">
        <f t="shared" si="826"/>
        <v>0</v>
      </c>
      <c r="AD816" s="29">
        <f t="shared" si="827"/>
        <v>0</v>
      </c>
      <c r="AE816" s="29">
        <f t="shared" si="828"/>
        <v>0</v>
      </c>
    </row>
    <row r="817" spans="1:31" x14ac:dyDescent="0.25">
      <c r="A817" s="26" t="s">
        <v>458</v>
      </c>
      <c r="B817" s="26" t="s">
        <v>457</v>
      </c>
      <c r="C817" s="26" t="s">
        <v>442</v>
      </c>
      <c r="D817" s="26"/>
      <c r="E817" s="26"/>
      <c r="F817" s="29" t="s">
        <v>396</v>
      </c>
      <c r="G817" s="26" t="s">
        <v>85</v>
      </c>
      <c r="H817" s="26"/>
      <c r="I817" s="26"/>
      <c r="J817" s="26" t="s">
        <v>441</v>
      </c>
      <c r="K817" s="26"/>
      <c r="L817" s="26"/>
      <c r="M817" s="26"/>
      <c r="N817" s="26"/>
      <c r="O817" s="26"/>
      <c r="Q817" s="29">
        <f t="shared" si="814"/>
        <v>0</v>
      </c>
      <c r="R817" s="29">
        <f t="shared" si="815"/>
        <v>0</v>
      </c>
      <c r="S817" s="29">
        <f t="shared" si="816"/>
        <v>0</v>
      </c>
      <c r="T817" s="29">
        <f t="shared" si="817"/>
        <v>0</v>
      </c>
      <c r="U817" s="29">
        <f t="shared" si="818"/>
        <v>0</v>
      </c>
      <c r="V817" s="29">
        <f t="shared" si="819"/>
        <v>0</v>
      </c>
      <c r="W817" s="29">
        <f t="shared" si="820"/>
        <v>0</v>
      </c>
      <c r="X817" s="29">
        <f t="shared" si="821"/>
        <v>0</v>
      </c>
      <c r="Y817" s="29">
        <f t="shared" si="822"/>
        <v>0</v>
      </c>
      <c r="Z817" s="29">
        <f t="shared" si="823"/>
        <v>0</v>
      </c>
      <c r="AA817" s="29">
        <f t="shared" si="824"/>
        <v>0</v>
      </c>
      <c r="AB817" s="29">
        <f t="shared" si="825"/>
        <v>0</v>
      </c>
      <c r="AC817" s="29">
        <f t="shared" si="826"/>
        <v>0</v>
      </c>
      <c r="AD817" s="29">
        <f t="shared" si="827"/>
        <v>0</v>
      </c>
      <c r="AE817" s="29">
        <f t="shared" si="828"/>
        <v>0</v>
      </c>
    </row>
    <row r="818" spans="1:31" x14ac:dyDescent="0.25">
      <c r="A818" s="28" t="s">
        <v>459</v>
      </c>
      <c r="B818" s="26" t="s">
        <v>438</v>
      </c>
      <c r="C818" s="26" t="s">
        <v>442</v>
      </c>
      <c r="D818" s="26"/>
      <c r="E818" s="31"/>
      <c r="F818" s="29" t="s">
        <v>396</v>
      </c>
      <c r="G818" s="26" t="s">
        <v>85</v>
      </c>
      <c r="H818" s="26"/>
      <c r="I818" s="26"/>
      <c r="J818" s="26" t="s">
        <v>441</v>
      </c>
      <c r="K818" s="31"/>
      <c r="L818" s="26"/>
      <c r="M818" s="26"/>
      <c r="N818" s="26"/>
      <c r="O818" s="26"/>
      <c r="Q818" s="29">
        <f t="shared" si="814"/>
        <v>0</v>
      </c>
      <c r="R818" s="29">
        <f t="shared" si="815"/>
        <v>0</v>
      </c>
      <c r="S818" s="29">
        <f t="shared" si="816"/>
        <v>0</v>
      </c>
      <c r="T818" s="29">
        <f t="shared" si="817"/>
        <v>0</v>
      </c>
      <c r="U818" s="29">
        <f t="shared" si="818"/>
        <v>0</v>
      </c>
      <c r="V818" s="29">
        <f t="shared" si="819"/>
        <v>0</v>
      </c>
      <c r="W818" s="29">
        <f t="shared" si="820"/>
        <v>0</v>
      </c>
      <c r="X818" s="29">
        <f t="shared" si="821"/>
        <v>0</v>
      </c>
      <c r="Y818" s="29">
        <f t="shared" si="822"/>
        <v>0</v>
      </c>
      <c r="Z818" s="29">
        <f t="shared" si="823"/>
        <v>0</v>
      </c>
      <c r="AA818" s="29">
        <f t="shared" si="824"/>
        <v>0</v>
      </c>
      <c r="AB818" s="29">
        <f t="shared" si="825"/>
        <v>0</v>
      </c>
      <c r="AC818" s="29">
        <f t="shared" si="826"/>
        <v>0</v>
      </c>
      <c r="AD818" s="29">
        <f t="shared" si="827"/>
        <v>0</v>
      </c>
      <c r="AE818" s="29">
        <f t="shared" si="828"/>
        <v>0</v>
      </c>
    </row>
    <row r="819" spans="1:31" x14ac:dyDescent="0.25">
      <c r="A819" s="28" t="s">
        <v>463</v>
      </c>
      <c r="B819" s="26" t="s">
        <v>438</v>
      </c>
      <c r="C819" s="26" t="s">
        <v>442</v>
      </c>
      <c r="D819" s="26"/>
      <c r="E819" s="31"/>
      <c r="F819" s="29" t="s">
        <v>396</v>
      </c>
      <c r="G819" s="26" t="s">
        <v>85</v>
      </c>
      <c r="H819" s="26"/>
      <c r="I819" s="26"/>
      <c r="J819" s="26" t="s">
        <v>441</v>
      </c>
      <c r="K819" s="31"/>
      <c r="L819" s="26"/>
      <c r="M819" s="26"/>
      <c r="N819" s="26"/>
      <c r="O819" s="26"/>
      <c r="Q819" s="29">
        <f t="shared" si="814"/>
        <v>0</v>
      </c>
      <c r="R819" s="29">
        <f t="shared" si="815"/>
        <v>0</v>
      </c>
      <c r="S819" s="29">
        <f t="shared" si="816"/>
        <v>0</v>
      </c>
      <c r="T819" s="29">
        <f t="shared" si="817"/>
        <v>0</v>
      </c>
      <c r="U819" s="29">
        <f t="shared" si="818"/>
        <v>0</v>
      </c>
      <c r="V819" s="29">
        <f t="shared" si="819"/>
        <v>0</v>
      </c>
      <c r="W819" s="29">
        <f t="shared" si="820"/>
        <v>0</v>
      </c>
      <c r="X819" s="29">
        <f t="shared" si="821"/>
        <v>0</v>
      </c>
      <c r="Y819" s="29">
        <f t="shared" si="822"/>
        <v>0</v>
      </c>
      <c r="Z819" s="29">
        <f t="shared" si="823"/>
        <v>0</v>
      </c>
      <c r="AA819" s="29">
        <f t="shared" si="824"/>
        <v>0</v>
      </c>
      <c r="AB819" s="29">
        <f t="shared" si="825"/>
        <v>0</v>
      </c>
      <c r="AC819" s="29">
        <f t="shared" si="826"/>
        <v>0</v>
      </c>
      <c r="AD819" s="29">
        <f t="shared" si="827"/>
        <v>0</v>
      </c>
      <c r="AE819" s="29">
        <f t="shared" si="828"/>
        <v>0</v>
      </c>
    </row>
    <row r="820" spans="1:31" x14ac:dyDescent="0.25">
      <c r="A820" s="28" t="s">
        <v>464</v>
      </c>
      <c r="B820" s="26" t="s">
        <v>465</v>
      </c>
      <c r="C820" s="26" t="s">
        <v>466</v>
      </c>
      <c r="D820" s="26" t="s">
        <v>467</v>
      </c>
      <c r="E820" s="31"/>
      <c r="F820" s="29" t="s">
        <v>396</v>
      </c>
      <c r="G820" s="26" t="s">
        <v>85</v>
      </c>
      <c r="H820" s="26"/>
      <c r="I820" s="26"/>
      <c r="J820" s="26" t="s">
        <v>468</v>
      </c>
      <c r="K820" s="31"/>
      <c r="L820" s="26"/>
      <c r="M820" s="26"/>
      <c r="N820" s="26"/>
      <c r="O820" s="26"/>
      <c r="Q820" s="29">
        <f t="shared" si="814"/>
        <v>0</v>
      </c>
      <c r="R820" s="29">
        <f t="shared" si="815"/>
        <v>0</v>
      </c>
      <c r="S820" s="29">
        <f t="shared" si="816"/>
        <v>0</v>
      </c>
      <c r="T820" s="29">
        <f t="shared" si="817"/>
        <v>0</v>
      </c>
      <c r="U820" s="29">
        <f t="shared" si="818"/>
        <v>0</v>
      </c>
      <c r="V820" s="29">
        <f t="shared" si="819"/>
        <v>0</v>
      </c>
      <c r="W820" s="29">
        <f t="shared" si="820"/>
        <v>0</v>
      </c>
      <c r="X820" s="29">
        <f t="shared" si="821"/>
        <v>0</v>
      </c>
      <c r="Y820" s="29">
        <f t="shared" si="822"/>
        <v>0</v>
      </c>
      <c r="Z820" s="29">
        <f t="shared" si="823"/>
        <v>0</v>
      </c>
      <c r="AA820" s="29">
        <f t="shared" si="824"/>
        <v>0</v>
      </c>
      <c r="AB820" s="29">
        <f t="shared" si="825"/>
        <v>0</v>
      </c>
      <c r="AC820" s="29">
        <f t="shared" si="826"/>
        <v>0</v>
      </c>
      <c r="AD820" s="29">
        <f t="shared" si="827"/>
        <v>0</v>
      </c>
      <c r="AE820" s="29">
        <f t="shared" si="828"/>
        <v>0</v>
      </c>
    </row>
    <row r="821" spans="1:31" x14ac:dyDescent="0.25">
      <c r="A821" s="28" t="s">
        <v>469</v>
      </c>
      <c r="B821" s="26" t="s">
        <v>438</v>
      </c>
      <c r="C821" s="26" t="s">
        <v>442</v>
      </c>
      <c r="D821" s="26"/>
      <c r="E821" s="31"/>
      <c r="F821" s="29" t="s">
        <v>396</v>
      </c>
      <c r="G821" s="26" t="s">
        <v>85</v>
      </c>
      <c r="H821" s="26"/>
      <c r="I821" s="26"/>
      <c r="J821" s="26" t="s">
        <v>441</v>
      </c>
      <c r="K821" s="31"/>
      <c r="L821" s="26"/>
      <c r="M821" s="26"/>
      <c r="N821" s="26"/>
      <c r="O821" s="26"/>
      <c r="Q821" s="29">
        <f t="shared" si="814"/>
        <v>0</v>
      </c>
      <c r="R821" s="29">
        <f t="shared" si="815"/>
        <v>0</v>
      </c>
      <c r="S821" s="29">
        <f t="shared" si="816"/>
        <v>0</v>
      </c>
      <c r="T821" s="29">
        <f t="shared" si="817"/>
        <v>0</v>
      </c>
      <c r="U821" s="29">
        <f t="shared" si="818"/>
        <v>0</v>
      </c>
      <c r="V821" s="29">
        <f t="shared" si="819"/>
        <v>0</v>
      </c>
      <c r="W821" s="29">
        <f t="shared" si="820"/>
        <v>0</v>
      </c>
      <c r="X821" s="29">
        <f t="shared" si="821"/>
        <v>0</v>
      </c>
      <c r="Y821" s="29">
        <f t="shared" si="822"/>
        <v>0</v>
      </c>
      <c r="Z821" s="29">
        <f t="shared" si="823"/>
        <v>0</v>
      </c>
      <c r="AA821" s="29">
        <f t="shared" si="824"/>
        <v>0</v>
      </c>
      <c r="AB821" s="29">
        <f t="shared" si="825"/>
        <v>0</v>
      </c>
      <c r="AC821" s="29">
        <f t="shared" si="826"/>
        <v>0</v>
      </c>
      <c r="AD821" s="29">
        <f t="shared" si="827"/>
        <v>0</v>
      </c>
      <c r="AE821" s="29">
        <f t="shared" si="828"/>
        <v>0</v>
      </c>
    </row>
    <row r="822" spans="1:31" x14ac:dyDescent="0.25">
      <c r="A822" s="28" t="s">
        <v>476</v>
      </c>
      <c r="B822" s="26" t="s">
        <v>461</v>
      </c>
      <c r="C822" s="29" t="s">
        <v>477</v>
      </c>
      <c r="F822" s="29" t="s">
        <v>396</v>
      </c>
      <c r="G822" s="26" t="s">
        <v>85</v>
      </c>
      <c r="H822" s="26"/>
      <c r="I822" s="26"/>
      <c r="J822" s="26" t="s">
        <v>478</v>
      </c>
      <c r="K822" s="26"/>
      <c r="L822" s="26"/>
      <c r="M822" s="26"/>
      <c r="N822" s="26"/>
      <c r="O822" s="26"/>
      <c r="Q822" s="29">
        <f t="shared" si="814"/>
        <v>0</v>
      </c>
      <c r="R822" s="29">
        <f t="shared" si="815"/>
        <v>0</v>
      </c>
      <c r="S822" s="29">
        <f t="shared" si="816"/>
        <v>0</v>
      </c>
      <c r="T822" s="29">
        <f t="shared" si="817"/>
        <v>0</v>
      </c>
      <c r="U822" s="29">
        <f t="shared" si="818"/>
        <v>0</v>
      </c>
      <c r="V822" s="29">
        <f t="shared" si="819"/>
        <v>0</v>
      </c>
      <c r="W822" s="29">
        <f t="shared" si="820"/>
        <v>0</v>
      </c>
      <c r="X822" s="29">
        <f t="shared" si="821"/>
        <v>0</v>
      </c>
      <c r="Y822" s="29">
        <f t="shared" si="822"/>
        <v>0</v>
      </c>
      <c r="Z822" s="29">
        <f t="shared" si="823"/>
        <v>0</v>
      </c>
      <c r="AA822" s="29">
        <f t="shared" si="824"/>
        <v>0</v>
      </c>
      <c r="AB822" s="29">
        <f t="shared" si="825"/>
        <v>0</v>
      </c>
      <c r="AC822" s="29">
        <f t="shared" si="826"/>
        <v>0</v>
      </c>
      <c r="AD822" s="29">
        <f t="shared" si="827"/>
        <v>0</v>
      </c>
      <c r="AE822" s="29">
        <f t="shared" si="828"/>
        <v>0</v>
      </c>
    </row>
    <row r="823" spans="1:31" x14ac:dyDescent="0.25">
      <c r="A823" s="28" t="s">
        <v>479</v>
      </c>
      <c r="B823" s="26" t="s">
        <v>438</v>
      </c>
      <c r="C823" s="26" t="s">
        <v>442</v>
      </c>
      <c r="D823" s="26"/>
      <c r="E823" s="31"/>
      <c r="F823" s="29" t="s">
        <v>396</v>
      </c>
      <c r="G823" s="26" t="s">
        <v>85</v>
      </c>
      <c r="H823" s="26"/>
      <c r="I823" s="26"/>
      <c r="J823" s="26" t="s">
        <v>441</v>
      </c>
      <c r="K823" s="31"/>
      <c r="L823" s="26"/>
      <c r="M823" s="26"/>
      <c r="N823" s="26"/>
      <c r="O823" s="26"/>
      <c r="Q823" s="29">
        <f t="shared" si="814"/>
        <v>0</v>
      </c>
      <c r="R823" s="29">
        <f t="shared" si="815"/>
        <v>0</v>
      </c>
      <c r="S823" s="29">
        <f t="shared" si="816"/>
        <v>0</v>
      </c>
      <c r="T823" s="29">
        <f t="shared" si="817"/>
        <v>0</v>
      </c>
      <c r="U823" s="29">
        <f t="shared" si="818"/>
        <v>0</v>
      </c>
      <c r="V823" s="29">
        <f t="shared" si="819"/>
        <v>0</v>
      </c>
      <c r="W823" s="29">
        <f t="shared" si="820"/>
        <v>0</v>
      </c>
      <c r="X823" s="29">
        <f t="shared" si="821"/>
        <v>0</v>
      </c>
      <c r="Y823" s="29">
        <f t="shared" si="822"/>
        <v>0</v>
      </c>
      <c r="Z823" s="29">
        <f t="shared" si="823"/>
        <v>0</v>
      </c>
      <c r="AA823" s="29">
        <f t="shared" si="824"/>
        <v>0</v>
      </c>
      <c r="AB823" s="29">
        <f t="shared" si="825"/>
        <v>0</v>
      </c>
      <c r="AC823" s="29">
        <f t="shared" si="826"/>
        <v>0</v>
      </c>
      <c r="AD823" s="29">
        <f t="shared" si="827"/>
        <v>0</v>
      </c>
      <c r="AE823" s="29">
        <f t="shared" si="828"/>
        <v>0</v>
      </c>
    </row>
    <row r="824" spans="1:31" x14ac:dyDescent="0.25">
      <c r="A824" s="28" t="s">
        <v>488</v>
      </c>
      <c r="B824" s="26" t="s">
        <v>489</v>
      </c>
      <c r="C824" s="26" t="s">
        <v>490</v>
      </c>
      <c r="D824" s="26" t="s">
        <v>491</v>
      </c>
      <c r="E824" s="31"/>
      <c r="F824" s="29" t="s">
        <v>396</v>
      </c>
      <c r="G824" s="26" t="s">
        <v>85</v>
      </c>
      <c r="H824" s="26"/>
      <c r="I824" s="26"/>
      <c r="J824" s="26" t="s">
        <v>492</v>
      </c>
      <c r="K824" s="31"/>
      <c r="L824" s="26"/>
      <c r="M824" s="26"/>
      <c r="N824" s="26"/>
      <c r="O824" s="26"/>
      <c r="Q824" s="29">
        <f t="shared" si="814"/>
        <v>0</v>
      </c>
      <c r="R824" s="29">
        <f t="shared" si="815"/>
        <v>0</v>
      </c>
      <c r="S824" s="29">
        <f t="shared" si="816"/>
        <v>0</v>
      </c>
      <c r="T824" s="29">
        <f t="shared" si="817"/>
        <v>0</v>
      </c>
      <c r="U824" s="29">
        <f t="shared" si="818"/>
        <v>0</v>
      </c>
      <c r="V824" s="29">
        <f t="shared" si="819"/>
        <v>0</v>
      </c>
      <c r="W824" s="29">
        <f t="shared" si="820"/>
        <v>0</v>
      </c>
      <c r="X824" s="29">
        <f t="shared" si="821"/>
        <v>0</v>
      </c>
      <c r="Y824" s="29">
        <f t="shared" si="822"/>
        <v>0</v>
      </c>
      <c r="Z824" s="29">
        <f t="shared" si="823"/>
        <v>0</v>
      </c>
      <c r="AA824" s="29">
        <f t="shared" si="824"/>
        <v>0</v>
      </c>
      <c r="AB824" s="29">
        <f t="shared" si="825"/>
        <v>0</v>
      </c>
      <c r="AC824" s="29">
        <f t="shared" si="826"/>
        <v>0</v>
      </c>
      <c r="AD824" s="29">
        <f t="shared" si="827"/>
        <v>0</v>
      </c>
      <c r="AE824" s="29">
        <f t="shared" si="828"/>
        <v>0</v>
      </c>
    </row>
    <row r="825" spans="1:31" x14ac:dyDescent="0.25">
      <c r="A825" s="28" t="s">
        <v>497</v>
      </c>
      <c r="B825" s="26" t="s">
        <v>438</v>
      </c>
      <c r="C825" s="26" t="s">
        <v>439</v>
      </c>
      <c r="D825" s="29" t="s">
        <v>440</v>
      </c>
      <c r="E825" s="31"/>
      <c r="F825" s="29" t="s">
        <v>396</v>
      </c>
      <c r="G825" s="26" t="s">
        <v>85</v>
      </c>
      <c r="H825" s="26"/>
      <c r="I825" s="26"/>
      <c r="J825" s="26" t="s">
        <v>441</v>
      </c>
      <c r="K825" s="31"/>
      <c r="L825" s="26"/>
      <c r="M825" s="26"/>
      <c r="N825" s="26"/>
      <c r="O825" s="26"/>
      <c r="Q825" s="29">
        <f t="shared" si="814"/>
        <v>0</v>
      </c>
      <c r="R825" s="29">
        <f t="shared" si="815"/>
        <v>0</v>
      </c>
      <c r="S825" s="29">
        <f t="shared" si="816"/>
        <v>0</v>
      </c>
      <c r="T825" s="29">
        <f t="shared" si="817"/>
        <v>0</v>
      </c>
      <c r="U825" s="29">
        <f t="shared" si="818"/>
        <v>0</v>
      </c>
      <c r="V825" s="29">
        <f t="shared" si="819"/>
        <v>0</v>
      </c>
      <c r="W825" s="29">
        <f t="shared" si="820"/>
        <v>0</v>
      </c>
      <c r="X825" s="29">
        <f t="shared" si="821"/>
        <v>0</v>
      </c>
      <c r="Y825" s="29">
        <f t="shared" si="822"/>
        <v>0</v>
      </c>
      <c r="Z825" s="29">
        <f t="shared" si="823"/>
        <v>0</v>
      </c>
      <c r="AA825" s="29">
        <f t="shared" si="824"/>
        <v>0</v>
      </c>
      <c r="AB825" s="29">
        <f t="shared" si="825"/>
        <v>0</v>
      </c>
      <c r="AC825" s="29">
        <f t="shared" si="826"/>
        <v>0</v>
      </c>
      <c r="AD825" s="29">
        <f t="shared" si="827"/>
        <v>0</v>
      </c>
      <c r="AE825" s="29">
        <f t="shared" si="828"/>
        <v>0</v>
      </c>
    </row>
    <row r="826" spans="1:31" x14ac:dyDescent="0.25">
      <c r="A826" s="28" t="s">
        <v>498</v>
      </c>
      <c r="B826" s="26" t="s">
        <v>438</v>
      </c>
      <c r="C826" s="26" t="s">
        <v>442</v>
      </c>
      <c r="D826" s="26"/>
      <c r="E826" s="31"/>
      <c r="F826" s="29" t="s">
        <v>396</v>
      </c>
      <c r="G826" s="26" t="s">
        <v>85</v>
      </c>
      <c r="H826" s="26"/>
      <c r="I826" s="26"/>
      <c r="J826" s="26" t="s">
        <v>441</v>
      </c>
      <c r="K826" s="31"/>
      <c r="L826" s="26"/>
      <c r="M826" s="26"/>
      <c r="N826" s="26"/>
      <c r="O826" s="26"/>
      <c r="Q826" s="29">
        <f t="shared" si="814"/>
        <v>0</v>
      </c>
      <c r="R826" s="29">
        <f t="shared" si="815"/>
        <v>0</v>
      </c>
      <c r="S826" s="29">
        <f t="shared" si="816"/>
        <v>0</v>
      </c>
      <c r="T826" s="29">
        <f t="shared" si="817"/>
        <v>0</v>
      </c>
      <c r="U826" s="29">
        <f t="shared" si="818"/>
        <v>0</v>
      </c>
      <c r="V826" s="29">
        <f t="shared" si="819"/>
        <v>0</v>
      </c>
      <c r="W826" s="29">
        <f t="shared" si="820"/>
        <v>0</v>
      </c>
      <c r="X826" s="29">
        <f t="shared" si="821"/>
        <v>0</v>
      </c>
      <c r="Y826" s="29">
        <f t="shared" si="822"/>
        <v>0</v>
      </c>
      <c r="Z826" s="29">
        <f t="shared" si="823"/>
        <v>0</v>
      </c>
      <c r="AA826" s="29">
        <f t="shared" si="824"/>
        <v>0</v>
      </c>
      <c r="AB826" s="29">
        <f t="shared" si="825"/>
        <v>0</v>
      </c>
      <c r="AC826" s="29">
        <f t="shared" si="826"/>
        <v>0</v>
      </c>
      <c r="AD826" s="29">
        <f t="shared" si="827"/>
        <v>0</v>
      </c>
      <c r="AE826" s="29">
        <f t="shared" si="828"/>
        <v>0</v>
      </c>
    </row>
    <row r="827" spans="1:31" x14ac:dyDescent="0.25">
      <c r="A827" s="28" t="s">
        <v>503</v>
      </c>
      <c r="B827" s="26" t="s">
        <v>438</v>
      </c>
      <c r="C827" s="26" t="s">
        <v>439</v>
      </c>
      <c r="D827" s="29" t="s">
        <v>440</v>
      </c>
      <c r="E827" s="31"/>
      <c r="F827" s="29" t="s">
        <v>396</v>
      </c>
      <c r="G827" s="26" t="s">
        <v>85</v>
      </c>
      <c r="H827" s="26"/>
      <c r="I827" s="26"/>
      <c r="J827" s="26" t="s">
        <v>441</v>
      </c>
      <c r="K827" s="31"/>
      <c r="L827" s="26"/>
      <c r="M827" s="26"/>
      <c r="N827" s="26"/>
      <c r="O827" s="26"/>
      <c r="Q827" s="29">
        <f t="shared" si="814"/>
        <v>0</v>
      </c>
      <c r="R827" s="29">
        <f t="shared" si="815"/>
        <v>0</v>
      </c>
      <c r="S827" s="29">
        <f t="shared" si="816"/>
        <v>0</v>
      </c>
      <c r="T827" s="29">
        <f t="shared" si="817"/>
        <v>0</v>
      </c>
      <c r="U827" s="29">
        <f t="shared" si="818"/>
        <v>0</v>
      </c>
      <c r="V827" s="29">
        <f t="shared" si="819"/>
        <v>0</v>
      </c>
      <c r="W827" s="29">
        <f t="shared" si="820"/>
        <v>0</v>
      </c>
      <c r="X827" s="29">
        <f t="shared" si="821"/>
        <v>0</v>
      </c>
      <c r="Y827" s="29">
        <f t="shared" si="822"/>
        <v>0</v>
      </c>
      <c r="Z827" s="29">
        <f t="shared" si="823"/>
        <v>0</v>
      </c>
      <c r="AA827" s="29">
        <f t="shared" si="824"/>
        <v>0</v>
      </c>
      <c r="AB827" s="29">
        <f t="shared" si="825"/>
        <v>0</v>
      </c>
      <c r="AC827" s="29">
        <f t="shared" si="826"/>
        <v>0</v>
      </c>
      <c r="AD827" s="29">
        <f t="shared" si="827"/>
        <v>0</v>
      </c>
      <c r="AE827" s="29">
        <f t="shared" si="828"/>
        <v>0</v>
      </c>
    </row>
    <row r="828" spans="1:31" x14ac:dyDescent="0.25">
      <c r="A828" s="28" t="s">
        <v>504</v>
      </c>
      <c r="B828" s="26" t="s">
        <v>438</v>
      </c>
      <c r="C828" s="26" t="s">
        <v>439</v>
      </c>
      <c r="D828" s="29" t="s">
        <v>440</v>
      </c>
      <c r="E828" s="31"/>
      <c r="F828" s="29" t="s">
        <v>396</v>
      </c>
      <c r="G828" s="26" t="s">
        <v>85</v>
      </c>
      <c r="H828" s="26"/>
      <c r="I828" s="26"/>
      <c r="J828" s="26" t="s">
        <v>441</v>
      </c>
      <c r="K828" s="31"/>
      <c r="L828" s="26"/>
      <c r="M828" s="26"/>
      <c r="N828" s="26"/>
      <c r="O828" s="26"/>
      <c r="Q828" s="29">
        <f t="shared" si="814"/>
        <v>0</v>
      </c>
      <c r="R828" s="29">
        <f t="shared" si="815"/>
        <v>0</v>
      </c>
      <c r="S828" s="29">
        <f t="shared" si="816"/>
        <v>0</v>
      </c>
      <c r="T828" s="29">
        <f t="shared" si="817"/>
        <v>0</v>
      </c>
      <c r="U828" s="29">
        <f t="shared" si="818"/>
        <v>0</v>
      </c>
      <c r="V828" s="29">
        <f t="shared" si="819"/>
        <v>0</v>
      </c>
      <c r="W828" s="29">
        <f t="shared" si="820"/>
        <v>0</v>
      </c>
      <c r="X828" s="29">
        <f t="shared" si="821"/>
        <v>0</v>
      </c>
      <c r="Y828" s="29">
        <f t="shared" si="822"/>
        <v>0</v>
      </c>
      <c r="Z828" s="29">
        <f t="shared" si="823"/>
        <v>0</v>
      </c>
      <c r="AA828" s="29">
        <f t="shared" si="824"/>
        <v>0</v>
      </c>
      <c r="AB828" s="29">
        <f t="shared" si="825"/>
        <v>0</v>
      </c>
      <c r="AC828" s="29">
        <f t="shared" si="826"/>
        <v>0</v>
      </c>
      <c r="AD828" s="29">
        <f t="shared" si="827"/>
        <v>0</v>
      </c>
      <c r="AE828" s="29">
        <f t="shared" si="828"/>
        <v>0</v>
      </c>
    </row>
    <row r="829" spans="1:31" x14ac:dyDescent="0.25">
      <c r="A829" s="28" t="s">
        <v>505</v>
      </c>
      <c r="B829" s="26" t="s">
        <v>438</v>
      </c>
      <c r="C829" s="26" t="s">
        <v>439</v>
      </c>
      <c r="D829" s="29" t="s">
        <v>440</v>
      </c>
      <c r="E829" s="31"/>
      <c r="F829" s="29" t="s">
        <v>396</v>
      </c>
      <c r="G829" s="26" t="s">
        <v>85</v>
      </c>
      <c r="H829" s="26"/>
      <c r="I829" s="26"/>
      <c r="J829" s="26" t="s">
        <v>441</v>
      </c>
      <c r="K829" s="31"/>
      <c r="L829" s="26"/>
      <c r="M829" s="26"/>
      <c r="N829" s="26"/>
      <c r="O829" s="26"/>
      <c r="Q829" s="29">
        <f t="shared" si="814"/>
        <v>0</v>
      </c>
      <c r="R829" s="29">
        <f t="shared" si="815"/>
        <v>0</v>
      </c>
      <c r="S829" s="29">
        <f t="shared" si="816"/>
        <v>0</v>
      </c>
      <c r="T829" s="29">
        <f t="shared" si="817"/>
        <v>0</v>
      </c>
      <c r="U829" s="29">
        <f t="shared" si="818"/>
        <v>0</v>
      </c>
      <c r="V829" s="29">
        <f t="shared" si="819"/>
        <v>0</v>
      </c>
      <c r="W829" s="29">
        <f t="shared" si="820"/>
        <v>0</v>
      </c>
      <c r="X829" s="29">
        <f t="shared" si="821"/>
        <v>0</v>
      </c>
      <c r="Y829" s="29">
        <f t="shared" si="822"/>
        <v>0</v>
      </c>
      <c r="Z829" s="29">
        <f t="shared" si="823"/>
        <v>0</v>
      </c>
      <c r="AA829" s="29">
        <f t="shared" si="824"/>
        <v>0</v>
      </c>
      <c r="AB829" s="29">
        <f t="shared" si="825"/>
        <v>0</v>
      </c>
      <c r="AC829" s="29">
        <f t="shared" si="826"/>
        <v>0</v>
      </c>
      <c r="AD829" s="29">
        <f t="shared" si="827"/>
        <v>0</v>
      </c>
      <c r="AE829" s="29">
        <f t="shared" si="828"/>
        <v>0</v>
      </c>
    </row>
    <row r="830" spans="1:31" x14ac:dyDescent="0.25">
      <c r="A830" s="26" t="s">
        <v>506</v>
      </c>
      <c r="B830" s="26" t="s">
        <v>465</v>
      </c>
      <c r="C830" s="26" t="s">
        <v>466</v>
      </c>
      <c r="D830" s="26" t="s">
        <v>467</v>
      </c>
      <c r="E830" s="26"/>
      <c r="F830" s="29" t="s">
        <v>396</v>
      </c>
      <c r="G830" s="26" t="s">
        <v>85</v>
      </c>
      <c r="H830" s="26"/>
      <c r="I830" s="26"/>
      <c r="J830" s="26" t="s">
        <v>436</v>
      </c>
      <c r="K830" s="26"/>
      <c r="L830" s="26"/>
      <c r="M830" s="26"/>
      <c r="N830" s="26"/>
      <c r="O830" s="26"/>
      <c r="Q830" s="29">
        <f t="shared" si="814"/>
        <v>0</v>
      </c>
      <c r="R830" s="29">
        <f t="shared" si="815"/>
        <v>0</v>
      </c>
      <c r="S830" s="29">
        <f t="shared" si="816"/>
        <v>0</v>
      </c>
      <c r="T830" s="29">
        <f t="shared" si="817"/>
        <v>0</v>
      </c>
      <c r="U830" s="29">
        <f t="shared" si="818"/>
        <v>0</v>
      </c>
      <c r="V830" s="29">
        <f t="shared" si="819"/>
        <v>0</v>
      </c>
      <c r="W830" s="29">
        <f t="shared" si="820"/>
        <v>0</v>
      </c>
      <c r="X830" s="29">
        <f t="shared" si="821"/>
        <v>0</v>
      </c>
      <c r="Y830" s="29">
        <f t="shared" si="822"/>
        <v>0</v>
      </c>
      <c r="Z830" s="29">
        <f t="shared" si="823"/>
        <v>0</v>
      </c>
      <c r="AA830" s="29">
        <f t="shared" si="824"/>
        <v>0</v>
      </c>
      <c r="AB830" s="29">
        <f t="shared" si="825"/>
        <v>0</v>
      </c>
      <c r="AC830" s="29">
        <f t="shared" si="826"/>
        <v>0</v>
      </c>
      <c r="AD830" s="29">
        <f t="shared" si="827"/>
        <v>0</v>
      </c>
      <c r="AE830" s="29">
        <f t="shared" si="828"/>
        <v>0</v>
      </c>
    </row>
    <row r="831" spans="1:31" x14ac:dyDescent="0.25">
      <c r="A831" s="28" t="s">
        <v>507</v>
      </c>
      <c r="B831" s="26" t="s">
        <v>508</v>
      </c>
      <c r="C831" s="26" t="s">
        <v>509</v>
      </c>
      <c r="D831" s="30" t="s">
        <v>510</v>
      </c>
      <c r="E831" s="31"/>
      <c r="F831" s="29" t="s">
        <v>396</v>
      </c>
      <c r="G831" s="26" t="s">
        <v>85</v>
      </c>
      <c r="H831" s="26"/>
      <c r="I831" s="26"/>
      <c r="J831" s="26" t="s">
        <v>511</v>
      </c>
      <c r="K831" s="31"/>
      <c r="L831" s="26"/>
      <c r="M831" s="26"/>
      <c r="N831" s="26"/>
      <c r="O831" s="26"/>
      <c r="Q831" s="29">
        <f t="shared" si="814"/>
        <v>0</v>
      </c>
      <c r="R831" s="29">
        <f t="shared" si="815"/>
        <v>0</v>
      </c>
      <c r="S831" s="29">
        <f t="shared" si="816"/>
        <v>0</v>
      </c>
      <c r="T831" s="29">
        <f t="shared" si="817"/>
        <v>0</v>
      </c>
      <c r="U831" s="29">
        <f t="shared" si="818"/>
        <v>0</v>
      </c>
      <c r="V831" s="29">
        <f t="shared" si="819"/>
        <v>0</v>
      </c>
      <c r="W831" s="29">
        <f t="shared" si="820"/>
        <v>0</v>
      </c>
      <c r="X831" s="29">
        <f t="shared" si="821"/>
        <v>0</v>
      </c>
      <c r="Y831" s="29">
        <f t="shared" si="822"/>
        <v>0</v>
      </c>
      <c r="Z831" s="29">
        <f t="shared" si="823"/>
        <v>0</v>
      </c>
      <c r="AA831" s="29">
        <f t="shared" si="824"/>
        <v>0</v>
      </c>
      <c r="AB831" s="29">
        <f t="shared" si="825"/>
        <v>0</v>
      </c>
      <c r="AC831" s="29">
        <f t="shared" si="826"/>
        <v>0</v>
      </c>
      <c r="AD831" s="29">
        <f t="shared" si="827"/>
        <v>0</v>
      </c>
      <c r="AE831" s="29">
        <f t="shared" si="828"/>
        <v>0</v>
      </c>
    </row>
    <row r="832" spans="1:31" x14ac:dyDescent="0.25">
      <c r="A832" s="1" t="s">
        <v>517</v>
      </c>
      <c r="B832" s="26" t="s">
        <v>465</v>
      </c>
      <c r="C832" s="26" t="s">
        <v>466</v>
      </c>
      <c r="D832" s="26" t="s">
        <v>467</v>
      </c>
      <c r="E832" s="31"/>
      <c r="F832" s="29" t="s">
        <v>396</v>
      </c>
      <c r="G832" s="26" t="s">
        <v>85</v>
      </c>
      <c r="H832" s="26"/>
      <c r="I832" s="26"/>
      <c r="J832" s="26" t="s">
        <v>468</v>
      </c>
      <c r="K832" s="31"/>
      <c r="L832" s="26"/>
      <c r="M832" s="26"/>
      <c r="N832" s="26"/>
      <c r="O832" s="26"/>
      <c r="Q832" s="29">
        <f t="shared" si="814"/>
        <v>0</v>
      </c>
      <c r="R832" s="29">
        <f t="shared" si="815"/>
        <v>0</v>
      </c>
      <c r="S832" s="29">
        <f t="shared" si="816"/>
        <v>0</v>
      </c>
      <c r="T832" s="29">
        <f t="shared" si="817"/>
        <v>0</v>
      </c>
      <c r="U832" s="29">
        <f t="shared" si="818"/>
        <v>0</v>
      </c>
      <c r="V832" s="29">
        <f t="shared" si="819"/>
        <v>0</v>
      </c>
      <c r="W832" s="29">
        <f t="shared" si="820"/>
        <v>0</v>
      </c>
      <c r="X832" s="29">
        <f t="shared" si="821"/>
        <v>0</v>
      </c>
      <c r="Y832" s="29">
        <f t="shared" si="822"/>
        <v>0</v>
      </c>
      <c r="Z832" s="29">
        <f t="shared" si="823"/>
        <v>0</v>
      </c>
      <c r="AA832" s="29">
        <f t="shared" si="824"/>
        <v>0</v>
      </c>
      <c r="AB832" s="29">
        <f t="shared" si="825"/>
        <v>0</v>
      </c>
      <c r="AC832" s="29">
        <f t="shared" si="826"/>
        <v>0</v>
      </c>
      <c r="AD832" s="29">
        <f t="shared" si="827"/>
        <v>0</v>
      </c>
      <c r="AE832" s="29">
        <f t="shared" si="828"/>
        <v>0</v>
      </c>
    </row>
    <row r="833" spans="1:31" x14ac:dyDescent="0.25">
      <c r="A833" s="28" t="s">
        <v>523</v>
      </c>
      <c r="B833" s="26" t="s">
        <v>438</v>
      </c>
      <c r="C833" s="26" t="s">
        <v>442</v>
      </c>
      <c r="D833" s="26"/>
      <c r="E833" s="31"/>
      <c r="F833" s="29" t="s">
        <v>396</v>
      </c>
      <c r="G833" s="26" t="s">
        <v>85</v>
      </c>
      <c r="H833" s="26"/>
      <c r="I833" s="26"/>
      <c r="J833" s="26" t="s">
        <v>441</v>
      </c>
      <c r="K833" s="31"/>
      <c r="L833" s="26"/>
      <c r="M833" s="26"/>
      <c r="N833" s="26"/>
      <c r="O833" s="26"/>
      <c r="Q833" s="29">
        <f t="shared" si="814"/>
        <v>0</v>
      </c>
      <c r="R833" s="29">
        <f t="shared" si="815"/>
        <v>0</v>
      </c>
      <c r="S833" s="29">
        <f t="shared" si="816"/>
        <v>0</v>
      </c>
      <c r="T833" s="29">
        <f t="shared" si="817"/>
        <v>0</v>
      </c>
      <c r="U833" s="29">
        <f t="shared" si="818"/>
        <v>0</v>
      </c>
      <c r="V833" s="29">
        <f t="shared" si="819"/>
        <v>0</v>
      </c>
      <c r="W833" s="29">
        <f t="shared" si="820"/>
        <v>0</v>
      </c>
      <c r="X833" s="29">
        <f t="shared" si="821"/>
        <v>0</v>
      </c>
      <c r="Y833" s="29">
        <f t="shared" si="822"/>
        <v>0</v>
      </c>
      <c r="Z833" s="29">
        <f t="shared" si="823"/>
        <v>0</v>
      </c>
      <c r="AA833" s="29">
        <f t="shared" si="824"/>
        <v>0</v>
      </c>
      <c r="AB833" s="29">
        <f t="shared" si="825"/>
        <v>0</v>
      </c>
      <c r="AC833" s="29">
        <f t="shared" si="826"/>
        <v>0</v>
      </c>
      <c r="AD833" s="29">
        <f t="shared" si="827"/>
        <v>0</v>
      </c>
      <c r="AE833" s="29">
        <f t="shared" si="828"/>
        <v>0</v>
      </c>
    </row>
    <row r="834" spans="1:31" x14ac:dyDescent="0.25">
      <c r="A834" s="28" t="s">
        <v>534</v>
      </c>
      <c r="B834" s="26" t="s">
        <v>535</v>
      </c>
      <c r="C834" s="26" t="s">
        <v>536</v>
      </c>
      <c r="D834" s="26" t="s">
        <v>467</v>
      </c>
      <c r="E834" s="26"/>
      <c r="F834" s="29" t="s">
        <v>396</v>
      </c>
      <c r="G834" s="26" t="s">
        <v>446</v>
      </c>
      <c r="H834" s="26"/>
      <c r="I834" s="26"/>
      <c r="J834" s="27" t="s">
        <v>537</v>
      </c>
      <c r="K834" s="26"/>
      <c r="L834" s="26"/>
      <c r="M834" s="26"/>
      <c r="N834" s="26"/>
      <c r="O834" s="26"/>
      <c r="Q834" s="29">
        <f t="shared" si="814"/>
        <v>0</v>
      </c>
      <c r="R834" s="29">
        <f t="shared" si="815"/>
        <v>0</v>
      </c>
      <c r="S834" s="29">
        <f t="shared" si="816"/>
        <v>0</v>
      </c>
      <c r="T834" s="29">
        <f t="shared" si="817"/>
        <v>0</v>
      </c>
      <c r="U834" s="29">
        <f t="shared" si="818"/>
        <v>0</v>
      </c>
      <c r="V834" s="29">
        <f t="shared" si="819"/>
        <v>0</v>
      </c>
      <c r="W834" s="29">
        <f t="shared" si="820"/>
        <v>0</v>
      </c>
      <c r="X834" s="29">
        <f t="shared" si="821"/>
        <v>0</v>
      </c>
      <c r="Y834" s="29">
        <f t="shared" si="822"/>
        <v>0</v>
      </c>
      <c r="Z834" s="29">
        <f t="shared" si="823"/>
        <v>0</v>
      </c>
      <c r="AA834" s="29">
        <f t="shared" si="824"/>
        <v>0</v>
      </c>
      <c r="AB834" s="29">
        <f t="shared" si="825"/>
        <v>0</v>
      </c>
      <c r="AC834" s="29">
        <f t="shared" si="826"/>
        <v>0</v>
      </c>
      <c r="AD834" s="29">
        <f t="shared" si="827"/>
        <v>0</v>
      </c>
      <c r="AE834" s="29">
        <f t="shared" si="828"/>
        <v>0</v>
      </c>
    </row>
    <row r="835" spans="1:31" x14ac:dyDescent="0.25">
      <c r="A835" s="28" t="s">
        <v>538</v>
      </c>
      <c r="B835" s="26" t="s">
        <v>539</v>
      </c>
      <c r="C835" s="26" t="s">
        <v>452</v>
      </c>
      <c r="D835" s="31" t="s">
        <v>453</v>
      </c>
      <c r="E835" s="31"/>
      <c r="F835" s="29" t="s">
        <v>222</v>
      </c>
      <c r="G835" s="26" t="s">
        <v>446</v>
      </c>
      <c r="H835" s="26"/>
      <c r="I835" s="26"/>
      <c r="J835" s="26" t="s">
        <v>540</v>
      </c>
      <c r="K835" s="31"/>
      <c r="L835" s="26"/>
      <c r="M835" s="26"/>
      <c r="N835" s="26"/>
      <c r="O835" s="26"/>
      <c r="Q835" s="29">
        <f t="shared" si="814"/>
        <v>0</v>
      </c>
      <c r="R835" s="29">
        <f t="shared" si="815"/>
        <v>0</v>
      </c>
      <c r="S835" s="29">
        <f t="shared" si="816"/>
        <v>0</v>
      </c>
      <c r="T835" s="29">
        <f t="shared" si="817"/>
        <v>0</v>
      </c>
      <c r="U835" s="29">
        <f t="shared" si="818"/>
        <v>0</v>
      </c>
      <c r="V835" s="29">
        <f t="shared" si="819"/>
        <v>0</v>
      </c>
      <c r="W835" s="29">
        <f t="shared" si="820"/>
        <v>0</v>
      </c>
      <c r="X835" s="29">
        <f t="shared" si="821"/>
        <v>0</v>
      </c>
      <c r="Y835" s="29">
        <f t="shared" si="822"/>
        <v>0</v>
      </c>
      <c r="Z835" s="29">
        <f t="shared" si="823"/>
        <v>0</v>
      </c>
      <c r="AA835" s="29">
        <f t="shared" si="824"/>
        <v>0</v>
      </c>
      <c r="AB835" s="29">
        <f t="shared" si="825"/>
        <v>0</v>
      </c>
      <c r="AC835" s="29">
        <f t="shared" si="826"/>
        <v>0</v>
      </c>
      <c r="AD835" s="29">
        <f t="shared" si="827"/>
        <v>0</v>
      </c>
      <c r="AE835" s="29">
        <f t="shared" si="828"/>
        <v>0</v>
      </c>
    </row>
    <row r="836" spans="1:31" x14ac:dyDescent="0.25">
      <c r="A836" s="28" t="s">
        <v>546</v>
      </c>
      <c r="B836" s="26" t="s">
        <v>489</v>
      </c>
      <c r="C836" s="26" t="s">
        <v>547</v>
      </c>
      <c r="D836" s="30" t="s">
        <v>548</v>
      </c>
      <c r="E836" s="31"/>
      <c r="F836" s="29" t="s">
        <v>396</v>
      </c>
      <c r="G836" s="26" t="s">
        <v>85</v>
      </c>
      <c r="H836" s="26"/>
      <c r="I836" s="26"/>
      <c r="J836" s="26" t="s">
        <v>492</v>
      </c>
      <c r="K836" s="31"/>
      <c r="L836" s="26"/>
      <c r="M836" s="26"/>
      <c r="N836" s="26"/>
      <c r="O836" s="26"/>
      <c r="Q836" s="29">
        <f t="shared" si="814"/>
        <v>0</v>
      </c>
      <c r="R836" s="29">
        <f t="shared" si="815"/>
        <v>0</v>
      </c>
      <c r="S836" s="29">
        <f t="shared" si="816"/>
        <v>0</v>
      </c>
      <c r="T836" s="29">
        <f t="shared" si="817"/>
        <v>0</v>
      </c>
      <c r="U836" s="29">
        <f t="shared" si="818"/>
        <v>0</v>
      </c>
      <c r="V836" s="29">
        <f t="shared" si="819"/>
        <v>0</v>
      </c>
      <c r="W836" s="29">
        <f t="shared" si="820"/>
        <v>0</v>
      </c>
      <c r="X836" s="29">
        <f t="shared" si="821"/>
        <v>0</v>
      </c>
      <c r="Y836" s="29">
        <f t="shared" si="822"/>
        <v>0</v>
      </c>
      <c r="Z836" s="29">
        <f t="shared" si="823"/>
        <v>0</v>
      </c>
      <c r="AA836" s="29">
        <f t="shared" si="824"/>
        <v>0</v>
      </c>
      <c r="AB836" s="29">
        <f t="shared" si="825"/>
        <v>0</v>
      </c>
      <c r="AC836" s="29">
        <f t="shared" si="826"/>
        <v>0</v>
      </c>
      <c r="AD836" s="29">
        <f t="shared" si="827"/>
        <v>0</v>
      </c>
      <c r="AE836" s="29">
        <f t="shared" si="828"/>
        <v>0</v>
      </c>
    </row>
    <row r="837" spans="1:31" x14ac:dyDescent="0.25">
      <c r="A837" s="26" t="s">
        <v>557</v>
      </c>
      <c r="B837" s="26" t="s">
        <v>508</v>
      </c>
      <c r="C837" s="26" t="s">
        <v>509</v>
      </c>
      <c r="D837" s="30" t="s">
        <v>510</v>
      </c>
      <c r="E837" s="26"/>
      <c r="F837" s="29" t="s">
        <v>396</v>
      </c>
      <c r="G837" s="26" t="s">
        <v>85</v>
      </c>
      <c r="H837" s="26"/>
      <c r="I837" s="26"/>
      <c r="J837" s="26" t="s">
        <v>511</v>
      </c>
      <c r="K837" s="26"/>
      <c r="L837" s="26"/>
      <c r="M837" s="26"/>
      <c r="N837" s="26"/>
      <c r="O837" s="26"/>
      <c r="Q837" s="29">
        <f t="shared" si="814"/>
        <v>0</v>
      </c>
      <c r="R837" s="29">
        <f t="shared" si="815"/>
        <v>0</v>
      </c>
      <c r="S837" s="29">
        <f t="shared" si="816"/>
        <v>0</v>
      </c>
      <c r="T837" s="29">
        <f t="shared" si="817"/>
        <v>0</v>
      </c>
      <c r="U837" s="29">
        <f t="shared" si="818"/>
        <v>0</v>
      </c>
      <c r="V837" s="29">
        <f t="shared" si="819"/>
        <v>0</v>
      </c>
      <c r="W837" s="29">
        <f t="shared" si="820"/>
        <v>0</v>
      </c>
      <c r="X837" s="29">
        <f t="shared" si="821"/>
        <v>0</v>
      </c>
      <c r="Y837" s="29">
        <f t="shared" si="822"/>
        <v>0</v>
      </c>
      <c r="Z837" s="29">
        <f t="shared" si="823"/>
        <v>0</v>
      </c>
      <c r="AA837" s="29">
        <f t="shared" si="824"/>
        <v>0</v>
      </c>
      <c r="AB837" s="29">
        <f t="shared" si="825"/>
        <v>0</v>
      </c>
      <c r="AC837" s="29">
        <f t="shared" si="826"/>
        <v>0</v>
      </c>
      <c r="AD837" s="29">
        <f t="shared" si="827"/>
        <v>0</v>
      </c>
      <c r="AE837" s="29">
        <f t="shared" si="828"/>
        <v>0</v>
      </c>
    </row>
    <row r="838" spans="1:31" x14ac:dyDescent="0.25">
      <c r="A838" s="28" t="s">
        <v>560</v>
      </c>
      <c r="B838" s="26" t="s">
        <v>561</v>
      </c>
      <c r="C838" s="26" t="s">
        <v>445</v>
      </c>
      <c r="D838" s="26"/>
      <c r="E838" s="26"/>
      <c r="F838" s="29" t="s">
        <v>396</v>
      </c>
      <c r="G838" s="26" t="s">
        <v>446</v>
      </c>
      <c r="H838" s="26"/>
      <c r="I838" s="26"/>
      <c r="J838" s="26" t="s">
        <v>562</v>
      </c>
      <c r="K838" s="26"/>
      <c r="L838" s="26"/>
      <c r="M838" s="26"/>
      <c r="N838" s="26"/>
      <c r="O838" s="26"/>
      <c r="Q838" s="29">
        <f t="shared" ref="Q838:Q901" si="829">A1300</f>
        <v>0</v>
      </c>
      <c r="R838" s="29">
        <f t="shared" ref="R838:R901" si="830">B1300</f>
        <v>0</v>
      </c>
      <c r="S838" s="29">
        <f t="shared" ref="S838:S901" si="831">C1300</f>
        <v>0</v>
      </c>
      <c r="T838" s="29">
        <f t="shared" ref="T838:T901" si="832">D1300</f>
        <v>0</v>
      </c>
      <c r="U838" s="29">
        <f t="shared" ref="U838:U901" si="833">E1300</f>
        <v>0</v>
      </c>
      <c r="V838" s="29">
        <f t="shared" ref="V838:V901" si="834">F1300</f>
        <v>0</v>
      </c>
      <c r="W838" s="29">
        <f t="shared" ref="W838:W901" si="835">G1300</f>
        <v>0</v>
      </c>
      <c r="X838" s="29">
        <f t="shared" ref="X838:X901" si="836">H1300</f>
        <v>0</v>
      </c>
      <c r="Y838" s="29">
        <f t="shared" ref="Y838:Y901" si="837">I1300</f>
        <v>0</v>
      </c>
      <c r="Z838" s="29">
        <f t="shared" ref="Z838:Z901" si="838">J1300</f>
        <v>0</v>
      </c>
      <c r="AA838" s="29">
        <f t="shared" ref="AA838:AA901" si="839">K1300</f>
        <v>0</v>
      </c>
      <c r="AB838" s="29">
        <f t="shared" ref="AB838:AB901" si="840">L1300</f>
        <v>0</v>
      </c>
      <c r="AC838" s="29">
        <f t="shared" ref="AC838:AC901" si="841">M1300</f>
        <v>0</v>
      </c>
      <c r="AD838" s="29">
        <f t="shared" ref="AD838:AD901" si="842">N1300</f>
        <v>0</v>
      </c>
      <c r="AE838" s="29">
        <f t="shared" ref="AE838:AE901" si="843">O1300</f>
        <v>0</v>
      </c>
    </row>
    <row r="839" spans="1:31" x14ac:dyDescent="0.25">
      <c r="A839" s="28" t="s">
        <v>563</v>
      </c>
      <c r="B839" s="26" t="s">
        <v>461</v>
      </c>
      <c r="C839" s="26" t="s">
        <v>520</v>
      </c>
      <c r="D839" s="26"/>
      <c r="E839" s="31"/>
      <c r="F839" s="29" t="s">
        <v>396</v>
      </c>
      <c r="G839" s="26" t="s">
        <v>85</v>
      </c>
      <c r="H839" s="26"/>
      <c r="I839" s="26"/>
      <c r="J839" s="26" t="s">
        <v>478</v>
      </c>
      <c r="K839" s="31"/>
      <c r="L839" s="26"/>
      <c r="M839" s="26"/>
      <c r="N839" s="26"/>
      <c r="O839" s="26"/>
      <c r="Q839" s="29">
        <f t="shared" si="829"/>
        <v>0</v>
      </c>
      <c r="R839" s="29">
        <f t="shared" si="830"/>
        <v>0</v>
      </c>
      <c r="S839" s="29">
        <f t="shared" si="831"/>
        <v>0</v>
      </c>
      <c r="T839" s="29">
        <f t="shared" si="832"/>
        <v>0</v>
      </c>
      <c r="U839" s="29">
        <f t="shared" si="833"/>
        <v>0</v>
      </c>
      <c r="V839" s="29">
        <f t="shared" si="834"/>
        <v>0</v>
      </c>
      <c r="W839" s="29">
        <f t="shared" si="835"/>
        <v>0</v>
      </c>
      <c r="X839" s="29">
        <f t="shared" si="836"/>
        <v>0</v>
      </c>
      <c r="Y839" s="29">
        <f t="shared" si="837"/>
        <v>0</v>
      </c>
      <c r="Z839" s="29">
        <f t="shared" si="838"/>
        <v>0</v>
      </c>
      <c r="AA839" s="29">
        <f t="shared" si="839"/>
        <v>0</v>
      </c>
      <c r="AB839" s="29">
        <f t="shared" si="840"/>
        <v>0</v>
      </c>
      <c r="AC839" s="29">
        <f t="shared" si="841"/>
        <v>0</v>
      </c>
      <c r="AD839" s="29">
        <f t="shared" si="842"/>
        <v>0</v>
      </c>
      <c r="AE839" s="29">
        <f t="shared" si="843"/>
        <v>0</v>
      </c>
    </row>
    <row r="840" spans="1:31" x14ac:dyDescent="0.25">
      <c r="A840" s="28" t="s">
        <v>569</v>
      </c>
      <c r="B840" s="26" t="s">
        <v>561</v>
      </c>
      <c r="C840" s="26" t="s">
        <v>445</v>
      </c>
      <c r="D840" s="26"/>
      <c r="E840" s="26"/>
      <c r="F840" s="29" t="s">
        <v>396</v>
      </c>
      <c r="G840" s="26" t="s">
        <v>446</v>
      </c>
      <c r="H840" s="26"/>
      <c r="I840" s="26"/>
      <c r="J840" s="26" t="s">
        <v>562</v>
      </c>
      <c r="K840" s="26"/>
      <c r="L840" s="26"/>
      <c r="M840" s="26"/>
      <c r="N840" s="26"/>
      <c r="O840" s="26"/>
      <c r="Q840" s="29">
        <f t="shared" si="829"/>
        <v>0</v>
      </c>
      <c r="R840" s="29">
        <f t="shared" si="830"/>
        <v>0</v>
      </c>
      <c r="S840" s="29">
        <f t="shared" si="831"/>
        <v>0</v>
      </c>
      <c r="T840" s="29">
        <f t="shared" si="832"/>
        <v>0</v>
      </c>
      <c r="U840" s="29">
        <f t="shared" si="833"/>
        <v>0</v>
      </c>
      <c r="V840" s="29">
        <f t="shared" si="834"/>
        <v>0</v>
      </c>
      <c r="W840" s="29">
        <f t="shared" si="835"/>
        <v>0</v>
      </c>
      <c r="X840" s="29">
        <f t="shared" si="836"/>
        <v>0</v>
      </c>
      <c r="Y840" s="29">
        <f t="shared" si="837"/>
        <v>0</v>
      </c>
      <c r="Z840" s="29">
        <f t="shared" si="838"/>
        <v>0</v>
      </c>
      <c r="AA840" s="29">
        <f t="shared" si="839"/>
        <v>0</v>
      </c>
      <c r="AB840" s="29">
        <f t="shared" si="840"/>
        <v>0</v>
      </c>
      <c r="AC840" s="29">
        <f t="shared" si="841"/>
        <v>0</v>
      </c>
      <c r="AD840" s="29">
        <f t="shared" si="842"/>
        <v>0</v>
      </c>
      <c r="AE840" s="29">
        <f t="shared" si="843"/>
        <v>0</v>
      </c>
    </row>
    <row r="841" spans="1:31" x14ac:dyDescent="0.25">
      <c r="A841" s="26" t="s">
        <v>570</v>
      </c>
      <c r="B841" s="26" t="s">
        <v>571</v>
      </c>
      <c r="C841" s="26" t="s">
        <v>572</v>
      </c>
      <c r="D841" s="26"/>
      <c r="E841" s="26"/>
      <c r="F841" s="29" t="s">
        <v>222</v>
      </c>
      <c r="G841" s="26" t="s">
        <v>85</v>
      </c>
      <c r="H841" s="26"/>
      <c r="I841" s="26"/>
      <c r="J841" s="26" t="s">
        <v>573</v>
      </c>
      <c r="K841" s="26"/>
      <c r="L841" s="26"/>
      <c r="M841" s="26"/>
      <c r="N841" s="26"/>
      <c r="O841" s="26"/>
      <c r="Q841" s="29">
        <f t="shared" si="829"/>
        <v>0</v>
      </c>
      <c r="R841" s="29">
        <f t="shared" si="830"/>
        <v>0</v>
      </c>
      <c r="S841" s="29">
        <f t="shared" si="831"/>
        <v>0</v>
      </c>
      <c r="T841" s="29">
        <f t="shared" si="832"/>
        <v>0</v>
      </c>
      <c r="U841" s="29">
        <f t="shared" si="833"/>
        <v>0</v>
      </c>
      <c r="V841" s="29">
        <f t="shared" si="834"/>
        <v>0</v>
      </c>
      <c r="W841" s="29">
        <f t="shared" si="835"/>
        <v>0</v>
      </c>
      <c r="X841" s="29">
        <f t="shared" si="836"/>
        <v>0</v>
      </c>
      <c r="Y841" s="29">
        <f t="shared" si="837"/>
        <v>0</v>
      </c>
      <c r="Z841" s="29">
        <f t="shared" si="838"/>
        <v>0</v>
      </c>
      <c r="AA841" s="29">
        <f t="shared" si="839"/>
        <v>0</v>
      </c>
      <c r="AB841" s="29">
        <f t="shared" si="840"/>
        <v>0</v>
      </c>
      <c r="AC841" s="29">
        <f t="shared" si="841"/>
        <v>0</v>
      </c>
      <c r="AD841" s="29">
        <f t="shared" si="842"/>
        <v>0</v>
      </c>
      <c r="AE841" s="29">
        <f t="shared" si="843"/>
        <v>0</v>
      </c>
    </row>
    <row r="842" spans="1:31" x14ac:dyDescent="0.25">
      <c r="A842" s="28" t="s">
        <v>579</v>
      </c>
      <c r="B842" s="26" t="s">
        <v>451</v>
      </c>
      <c r="C842" s="26" t="s">
        <v>249</v>
      </c>
      <c r="D842" s="26" t="s">
        <v>250</v>
      </c>
      <c r="E842" s="26"/>
      <c r="F842" s="29" t="s">
        <v>222</v>
      </c>
      <c r="G842" s="26" t="s">
        <v>446</v>
      </c>
      <c r="H842" s="26"/>
      <c r="I842" s="26"/>
      <c r="J842" s="26" t="s">
        <v>454</v>
      </c>
      <c r="K842" s="26"/>
      <c r="L842" s="26"/>
      <c r="M842" s="26"/>
      <c r="N842" s="26"/>
      <c r="O842" s="26"/>
      <c r="Q842" s="29">
        <f t="shared" si="829"/>
        <v>0</v>
      </c>
      <c r="R842" s="29">
        <f t="shared" si="830"/>
        <v>0</v>
      </c>
      <c r="S842" s="29">
        <f t="shared" si="831"/>
        <v>0</v>
      </c>
      <c r="T842" s="29">
        <f t="shared" si="832"/>
        <v>0</v>
      </c>
      <c r="U842" s="29">
        <f t="shared" si="833"/>
        <v>0</v>
      </c>
      <c r="V842" s="29">
        <f t="shared" si="834"/>
        <v>0</v>
      </c>
      <c r="W842" s="29">
        <f t="shared" si="835"/>
        <v>0</v>
      </c>
      <c r="X842" s="29">
        <f t="shared" si="836"/>
        <v>0</v>
      </c>
      <c r="Y842" s="29">
        <f t="shared" si="837"/>
        <v>0</v>
      </c>
      <c r="Z842" s="29">
        <f t="shared" si="838"/>
        <v>0</v>
      </c>
      <c r="AA842" s="29">
        <f t="shared" si="839"/>
        <v>0</v>
      </c>
      <c r="AB842" s="29">
        <f t="shared" si="840"/>
        <v>0</v>
      </c>
      <c r="AC842" s="29">
        <f t="shared" si="841"/>
        <v>0</v>
      </c>
      <c r="AD842" s="29">
        <f t="shared" si="842"/>
        <v>0</v>
      </c>
      <c r="AE842" s="29">
        <f t="shared" si="843"/>
        <v>0</v>
      </c>
    </row>
    <row r="843" spans="1:31" x14ac:dyDescent="0.25">
      <c r="A843" s="28" t="s">
        <v>584</v>
      </c>
      <c r="B843" s="26" t="s">
        <v>585</v>
      </c>
      <c r="C843" s="26" t="s">
        <v>586</v>
      </c>
      <c r="D843" s="26"/>
      <c r="E843" s="26"/>
      <c r="F843" s="29" t="s">
        <v>222</v>
      </c>
      <c r="G843" s="26" t="s">
        <v>446</v>
      </c>
      <c r="H843" s="26"/>
      <c r="I843" s="26"/>
      <c r="J843" s="26" t="s">
        <v>587</v>
      </c>
      <c r="K843" s="26"/>
      <c r="L843" s="26"/>
      <c r="M843" s="26"/>
      <c r="N843" s="26"/>
      <c r="O843" s="26"/>
      <c r="Q843" s="29">
        <f t="shared" si="829"/>
        <v>0</v>
      </c>
      <c r="R843" s="29">
        <f t="shared" si="830"/>
        <v>0</v>
      </c>
      <c r="S843" s="29">
        <f t="shared" si="831"/>
        <v>0</v>
      </c>
      <c r="T843" s="29">
        <f t="shared" si="832"/>
        <v>0</v>
      </c>
      <c r="U843" s="29">
        <f t="shared" si="833"/>
        <v>0</v>
      </c>
      <c r="V843" s="29">
        <f t="shared" si="834"/>
        <v>0</v>
      </c>
      <c r="W843" s="29">
        <f t="shared" si="835"/>
        <v>0</v>
      </c>
      <c r="X843" s="29">
        <f t="shared" si="836"/>
        <v>0</v>
      </c>
      <c r="Y843" s="29">
        <f t="shared" si="837"/>
        <v>0</v>
      </c>
      <c r="Z843" s="29">
        <f t="shared" si="838"/>
        <v>0</v>
      </c>
      <c r="AA843" s="29">
        <f t="shared" si="839"/>
        <v>0</v>
      </c>
      <c r="AB843" s="29">
        <f t="shared" si="840"/>
        <v>0</v>
      </c>
      <c r="AC843" s="29">
        <f t="shared" si="841"/>
        <v>0</v>
      </c>
      <c r="AD843" s="29">
        <f t="shared" si="842"/>
        <v>0</v>
      </c>
      <c r="AE843" s="29">
        <f t="shared" si="843"/>
        <v>0</v>
      </c>
    </row>
    <row r="844" spans="1:31" x14ac:dyDescent="0.25">
      <c r="A844" s="26" t="s">
        <v>588</v>
      </c>
      <c r="B844" s="26" t="s">
        <v>465</v>
      </c>
      <c r="C844" s="26" t="s">
        <v>466</v>
      </c>
      <c r="D844" s="26" t="s">
        <v>467</v>
      </c>
      <c r="E844" s="26"/>
      <c r="F844" s="29" t="s">
        <v>396</v>
      </c>
      <c r="G844" s="26" t="s">
        <v>85</v>
      </c>
      <c r="H844" s="26"/>
      <c r="I844" s="26"/>
      <c r="J844" s="26" t="s">
        <v>468</v>
      </c>
      <c r="K844" s="26"/>
      <c r="L844" s="26"/>
      <c r="M844" s="26"/>
      <c r="N844" s="26"/>
      <c r="O844" s="26"/>
      <c r="Q844" s="29">
        <f t="shared" si="829"/>
        <v>0</v>
      </c>
      <c r="R844" s="29">
        <f t="shared" si="830"/>
        <v>0</v>
      </c>
      <c r="S844" s="29">
        <f t="shared" si="831"/>
        <v>0</v>
      </c>
      <c r="T844" s="29">
        <f t="shared" si="832"/>
        <v>0</v>
      </c>
      <c r="U844" s="29">
        <f t="shared" si="833"/>
        <v>0</v>
      </c>
      <c r="V844" s="29">
        <f t="shared" si="834"/>
        <v>0</v>
      </c>
      <c r="W844" s="29">
        <f t="shared" si="835"/>
        <v>0</v>
      </c>
      <c r="X844" s="29">
        <f t="shared" si="836"/>
        <v>0</v>
      </c>
      <c r="Y844" s="29">
        <f t="shared" si="837"/>
        <v>0</v>
      </c>
      <c r="Z844" s="29">
        <f t="shared" si="838"/>
        <v>0</v>
      </c>
      <c r="AA844" s="29">
        <f t="shared" si="839"/>
        <v>0</v>
      </c>
      <c r="AB844" s="29">
        <f t="shared" si="840"/>
        <v>0</v>
      </c>
      <c r="AC844" s="29">
        <f t="shared" si="841"/>
        <v>0</v>
      </c>
      <c r="AD844" s="29">
        <f t="shared" si="842"/>
        <v>0</v>
      </c>
      <c r="AE844" s="29">
        <f t="shared" si="843"/>
        <v>0</v>
      </c>
    </row>
    <row r="845" spans="1:31" x14ac:dyDescent="0.25">
      <c r="A845" s="28" t="s">
        <v>593</v>
      </c>
      <c r="B845" s="26" t="s">
        <v>594</v>
      </c>
      <c r="C845" s="29" t="s">
        <v>520</v>
      </c>
      <c r="F845" s="29" t="s">
        <v>396</v>
      </c>
      <c r="G845" s="26" t="s">
        <v>85</v>
      </c>
      <c r="H845" s="26"/>
      <c r="I845" s="26"/>
      <c r="J845" s="26" t="s">
        <v>478</v>
      </c>
      <c r="K845" s="26"/>
      <c r="L845" s="26"/>
      <c r="M845" s="26"/>
      <c r="N845" s="26"/>
      <c r="O845" s="26"/>
      <c r="Q845" s="29">
        <f t="shared" si="829"/>
        <v>0</v>
      </c>
      <c r="R845" s="29">
        <f t="shared" si="830"/>
        <v>0</v>
      </c>
      <c r="S845" s="29">
        <f t="shared" si="831"/>
        <v>0</v>
      </c>
      <c r="T845" s="29">
        <f t="shared" si="832"/>
        <v>0</v>
      </c>
      <c r="U845" s="29">
        <f t="shared" si="833"/>
        <v>0</v>
      </c>
      <c r="V845" s="29">
        <f t="shared" si="834"/>
        <v>0</v>
      </c>
      <c r="W845" s="29">
        <f t="shared" si="835"/>
        <v>0</v>
      </c>
      <c r="X845" s="29">
        <f t="shared" si="836"/>
        <v>0</v>
      </c>
      <c r="Y845" s="29">
        <f t="shared" si="837"/>
        <v>0</v>
      </c>
      <c r="Z845" s="29">
        <f t="shared" si="838"/>
        <v>0</v>
      </c>
      <c r="AA845" s="29">
        <f t="shared" si="839"/>
        <v>0</v>
      </c>
      <c r="AB845" s="29">
        <f t="shared" si="840"/>
        <v>0</v>
      </c>
      <c r="AC845" s="29">
        <f t="shared" si="841"/>
        <v>0</v>
      </c>
      <c r="AD845" s="29">
        <f t="shared" si="842"/>
        <v>0</v>
      </c>
      <c r="AE845" s="29">
        <f t="shared" si="843"/>
        <v>0</v>
      </c>
    </row>
    <row r="846" spans="1:31" x14ac:dyDescent="0.25">
      <c r="A846" s="28" t="s">
        <v>595</v>
      </c>
      <c r="B846" s="26" t="s">
        <v>596</v>
      </c>
      <c r="C846" s="26" t="s">
        <v>597</v>
      </c>
      <c r="D846" s="26"/>
      <c r="E846" s="31"/>
      <c r="F846" s="26" t="s">
        <v>396</v>
      </c>
      <c r="G846" s="26" t="s">
        <v>85</v>
      </c>
      <c r="H846" s="26"/>
      <c r="I846" s="26"/>
      <c r="J846" s="26" t="s">
        <v>598</v>
      </c>
      <c r="K846" s="31"/>
      <c r="L846" s="26"/>
      <c r="M846" s="26"/>
      <c r="N846" s="26"/>
      <c r="O846" s="26"/>
      <c r="Q846" s="29">
        <f t="shared" si="829"/>
        <v>0</v>
      </c>
      <c r="R846" s="29">
        <f t="shared" si="830"/>
        <v>0</v>
      </c>
      <c r="S846" s="29">
        <f t="shared" si="831"/>
        <v>0</v>
      </c>
      <c r="T846" s="29">
        <f t="shared" si="832"/>
        <v>0</v>
      </c>
      <c r="U846" s="29">
        <f t="shared" si="833"/>
        <v>0</v>
      </c>
      <c r="V846" s="29">
        <f t="shared" si="834"/>
        <v>0</v>
      </c>
      <c r="W846" s="29">
        <f t="shared" si="835"/>
        <v>0</v>
      </c>
      <c r="X846" s="29">
        <f t="shared" si="836"/>
        <v>0</v>
      </c>
      <c r="Y846" s="29">
        <f t="shared" si="837"/>
        <v>0</v>
      </c>
      <c r="Z846" s="29">
        <f t="shared" si="838"/>
        <v>0</v>
      </c>
      <c r="AA846" s="29">
        <f t="shared" si="839"/>
        <v>0</v>
      </c>
      <c r="AB846" s="29">
        <f t="shared" si="840"/>
        <v>0</v>
      </c>
      <c r="AC846" s="29">
        <f t="shared" si="841"/>
        <v>0</v>
      </c>
      <c r="AD846" s="29">
        <f t="shared" si="842"/>
        <v>0</v>
      </c>
      <c r="AE846" s="29">
        <f t="shared" si="843"/>
        <v>0</v>
      </c>
    </row>
    <row r="847" spans="1:31" x14ac:dyDescent="0.25">
      <c r="A847" s="28" t="s">
        <v>599</v>
      </c>
      <c r="B847" s="26" t="s">
        <v>596</v>
      </c>
      <c r="C847" s="26" t="s">
        <v>597</v>
      </c>
      <c r="D847" s="26"/>
      <c r="E847" s="31"/>
      <c r="F847" s="26" t="s">
        <v>396</v>
      </c>
      <c r="G847" s="26" t="s">
        <v>85</v>
      </c>
      <c r="H847" s="26"/>
      <c r="I847" s="26"/>
      <c r="J847" s="26" t="s">
        <v>598</v>
      </c>
      <c r="K847" s="31"/>
      <c r="L847" s="26"/>
      <c r="M847" s="26"/>
      <c r="N847" s="26"/>
      <c r="O847" s="26"/>
      <c r="Q847" s="29">
        <f t="shared" si="829"/>
        <v>0</v>
      </c>
      <c r="R847" s="29">
        <f t="shared" si="830"/>
        <v>0</v>
      </c>
      <c r="S847" s="29">
        <f t="shared" si="831"/>
        <v>0</v>
      </c>
      <c r="T847" s="29">
        <f t="shared" si="832"/>
        <v>0</v>
      </c>
      <c r="U847" s="29">
        <f t="shared" si="833"/>
        <v>0</v>
      </c>
      <c r="V847" s="29">
        <f t="shared" si="834"/>
        <v>0</v>
      </c>
      <c r="W847" s="29">
        <f t="shared" si="835"/>
        <v>0</v>
      </c>
      <c r="X847" s="29">
        <f t="shared" si="836"/>
        <v>0</v>
      </c>
      <c r="Y847" s="29">
        <f t="shared" si="837"/>
        <v>0</v>
      </c>
      <c r="Z847" s="29">
        <f t="shared" si="838"/>
        <v>0</v>
      </c>
      <c r="AA847" s="29">
        <f t="shared" si="839"/>
        <v>0</v>
      </c>
      <c r="AB847" s="29">
        <f t="shared" si="840"/>
        <v>0</v>
      </c>
      <c r="AC847" s="29">
        <f t="shared" si="841"/>
        <v>0</v>
      </c>
      <c r="AD847" s="29">
        <f t="shared" si="842"/>
        <v>0</v>
      </c>
      <c r="AE847" s="29">
        <f t="shared" si="843"/>
        <v>0</v>
      </c>
    </row>
    <row r="848" spans="1:31" x14ac:dyDescent="0.25">
      <c r="A848" s="28" t="s">
        <v>600</v>
      </c>
      <c r="B848" s="26" t="s">
        <v>596</v>
      </c>
      <c r="C848" s="26" t="s">
        <v>597</v>
      </c>
      <c r="D848" s="26"/>
      <c r="E848" s="31"/>
      <c r="F848" s="26" t="s">
        <v>396</v>
      </c>
      <c r="G848" s="26" t="s">
        <v>85</v>
      </c>
      <c r="H848" s="26"/>
      <c r="I848" s="26"/>
      <c r="J848" s="26" t="s">
        <v>598</v>
      </c>
      <c r="K848" s="31"/>
      <c r="L848" s="26"/>
      <c r="M848" s="26"/>
      <c r="N848" s="26"/>
      <c r="O848" s="26"/>
      <c r="Q848" s="29">
        <f t="shared" si="829"/>
        <v>0</v>
      </c>
      <c r="R848" s="29">
        <f t="shared" si="830"/>
        <v>0</v>
      </c>
      <c r="S848" s="29">
        <f t="shared" si="831"/>
        <v>0</v>
      </c>
      <c r="T848" s="29">
        <f t="shared" si="832"/>
        <v>0</v>
      </c>
      <c r="U848" s="29">
        <f t="shared" si="833"/>
        <v>0</v>
      </c>
      <c r="V848" s="29">
        <f t="shared" si="834"/>
        <v>0</v>
      </c>
      <c r="W848" s="29">
        <f t="shared" si="835"/>
        <v>0</v>
      </c>
      <c r="X848" s="29">
        <f t="shared" si="836"/>
        <v>0</v>
      </c>
      <c r="Y848" s="29">
        <f t="shared" si="837"/>
        <v>0</v>
      </c>
      <c r="Z848" s="29">
        <f t="shared" si="838"/>
        <v>0</v>
      </c>
      <c r="AA848" s="29">
        <f t="shared" si="839"/>
        <v>0</v>
      </c>
      <c r="AB848" s="29">
        <f t="shared" si="840"/>
        <v>0</v>
      </c>
      <c r="AC848" s="29">
        <f t="shared" si="841"/>
        <v>0</v>
      </c>
      <c r="AD848" s="29">
        <f t="shared" si="842"/>
        <v>0</v>
      </c>
      <c r="AE848" s="29">
        <f t="shared" si="843"/>
        <v>0</v>
      </c>
    </row>
    <row r="849" spans="1:31" x14ac:dyDescent="0.25">
      <c r="A849" s="28" t="s">
        <v>601</v>
      </c>
      <c r="B849" s="26" t="s">
        <v>596</v>
      </c>
      <c r="C849" s="26" t="s">
        <v>597</v>
      </c>
      <c r="D849" s="26"/>
      <c r="E849" s="31"/>
      <c r="F849" s="26" t="s">
        <v>396</v>
      </c>
      <c r="G849" s="26" t="s">
        <v>85</v>
      </c>
      <c r="H849" s="26"/>
      <c r="I849" s="26"/>
      <c r="J849" s="26" t="s">
        <v>598</v>
      </c>
      <c r="K849" s="31"/>
      <c r="L849" s="26"/>
      <c r="M849" s="26"/>
      <c r="N849" s="26"/>
      <c r="O849" s="26"/>
      <c r="Q849" s="29">
        <f t="shared" si="829"/>
        <v>0</v>
      </c>
      <c r="R849" s="29">
        <f t="shared" si="830"/>
        <v>0</v>
      </c>
      <c r="S849" s="29">
        <f t="shared" si="831"/>
        <v>0</v>
      </c>
      <c r="T849" s="29">
        <f t="shared" si="832"/>
        <v>0</v>
      </c>
      <c r="U849" s="29">
        <f t="shared" si="833"/>
        <v>0</v>
      </c>
      <c r="V849" s="29">
        <f t="shared" si="834"/>
        <v>0</v>
      </c>
      <c r="W849" s="29">
        <f t="shared" si="835"/>
        <v>0</v>
      </c>
      <c r="X849" s="29">
        <f t="shared" si="836"/>
        <v>0</v>
      </c>
      <c r="Y849" s="29">
        <f t="shared" si="837"/>
        <v>0</v>
      </c>
      <c r="Z849" s="29">
        <f t="shared" si="838"/>
        <v>0</v>
      </c>
      <c r="AA849" s="29">
        <f t="shared" si="839"/>
        <v>0</v>
      </c>
      <c r="AB849" s="29">
        <f t="shared" si="840"/>
        <v>0</v>
      </c>
      <c r="AC849" s="29">
        <f t="shared" si="841"/>
        <v>0</v>
      </c>
      <c r="AD849" s="29">
        <f t="shared" si="842"/>
        <v>0</v>
      </c>
      <c r="AE849" s="29">
        <f t="shared" si="843"/>
        <v>0</v>
      </c>
    </row>
    <row r="850" spans="1:31" x14ac:dyDescent="0.25">
      <c r="A850" s="28" t="s">
        <v>8604</v>
      </c>
      <c r="B850" s="26" t="s">
        <v>596</v>
      </c>
      <c r="C850" s="26" t="s">
        <v>597</v>
      </c>
      <c r="D850" s="26"/>
      <c r="E850" s="31"/>
      <c r="F850" s="31" t="s">
        <v>396</v>
      </c>
      <c r="G850" s="26" t="s">
        <v>85</v>
      </c>
      <c r="H850" s="26"/>
      <c r="I850" s="26"/>
      <c r="J850" s="26" t="s">
        <v>598</v>
      </c>
      <c r="K850" s="31"/>
      <c r="L850" s="26"/>
      <c r="M850" s="26"/>
      <c r="N850" s="26"/>
      <c r="O850" s="26"/>
      <c r="Q850" s="29">
        <f t="shared" si="829"/>
        <v>0</v>
      </c>
      <c r="R850" s="29">
        <f t="shared" si="830"/>
        <v>0</v>
      </c>
      <c r="S850" s="29">
        <f t="shared" si="831"/>
        <v>0</v>
      </c>
      <c r="T850" s="29">
        <f t="shared" si="832"/>
        <v>0</v>
      </c>
      <c r="U850" s="29">
        <f t="shared" si="833"/>
        <v>0</v>
      </c>
      <c r="V850" s="29">
        <f t="shared" si="834"/>
        <v>0</v>
      </c>
      <c r="W850" s="29">
        <f t="shared" si="835"/>
        <v>0</v>
      </c>
      <c r="X850" s="29">
        <f t="shared" si="836"/>
        <v>0</v>
      </c>
      <c r="Y850" s="29">
        <f t="shared" si="837"/>
        <v>0</v>
      </c>
      <c r="Z850" s="29">
        <f t="shared" si="838"/>
        <v>0</v>
      </c>
      <c r="AA850" s="29">
        <f t="shared" si="839"/>
        <v>0</v>
      </c>
      <c r="AB850" s="29">
        <f t="shared" si="840"/>
        <v>0</v>
      </c>
      <c r="AC850" s="29">
        <f t="shared" si="841"/>
        <v>0</v>
      </c>
      <c r="AD850" s="29">
        <f t="shared" si="842"/>
        <v>0</v>
      </c>
      <c r="AE850" s="29">
        <f t="shared" si="843"/>
        <v>0</v>
      </c>
    </row>
    <row r="851" spans="1:31" x14ac:dyDescent="0.25">
      <c r="A851" s="28" t="s">
        <v>603</v>
      </c>
      <c r="B851" s="26" t="s">
        <v>461</v>
      </c>
      <c r="C851" s="26" t="s">
        <v>559</v>
      </c>
      <c r="D851" s="26"/>
      <c r="E851" s="26"/>
      <c r="F851" s="29" t="s">
        <v>396</v>
      </c>
      <c r="G851" s="26" t="s">
        <v>85</v>
      </c>
      <c r="H851" s="26"/>
      <c r="I851" s="26"/>
      <c r="J851" s="26" t="s">
        <v>527</v>
      </c>
      <c r="K851" s="26"/>
      <c r="L851" s="26"/>
      <c r="M851" s="26"/>
      <c r="N851" s="26"/>
      <c r="O851" s="26"/>
      <c r="Q851" s="29">
        <f t="shared" si="829"/>
        <v>0</v>
      </c>
      <c r="R851" s="29">
        <f t="shared" si="830"/>
        <v>0</v>
      </c>
      <c r="S851" s="29">
        <f t="shared" si="831"/>
        <v>0</v>
      </c>
      <c r="T851" s="29">
        <f t="shared" si="832"/>
        <v>0</v>
      </c>
      <c r="U851" s="29">
        <f t="shared" si="833"/>
        <v>0</v>
      </c>
      <c r="V851" s="29">
        <f t="shared" si="834"/>
        <v>0</v>
      </c>
      <c r="W851" s="29">
        <f t="shared" si="835"/>
        <v>0</v>
      </c>
      <c r="X851" s="29">
        <f t="shared" si="836"/>
        <v>0</v>
      </c>
      <c r="Y851" s="29">
        <f t="shared" si="837"/>
        <v>0</v>
      </c>
      <c r="Z851" s="29">
        <f t="shared" si="838"/>
        <v>0</v>
      </c>
      <c r="AA851" s="29">
        <f t="shared" si="839"/>
        <v>0</v>
      </c>
      <c r="AB851" s="29">
        <f t="shared" si="840"/>
        <v>0</v>
      </c>
      <c r="AC851" s="29">
        <f t="shared" si="841"/>
        <v>0</v>
      </c>
      <c r="AD851" s="29">
        <f t="shared" si="842"/>
        <v>0</v>
      </c>
      <c r="AE851" s="29">
        <f t="shared" si="843"/>
        <v>0</v>
      </c>
    </row>
    <row r="852" spans="1:31" x14ac:dyDescent="0.25">
      <c r="A852" s="28" t="s">
        <v>604</v>
      </c>
      <c r="B852" s="26" t="s">
        <v>596</v>
      </c>
      <c r="C852" s="26" t="s">
        <v>605</v>
      </c>
      <c r="D852" s="26"/>
      <c r="E852" s="31"/>
      <c r="F852" s="29" t="s">
        <v>396</v>
      </c>
      <c r="G852" s="26" t="s">
        <v>85</v>
      </c>
      <c r="H852" s="26"/>
      <c r="I852" s="26"/>
      <c r="J852" s="26" t="s">
        <v>598</v>
      </c>
      <c r="K852" s="31"/>
      <c r="L852" s="26"/>
      <c r="M852" s="26"/>
      <c r="N852" s="26"/>
      <c r="O852" s="26"/>
      <c r="Q852" s="29">
        <f t="shared" si="829"/>
        <v>0</v>
      </c>
      <c r="R852" s="29">
        <f t="shared" si="830"/>
        <v>0</v>
      </c>
      <c r="S852" s="29">
        <f t="shared" si="831"/>
        <v>0</v>
      </c>
      <c r="T852" s="29">
        <f t="shared" si="832"/>
        <v>0</v>
      </c>
      <c r="U852" s="29">
        <f t="shared" si="833"/>
        <v>0</v>
      </c>
      <c r="V852" s="29">
        <f t="shared" si="834"/>
        <v>0</v>
      </c>
      <c r="W852" s="29">
        <f t="shared" si="835"/>
        <v>0</v>
      </c>
      <c r="X852" s="29">
        <f t="shared" si="836"/>
        <v>0</v>
      </c>
      <c r="Y852" s="29">
        <f t="shared" si="837"/>
        <v>0</v>
      </c>
      <c r="Z852" s="29">
        <f t="shared" si="838"/>
        <v>0</v>
      </c>
      <c r="AA852" s="29">
        <f t="shared" si="839"/>
        <v>0</v>
      </c>
      <c r="AB852" s="29">
        <f t="shared" si="840"/>
        <v>0</v>
      </c>
      <c r="AC852" s="29">
        <f t="shared" si="841"/>
        <v>0</v>
      </c>
      <c r="AD852" s="29">
        <f t="shared" si="842"/>
        <v>0</v>
      </c>
      <c r="AE852" s="29">
        <f t="shared" si="843"/>
        <v>0</v>
      </c>
    </row>
    <row r="853" spans="1:31" x14ac:dyDescent="0.25">
      <c r="A853" s="28" t="s">
        <v>606</v>
      </c>
      <c r="B853" s="26" t="s">
        <v>571</v>
      </c>
      <c r="C853" s="26" t="s">
        <v>607</v>
      </c>
      <c r="D853" s="26" t="s">
        <v>608</v>
      </c>
      <c r="E853" s="31"/>
      <c r="F853" s="29" t="s">
        <v>222</v>
      </c>
      <c r="G853" s="26" t="s">
        <v>85</v>
      </c>
      <c r="H853" s="26"/>
      <c r="I853" s="26"/>
      <c r="J853" s="26" t="s">
        <v>573</v>
      </c>
      <c r="K853" s="31"/>
      <c r="L853" s="26"/>
      <c r="M853" s="26"/>
      <c r="N853" s="26"/>
      <c r="O853" s="26"/>
      <c r="Q853" s="29">
        <f t="shared" si="829"/>
        <v>0</v>
      </c>
      <c r="R853" s="29">
        <f t="shared" si="830"/>
        <v>0</v>
      </c>
      <c r="S853" s="29">
        <f t="shared" si="831"/>
        <v>0</v>
      </c>
      <c r="T853" s="29">
        <f t="shared" si="832"/>
        <v>0</v>
      </c>
      <c r="U853" s="29">
        <f t="shared" si="833"/>
        <v>0</v>
      </c>
      <c r="V853" s="29">
        <f t="shared" si="834"/>
        <v>0</v>
      </c>
      <c r="W853" s="29">
        <f t="shared" si="835"/>
        <v>0</v>
      </c>
      <c r="X853" s="29">
        <f t="shared" si="836"/>
        <v>0</v>
      </c>
      <c r="Y853" s="29">
        <f t="shared" si="837"/>
        <v>0</v>
      </c>
      <c r="Z853" s="29">
        <f t="shared" si="838"/>
        <v>0</v>
      </c>
      <c r="AA853" s="29">
        <f t="shared" si="839"/>
        <v>0</v>
      </c>
      <c r="AB853" s="29">
        <f t="shared" si="840"/>
        <v>0</v>
      </c>
      <c r="AC853" s="29">
        <f t="shared" si="841"/>
        <v>0</v>
      </c>
      <c r="AD853" s="29">
        <f t="shared" si="842"/>
        <v>0</v>
      </c>
      <c r="AE853" s="29">
        <f t="shared" si="843"/>
        <v>0</v>
      </c>
    </row>
    <row r="854" spans="1:31" x14ac:dyDescent="0.25">
      <c r="A854" s="28" t="s">
        <v>620</v>
      </c>
      <c r="B854" s="29" t="s">
        <v>621</v>
      </c>
      <c r="C854" s="29" t="s">
        <v>605</v>
      </c>
      <c r="F854" s="29" t="s">
        <v>396</v>
      </c>
      <c r="G854" s="26" t="s">
        <v>85</v>
      </c>
      <c r="H854" s="26"/>
      <c r="I854" s="26"/>
      <c r="J854" s="26" t="s">
        <v>622</v>
      </c>
      <c r="K854" s="31"/>
      <c r="L854" s="26"/>
      <c r="M854" s="26"/>
      <c r="N854" s="26"/>
      <c r="O854" s="26"/>
      <c r="Q854" s="29">
        <f t="shared" si="829"/>
        <v>0</v>
      </c>
      <c r="R854" s="29">
        <f t="shared" si="830"/>
        <v>0</v>
      </c>
      <c r="S854" s="29">
        <f t="shared" si="831"/>
        <v>0</v>
      </c>
      <c r="T854" s="29">
        <f t="shared" si="832"/>
        <v>0</v>
      </c>
      <c r="U854" s="29">
        <f t="shared" si="833"/>
        <v>0</v>
      </c>
      <c r="V854" s="29">
        <f t="shared" si="834"/>
        <v>0</v>
      </c>
      <c r="W854" s="29">
        <f t="shared" si="835"/>
        <v>0</v>
      </c>
      <c r="X854" s="29">
        <f t="shared" si="836"/>
        <v>0</v>
      </c>
      <c r="Y854" s="29">
        <f t="shared" si="837"/>
        <v>0</v>
      </c>
      <c r="Z854" s="29">
        <f t="shared" si="838"/>
        <v>0</v>
      </c>
      <c r="AA854" s="29">
        <f t="shared" si="839"/>
        <v>0</v>
      </c>
      <c r="AB854" s="29">
        <f t="shared" si="840"/>
        <v>0</v>
      </c>
      <c r="AC854" s="29">
        <f t="shared" si="841"/>
        <v>0</v>
      </c>
      <c r="AD854" s="29">
        <f t="shared" si="842"/>
        <v>0</v>
      </c>
      <c r="AE854" s="29">
        <f t="shared" si="843"/>
        <v>0</v>
      </c>
    </row>
    <row r="855" spans="1:31" x14ac:dyDescent="0.25">
      <c r="A855" s="26" t="s">
        <v>623</v>
      </c>
      <c r="B855" s="26" t="s">
        <v>451</v>
      </c>
      <c r="C855" s="26" t="s">
        <v>452</v>
      </c>
      <c r="D855" s="31" t="s">
        <v>453</v>
      </c>
      <c r="E855" s="26"/>
      <c r="F855" s="29" t="s">
        <v>222</v>
      </c>
      <c r="G855" s="26" t="s">
        <v>446</v>
      </c>
      <c r="H855" s="26"/>
      <c r="I855" s="26"/>
      <c r="J855" s="26" t="s">
        <v>454</v>
      </c>
      <c r="K855" s="26"/>
      <c r="L855" s="26"/>
      <c r="M855" s="26"/>
      <c r="N855" s="26"/>
      <c r="O855" s="26"/>
      <c r="Q855" s="29">
        <f t="shared" si="829"/>
        <v>0</v>
      </c>
      <c r="R855" s="29">
        <f t="shared" si="830"/>
        <v>0</v>
      </c>
      <c r="S855" s="29">
        <f t="shared" si="831"/>
        <v>0</v>
      </c>
      <c r="T855" s="29">
        <f t="shared" si="832"/>
        <v>0</v>
      </c>
      <c r="U855" s="29">
        <f t="shared" si="833"/>
        <v>0</v>
      </c>
      <c r="V855" s="29">
        <f t="shared" si="834"/>
        <v>0</v>
      </c>
      <c r="W855" s="29">
        <f t="shared" si="835"/>
        <v>0</v>
      </c>
      <c r="X855" s="29">
        <f t="shared" si="836"/>
        <v>0</v>
      </c>
      <c r="Y855" s="29">
        <f t="shared" si="837"/>
        <v>0</v>
      </c>
      <c r="Z855" s="29">
        <f t="shared" si="838"/>
        <v>0</v>
      </c>
      <c r="AA855" s="29">
        <f t="shared" si="839"/>
        <v>0</v>
      </c>
      <c r="AB855" s="29">
        <f t="shared" si="840"/>
        <v>0</v>
      </c>
      <c r="AC855" s="29">
        <f t="shared" si="841"/>
        <v>0</v>
      </c>
      <c r="AD855" s="29">
        <f t="shared" si="842"/>
        <v>0</v>
      </c>
      <c r="AE855" s="29">
        <f t="shared" si="843"/>
        <v>0</v>
      </c>
    </row>
    <row r="856" spans="1:31" x14ac:dyDescent="0.25">
      <c r="A856" s="28" t="s">
        <v>624</v>
      </c>
      <c r="B856" s="29" t="s">
        <v>561</v>
      </c>
      <c r="C856" s="29" t="s">
        <v>445</v>
      </c>
      <c r="F856" s="29" t="s">
        <v>396</v>
      </c>
      <c r="G856" s="26" t="s">
        <v>446</v>
      </c>
      <c r="H856" s="26"/>
      <c r="I856" s="26"/>
      <c r="J856" s="26" t="s">
        <v>562</v>
      </c>
      <c r="K856" s="31"/>
      <c r="L856" s="26"/>
      <c r="M856" s="26"/>
      <c r="N856" s="26"/>
      <c r="O856" s="26"/>
      <c r="Q856" s="29">
        <f t="shared" si="829"/>
        <v>0</v>
      </c>
      <c r="R856" s="29">
        <f t="shared" si="830"/>
        <v>0</v>
      </c>
      <c r="S856" s="29">
        <f t="shared" si="831"/>
        <v>0</v>
      </c>
      <c r="T856" s="29">
        <f t="shared" si="832"/>
        <v>0</v>
      </c>
      <c r="U856" s="29">
        <f t="shared" si="833"/>
        <v>0</v>
      </c>
      <c r="V856" s="29">
        <f t="shared" si="834"/>
        <v>0</v>
      </c>
      <c r="W856" s="29">
        <f t="shared" si="835"/>
        <v>0</v>
      </c>
      <c r="X856" s="29">
        <f t="shared" si="836"/>
        <v>0</v>
      </c>
      <c r="Y856" s="29">
        <f t="shared" si="837"/>
        <v>0</v>
      </c>
      <c r="Z856" s="29">
        <f t="shared" si="838"/>
        <v>0</v>
      </c>
      <c r="AA856" s="29">
        <f t="shared" si="839"/>
        <v>0</v>
      </c>
      <c r="AB856" s="29">
        <f t="shared" si="840"/>
        <v>0</v>
      </c>
      <c r="AC856" s="29">
        <f t="shared" si="841"/>
        <v>0</v>
      </c>
      <c r="AD856" s="29">
        <f t="shared" si="842"/>
        <v>0</v>
      </c>
      <c r="AE856" s="29">
        <f t="shared" si="843"/>
        <v>0</v>
      </c>
    </row>
    <row r="857" spans="1:31" x14ac:dyDescent="0.25">
      <c r="A857" s="26" t="s">
        <v>630</v>
      </c>
      <c r="B857" s="26" t="s">
        <v>571</v>
      </c>
      <c r="C857" s="26" t="s">
        <v>572</v>
      </c>
      <c r="D857" s="26"/>
      <c r="E857" s="26"/>
      <c r="F857" s="29" t="s">
        <v>222</v>
      </c>
      <c r="G857" s="26" t="s">
        <v>85</v>
      </c>
      <c r="H857" s="26"/>
      <c r="I857" s="26"/>
      <c r="J857" s="26" t="s">
        <v>573</v>
      </c>
      <c r="K857" s="26"/>
      <c r="L857" s="26"/>
      <c r="M857" s="26"/>
      <c r="N857" s="26"/>
      <c r="O857" s="26"/>
      <c r="Q857" s="29">
        <f t="shared" si="829"/>
        <v>0</v>
      </c>
      <c r="R857" s="29">
        <f t="shared" si="830"/>
        <v>0</v>
      </c>
      <c r="S857" s="29">
        <f t="shared" si="831"/>
        <v>0</v>
      </c>
      <c r="T857" s="29">
        <f t="shared" si="832"/>
        <v>0</v>
      </c>
      <c r="U857" s="29">
        <f t="shared" si="833"/>
        <v>0</v>
      </c>
      <c r="V857" s="29">
        <f t="shared" si="834"/>
        <v>0</v>
      </c>
      <c r="W857" s="29">
        <f t="shared" si="835"/>
        <v>0</v>
      </c>
      <c r="X857" s="29">
        <f t="shared" si="836"/>
        <v>0</v>
      </c>
      <c r="Y857" s="29">
        <f t="shared" si="837"/>
        <v>0</v>
      </c>
      <c r="Z857" s="29">
        <f t="shared" si="838"/>
        <v>0</v>
      </c>
      <c r="AA857" s="29">
        <f t="shared" si="839"/>
        <v>0</v>
      </c>
      <c r="AB857" s="29">
        <f t="shared" si="840"/>
        <v>0</v>
      </c>
      <c r="AC857" s="29">
        <f t="shared" si="841"/>
        <v>0</v>
      </c>
      <c r="AD857" s="29">
        <f t="shared" si="842"/>
        <v>0</v>
      </c>
      <c r="AE857" s="29">
        <f t="shared" si="843"/>
        <v>0</v>
      </c>
    </row>
    <row r="858" spans="1:31" x14ac:dyDescent="0.25">
      <c r="A858" s="28" t="s">
        <v>633</v>
      </c>
      <c r="B858" s="29" t="s">
        <v>508</v>
      </c>
      <c r="C858" s="29" t="s">
        <v>509</v>
      </c>
      <c r="D858" s="30" t="s">
        <v>510</v>
      </c>
      <c r="F858" s="29" t="s">
        <v>396</v>
      </c>
      <c r="G858" s="26" t="s">
        <v>85</v>
      </c>
      <c r="H858" s="26"/>
      <c r="I858" s="26"/>
      <c r="J858" s="26" t="s">
        <v>511</v>
      </c>
      <c r="K858" s="31"/>
      <c r="L858" s="26"/>
      <c r="M858" s="26"/>
      <c r="N858" s="26"/>
      <c r="O858" s="26"/>
      <c r="Q858" s="29">
        <f t="shared" si="829"/>
        <v>0</v>
      </c>
      <c r="R858" s="29">
        <f t="shared" si="830"/>
        <v>0</v>
      </c>
      <c r="S858" s="29">
        <f t="shared" si="831"/>
        <v>0</v>
      </c>
      <c r="T858" s="29">
        <f t="shared" si="832"/>
        <v>0</v>
      </c>
      <c r="U858" s="29">
        <f t="shared" si="833"/>
        <v>0</v>
      </c>
      <c r="V858" s="29">
        <f t="shared" si="834"/>
        <v>0</v>
      </c>
      <c r="W858" s="29">
        <f t="shared" si="835"/>
        <v>0</v>
      </c>
      <c r="X858" s="29">
        <f t="shared" si="836"/>
        <v>0</v>
      </c>
      <c r="Y858" s="29">
        <f t="shared" si="837"/>
        <v>0</v>
      </c>
      <c r="Z858" s="29">
        <f t="shared" si="838"/>
        <v>0</v>
      </c>
      <c r="AA858" s="29">
        <f t="shared" si="839"/>
        <v>0</v>
      </c>
      <c r="AB858" s="29">
        <f t="shared" si="840"/>
        <v>0</v>
      </c>
      <c r="AC858" s="29">
        <f t="shared" si="841"/>
        <v>0</v>
      </c>
      <c r="AD858" s="29">
        <f t="shared" si="842"/>
        <v>0</v>
      </c>
      <c r="AE858" s="29">
        <f t="shared" si="843"/>
        <v>0</v>
      </c>
    </row>
    <row r="859" spans="1:31" x14ac:dyDescent="0.25">
      <c r="A859" s="28" t="s">
        <v>642</v>
      </c>
      <c r="B859" s="29" t="s">
        <v>643</v>
      </c>
      <c r="C859" s="26" t="s">
        <v>520</v>
      </c>
      <c r="D859" s="26"/>
      <c r="E859" s="26"/>
      <c r="F859" s="29" t="s">
        <v>396</v>
      </c>
      <c r="G859" s="26" t="s">
        <v>85</v>
      </c>
      <c r="H859" s="26"/>
      <c r="I859" s="26"/>
      <c r="J859" s="26" t="s">
        <v>644</v>
      </c>
      <c r="K859" s="26"/>
      <c r="L859" s="26"/>
      <c r="M859" s="26"/>
      <c r="N859" s="26"/>
      <c r="O859" s="26"/>
      <c r="Q859" s="29">
        <f t="shared" si="829"/>
        <v>0</v>
      </c>
      <c r="R859" s="29">
        <f t="shared" si="830"/>
        <v>0</v>
      </c>
      <c r="S859" s="29">
        <f t="shared" si="831"/>
        <v>0</v>
      </c>
      <c r="T859" s="29">
        <f t="shared" si="832"/>
        <v>0</v>
      </c>
      <c r="U859" s="29">
        <f t="shared" si="833"/>
        <v>0</v>
      </c>
      <c r="V859" s="29">
        <f t="shared" si="834"/>
        <v>0</v>
      </c>
      <c r="W859" s="29">
        <f t="shared" si="835"/>
        <v>0</v>
      </c>
      <c r="X859" s="29">
        <f t="shared" si="836"/>
        <v>0</v>
      </c>
      <c r="Y859" s="29">
        <f t="shared" si="837"/>
        <v>0</v>
      </c>
      <c r="Z859" s="29">
        <f t="shared" si="838"/>
        <v>0</v>
      </c>
      <c r="AA859" s="29">
        <f t="shared" si="839"/>
        <v>0</v>
      </c>
      <c r="AB859" s="29">
        <f t="shared" si="840"/>
        <v>0</v>
      </c>
      <c r="AC859" s="29">
        <f t="shared" si="841"/>
        <v>0</v>
      </c>
      <c r="AD859" s="29">
        <f t="shared" si="842"/>
        <v>0</v>
      </c>
      <c r="AE859" s="29">
        <f t="shared" si="843"/>
        <v>0</v>
      </c>
    </row>
    <row r="860" spans="1:31" x14ac:dyDescent="0.25">
      <c r="A860" s="28" t="s">
        <v>645</v>
      </c>
      <c r="B860" s="29" t="s">
        <v>643</v>
      </c>
      <c r="C860" s="26" t="s">
        <v>520</v>
      </c>
      <c r="D860" s="26"/>
      <c r="E860" s="26"/>
      <c r="F860" s="29" t="s">
        <v>396</v>
      </c>
      <c r="G860" s="26" t="s">
        <v>85</v>
      </c>
      <c r="H860" s="26"/>
      <c r="I860" s="26"/>
      <c r="J860" s="26" t="s">
        <v>644</v>
      </c>
      <c r="K860" s="26"/>
      <c r="L860" s="26"/>
      <c r="M860" s="26"/>
      <c r="N860" s="26"/>
      <c r="O860" s="26"/>
      <c r="Q860" s="29">
        <f t="shared" si="829"/>
        <v>0</v>
      </c>
      <c r="R860" s="29">
        <f t="shared" si="830"/>
        <v>0</v>
      </c>
      <c r="S860" s="29">
        <f t="shared" si="831"/>
        <v>0</v>
      </c>
      <c r="T860" s="29">
        <f t="shared" si="832"/>
        <v>0</v>
      </c>
      <c r="U860" s="29">
        <f t="shared" si="833"/>
        <v>0</v>
      </c>
      <c r="V860" s="29">
        <f t="shared" si="834"/>
        <v>0</v>
      </c>
      <c r="W860" s="29">
        <f t="shared" si="835"/>
        <v>0</v>
      </c>
      <c r="X860" s="29">
        <f t="shared" si="836"/>
        <v>0</v>
      </c>
      <c r="Y860" s="29">
        <f t="shared" si="837"/>
        <v>0</v>
      </c>
      <c r="Z860" s="29">
        <f t="shared" si="838"/>
        <v>0</v>
      </c>
      <c r="AA860" s="29">
        <f t="shared" si="839"/>
        <v>0</v>
      </c>
      <c r="AB860" s="29">
        <f t="shared" si="840"/>
        <v>0</v>
      </c>
      <c r="AC860" s="29">
        <f t="shared" si="841"/>
        <v>0</v>
      </c>
      <c r="AD860" s="29">
        <f t="shared" si="842"/>
        <v>0</v>
      </c>
      <c r="AE860" s="29">
        <f t="shared" si="843"/>
        <v>0</v>
      </c>
    </row>
    <row r="861" spans="1:31" x14ac:dyDescent="0.25">
      <c r="A861" s="26" t="s">
        <v>646</v>
      </c>
      <c r="B861" s="26" t="s">
        <v>465</v>
      </c>
      <c r="C861" s="26" t="s">
        <v>466</v>
      </c>
      <c r="D861" s="26" t="s">
        <v>467</v>
      </c>
      <c r="E861" s="26"/>
      <c r="F861" s="29" t="s">
        <v>396</v>
      </c>
      <c r="G861" s="26" t="s">
        <v>85</v>
      </c>
      <c r="H861" s="26"/>
      <c r="I861" s="26"/>
      <c r="J861" s="26" t="s">
        <v>436</v>
      </c>
      <c r="K861" s="26"/>
      <c r="L861" s="26"/>
      <c r="M861" s="26"/>
      <c r="N861" s="26"/>
      <c r="O861" s="26"/>
      <c r="Q861" s="29">
        <f t="shared" si="829"/>
        <v>0</v>
      </c>
      <c r="R861" s="29">
        <f t="shared" si="830"/>
        <v>0</v>
      </c>
      <c r="S861" s="29">
        <f t="shared" si="831"/>
        <v>0</v>
      </c>
      <c r="T861" s="29">
        <f t="shared" si="832"/>
        <v>0</v>
      </c>
      <c r="U861" s="29">
        <f t="shared" si="833"/>
        <v>0</v>
      </c>
      <c r="V861" s="29">
        <f t="shared" si="834"/>
        <v>0</v>
      </c>
      <c r="W861" s="29">
        <f t="shared" si="835"/>
        <v>0</v>
      </c>
      <c r="X861" s="29">
        <f t="shared" si="836"/>
        <v>0</v>
      </c>
      <c r="Y861" s="29">
        <f t="shared" si="837"/>
        <v>0</v>
      </c>
      <c r="Z861" s="29">
        <f t="shared" si="838"/>
        <v>0</v>
      </c>
      <c r="AA861" s="29">
        <f t="shared" si="839"/>
        <v>0</v>
      </c>
      <c r="AB861" s="29">
        <f t="shared" si="840"/>
        <v>0</v>
      </c>
      <c r="AC861" s="29">
        <f t="shared" si="841"/>
        <v>0</v>
      </c>
      <c r="AD861" s="29">
        <f t="shared" si="842"/>
        <v>0</v>
      </c>
      <c r="AE861" s="29">
        <f t="shared" si="843"/>
        <v>0</v>
      </c>
    </row>
    <row r="862" spans="1:31" x14ac:dyDescent="0.25">
      <c r="A862" s="28" t="s">
        <v>647</v>
      </c>
      <c r="B862" s="26" t="s">
        <v>571</v>
      </c>
      <c r="C862" s="26" t="s">
        <v>572</v>
      </c>
      <c r="D862" s="26"/>
      <c r="E862" s="26"/>
      <c r="F862" s="29" t="s">
        <v>222</v>
      </c>
      <c r="G862" s="26" t="s">
        <v>85</v>
      </c>
      <c r="H862" s="26"/>
      <c r="I862" s="26"/>
      <c r="J862" s="26" t="s">
        <v>573</v>
      </c>
      <c r="K862" s="26"/>
      <c r="L862" s="26"/>
      <c r="M862" s="26"/>
      <c r="N862" s="26"/>
      <c r="O862" s="26"/>
      <c r="Q862" s="29">
        <f t="shared" si="829"/>
        <v>0</v>
      </c>
      <c r="R862" s="29">
        <f t="shared" si="830"/>
        <v>0</v>
      </c>
      <c r="S862" s="29">
        <f t="shared" si="831"/>
        <v>0</v>
      </c>
      <c r="T862" s="29">
        <f t="shared" si="832"/>
        <v>0</v>
      </c>
      <c r="U862" s="29">
        <f t="shared" si="833"/>
        <v>0</v>
      </c>
      <c r="V862" s="29">
        <f t="shared" si="834"/>
        <v>0</v>
      </c>
      <c r="W862" s="29">
        <f t="shared" si="835"/>
        <v>0</v>
      </c>
      <c r="X862" s="29">
        <f t="shared" si="836"/>
        <v>0</v>
      </c>
      <c r="Y862" s="29">
        <f t="shared" si="837"/>
        <v>0</v>
      </c>
      <c r="Z862" s="29">
        <f t="shared" si="838"/>
        <v>0</v>
      </c>
      <c r="AA862" s="29">
        <f t="shared" si="839"/>
        <v>0</v>
      </c>
      <c r="AB862" s="29">
        <f t="shared" si="840"/>
        <v>0</v>
      </c>
      <c r="AC862" s="29">
        <f t="shared" si="841"/>
        <v>0</v>
      </c>
      <c r="AD862" s="29">
        <f t="shared" si="842"/>
        <v>0</v>
      </c>
      <c r="AE862" s="29">
        <f t="shared" si="843"/>
        <v>0</v>
      </c>
    </row>
    <row r="863" spans="1:31" x14ac:dyDescent="0.25">
      <c r="A863" s="27" t="s">
        <v>650</v>
      </c>
      <c r="B863" s="26" t="s">
        <v>561</v>
      </c>
      <c r="C863" s="26" t="s">
        <v>445</v>
      </c>
      <c r="D863" s="26"/>
      <c r="E863" s="26"/>
      <c r="F863" s="29" t="s">
        <v>396</v>
      </c>
      <c r="G863" s="26" t="s">
        <v>446</v>
      </c>
      <c r="H863" s="26"/>
      <c r="I863" s="26"/>
      <c r="J863" s="26" t="s">
        <v>562</v>
      </c>
      <c r="K863" s="26"/>
      <c r="L863" s="26"/>
      <c r="M863" s="26"/>
      <c r="N863" s="26"/>
      <c r="O863" s="26"/>
      <c r="Q863" s="29">
        <f t="shared" si="829"/>
        <v>0</v>
      </c>
      <c r="R863" s="29">
        <f t="shared" si="830"/>
        <v>0</v>
      </c>
      <c r="S863" s="29">
        <f t="shared" si="831"/>
        <v>0</v>
      </c>
      <c r="T863" s="29">
        <f t="shared" si="832"/>
        <v>0</v>
      </c>
      <c r="U863" s="29">
        <f t="shared" si="833"/>
        <v>0</v>
      </c>
      <c r="V863" s="29">
        <f t="shared" si="834"/>
        <v>0</v>
      </c>
      <c r="W863" s="29">
        <f t="shared" si="835"/>
        <v>0</v>
      </c>
      <c r="X863" s="29">
        <f t="shared" si="836"/>
        <v>0</v>
      </c>
      <c r="Y863" s="29">
        <f t="shared" si="837"/>
        <v>0</v>
      </c>
      <c r="Z863" s="29">
        <f t="shared" si="838"/>
        <v>0</v>
      </c>
      <c r="AA863" s="29">
        <f t="shared" si="839"/>
        <v>0</v>
      </c>
      <c r="AB863" s="29">
        <f t="shared" si="840"/>
        <v>0</v>
      </c>
      <c r="AC863" s="29">
        <f t="shared" si="841"/>
        <v>0</v>
      </c>
      <c r="AD863" s="29">
        <f t="shared" si="842"/>
        <v>0</v>
      </c>
      <c r="AE863" s="29">
        <f t="shared" si="843"/>
        <v>0</v>
      </c>
    </row>
    <row r="864" spans="1:31" x14ac:dyDescent="0.25">
      <c r="A864" s="26" t="s">
        <v>654</v>
      </c>
      <c r="B864" s="26" t="s">
        <v>465</v>
      </c>
      <c r="C864" s="26" t="s">
        <v>466</v>
      </c>
      <c r="D864" s="26" t="s">
        <v>467</v>
      </c>
      <c r="E864" s="26"/>
      <c r="F864" s="29" t="s">
        <v>396</v>
      </c>
      <c r="G864" s="26" t="s">
        <v>85</v>
      </c>
      <c r="H864" s="26"/>
      <c r="I864" s="26"/>
      <c r="J864" s="26" t="s">
        <v>468</v>
      </c>
      <c r="K864" s="26"/>
      <c r="L864" s="26"/>
      <c r="M864" s="26"/>
      <c r="N864" s="26"/>
      <c r="O864" s="26"/>
      <c r="Q864" s="29">
        <f t="shared" si="829"/>
        <v>0</v>
      </c>
      <c r="R864" s="29">
        <f t="shared" si="830"/>
        <v>0</v>
      </c>
      <c r="S864" s="29">
        <f t="shared" si="831"/>
        <v>0</v>
      </c>
      <c r="T864" s="29">
        <f t="shared" si="832"/>
        <v>0</v>
      </c>
      <c r="U864" s="29">
        <f t="shared" si="833"/>
        <v>0</v>
      </c>
      <c r="V864" s="29">
        <f t="shared" si="834"/>
        <v>0</v>
      </c>
      <c r="W864" s="29">
        <f t="shared" si="835"/>
        <v>0</v>
      </c>
      <c r="X864" s="29">
        <f t="shared" si="836"/>
        <v>0</v>
      </c>
      <c r="Y864" s="29">
        <f t="shared" si="837"/>
        <v>0</v>
      </c>
      <c r="Z864" s="29">
        <f t="shared" si="838"/>
        <v>0</v>
      </c>
      <c r="AA864" s="29">
        <f t="shared" si="839"/>
        <v>0</v>
      </c>
      <c r="AB864" s="29">
        <f t="shared" si="840"/>
        <v>0</v>
      </c>
      <c r="AC864" s="29">
        <f t="shared" si="841"/>
        <v>0</v>
      </c>
      <c r="AD864" s="29">
        <f t="shared" si="842"/>
        <v>0</v>
      </c>
      <c r="AE864" s="29">
        <f t="shared" si="843"/>
        <v>0</v>
      </c>
    </row>
    <row r="865" spans="1:31" x14ac:dyDescent="0.25">
      <c r="A865" s="28" t="s">
        <v>655</v>
      </c>
      <c r="B865" s="29" t="s">
        <v>489</v>
      </c>
      <c r="C865" s="29" t="s">
        <v>547</v>
      </c>
      <c r="D865" s="30" t="s">
        <v>548</v>
      </c>
      <c r="F865" s="29" t="s">
        <v>396</v>
      </c>
      <c r="G865" s="26" t="s">
        <v>446</v>
      </c>
      <c r="H865" s="26"/>
      <c r="I865" s="26"/>
      <c r="J865" s="26" t="s">
        <v>492</v>
      </c>
      <c r="K865" s="31"/>
      <c r="L865" s="26"/>
      <c r="M865" s="26"/>
      <c r="N865" s="26"/>
      <c r="O865" s="26"/>
      <c r="Q865" s="29">
        <f t="shared" si="829"/>
        <v>0</v>
      </c>
      <c r="R865" s="29">
        <f t="shared" si="830"/>
        <v>0</v>
      </c>
      <c r="S865" s="29">
        <f t="shared" si="831"/>
        <v>0</v>
      </c>
      <c r="T865" s="29">
        <f t="shared" si="832"/>
        <v>0</v>
      </c>
      <c r="U865" s="29">
        <f t="shared" si="833"/>
        <v>0</v>
      </c>
      <c r="V865" s="29">
        <f t="shared" si="834"/>
        <v>0</v>
      </c>
      <c r="W865" s="29">
        <f t="shared" si="835"/>
        <v>0</v>
      </c>
      <c r="X865" s="29">
        <f t="shared" si="836"/>
        <v>0</v>
      </c>
      <c r="Y865" s="29">
        <f t="shared" si="837"/>
        <v>0</v>
      </c>
      <c r="Z865" s="29">
        <f t="shared" si="838"/>
        <v>0</v>
      </c>
      <c r="AA865" s="29">
        <f t="shared" si="839"/>
        <v>0</v>
      </c>
      <c r="AB865" s="29">
        <f t="shared" si="840"/>
        <v>0</v>
      </c>
      <c r="AC865" s="29">
        <f t="shared" si="841"/>
        <v>0</v>
      </c>
      <c r="AD865" s="29">
        <f t="shared" si="842"/>
        <v>0</v>
      </c>
      <c r="AE865" s="29">
        <f t="shared" si="843"/>
        <v>0</v>
      </c>
    </row>
    <row r="866" spans="1:31" x14ac:dyDescent="0.25">
      <c r="A866" s="28" t="s">
        <v>660</v>
      </c>
      <c r="B866" s="26" t="s">
        <v>508</v>
      </c>
      <c r="C866" s="26" t="s">
        <v>661</v>
      </c>
      <c r="D866" s="26"/>
      <c r="E866" s="31"/>
      <c r="F866" s="26" t="s">
        <v>396</v>
      </c>
      <c r="G866" s="26" t="s">
        <v>446</v>
      </c>
      <c r="H866" s="26"/>
      <c r="I866" s="26"/>
      <c r="J866" s="26" t="s">
        <v>511</v>
      </c>
      <c r="K866" s="31"/>
      <c r="L866" s="26"/>
      <c r="M866" s="26"/>
      <c r="N866" s="26"/>
      <c r="O866" s="26"/>
      <c r="Q866" s="29">
        <f t="shared" si="829"/>
        <v>0</v>
      </c>
      <c r="R866" s="29">
        <f t="shared" si="830"/>
        <v>0</v>
      </c>
      <c r="S866" s="29">
        <f t="shared" si="831"/>
        <v>0</v>
      </c>
      <c r="T866" s="29">
        <f t="shared" si="832"/>
        <v>0</v>
      </c>
      <c r="U866" s="29">
        <f t="shared" si="833"/>
        <v>0</v>
      </c>
      <c r="V866" s="29">
        <f t="shared" si="834"/>
        <v>0</v>
      </c>
      <c r="W866" s="29">
        <f t="shared" si="835"/>
        <v>0</v>
      </c>
      <c r="X866" s="29">
        <f t="shared" si="836"/>
        <v>0</v>
      </c>
      <c r="Y866" s="29">
        <f t="shared" si="837"/>
        <v>0</v>
      </c>
      <c r="Z866" s="29">
        <f t="shared" si="838"/>
        <v>0</v>
      </c>
      <c r="AA866" s="29">
        <f t="shared" si="839"/>
        <v>0</v>
      </c>
      <c r="AB866" s="29">
        <f t="shared" si="840"/>
        <v>0</v>
      </c>
      <c r="AC866" s="29">
        <f t="shared" si="841"/>
        <v>0</v>
      </c>
      <c r="AD866" s="29">
        <f t="shared" si="842"/>
        <v>0</v>
      </c>
      <c r="AE866" s="29">
        <f t="shared" si="843"/>
        <v>0</v>
      </c>
    </row>
    <row r="867" spans="1:31" x14ac:dyDescent="0.25">
      <c r="A867" s="28" t="s">
        <v>662</v>
      </c>
      <c r="B867" s="26" t="s">
        <v>561</v>
      </c>
      <c r="C867" s="26" t="s">
        <v>445</v>
      </c>
      <c r="D867" s="26"/>
      <c r="E867" s="26"/>
      <c r="F867" s="29" t="s">
        <v>396</v>
      </c>
      <c r="G867" s="26" t="s">
        <v>446</v>
      </c>
      <c r="H867" s="26"/>
      <c r="I867" s="26"/>
      <c r="J867" s="26" t="s">
        <v>562</v>
      </c>
      <c r="K867" s="26"/>
      <c r="L867" s="26"/>
      <c r="M867" s="26"/>
      <c r="N867" s="26"/>
      <c r="O867" s="26"/>
      <c r="Q867" s="29">
        <f t="shared" si="829"/>
        <v>0</v>
      </c>
      <c r="R867" s="29">
        <f t="shared" si="830"/>
        <v>0</v>
      </c>
      <c r="S867" s="29">
        <f t="shared" si="831"/>
        <v>0</v>
      </c>
      <c r="T867" s="29">
        <f t="shared" si="832"/>
        <v>0</v>
      </c>
      <c r="U867" s="29">
        <f t="shared" si="833"/>
        <v>0</v>
      </c>
      <c r="V867" s="29">
        <f t="shared" si="834"/>
        <v>0</v>
      </c>
      <c r="W867" s="29">
        <f t="shared" si="835"/>
        <v>0</v>
      </c>
      <c r="X867" s="29">
        <f t="shared" si="836"/>
        <v>0</v>
      </c>
      <c r="Y867" s="29">
        <f t="shared" si="837"/>
        <v>0</v>
      </c>
      <c r="Z867" s="29">
        <f t="shared" si="838"/>
        <v>0</v>
      </c>
      <c r="AA867" s="29">
        <f t="shared" si="839"/>
        <v>0</v>
      </c>
      <c r="AB867" s="29">
        <f t="shared" si="840"/>
        <v>0</v>
      </c>
      <c r="AC867" s="29">
        <f t="shared" si="841"/>
        <v>0</v>
      </c>
      <c r="AD867" s="29">
        <f t="shared" si="842"/>
        <v>0</v>
      </c>
      <c r="AE867" s="29">
        <f t="shared" si="843"/>
        <v>0</v>
      </c>
    </row>
    <row r="868" spans="1:31" x14ac:dyDescent="0.25">
      <c r="A868" s="28" t="s">
        <v>663</v>
      </c>
      <c r="B868" s="26" t="s">
        <v>535</v>
      </c>
      <c r="C868" s="26" t="s">
        <v>664</v>
      </c>
      <c r="D868" s="26" t="s">
        <v>665</v>
      </c>
      <c r="E868" s="26"/>
      <c r="F868" s="29" t="s">
        <v>222</v>
      </c>
      <c r="G868" s="26" t="s">
        <v>446</v>
      </c>
      <c r="H868" s="26"/>
      <c r="I868" s="26"/>
      <c r="J868" s="27" t="s">
        <v>537</v>
      </c>
      <c r="K868" s="26"/>
      <c r="L868" s="26"/>
      <c r="M868" s="26"/>
      <c r="N868" s="26"/>
      <c r="O868" s="26"/>
      <c r="Q868" s="29">
        <f t="shared" si="829"/>
        <v>0</v>
      </c>
      <c r="R868" s="29">
        <f t="shared" si="830"/>
        <v>0</v>
      </c>
      <c r="S868" s="29">
        <f t="shared" si="831"/>
        <v>0</v>
      </c>
      <c r="T868" s="29">
        <f t="shared" si="832"/>
        <v>0</v>
      </c>
      <c r="U868" s="29">
        <f t="shared" si="833"/>
        <v>0</v>
      </c>
      <c r="V868" s="29">
        <f t="shared" si="834"/>
        <v>0</v>
      </c>
      <c r="W868" s="29">
        <f t="shared" si="835"/>
        <v>0</v>
      </c>
      <c r="X868" s="29">
        <f t="shared" si="836"/>
        <v>0</v>
      </c>
      <c r="Y868" s="29">
        <f t="shared" si="837"/>
        <v>0</v>
      </c>
      <c r="Z868" s="29">
        <f t="shared" si="838"/>
        <v>0</v>
      </c>
      <c r="AA868" s="29">
        <f t="shared" si="839"/>
        <v>0</v>
      </c>
      <c r="AB868" s="29">
        <f t="shared" si="840"/>
        <v>0</v>
      </c>
      <c r="AC868" s="29">
        <f t="shared" si="841"/>
        <v>0</v>
      </c>
      <c r="AD868" s="29">
        <f t="shared" si="842"/>
        <v>0</v>
      </c>
      <c r="AE868" s="29">
        <f t="shared" si="843"/>
        <v>0</v>
      </c>
    </row>
    <row r="869" spans="1:31" x14ac:dyDescent="0.25">
      <c r="A869" s="28" t="s">
        <v>666</v>
      </c>
      <c r="B869" s="26" t="s">
        <v>535</v>
      </c>
      <c r="C869" s="26" t="s">
        <v>664</v>
      </c>
      <c r="D869" s="26" t="s">
        <v>665</v>
      </c>
      <c r="E869" s="26"/>
      <c r="F869" s="29" t="s">
        <v>222</v>
      </c>
      <c r="G869" s="26" t="s">
        <v>446</v>
      </c>
      <c r="H869" s="26"/>
      <c r="I869" s="26"/>
      <c r="J869" s="27" t="s">
        <v>537</v>
      </c>
      <c r="K869" s="26"/>
      <c r="L869" s="26"/>
      <c r="M869" s="26"/>
      <c r="N869" s="26"/>
      <c r="O869" s="26"/>
      <c r="Q869" s="29">
        <f t="shared" si="829"/>
        <v>0</v>
      </c>
      <c r="R869" s="29">
        <f t="shared" si="830"/>
        <v>0</v>
      </c>
      <c r="S869" s="29">
        <f t="shared" si="831"/>
        <v>0</v>
      </c>
      <c r="T869" s="29">
        <f t="shared" si="832"/>
        <v>0</v>
      </c>
      <c r="U869" s="29">
        <f t="shared" si="833"/>
        <v>0</v>
      </c>
      <c r="V869" s="29">
        <f t="shared" si="834"/>
        <v>0</v>
      </c>
      <c r="W869" s="29">
        <f t="shared" si="835"/>
        <v>0</v>
      </c>
      <c r="X869" s="29">
        <f t="shared" si="836"/>
        <v>0</v>
      </c>
      <c r="Y869" s="29">
        <f t="shared" si="837"/>
        <v>0</v>
      </c>
      <c r="Z869" s="29">
        <f t="shared" si="838"/>
        <v>0</v>
      </c>
      <c r="AA869" s="29">
        <f t="shared" si="839"/>
        <v>0</v>
      </c>
      <c r="AB869" s="29">
        <f t="shared" si="840"/>
        <v>0</v>
      </c>
      <c r="AC869" s="29">
        <f t="shared" si="841"/>
        <v>0</v>
      </c>
      <c r="AD869" s="29">
        <f t="shared" si="842"/>
        <v>0</v>
      </c>
      <c r="AE869" s="29">
        <f t="shared" si="843"/>
        <v>0</v>
      </c>
    </row>
    <row r="870" spans="1:31" x14ac:dyDescent="0.25">
      <c r="A870" s="26" t="s">
        <v>670</v>
      </c>
      <c r="B870" s="26" t="s">
        <v>461</v>
      </c>
      <c r="C870" s="26" t="s">
        <v>520</v>
      </c>
      <c r="D870" s="26"/>
      <c r="E870" s="26"/>
      <c r="F870" s="29" t="s">
        <v>396</v>
      </c>
      <c r="G870" s="26" t="s">
        <v>85</v>
      </c>
      <c r="H870" s="26"/>
      <c r="I870" s="26"/>
      <c r="J870" s="26" t="s">
        <v>527</v>
      </c>
      <c r="K870" s="26"/>
      <c r="L870" s="26"/>
      <c r="M870" s="26"/>
      <c r="N870" s="26"/>
      <c r="O870" s="26"/>
      <c r="Q870" s="29">
        <f t="shared" si="829"/>
        <v>0</v>
      </c>
      <c r="R870" s="29">
        <f t="shared" si="830"/>
        <v>0</v>
      </c>
      <c r="S870" s="29">
        <f t="shared" si="831"/>
        <v>0</v>
      </c>
      <c r="T870" s="29">
        <f t="shared" si="832"/>
        <v>0</v>
      </c>
      <c r="U870" s="29">
        <f t="shared" si="833"/>
        <v>0</v>
      </c>
      <c r="V870" s="29">
        <f t="shared" si="834"/>
        <v>0</v>
      </c>
      <c r="W870" s="29">
        <f t="shared" si="835"/>
        <v>0</v>
      </c>
      <c r="X870" s="29">
        <f t="shared" si="836"/>
        <v>0</v>
      </c>
      <c r="Y870" s="29">
        <f t="shared" si="837"/>
        <v>0</v>
      </c>
      <c r="Z870" s="29">
        <f t="shared" si="838"/>
        <v>0</v>
      </c>
      <c r="AA870" s="29">
        <f t="shared" si="839"/>
        <v>0</v>
      </c>
      <c r="AB870" s="29">
        <f t="shared" si="840"/>
        <v>0</v>
      </c>
      <c r="AC870" s="29">
        <f t="shared" si="841"/>
        <v>0</v>
      </c>
      <c r="AD870" s="29">
        <f t="shared" si="842"/>
        <v>0</v>
      </c>
      <c r="AE870" s="29">
        <f t="shared" si="843"/>
        <v>0</v>
      </c>
    </row>
    <row r="871" spans="1:31" x14ac:dyDescent="0.25">
      <c r="A871" s="28" t="s">
        <v>688</v>
      </c>
      <c r="B871" s="29" t="s">
        <v>689</v>
      </c>
      <c r="C871" s="29" t="s">
        <v>466</v>
      </c>
      <c r="D871" s="26" t="s">
        <v>467</v>
      </c>
      <c r="F871" s="29" t="s">
        <v>396</v>
      </c>
      <c r="G871" s="26" t="s">
        <v>85</v>
      </c>
      <c r="H871" s="26"/>
      <c r="I871" s="26"/>
      <c r="J871" s="26" t="s">
        <v>468</v>
      </c>
      <c r="K871" s="31"/>
      <c r="L871" s="26"/>
      <c r="M871" s="26"/>
      <c r="N871" s="26"/>
      <c r="O871" s="26"/>
      <c r="Q871" s="29">
        <f t="shared" si="829"/>
        <v>0</v>
      </c>
      <c r="R871" s="29">
        <f t="shared" si="830"/>
        <v>0</v>
      </c>
      <c r="S871" s="29">
        <f t="shared" si="831"/>
        <v>0</v>
      </c>
      <c r="T871" s="29">
        <f t="shared" si="832"/>
        <v>0</v>
      </c>
      <c r="U871" s="29">
        <f t="shared" si="833"/>
        <v>0</v>
      </c>
      <c r="V871" s="29">
        <f t="shared" si="834"/>
        <v>0</v>
      </c>
      <c r="W871" s="29">
        <f t="shared" si="835"/>
        <v>0</v>
      </c>
      <c r="X871" s="29">
        <f t="shared" si="836"/>
        <v>0</v>
      </c>
      <c r="Y871" s="29">
        <f t="shared" si="837"/>
        <v>0</v>
      </c>
      <c r="Z871" s="29">
        <f t="shared" si="838"/>
        <v>0</v>
      </c>
      <c r="AA871" s="29">
        <f t="shared" si="839"/>
        <v>0</v>
      </c>
      <c r="AB871" s="29">
        <f t="shared" si="840"/>
        <v>0</v>
      </c>
      <c r="AC871" s="29">
        <f t="shared" si="841"/>
        <v>0</v>
      </c>
      <c r="AD871" s="29">
        <f t="shared" si="842"/>
        <v>0</v>
      </c>
      <c r="AE871" s="29">
        <f t="shared" si="843"/>
        <v>0</v>
      </c>
    </row>
    <row r="872" spans="1:31" x14ac:dyDescent="0.25">
      <c r="A872" s="28" t="s">
        <v>690</v>
      </c>
      <c r="B872" s="29" t="s">
        <v>691</v>
      </c>
      <c r="C872" s="29" t="s">
        <v>520</v>
      </c>
      <c r="F872" s="29" t="s">
        <v>396</v>
      </c>
      <c r="G872" s="26" t="s">
        <v>446</v>
      </c>
      <c r="H872" s="26"/>
      <c r="I872" s="26"/>
      <c r="J872" s="26" t="s">
        <v>692</v>
      </c>
      <c r="K872" s="31"/>
      <c r="L872" s="26"/>
      <c r="M872" s="26"/>
      <c r="N872" s="26"/>
      <c r="O872" s="26"/>
      <c r="Q872" s="29">
        <f t="shared" si="829"/>
        <v>0</v>
      </c>
      <c r="R872" s="29">
        <f t="shared" si="830"/>
        <v>0</v>
      </c>
      <c r="S872" s="29">
        <f t="shared" si="831"/>
        <v>0</v>
      </c>
      <c r="T872" s="29">
        <f t="shared" si="832"/>
        <v>0</v>
      </c>
      <c r="U872" s="29">
        <f t="shared" si="833"/>
        <v>0</v>
      </c>
      <c r="V872" s="29">
        <f t="shared" si="834"/>
        <v>0</v>
      </c>
      <c r="W872" s="29">
        <f t="shared" si="835"/>
        <v>0</v>
      </c>
      <c r="X872" s="29">
        <f t="shared" si="836"/>
        <v>0</v>
      </c>
      <c r="Y872" s="29">
        <f t="shared" si="837"/>
        <v>0</v>
      </c>
      <c r="Z872" s="29">
        <f t="shared" si="838"/>
        <v>0</v>
      </c>
      <c r="AA872" s="29">
        <f t="shared" si="839"/>
        <v>0</v>
      </c>
      <c r="AB872" s="29">
        <f t="shared" si="840"/>
        <v>0</v>
      </c>
      <c r="AC872" s="29">
        <f t="shared" si="841"/>
        <v>0</v>
      </c>
      <c r="AD872" s="29">
        <f t="shared" si="842"/>
        <v>0</v>
      </c>
      <c r="AE872" s="29">
        <f t="shared" si="843"/>
        <v>0</v>
      </c>
    </row>
    <row r="873" spans="1:31" x14ac:dyDescent="0.25">
      <c r="A873" s="28" t="s">
        <v>693</v>
      </c>
      <c r="B873" s="29" t="s">
        <v>694</v>
      </c>
      <c r="C873" s="29" t="s">
        <v>661</v>
      </c>
      <c r="F873" s="26" t="s">
        <v>396</v>
      </c>
      <c r="G873" s="26" t="s">
        <v>446</v>
      </c>
      <c r="H873" s="26"/>
      <c r="I873" s="26"/>
      <c r="J873" s="26" t="s">
        <v>695</v>
      </c>
      <c r="K873" s="31"/>
      <c r="L873" s="26"/>
      <c r="M873" s="26"/>
      <c r="N873" s="26"/>
      <c r="O873" s="26"/>
      <c r="Q873" s="29">
        <f t="shared" si="829"/>
        <v>0</v>
      </c>
      <c r="R873" s="29">
        <f t="shared" si="830"/>
        <v>0</v>
      </c>
      <c r="S873" s="29">
        <f t="shared" si="831"/>
        <v>0</v>
      </c>
      <c r="T873" s="29">
        <f t="shared" si="832"/>
        <v>0</v>
      </c>
      <c r="U873" s="29">
        <f t="shared" si="833"/>
        <v>0</v>
      </c>
      <c r="V873" s="29">
        <f t="shared" si="834"/>
        <v>0</v>
      </c>
      <c r="W873" s="29">
        <f t="shared" si="835"/>
        <v>0</v>
      </c>
      <c r="X873" s="29">
        <f t="shared" si="836"/>
        <v>0</v>
      </c>
      <c r="Y873" s="29">
        <f t="shared" si="837"/>
        <v>0</v>
      </c>
      <c r="Z873" s="29">
        <f t="shared" si="838"/>
        <v>0</v>
      </c>
      <c r="AA873" s="29">
        <f t="shared" si="839"/>
        <v>0</v>
      </c>
      <c r="AB873" s="29">
        <f t="shared" si="840"/>
        <v>0</v>
      </c>
      <c r="AC873" s="29">
        <f t="shared" si="841"/>
        <v>0</v>
      </c>
      <c r="AD873" s="29">
        <f t="shared" si="842"/>
        <v>0</v>
      </c>
      <c r="AE873" s="29">
        <f t="shared" si="843"/>
        <v>0</v>
      </c>
    </row>
    <row r="874" spans="1:31" x14ac:dyDescent="0.25">
      <c r="A874" s="28" t="s">
        <v>696</v>
      </c>
      <c r="B874" s="29" t="s">
        <v>561</v>
      </c>
      <c r="C874" s="29" t="s">
        <v>445</v>
      </c>
      <c r="F874" s="29" t="s">
        <v>396</v>
      </c>
      <c r="G874" s="26" t="s">
        <v>446</v>
      </c>
      <c r="H874" s="26"/>
      <c r="I874" s="26"/>
      <c r="J874" s="26" t="s">
        <v>562</v>
      </c>
      <c r="K874" s="31"/>
      <c r="L874" s="26"/>
      <c r="M874" s="26"/>
      <c r="N874" s="26"/>
      <c r="O874" s="26"/>
      <c r="Q874" s="29">
        <f t="shared" si="829"/>
        <v>0</v>
      </c>
      <c r="R874" s="29">
        <f t="shared" si="830"/>
        <v>0</v>
      </c>
      <c r="S874" s="29">
        <f t="shared" si="831"/>
        <v>0</v>
      </c>
      <c r="T874" s="29">
        <f t="shared" si="832"/>
        <v>0</v>
      </c>
      <c r="U874" s="29">
        <f t="shared" si="833"/>
        <v>0</v>
      </c>
      <c r="V874" s="29">
        <f t="shared" si="834"/>
        <v>0</v>
      </c>
      <c r="W874" s="29">
        <f t="shared" si="835"/>
        <v>0</v>
      </c>
      <c r="X874" s="29">
        <f t="shared" si="836"/>
        <v>0</v>
      </c>
      <c r="Y874" s="29">
        <f t="shared" si="837"/>
        <v>0</v>
      </c>
      <c r="Z874" s="29">
        <f t="shared" si="838"/>
        <v>0</v>
      </c>
      <c r="AA874" s="29">
        <f t="shared" si="839"/>
        <v>0</v>
      </c>
      <c r="AB874" s="29">
        <f t="shared" si="840"/>
        <v>0</v>
      </c>
      <c r="AC874" s="29">
        <f t="shared" si="841"/>
        <v>0</v>
      </c>
      <c r="AD874" s="29">
        <f t="shared" si="842"/>
        <v>0</v>
      </c>
      <c r="AE874" s="29">
        <f t="shared" si="843"/>
        <v>0</v>
      </c>
    </row>
    <row r="875" spans="1:31" x14ac:dyDescent="0.25">
      <c r="A875" s="28" t="s">
        <v>697</v>
      </c>
      <c r="B875" s="29" t="s">
        <v>508</v>
      </c>
      <c r="C875" s="29" t="s">
        <v>698</v>
      </c>
      <c r="D875" s="29" t="s">
        <v>699</v>
      </c>
      <c r="F875" s="29" t="s">
        <v>396</v>
      </c>
      <c r="G875" s="26" t="s">
        <v>85</v>
      </c>
      <c r="H875" s="26"/>
      <c r="I875" s="26"/>
      <c r="J875" s="26" t="s">
        <v>511</v>
      </c>
      <c r="K875" s="31"/>
      <c r="L875" s="26"/>
      <c r="M875" s="26"/>
      <c r="N875" s="26"/>
      <c r="O875" s="26"/>
      <c r="Q875" s="29">
        <f t="shared" si="829"/>
        <v>0</v>
      </c>
      <c r="R875" s="29">
        <f t="shared" si="830"/>
        <v>0</v>
      </c>
      <c r="S875" s="29">
        <f t="shared" si="831"/>
        <v>0</v>
      </c>
      <c r="T875" s="29">
        <f t="shared" si="832"/>
        <v>0</v>
      </c>
      <c r="U875" s="29">
        <f t="shared" si="833"/>
        <v>0</v>
      </c>
      <c r="V875" s="29">
        <f t="shared" si="834"/>
        <v>0</v>
      </c>
      <c r="W875" s="29">
        <f t="shared" si="835"/>
        <v>0</v>
      </c>
      <c r="X875" s="29">
        <f t="shared" si="836"/>
        <v>0</v>
      </c>
      <c r="Y875" s="29">
        <f t="shared" si="837"/>
        <v>0</v>
      </c>
      <c r="Z875" s="29">
        <f t="shared" si="838"/>
        <v>0</v>
      </c>
      <c r="AA875" s="29">
        <f t="shared" si="839"/>
        <v>0</v>
      </c>
      <c r="AB875" s="29">
        <f t="shared" si="840"/>
        <v>0</v>
      </c>
      <c r="AC875" s="29">
        <f t="shared" si="841"/>
        <v>0</v>
      </c>
      <c r="AD875" s="29">
        <f t="shared" si="842"/>
        <v>0</v>
      </c>
      <c r="AE875" s="29">
        <f t="shared" si="843"/>
        <v>0</v>
      </c>
    </row>
    <row r="876" spans="1:31" x14ac:dyDescent="0.25">
      <c r="A876" s="28" t="s">
        <v>700</v>
      </c>
      <c r="B876" s="26" t="s">
        <v>701</v>
      </c>
      <c r="C876" s="26" t="s">
        <v>445</v>
      </c>
      <c r="D876" s="26"/>
      <c r="E876" s="26"/>
      <c r="F876" s="29" t="s">
        <v>396</v>
      </c>
      <c r="G876" s="26" t="s">
        <v>446</v>
      </c>
      <c r="H876" s="26"/>
      <c r="I876" s="26"/>
      <c r="J876" s="26" t="s">
        <v>702</v>
      </c>
      <c r="K876" s="26"/>
      <c r="L876" s="26"/>
      <c r="M876" s="26"/>
      <c r="N876" s="26"/>
      <c r="O876" s="26"/>
      <c r="Q876" s="29">
        <f t="shared" si="829"/>
        <v>0</v>
      </c>
      <c r="R876" s="29">
        <f t="shared" si="830"/>
        <v>0</v>
      </c>
      <c r="S876" s="29">
        <f t="shared" si="831"/>
        <v>0</v>
      </c>
      <c r="T876" s="29">
        <f t="shared" si="832"/>
        <v>0</v>
      </c>
      <c r="U876" s="29">
        <f t="shared" si="833"/>
        <v>0</v>
      </c>
      <c r="V876" s="29">
        <f t="shared" si="834"/>
        <v>0</v>
      </c>
      <c r="W876" s="29">
        <f t="shared" si="835"/>
        <v>0</v>
      </c>
      <c r="X876" s="29">
        <f t="shared" si="836"/>
        <v>0</v>
      </c>
      <c r="Y876" s="29">
        <f t="shared" si="837"/>
        <v>0</v>
      </c>
      <c r="Z876" s="29">
        <f t="shared" si="838"/>
        <v>0</v>
      </c>
      <c r="AA876" s="29">
        <f t="shared" si="839"/>
        <v>0</v>
      </c>
      <c r="AB876" s="29">
        <f t="shared" si="840"/>
        <v>0</v>
      </c>
      <c r="AC876" s="29">
        <f t="shared" si="841"/>
        <v>0</v>
      </c>
      <c r="AD876" s="29">
        <f t="shared" si="842"/>
        <v>0</v>
      </c>
      <c r="AE876" s="29">
        <f t="shared" si="843"/>
        <v>0</v>
      </c>
    </row>
    <row r="877" spans="1:31" x14ac:dyDescent="0.25">
      <c r="A877" s="28" t="s">
        <v>711</v>
      </c>
      <c r="B877" s="29" t="s">
        <v>438</v>
      </c>
      <c r="C877" s="29" t="s">
        <v>439</v>
      </c>
      <c r="D877" s="29" t="s">
        <v>440</v>
      </c>
      <c r="F877" s="29" t="s">
        <v>396</v>
      </c>
      <c r="G877" s="26" t="s">
        <v>85</v>
      </c>
      <c r="H877" s="26"/>
      <c r="I877" s="26"/>
      <c r="J877" s="26" t="s">
        <v>441</v>
      </c>
      <c r="K877" s="31"/>
      <c r="L877" s="26"/>
      <c r="M877" s="26"/>
      <c r="N877" s="26"/>
      <c r="O877" s="26"/>
      <c r="Q877" s="29">
        <f t="shared" si="829"/>
        <v>0</v>
      </c>
      <c r="R877" s="29">
        <f t="shared" si="830"/>
        <v>0</v>
      </c>
      <c r="S877" s="29">
        <f t="shared" si="831"/>
        <v>0</v>
      </c>
      <c r="T877" s="29">
        <f t="shared" si="832"/>
        <v>0</v>
      </c>
      <c r="U877" s="29">
        <f t="shared" si="833"/>
        <v>0</v>
      </c>
      <c r="V877" s="29">
        <f t="shared" si="834"/>
        <v>0</v>
      </c>
      <c r="W877" s="29">
        <f t="shared" si="835"/>
        <v>0</v>
      </c>
      <c r="X877" s="29">
        <f t="shared" si="836"/>
        <v>0</v>
      </c>
      <c r="Y877" s="29">
        <f t="shared" si="837"/>
        <v>0</v>
      </c>
      <c r="Z877" s="29">
        <f t="shared" si="838"/>
        <v>0</v>
      </c>
      <c r="AA877" s="29">
        <f t="shared" si="839"/>
        <v>0</v>
      </c>
      <c r="AB877" s="29">
        <f t="shared" si="840"/>
        <v>0</v>
      </c>
      <c r="AC877" s="29">
        <f t="shared" si="841"/>
        <v>0</v>
      </c>
      <c r="AD877" s="29">
        <f t="shared" si="842"/>
        <v>0</v>
      </c>
      <c r="AE877" s="29">
        <f t="shared" si="843"/>
        <v>0</v>
      </c>
    </row>
    <row r="878" spans="1:31" x14ac:dyDescent="0.25">
      <c r="A878" s="28" t="s">
        <v>712</v>
      </c>
      <c r="B878" s="29" t="s">
        <v>438</v>
      </c>
      <c r="C878" s="29" t="s">
        <v>439</v>
      </c>
      <c r="D878" s="29" t="s">
        <v>440</v>
      </c>
      <c r="F878" s="29" t="s">
        <v>396</v>
      </c>
      <c r="G878" s="26" t="s">
        <v>85</v>
      </c>
      <c r="H878" s="26"/>
      <c r="I878" s="26"/>
      <c r="J878" s="26" t="s">
        <v>441</v>
      </c>
      <c r="K878" s="31"/>
      <c r="L878" s="26"/>
      <c r="M878" s="26"/>
      <c r="N878" s="26"/>
      <c r="O878" s="26"/>
      <c r="Q878" s="29">
        <f t="shared" si="829"/>
        <v>0</v>
      </c>
      <c r="R878" s="29">
        <f t="shared" si="830"/>
        <v>0</v>
      </c>
      <c r="S878" s="29">
        <f t="shared" si="831"/>
        <v>0</v>
      </c>
      <c r="T878" s="29">
        <f t="shared" si="832"/>
        <v>0</v>
      </c>
      <c r="U878" s="29">
        <f t="shared" si="833"/>
        <v>0</v>
      </c>
      <c r="V878" s="29">
        <f t="shared" si="834"/>
        <v>0</v>
      </c>
      <c r="W878" s="29">
        <f t="shared" si="835"/>
        <v>0</v>
      </c>
      <c r="X878" s="29">
        <f t="shared" si="836"/>
        <v>0</v>
      </c>
      <c r="Y878" s="29">
        <f t="shared" si="837"/>
        <v>0</v>
      </c>
      <c r="Z878" s="29">
        <f t="shared" si="838"/>
        <v>0</v>
      </c>
      <c r="AA878" s="29">
        <f t="shared" si="839"/>
        <v>0</v>
      </c>
      <c r="AB878" s="29">
        <f t="shared" si="840"/>
        <v>0</v>
      </c>
      <c r="AC878" s="29">
        <f t="shared" si="841"/>
        <v>0</v>
      </c>
      <c r="AD878" s="29">
        <f t="shared" si="842"/>
        <v>0</v>
      </c>
      <c r="AE878" s="29">
        <f t="shared" si="843"/>
        <v>0</v>
      </c>
    </row>
    <row r="879" spans="1:31" x14ac:dyDescent="0.25">
      <c r="A879" s="28" t="s">
        <v>713</v>
      </c>
      <c r="B879" s="29" t="s">
        <v>438</v>
      </c>
      <c r="C879" s="29" t="s">
        <v>439</v>
      </c>
      <c r="D879" s="29" t="s">
        <v>440</v>
      </c>
      <c r="F879" s="29" t="s">
        <v>396</v>
      </c>
      <c r="G879" s="26" t="s">
        <v>85</v>
      </c>
      <c r="H879" s="26"/>
      <c r="I879" s="26"/>
      <c r="J879" s="26" t="s">
        <v>441</v>
      </c>
      <c r="K879" s="31"/>
      <c r="L879" s="26"/>
      <c r="M879" s="26"/>
      <c r="N879" s="26"/>
      <c r="O879" s="26"/>
      <c r="Q879" s="29">
        <f t="shared" si="829"/>
        <v>0</v>
      </c>
      <c r="R879" s="29">
        <f t="shared" si="830"/>
        <v>0</v>
      </c>
      <c r="S879" s="29">
        <f t="shared" si="831"/>
        <v>0</v>
      </c>
      <c r="T879" s="29">
        <f t="shared" si="832"/>
        <v>0</v>
      </c>
      <c r="U879" s="29">
        <f t="shared" si="833"/>
        <v>0</v>
      </c>
      <c r="V879" s="29">
        <f t="shared" si="834"/>
        <v>0</v>
      </c>
      <c r="W879" s="29">
        <f t="shared" si="835"/>
        <v>0</v>
      </c>
      <c r="X879" s="29">
        <f t="shared" si="836"/>
        <v>0</v>
      </c>
      <c r="Y879" s="29">
        <f t="shared" si="837"/>
        <v>0</v>
      </c>
      <c r="Z879" s="29">
        <f t="shared" si="838"/>
        <v>0</v>
      </c>
      <c r="AA879" s="29">
        <f t="shared" si="839"/>
        <v>0</v>
      </c>
      <c r="AB879" s="29">
        <f t="shared" si="840"/>
        <v>0</v>
      </c>
      <c r="AC879" s="29">
        <f t="shared" si="841"/>
        <v>0</v>
      </c>
      <c r="AD879" s="29">
        <f t="shared" si="842"/>
        <v>0</v>
      </c>
      <c r="AE879" s="29">
        <f t="shared" si="843"/>
        <v>0</v>
      </c>
    </row>
    <row r="880" spans="1:31" x14ac:dyDescent="0.25">
      <c r="A880" s="28" t="s">
        <v>714</v>
      </c>
      <c r="B880" s="29" t="s">
        <v>438</v>
      </c>
      <c r="C880" s="29" t="s">
        <v>439</v>
      </c>
      <c r="D880" s="29" t="s">
        <v>440</v>
      </c>
      <c r="F880" s="29" t="s">
        <v>396</v>
      </c>
      <c r="G880" s="26" t="s">
        <v>85</v>
      </c>
      <c r="H880" s="26"/>
      <c r="I880" s="26"/>
      <c r="J880" s="26" t="s">
        <v>441</v>
      </c>
      <c r="K880" s="31"/>
      <c r="L880" s="26"/>
      <c r="M880" s="26"/>
      <c r="N880" s="26"/>
      <c r="O880" s="26"/>
      <c r="Q880" s="29">
        <f t="shared" si="829"/>
        <v>0</v>
      </c>
      <c r="R880" s="29">
        <f t="shared" si="830"/>
        <v>0</v>
      </c>
      <c r="S880" s="29">
        <f t="shared" si="831"/>
        <v>0</v>
      </c>
      <c r="T880" s="29">
        <f t="shared" si="832"/>
        <v>0</v>
      </c>
      <c r="U880" s="29">
        <f t="shared" si="833"/>
        <v>0</v>
      </c>
      <c r="V880" s="29">
        <f t="shared" si="834"/>
        <v>0</v>
      </c>
      <c r="W880" s="29">
        <f t="shared" si="835"/>
        <v>0</v>
      </c>
      <c r="X880" s="29">
        <f t="shared" si="836"/>
        <v>0</v>
      </c>
      <c r="Y880" s="29">
        <f t="shared" si="837"/>
        <v>0</v>
      </c>
      <c r="Z880" s="29">
        <f t="shared" si="838"/>
        <v>0</v>
      </c>
      <c r="AA880" s="29">
        <f t="shared" si="839"/>
        <v>0</v>
      </c>
      <c r="AB880" s="29">
        <f t="shared" si="840"/>
        <v>0</v>
      </c>
      <c r="AC880" s="29">
        <f t="shared" si="841"/>
        <v>0</v>
      </c>
      <c r="AD880" s="29">
        <f t="shared" si="842"/>
        <v>0</v>
      </c>
      <c r="AE880" s="29">
        <f t="shared" si="843"/>
        <v>0</v>
      </c>
    </row>
    <row r="881" spans="1:31" x14ac:dyDescent="0.25">
      <c r="A881" s="28" t="s">
        <v>715</v>
      </c>
      <c r="B881" s="29" t="s">
        <v>438</v>
      </c>
      <c r="C881" s="29" t="s">
        <v>439</v>
      </c>
      <c r="D881" s="29" t="s">
        <v>440</v>
      </c>
      <c r="F881" s="29" t="s">
        <v>396</v>
      </c>
      <c r="G881" s="26" t="s">
        <v>85</v>
      </c>
      <c r="H881" s="26"/>
      <c r="I881" s="26"/>
      <c r="J881" s="26" t="s">
        <v>441</v>
      </c>
      <c r="K881" s="31"/>
      <c r="L881" s="26"/>
      <c r="M881" s="26"/>
      <c r="N881" s="26"/>
      <c r="O881" s="26"/>
      <c r="Q881" s="29">
        <f t="shared" si="829"/>
        <v>0</v>
      </c>
      <c r="R881" s="29">
        <f t="shared" si="830"/>
        <v>0</v>
      </c>
      <c r="S881" s="29">
        <f t="shared" si="831"/>
        <v>0</v>
      </c>
      <c r="T881" s="29">
        <f t="shared" si="832"/>
        <v>0</v>
      </c>
      <c r="U881" s="29">
        <f t="shared" si="833"/>
        <v>0</v>
      </c>
      <c r="V881" s="29">
        <f t="shared" si="834"/>
        <v>0</v>
      </c>
      <c r="W881" s="29">
        <f t="shared" si="835"/>
        <v>0</v>
      </c>
      <c r="X881" s="29">
        <f t="shared" si="836"/>
        <v>0</v>
      </c>
      <c r="Y881" s="29">
        <f t="shared" si="837"/>
        <v>0</v>
      </c>
      <c r="Z881" s="29">
        <f t="shared" si="838"/>
        <v>0</v>
      </c>
      <c r="AA881" s="29">
        <f t="shared" si="839"/>
        <v>0</v>
      </c>
      <c r="AB881" s="29">
        <f t="shared" si="840"/>
        <v>0</v>
      </c>
      <c r="AC881" s="29">
        <f t="shared" si="841"/>
        <v>0</v>
      </c>
      <c r="AD881" s="29">
        <f t="shared" si="842"/>
        <v>0</v>
      </c>
      <c r="AE881" s="29">
        <f t="shared" si="843"/>
        <v>0</v>
      </c>
    </row>
    <row r="882" spans="1:31" x14ac:dyDescent="0.25">
      <c r="A882" s="28" t="s">
        <v>716</v>
      </c>
      <c r="B882" s="29" t="s">
        <v>438</v>
      </c>
      <c r="C882" s="29" t="s">
        <v>439</v>
      </c>
      <c r="D882" s="29" t="s">
        <v>440</v>
      </c>
      <c r="F882" s="29" t="s">
        <v>396</v>
      </c>
      <c r="G882" s="26" t="s">
        <v>85</v>
      </c>
      <c r="H882" s="26"/>
      <c r="I882" s="26"/>
      <c r="J882" s="26" t="s">
        <v>441</v>
      </c>
      <c r="K882" s="31"/>
      <c r="L882" s="26"/>
      <c r="M882" s="26"/>
      <c r="N882" s="26"/>
      <c r="O882" s="26"/>
      <c r="Q882" s="29">
        <f t="shared" si="829"/>
        <v>0</v>
      </c>
      <c r="R882" s="29">
        <f t="shared" si="830"/>
        <v>0</v>
      </c>
      <c r="S882" s="29">
        <f t="shared" si="831"/>
        <v>0</v>
      </c>
      <c r="T882" s="29">
        <f t="shared" si="832"/>
        <v>0</v>
      </c>
      <c r="U882" s="29">
        <f t="shared" si="833"/>
        <v>0</v>
      </c>
      <c r="V882" s="29">
        <f t="shared" si="834"/>
        <v>0</v>
      </c>
      <c r="W882" s="29">
        <f t="shared" si="835"/>
        <v>0</v>
      </c>
      <c r="X882" s="29">
        <f t="shared" si="836"/>
        <v>0</v>
      </c>
      <c r="Y882" s="29">
        <f t="shared" si="837"/>
        <v>0</v>
      </c>
      <c r="Z882" s="29">
        <f t="shared" si="838"/>
        <v>0</v>
      </c>
      <c r="AA882" s="29">
        <f t="shared" si="839"/>
        <v>0</v>
      </c>
      <c r="AB882" s="29">
        <f t="shared" si="840"/>
        <v>0</v>
      </c>
      <c r="AC882" s="29">
        <f t="shared" si="841"/>
        <v>0</v>
      </c>
      <c r="AD882" s="29">
        <f t="shared" si="842"/>
        <v>0</v>
      </c>
      <c r="AE882" s="29">
        <f t="shared" si="843"/>
        <v>0</v>
      </c>
    </row>
    <row r="883" spans="1:31" x14ac:dyDescent="0.25">
      <c r="A883" s="26" t="s">
        <v>721</v>
      </c>
      <c r="B883" s="26" t="s">
        <v>451</v>
      </c>
      <c r="C883" s="26" t="s">
        <v>452</v>
      </c>
      <c r="D883" s="31" t="s">
        <v>453</v>
      </c>
      <c r="E883" s="26"/>
      <c r="F883" s="29" t="s">
        <v>222</v>
      </c>
      <c r="G883" s="26" t="s">
        <v>446</v>
      </c>
      <c r="H883" s="26"/>
      <c r="I883" s="26"/>
      <c r="J883" s="26" t="s">
        <v>454</v>
      </c>
      <c r="K883" s="26"/>
      <c r="L883" s="26"/>
      <c r="M883" s="26"/>
      <c r="N883" s="26"/>
      <c r="O883" s="26"/>
      <c r="Q883" s="29">
        <f t="shared" si="829"/>
        <v>0</v>
      </c>
      <c r="R883" s="29">
        <f t="shared" si="830"/>
        <v>0</v>
      </c>
      <c r="S883" s="29">
        <f t="shared" si="831"/>
        <v>0</v>
      </c>
      <c r="T883" s="29">
        <f t="shared" si="832"/>
        <v>0</v>
      </c>
      <c r="U883" s="29">
        <f t="shared" si="833"/>
        <v>0</v>
      </c>
      <c r="V883" s="29">
        <f t="shared" si="834"/>
        <v>0</v>
      </c>
      <c r="W883" s="29">
        <f t="shared" si="835"/>
        <v>0</v>
      </c>
      <c r="X883" s="29">
        <f t="shared" si="836"/>
        <v>0</v>
      </c>
      <c r="Y883" s="29">
        <f t="shared" si="837"/>
        <v>0</v>
      </c>
      <c r="Z883" s="29">
        <f t="shared" si="838"/>
        <v>0</v>
      </c>
      <c r="AA883" s="29">
        <f t="shared" si="839"/>
        <v>0</v>
      </c>
      <c r="AB883" s="29">
        <f t="shared" si="840"/>
        <v>0</v>
      </c>
      <c r="AC883" s="29">
        <f t="shared" si="841"/>
        <v>0</v>
      </c>
      <c r="AD883" s="29">
        <f t="shared" si="842"/>
        <v>0</v>
      </c>
      <c r="AE883" s="29">
        <f t="shared" si="843"/>
        <v>0</v>
      </c>
    </row>
    <row r="884" spans="1:31" x14ac:dyDescent="0.25">
      <c r="A884" s="28" t="s">
        <v>722</v>
      </c>
      <c r="B884" s="26" t="s">
        <v>451</v>
      </c>
      <c r="C884" s="26" t="s">
        <v>452</v>
      </c>
      <c r="D884" s="31" t="s">
        <v>453</v>
      </c>
      <c r="E884" s="26"/>
      <c r="F884" s="29" t="s">
        <v>222</v>
      </c>
      <c r="G884" s="26" t="s">
        <v>446</v>
      </c>
      <c r="H884" s="26"/>
      <c r="I884" s="26"/>
      <c r="J884" s="26" t="s">
        <v>454</v>
      </c>
      <c r="K884" s="26"/>
      <c r="L884" s="26"/>
      <c r="M884" s="26"/>
      <c r="N884" s="26"/>
      <c r="O884" s="26"/>
      <c r="Q884" s="29">
        <f t="shared" si="829"/>
        <v>0</v>
      </c>
      <c r="R884" s="29">
        <f t="shared" si="830"/>
        <v>0</v>
      </c>
      <c r="S884" s="29">
        <f t="shared" si="831"/>
        <v>0</v>
      </c>
      <c r="T884" s="29">
        <f t="shared" si="832"/>
        <v>0</v>
      </c>
      <c r="U884" s="29">
        <f t="shared" si="833"/>
        <v>0</v>
      </c>
      <c r="V884" s="29">
        <f t="shared" si="834"/>
        <v>0</v>
      </c>
      <c r="W884" s="29">
        <f t="shared" si="835"/>
        <v>0</v>
      </c>
      <c r="X884" s="29">
        <f t="shared" si="836"/>
        <v>0</v>
      </c>
      <c r="Y884" s="29">
        <f t="shared" si="837"/>
        <v>0</v>
      </c>
      <c r="Z884" s="29">
        <f t="shared" si="838"/>
        <v>0</v>
      </c>
      <c r="AA884" s="29">
        <f t="shared" si="839"/>
        <v>0</v>
      </c>
      <c r="AB884" s="29">
        <f t="shared" si="840"/>
        <v>0</v>
      </c>
      <c r="AC884" s="29">
        <f t="shared" si="841"/>
        <v>0</v>
      </c>
      <c r="AD884" s="29">
        <f t="shared" si="842"/>
        <v>0</v>
      </c>
      <c r="AE884" s="29">
        <f t="shared" si="843"/>
        <v>0</v>
      </c>
    </row>
    <row r="885" spans="1:31" x14ac:dyDescent="0.25">
      <c r="A885" s="28" t="s">
        <v>723</v>
      </c>
      <c r="B885" s="29" t="s">
        <v>724</v>
      </c>
      <c r="C885" s="29" t="s">
        <v>509</v>
      </c>
      <c r="D885" s="30" t="s">
        <v>510</v>
      </c>
      <c r="F885" s="29" t="s">
        <v>396</v>
      </c>
      <c r="G885" s="26" t="s">
        <v>446</v>
      </c>
      <c r="H885" s="26"/>
      <c r="I885" s="26"/>
      <c r="J885" s="26" t="s">
        <v>725</v>
      </c>
      <c r="K885" s="31"/>
      <c r="L885" s="26"/>
      <c r="M885" s="26"/>
      <c r="N885" s="26"/>
      <c r="O885" s="26"/>
      <c r="Q885" s="29">
        <f t="shared" si="829"/>
        <v>0</v>
      </c>
      <c r="R885" s="29">
        <f t="shared" si="830"/>
        <v>0</v>
      </c>
      <c r="S885" s="29">
        <f t="shared" si="831"/>
        <v>0</v>
      </c>
      <c r="T885" s="29">
        <f t="shared" si="832"/>
        <v>0</v>
      </c>
      <c r="U885" s="29">
        <f t="shared" si="833"/>
        <v>0</v>
      </c>
      <c r="V885" s="29">
        <f t="shared" si="834"/>
        <v>0</v>
      </c>
      <c r="W885" s="29">
        <f t="shared" si="835"/>
        <v>0</v>
      </c>
      <c r="X885" s="29">
        <f t="shared" si="836"/>
        <v>0</v>
      </c>
      <c r="Y885" s="29">
        <f t="shared" si="837"/>
        <v>0</v>
      </c>
      <c r="Z885" s="29">
        <f t="shared" si="838"/>
        <v>0</v>
      </c>
      <c r="AA885" s="29">
        <f t="shared" si="839"/>
        <v>0</v>
      </c>
      <c r="AB885" s="29">
        <f t="shared" si="840"/>
        <v>0</v>
      </c>
      <c r="AC885" s="29">
        <f t="shared" si="841"/>
        <v>0</v>
      </c>
      <c r="AD885" s="29">
        <f t="shared" si="842"/>
        <v>0</v>
      </c>
      <c r="AE885" s="29">
        <f t="shared" si="843"/>
        <v>0</v>
      </c>
    </row>
    <row r="886" spans="1:31" x14ac:dyDescent="0.25">
      <c r="A886" s="28" t="s">
        <v>726</v>
      </c>
      <c r="B886" s="26" t="s">
        <v>561</v>
      </c>
      <c r="C886" s="26" t="s">
        <v>445</v>
      </c>
      <c r="D886" s="26"/>
      <c r="E886" s="26"/>
      <c r="F886" s="29" t="s">
        <v>396</v>
      </c>
      <c r="G886" s="26" t="s">
        <v>446</v>
      </c>
      <c r="H886" s="26"/>
      <c r="I886" s="26"/>
      <c r="J886" s="26" t="s">
        <v>562</v>
      </c>
      <c r="K886" s="26"/>
      <c r="L886" s="26"/>
      <c r="M886" s="26"/>
      <c r="N886" s="26"/>
      <c r="O886" s="26"/>
      <c r="Q886" s="29">
        <f t="shared" si="829"/>
        <v>0</v>
      </c>
      <c r="R886" s="29">
        <f t="shared" si="830"/>
        <v>0</v>
      </c>
      <c r="S886" s="29">
        <f t="shared" si="831"/>
        <v>0</v>
      </c>
      <c r="T886" s="29">
        <f t="shared" si="832"/>
        <v>0</v>
      </c>
      <c r="U886" s="29">
        <f t="shared" si="833"/>
        <v>0</v>
      </c>
      <c r="V886" s="29">
        <f t="shared" si="834"/>
        <v>0</v>
      </c>
      <c r="W886" s="29">
        <f t="shared" si="835"/>
        <v>0</v>
      </c>
      <c r="X886" s="29">
        <f t="shared" si="836"/>
        <v>0</v>
      </c>
      <c r="Y886" s="29">
        <f t="shared" si="837"/>
        <v>0</v>
      </c>
      <c r="Z886" s="29">
        <f t="shared" si="838"/>
        <v>0</v>
      </c>
      <c r="AA886" s="29">
        <f t="shared" si="839"/>
        <v>0</v>
      </c>
      <c r="AB886" s="29">
        <f t="shared" si="840"/>
        <v>0</v>
      </c>
      <c r="AC886" s="29">
        <f t="shared" si="841"/>
        <v>0</v>
      </c>
      <c r="AD886" s="29">
        <f t="shared" si="842"/>
        <v>0</v>
      </c>
      <c r="AE886" s="29">
        <f t="shared" si="843"/>
        <v>0</v>
      </c>
    </row>
    <row r="887" spans="1:31" x14ac:dyDescent="0.25">
      <c r="A887" s="27" t="s">
        <v>727</v>
      </c>
      <c r="B887" s="26" t="s">
        <v>561</v>
      </c>
      <c r="C887" s="26" t="s">
        <v>445</v>
      </c>
      <c r="D887" s="26"/>
      <c r="E887" s="26"/>
      <c r="F887" s="29" t="s">
        <v>396</v>
      </c>
      <c r="G887" s="26" t="s">
        <v>446</v>
      </c>
      <c r="H887" s="26"/>
      <c r="I887" s="26"/>
      <c r="J887" s="26" t="s">
        <v>562</v>
      </c>
      <c r="K887" s="26"/>
      <c r="L887" s="26"/>
      <c r="M887" s="26"/>
      <c r="N887" s="26"/>
      <c r="O887" s="26"/>
      <c r="Q887" s="29">
        <f t="shared" si="829"/>
        <v>0</v>
      </c>
      <c r="R887" s="29">
        <f t="shared" si="830"/>
        <v>0</v>
      </c>
      <c r="S887" s="29">
        <f t="shared" si="831"/>
        <v>0</v>
      </c>
      <c r="T887" s="29">
        <f t="shared" si="832"/>
        <v>0</v>
      </c>
      <c r="U887" s="29">
        <f t="shared" si="833"/>
        <v>0</v>
      </c>
      <c r="V887" s="29">
        <f t="shared" si="834"/>
        <v>0</v>
      </c>
      <c r="W887" s="29">
        <f t="shared" si="835"/>
        <v>0</v>
      </c>
      <c r="X887" s="29">
        <f t="shared" si="836"/>
        <v>0</v>
      </c>
      <c r="Y887" s="29">
        <f t="shared" si="837"/>
        <v>0</v>
      </c>
      <c r="Z887" s="29">
        <f t="shared" si="838"/>
        <v>0</v>
      </c>
      <c r="AA887" s="29">
        <f t="shared" si="839"/>
        <v>0</v>
      </c>
      <c r="AB887" s="29">
        <f t="shared" si="840"/>
        <v>0</v>
      </c>
      <c r="AC887" s="29">
        <f t="shared" si="841"/>
        <v>0</v>
      </c>
      <c r="AD887" s="29">
        <f t="shared" si="842"/>
        <v>0</v>
      </c>
      <c r="AE887" s="29">
        <f t="shared" si="843"/>
        <v>0</v>
      </c>
    </row>
    <row r="888" spans="1:31" x14ac:dyDescent="0.25">
      <c r="A888" s="28" t="s">
        <v>728</v>
      </c>
      <c r="B888" s="26" t="s">
        <v>508</v>
      </c>
      <c r="C888" s="26" t="s">
        <v>445</v>
      </c>
      <c r="D888" s="26"/>
      <c r="E888" s="26"/>
      <c r="F888" s="29" t="s">
        <v>396</v>
      </c>
      <c r="G888" s="26" t="s">
        <v>85</v>
      </c>
      <c r="H888" s="26"/>
      <c r="I888" s="26"/>
      <c r="J888" s="26" t="s">
        <v>511</v>
      </c>
      <c r="K888" s="26"/>
      <c r="L888" s="26"/>
      <c r="M888" s="26"/>
      <c r="N888" s="26"/>
      <c r="O888" s="26"/>
      <c r="Q888" s="29">
        <f t="shared" si="829"/>
        <v>0</v>
      </c>
      <c r="R888" s="29">
        <f t="shared" si="830"/>
        <v>0</v>
      </c>
      <c r="S888" s="29">
        <f t="shared" si="831"/>
        <v>0</v>
      </c>
      <c r="T888" s="29">
        <f t="shared" si="832"/>
        <v>0</v>
      </c>
      <c r="U888" s="29">
        <f t="shared" si="833"/>
        <v>0</v>
      </c>
      <c r="V888" s="29">
        <f t="shared" si="834"/>
        <v>0</v>
      </c>
      <c r="W888" s="29">
        <f t="shared" si="835"/>
        <v>0</v>
      </c>
      <c r="X888" s="29">
        <f t="shared" si="836"/>
        <v>0</v>
      </c>
      <c r="Y888" s="29">
        <f t="shared" si="837"/>
        <v>0</v>
      </c>
      <c r="Z888" s="29">
        <f t="shared" si="838"/>
        <v>0</v>
      </c>
      <c r="AA888" s="29">
        <f t="shared" si="839"/>
        <v>0</v>
      </c>
      <c r="AB888" s="29">
        <f t="shared" si="840"/>
        <v>0</v>
      </c>
      <c r="AC888" s="29">
        <f t="shared" si="841"/>
        <v>0</v>
      </c>
      <c r="AD888" s="29">
        <f t="shared" si="842"/>
        <v>0</v>
      </c>
      <c r="AE888" s="29">
        <f t="shared" si="843"/>
        <v>0</v>
      </c>
    </row>
    <row r="889" spans="1:31" x14ac:dyDescent="0.25">
      <c r="A889" s="28" t="s">
        <v>729</v>
      </c>
      <c r="B889" s="29" t="s">
        <v>508</v>
      </c>
      <c r="C889" s="29" t="s">
        <v>445</v>
      </c>
      <c r="F889" s="29" t="s">
        <v>396</v>
      </c>
      <c r="G889" s="26" t="s">
        <v>85</v>
      </c>
      <c r="H889" s="26"/>
      <c r="I889" s="26"/>
      <c r="J889" s="26" t="s">
        <v>511</v>
      </c>
      <c r="K889" s="31"/>
      <c r="L889" s="26"/>
      <c r="M889" s="26"/>
      <c r="N889" s="26"/>
      <c r="O889" s="26"/>
      <c r="Q889" s="29">
        <f t="shared" si="829"/>
        <v>0</v>
      </c>
      <c r="R889" s="29">
        <f t="shared" si="830"/>
        <v>0</v>
      </c>
      <c r="S889" s="29">
        <f t="shared" si="831"/>
        <v>0</v>
      </c>
      <c r="T889" s="29">
        <f t="shared" si="832"/>
        <v>0</v>
      </c>
      <c r="U889" s="29">
        <f t="shared" si="833"/>
        <v>0</v>
      </c>
      <c r="V889" s="29">
        <f t="shared" si="834"/>
        <v>0</v>
      </c>
      <c r="W889" s="29">
        <f t="shared" si="835"/>
        <v>0</v>
      </c>
      <c r="X889" s="29">
        <f t="shared" si="836"/>
        <v>0</v>
      </c>
      <c r="Y889" s="29">
        <f t="shared" si="837"/>
        <v>0</v>
      </c>
      <c r="Z889" s="29">
        <f t="shared" si="838"/>
        <v>0</v>
      </c>
      <c r="AA889" s="29">
        <f t="shared" si="839"/>
        <v>0</v>
      </c>
      <c r="AB889" s="29">
        <f t="shared" si="840"/>
        <v>0</v>
      </c>
      <c r="AC889" s="29">
        <f t="shared" si="841"/>
        <v>0</v>
      </c>
      <c r="AD889" s="29">
        <f t="shared" si="842"/>
        <v>0</v>
      </c>
      <c r="AE889" s="29">
        <f t="shared" si="843"/>
        <v>0</v>
      </c>
    </row>
    <row r="890" spans="1:31" x14ac:dyDescent="0.25">
      <c r="A890" s="28" t="s">
        <v>730</v>
      </c>
      <c r="B890" s="26" t="s">
        <v>561</v>
      </c>
      <c r="C890" s="26" t="s">
        <v>445</v>
      </c>
      <c r="D890" s="26"/>
      <c r="E890" s="26"/>
      <c r="F890" s="29" t="s">
        <v>396</v>
      </c>
      <c r="G890" s="26" t="s">
        <v>446</v>
      </c>
      <c r="H890" s="26"/>
      <c r="I890" s="26"/>
      <c r="J890" s="26" t="s">
        <v>562</v>
      </c>
      <c r="K890" s="26"/>
      <c r="L890" s="26"/>
      <c r="M890" s="26"/>
      <c r="N890" s="26"/>
      <c r="O890" s="26"/>
      <c r="Q890" s="29">
        <f t="shared" si="829"/>
        <v>0</v>
      </c>
      <c r="R890" s="29">
        <f t="shared" si="830"/>
        <v>0</v>
      </c>
      <c r="S890" s="29">
        <f t="shared" si="831"/>
        <v>0</v>
      </c>
      <c r="T890" s="29">
        <f t="shared" si="832"/>
        <v>0</v>
      </c>
      <c r="U890" s="29">
        <f t="shared" si="833"/>
        <v>0</v>
      </c>
      <c r="V890" s="29">
        <f t="shared" si="834"/>
        <v>0</v>
      </c>
      <c r="W890" s="29">
        <f t="shared" si="835"/>
        <v>0</v>
      </c>
      <c r="X890" s="29">
        <f t="shared" si="836"/>
        <v>0</v>
      </c>
      <c r="Y890" s="29">
        <f t="shared" si="837"/>
        <v>0</v>
      </c>
      <c r="Z890" s="29">
        <f t="shared" si="838"/>
        <v>0</v>
      </c>
      <c r="AA890" s="29">
        <f t="shared" si="839"/>
        <v>0</v>
      </c>
      <c r="AB890" s="29">
        <f t="shared" si="840"/>
        <v>0</v>
      </c>
      <c r="AC890" s="29">
        <f t="shared" si="841"/>
        <v>0</v>
      </c>
      <c r="AD890" s="29">
        <f t="shared" si="842"/>
        <v>0</v>
      </c>
      <c r="AE890" s="29">
        <f t="shared" si="843"/>
        <v>0</v>
      </c>
    </row>
    <row r="891" spans="1:31" x14ac:dyDescent="0.25">
      <c r="A891" s="28" t="s">
        <v>731</v>
      </c>
      <c r="B891" s="29" t="s">
        <v>561</v>
      </c>
      <c r="C891" s="29" t="s">
        <v>445</v>
      </c>
      <c r="F891" s="29" t="s">
        <v>396</v>
      </c>
      <c r="G891" s="26" t="s">
        <v>446</v>
      </c>
      <c r="H891" s="26"/>
      <c r="I891" s="26"/>
      <c r="J891" s="26" t="s">
        <v>562</v>
      </c>
      <c r="K891" s="31"/>
      <c r="L891" s="26"/>
      <c r="M891" s="26"/>
      <c r="N891" s="26"/>
      <c r="O891" s="26"/>
      <c r="Q891" s="29">
        <f t="shared" si="829"/>
        <v>0</v>
      </c>
      <c r="R891" s="29">
        <f t="shared" si="830"/>
        <v>0</v>
      </c>
      <c r="S891" s="29">
        <f t="shared" si="831"/>
        <v>0</v>
      </c>
      <c r="T891" s="29">
        <f t="shared" si="832"/>
        <v>0</v>
      </c>
      <c r="U891" s="29">
        <f t="shared" si="833"/>
        <v>0</v>
      </c>
      <c r="V891" s="29">
        <f t="shared" si="834"/>
        <v>0</v>
      </c>
      <c r="W891" s="29">
        <f t="shared" si="835"/>
        <v>0</v>
      </c>
      <c r="X891" s="29">
        <f t="shared" si="836"/>
        <v>0</v>
      </c>
      <c r="Y891" s="29">
        <f t="shared" si="837"/>
        <v>0</v>
      </c>
      <c r="Z891" s="29">
        <f t="shared" si="838"/>
        <v>0</v>
      </c>
      <c r="AA891" s="29">
        <f t="shared" si="839"/>
        <v>0</v>
      </c>
      <c r="AB891" s="29">
        <f t="shared" si="840"/>
        <v>0</v>
      </c>
      <c r="AC891" s="29">
        <f t="shared" si="841"/>
        <v>0</v>
      </c>
      <c r="AD891" s="29">
        <f t="shared" si="842"/>
        <v>0</v>
      </c>
      <c r="AE891" s="29">
        <f t="shared" si="843"/>
        <v>0</v>
      </c>
    </row>
    <row r="892" spans="1:31" x14ac:dyDescent="0.25">
      <c r="A892" s="26" t="s">
        <v>743</v>
      </c>
      <c r="B892" s="26" t="s">
        <v>465</v>
      </c>
      <c r="C892" s="26" t="s">
        <v>466</v>
      </c>
      <c r="D892" s="26" t="s">
        <v>467</v>
      </c>
      <c r="E892" s="26"/>
      <c r="F892" s="29" t="s">
        <v>396</v>
      </c>
      <c r="G892" s="26" t="s">
        <v>85</v>
      </c>
      <c r="H892" s="26"/>
      <c r="I892" s="26"/>
      <c r="J892" s="26" t="s">
        <v>468</v>
      </c>
      <c r="K892" s="26"/>
      <c r="L892" s="26"/>
      <c r="M892" s="26"/>
      <c r="N892" s="26"/>
      <c r="O892" s="26"/>
      <c r="Q892" s="29">
        <f t="shared" si="829"/>
        <v>0</v>
      </c>
      <c r="R892" s="29">
        <f t="shared" si="830"/>
        <v>0</v>
      </c>
      <c r="S892" s="29">
        <f t="shared" si="831"/>
        <v>0</v>
      </c>
      <c r="T892" s="29">
        <f t="shared" si="832"/>
        <v>0</v>
      </c>
      <c r="U892" s="29">
        <f t="shared" si="833"/>
        <v>0</v>
      </c>
      <c r="V892" s="29">
        <f t="shared" si="834"/>
        <v>0</v>
      </c>
      <c r="W892" s="29">
        <f t="shared" si="835"/>
        <v>0</v>
      </c>
      <c r="X892" s="29">
        <f t="shared" si="836"/>
        <v>0</v>
      </c>
      <c r="Y892" s="29">
        <f t="shared" si="837"/>
        <v>0</v>
      </c>
      <c r="Z892" s="29">
        <f t="shared" si="838"/>
        <v>0</v>
      </c>
      <c r="AA892" s="29">
        <f t="shared" si="839"/>
        <v>0</v>
      </c>
      <c r="AB892" s="29">
        <f t="shared" si="840"/>
        <v>0</v>
      </c>
      <c r="AC892" s="29">
        <f t="shared" si="841"/>
        <v>0</v>
      </c>
      <c r="AD892" s="29">
        <f t="shared" si="842"/>
        <v>0</v>
      </c>
      <c r="AE892" s="29">
        <f t="shared" si="843"/>
        <v>0</v>
      </c>
    </row>
    <row r="893" spans="1:31" x14ac:dyDescent="0.25">
      <c r="A893" s="26" t="s">
        <v>744</v>
      </c>
      <c r="B893" s="26" t="s">
        <v>745</v>
      </c>
      <c r="C893" s="26" t="s">
        <v>466</v>
      </c>
      <c r="D893" s="26" t="s">
        <v>467</v>
      </c>
      <c r="E893" s="26"/>
      <c r="F893" s="29" t="s">
        <v>396</v>
      </c>
      <c r="G893" s="26" t="s">
        <v>85</v>
      </c>
      <c r="H893" s="26"/>
      <c r="I893" s="26"/>
      <c r="J893" s="26" t="s">
        <v>527</v>
      </c>
      <c r="K893" s="26"/>
      <c r="L893" s="26"/>
      <c r="M893" s="26"/>
      <c r="N893" s="26"/>
      <c r="O893" s="26"/>
      <c r="Q893" s="29">
        <f t="shared" si="829"/>
        <v>0</v>
      </c>
      <c r="R893" s="29">
        <f t="shared" si="830"/>
        <v>0</v>
      </c>
      <c r="S893" s="29">
        <f t="shared" si="831"/>
        <v>0</v>
      </c>
      <c r="T893" s="29">
        <f t="shared" si="832"/>
        <v>0</v>
      </c>
      <c r="U893" s="29">
        <f t="shared" si="833"/>
        <v>0</v>
      </c>
      <c r="V893" s="29">
        <f t="shared" si="834"/>
        <v>0</v>
      </c>
      <c r="W893" s="29">
        <f t="shared" si="835"/>
        <v>0</v>
      </c>
      <c r="X893" s="29">
        <f t="shared" si="836"/>
        <v>0</v>
      </c>
      <c r="Y893" s="29">
        <f t="shared" si="837"/>
        <v>0</v>
      </c>
      <c r="Z893" s="29">
        <f t="shared" si="838"/>
        <v>0</v>
      </c>
      <c r="AA893" s="29">
        <f t="shared" si="839"/>
        <v>0</v>
      </c>
      <c r="AB893" s="29">
        <f t="shared" si="840"/>
        <v>0</v>
      </c>
      <c r="AC893" s="29">
        <f t="shared" si="841"/>
        <v>0</v>
      </c>
      <c r="AD893" s="29">
        <f t="shared" si="842"/>
        <v>0</v>
      </c>
      <c r="AE893" s="29">
        <f t="shared" si="843"/>
        <v>0</v>
      </c>
    </row>
    <row r="894" spans="1:31" x14ac:dyDescent="0.25">
      <c r="A894" s="26" t="s">
        <v>748</v>
      </c>
      <c r="B894" s="26" t="s">
        <v>465</v>
      </c>
      <c r="C894" s="26" t="s">
        <v>466</v>
      </c>
      <c r="D894" s="26" t="s">
        <v>467</v>
      </c>
      <c r="E894" s="26"/>
      <c r="F894" s="29" t="s">
        <v>396</v>
      </c>
      <c r="G894" s="26" t="s">
        <v>85</v>
      </c>
      <c r="H894" s="26"/>
      <c r="I894" s="26"/>
      <c r="J894" s="26" t="s">
        <v>468</v>
      </c>
      <c r="K894" s="26"/>
      <c r="L894" s="26"/>
      <c r="M894" s="26"/>
      <c r="N894" s="26"/>
      <c r="O894" s="26"/>
      <c r="Q894" s="29">
        <f t="shared" si="829"/>
        <v>0</v>
      </c>
      <c r="R894" s="29">
        <f t="shared" si="830"/>
        <v>0</v>
      </c>
      <c r="S894" s="29">
        <f t="shared" si="831"/>
        <v>0</v>
      </c>
      <c r="T894" s="29">
        <f t="shared" si="832"/>
        <v>0</v>
      </c>
      <c r="U894" s="29">
        <f t="shared" si="833"/>
        <v>0</v>
      </c>
      <c r="V894" s="29">
        <f t="shared" si="834"/>
        <v>0</v>
      </c>
      <c r="W894" s="29">
        <f t="shared" si="835"/>
        <v>0</v>
      </c>
      <c r="X894" s="29">
        <f t="shared" si="836"/>
        <v>0</v>
      </c>
      <c r="Y894" s="29">
        <f t="shared" si="837"/>
        <v>0</v>
      </c>
      <c r="Z894" s="29">
        <f t="shared" si="838"/>
        <v>0</v>
      </c>
      <c r="AA894" s="29">
        <f t="shared" si="839"/>
        <v>0</v>
      </c>
      <c r="AB894" s="29">
        <f t="shared" si="840"/>
        <v>0</v>
      </c>
      <c r="AC894" s="29">
        <f t="shared" si="841"/>
        <v>0</v>
      </c>
      <c r="AD894" s="29">
        <f t="shared" si="842"/>
        <v>0</v>
      </c>
      <c r="AE894" s="29">
        <f t="shared" si="843"/>
        <v>0</v>
      </c>
    </row>
    <row r="895" spans="1:31" x14ac:dyDescent="0.25">
      <c r="A895" s="28" t="s">
        <v>751</v>
      </c>
      <c r="B895" s="26" t="s">
        <v>701</v>
      </c>
      <c r="C895" s="26" t="s">
        <v>407</v>
      </c>
      <c r="D895" s="26" t="s">
        <v>408</v>
      </c>
      <c r="E895" s="26"/>
      <c r="F895" s="29" t="s">
        <v>396</v>
      </c>
      <c r="G895" s="26" t="s">
        <v>446</v>
      </c>
      <c r="H895" s="26"/>
      <c r="I895" s="26"/>
      <c r="J895" s="26" t="s">
        <v>702</v>
      </c>
      <c r="K895" s="26"/>
      <c r="L895" s="26"/>
      <c r="M895" s="26"/>
      <c r="N895" s="26"/>
      <c r="O895" s="26"/>
      <c r="Q895" s="29">
        <f t="shared" si="829"/>
        <v>0</v>
      </c>
      <c r="R895" s="29">
        <f t="shared" si="830"/>
        <v>0</v>
      </c>
      <c r="S895" s="29">
        <f t="shared" si="831"/>
        <v>0</v>
      </c>
      <c r="T895" s="29">
        <f t="shared" si="832"/>
        <v>0</v>
      </c>
      <c r="U895" s="29">
        <f t="shared" si="833"/>
        <v>0</v>
      </c>
      <c r="V895" s="29">
        <f t="shared" si="834"/>
        <v>0</v>
      </c>
      <c r="W895" s="29">
        <f t="shared" si="835"/>
        <v>0</v>
      </c>
      <c r="X895" s="29">
        <f t="shared" si="836"/>
        <v>0</v>
      </c>
      <c r="Y895" s="29">
        <f t="shared" si="837"/>
        <v>0</v>
      </c>
      <c r="Z895" s="29">
        <f t="shared" si="838"/>
        <v>0</v>
      </c>
      <c r="AA895" s="29">
        <f t="shared" si="839"/>
        <v>0</v>
      </c>
      <c r="AB895" s="29">
        <f t="shared" si="840"/>
        <v>0</v>
      </c>
      <c r="AC895" s="29">
        <f t="shared" si="841"/>
        <v>0</v>
      </c>
      <c r="AD895" s="29">
        <f t="shared" si="842"/>
        <v>0</v>
      </c>
      <c r="AE895" s="29">
        <f t="shared" si="843"/>
        <v>0</v>
      </c>
    </row>
    <row r="896" spans="1:31" x14ac:dyDescent="0.25">
      <c r="A896" s="27" t="s">
        <v>752</v>
      </c>
      <c r="B896" s="26" t="s">
        <v>753</v>
      </c>
      <c r="C896" s="26" t="s">
        <v>452</v>
      </c>
      <c r="D896" s="31" t="s">
        <v>453</v>
      </c>
      <c r="E896" s="26"/>
      <c r="F896" s="29" t="s">
        <v>222</v>
      </c>
      <c r="G896" s="26" t="s">
        <v>446</v>
      </c>
      <c r="H896" s="26"/>
      <c r="I896" s="26"/>
      <c r="J896" s="26" t="s">
        <v>754</v>
      </c>
      <c r="K896" s="26"/>
      <c r="L896" s="26"/>
      <c r="M896" s="26"/>
      <c r="N896" s="26"/>
      <c r="O896" s="26"/>
      <c r="Q896" s="29">
        <f t="shared" si="829"/>
        <v>0</v>
      </c>
      <c r="R896" s="29">
        <f t="shared" si="830"/>
        <v>0</v>
      </c>
      <c r="S896" s="29">
        <f t="shared" si="831"/>
        <v>0</v>
      </c>
      <c r="T896" s="29">
        <f t="shared" si="832"/>
        <v>0</v>
      </c>
      <c r="U896" s="29">
        <f t="shared" si="833"/>
        <v>0</v>
      </c>
      <c r="V896" s="29">
        <f t="shared" si="834"/>
        <v>0</v>
      </c>
      <c r="W896" s="29">
        <f t="shared" si="835"/>
        <v>0</v>
      </c>
      <c r="X896" s="29">
        <f t="shared" si="836"/>
        <v>0</v>
      </c>
      <c r="Y896" s="29">
        <f t="shared" si="837"/>
        <v>0</v>
      </c>
      <c r="Z896" s="29">
        <f t="shared" si="838"/>
        <v>0</v>
      </c>
      <c r="AA896" s="29">
        <f t="shared" si="839"/>
        <v>0</v>
      </c>
      <c r="AB896" s="29">
        <f t="shared" si="840"/>
        <v>0</v>
      </c>
      <c r="AC896" s="29">
        <f t="shared" si="841"/>
        <v>0</v>
      </c>
      <c r="AD896" s="29">
        <f t="shared" si="842"/>
        <v>0</v>
      </c>
      <c r="AE896" s="29">
        <f t="shared" si="843"/>
        <v>0</v>
      </c>
    </row>
    <row r="897" spans="1:31" x14ac:dyDescent="0.25">
      <c r="A897" s="28" t="s">
        <v>1205</v>
      </c>
      <c r="B897" s="26" t="s">
        <v>1206</v>
      </c>
      <c r="C897" s="26" t="s">
        <v>445</v>
      </c>
      <c r="D897" s="26"/>
      <c r="E897" s="31"/>
      <c r="F897" s="29" t="s">
        <v>396</v>
      </c>
      <c r="G897" s="26" t="s">
        <v>88</v>
      </c>
      <c r="H897" s="26"/>
      <c r="I897" s="26"/>
      <c r="J897" s="26" t="s">
        <v>1207</v>
      </c>
      <c r="K897" s="31"/>
      <c r="L897" s="26"/>
      <c r="M897" s="26"/>
      <c r="N897" s="26"/>
      <c r="O897" s="26"/>
      <c r="Q897" s="29">
        <f t="shared" si="829"/>
        <v>0</v>
      </c>
      <c r="R897" s="29">
        <f t="shared" si="830"/>
        <v>0</v>
      </c>
      <c r="S897" s="29">
        <f t="shared" si="831"/>
        <v>0</v>
      </c>
      <c r="T897" s="29">
        <f t="shared" si="832"/>
        <v>0</v>
      </c>
      <c r="U897" s="29">
        <f t="shared" si="833"/>
        <v>0</v>
      </c>
      <c r="V897" s="29">
        <f t="shared" si="834"/>
        <v>0</v>
      </c>
      <c r="W897" s="29">
        <f t="shared" si="835"/>
        <v>0</v>
      </c>
      <c r="X897" s="29">
        <f t="shared" si="836"/>
        <v>0</v>
      </c>
      <c r="Y897" s="29">
        <f t="shared" si="837"/>
        <v>0</v>
      </c>
      <c r="Z897" s="29">
        <f t="shared" si="838"/>
        <v>0</v>
      </c>
      <c r="AA897" s="29">
        <f t="shared" si="839"/>
        <v>0</v>
      </c>
      <c r="AB897" s="29">
        <f t="shared" si="840"/>
        <v>0</v>
      </c>
      <c r="AC897" s="29">
        <f t="shared" si="841"/>
        <v>0</v>
      </c>
      <c r="AD897" s="29">
        <f t="shared" si="842"/>
        <v>0</v>
      </c>
      <c r="AE897" s="29">
        <f t="shared" si="843"/>
        <v>0</v>
      </c>
    </row>
    <row r="898" spans="1:31" x14ac:dyDescent="0.25">
      <c r="A898" s="28" t="s">
        <v>1208</v>
      </c>
      <c r="B898" s="26" t="s">
        <v>1206</v>
      </c>
      <c r="C898" s="26" t="s">
        <v>1209</v>
      </c>
      <c r="D898" s="26" t="s">
        <v>1210</v>
      </c>
      <c r="E898" s="31"/>
      <c r="F898" s="26" t="s">
        <v>217</v>
      </c>
      <c r="G898" s="26" t="s">
        <v>88</v>
      </c>
      <c r="H898" s="26"/>
      <c r="I898" s="26"/>
      <c r="J898" s="26" t="s">
        <v>1207</v>
      </c>
      <c r="K898" s="31"/>
      <c r="L898" s="26"/>
      <c r="M898" s="26"/>
      <c r="N898" s="26"/>
      <c r="O898" s="26"/>
      <c r="Q898" s="29">
        <f t="shared" si="829"/>
        <v>0</v>
      </c>
      <c r="R898" s="29">
        <f t="shared" si="830"/>
        <v>0</v>
      </c>
      <c r="S898" s="29">
        <f t="shared" si="831"/>
        <v>0</v>
      </c>
      <c r="T898" s="29">
        <f t="shared" si="832"/>
        <v>0</v>
      </c>
      <c r="U898" s="29">
        <f t="shared" si="833"/>
        <v>0</v>
      </c>
      <c r="V898" s="29">
        <f t="shared" si="834"/>
        <v>0</v>
      </c>
      <c r="W898" s="29">
        <f t="shared" si="835"/>
        <v>0</v>
      </c>
      <c r="X898" s="29">
        <f t="shared" si="836"/>
        <v>0</v>
      </c>
      <c r="Y898" s="29">
        <f t="shared" si="837"/>
        <v>0</v>
      </c>
      <c r="Z898" s="29">
        <f t="shared" si="838"/>
        <v>0</v>
      </c>
      <c r="AA898" s="29">
        <f t="shared" si="839"/>
        <v>0</v>
      </c>
      <c r="AB898" s="29">
        <f t="shared" si="840"/>
        <v>0</v>
      </c>
      <c r="AC898" s="29">
        <f t="shared" si="841"/>
        <v>0</v>
      </c>
      <c r="AD898" s="29">
        <f t="shared" si="842"/>
        <v>0</v>
      </c>
      <c r="AE898" s="29">
        <f t="shared" si="843"/>
        <v>0</v>
      </c>
    </row>
    <row r="899" spans="1:31" x14ac:dyDescent="0.25">
      <c r="A899" s="28" t="s">
        <v>1211</v>
      </c>
      <c r="B899" s="26" t="s">
        <v>1206</v>
      </c>
      <c r="C899" s="26" t="s">
        <v>1212</v>
      </c>
      <c r="D899" s="26" t="s">
        <v>1213</v>
      </c>
      <c r="E899" s="31"/>
      <c r="F899" s="26" t="s">
        <v>217</v>
      </c>
      <c r="G899" s="26" t="s">
        <v>88</v>
      </c>
      <c r="H899" s="26"/>
      <c r="I899" s="26"/>
      <c r="J899" s="26" t="s">
        <v>1207</v>
      </c>
      <c r="K899" s="31"/>
      <c r="L899" s="26"/>
      <c r="M899" s="26"/>
      <c r="N899" s="26"/>
      <c r="O899" s="26"/>
      <c r="Q899" s="29">
        <f t="shared" si="829"/>
        <v>0</v>
      </c>
      <c r="R899" s="29">
        <f t="shared" si="830"/>
        <v>0</v>
      </c>
      <c r="S899" s="29">
        <f t="shared" si="831"/>
        <v>0</v>
      </c>
      <c r="T899" s="29">
        <f t="shared" si="832"/>
        <v>0</v>
      </c>
      <c r="U899" s="29">
        <f t="shared" si="833"/>
        <v>0</v>
      </c>
      <c r="V899" s="29">
        <f t="shared" si="834"/>
        <v>0</v>
      </c>
      <c r="W899" s="29">
        <f t="shared" si="835"/>
        <v>0</v>
      </c>
      <c r="X899" s="29">
        <f t="shared" si="836"/>
        <v>0</v>
      </c>
      <c r="Y899" s="29">
        <f t="shared" si="837"/>
        <v>0</v>
      </c>
      <c r="Z899" s="29">
        <f t="shared" si="838"/>
        <v>0</v>
      </c>
      <c r="AA899" s="29">
        <f t="shared" si="839"/>
        <v>0</v>
      </c>
      <c r="AB899" s="29">
        <f t="shared" si="840"/>
        <v>0</v>
      </c>
      <c r="AC899" s="29">
        <f t="shared" si="841"/>
        <v>0</v>
      </c>
      <c r="AD899" s="29">
        <f t="shared" si="842"/>
        <v>0</v>
      </c>
      <c r="AE899" s="29">
        <f t="shared" si="843"/>
        <v>0</v>
      </c>
    </row>
    <row r="900" spans="1:31" x14ac:dyDescent="0.25">
      <c r="A900" s="28" t="s">
        <v>8686</v>
      </c>
      <c r="B900" s="26" t="s">
        <v>8687</v>
      </c>
      <c r="C900" s="26" t="s">
        <v>304</v>
      </c>
      <c r="D900" s="26" t="s">
        <v>305</v>
      </c>
      <c r="E900" s="31"/>
      <c r="F900" s="31" t="s">
        <v>217</v>
      </c>
      <c r="G900" s="26" t="s">
        <v>88</v>
      </c>
      <c r="H900" s="26"/>
      <c r="I900" s="26"/>
      <c r="J900" s="26"/>
      <c r="K900" s="31"/>
      <c r="L900" s="26"/>
      <c r="M900" s="26"/>
      <c r="N900" s="26"/>
      <c r="O900" s="26"/>
      <c r="Q900" s="29">
        <f t="shared" si="829"/>
        <v>0</v>
      </c>
      <c r="R900" s="29">
        <f t="shared" si="830"/>
        <v>0</v>
      </c>
      <c r="S900" s="29">
        <f t="shared" si="831"/>
        <v>0</v>
      </c>
      <c r="T900" s="29">
        <f t="shared" si="832"/>
        <v>0</v>
      </c>
      <c r="U900" s="29">
        <f t="shared" si="833"/>
        <v>0</v>
      </c>
      <c r="V900" s="29">
        <f t="shared" si="834"/>
        <v>0</v>
      </c>
      <c r="W900" s="29">
        <f t="shared" si="835"/>
        <v>0</v>
      </c>
      <c r="X900" s="29">
        <f t="shared" si="836"/>
        <v>0</v>
      </c>
      <c r="Y900" s="29">
        <f t="shared" si="837"/>
        <v>0</v>
      </c>
      <c r="Z900" s="29">
        <f t="shared" si="838"/>
        <v>0</v>
      </c>
      <c r="AA900" s="29">
        <f t="shared" si="839"/>
        <v>0</v>
      </c>
      <c r="AB900" s="29">
        <f t="shared" si="840"/>
        <v>0</v>
      </c>
      <c r="AC900" s="29">
        <f t="shared" si="841"/>
        <v>0</v>
      </c>
      <c r="AD900" s="29">
        <f t="shared" si="842"/>
        <v>0</v>
      </c>
      <c r="AE900" s="29">
        <f t="shared" si="843"/>
        <v>0</v>
      </c>
    </row>
    <row r="901" spans="1:31" x14ac:dyDescent="0.25">
      <c r="A901" s="28" t="s">
        <v>1214</v>
      </c>
      <c r="B901" s="26" t="s">
        <v>1277</v>
      </c>
      <c r="C901" s="26" t="s">
        <v>304</v>
      </c>
      <c r="D901" s="26" t="s">
        <v>305</v>
      </c>
      <c r="E901" s="31"/>
      <c r="F901" s="31" t="s">
        <v>217</v>
      </c>
      <c r="G901" s="26" t="s">
        <v>88</v>
      </c>
      <c r="H901" s="26"/>
      <c r="I901" s="26"/>
      <c r="J901" s="26"/>
      <c r="K901" s="31"/>
      <c r="L901" s="26"/>
      <c r="M901" s="26"/>
      <c r="N901" s="26"/>
      <c r="O901" s="26"/>
      <c r="Q901" s="29">
        <f t="shared" si="829"/>
        <v>0</v>
      </c>
      <c r="R901" s="29">
        <f t="shared" si="830"/>
        <v>0</v>
      </c>
      <c r="S901" s="29">
        <f t="shared" si="831"/>
        <v>0</v>
      </c>
      <c r="T901" s="29">
        <f t="shared" si="832"/>
        <v>0</v>
      </c>
      <c r="U901" s="29">
        <f t="shared" si="833"/>
        <v>0</v>
      </c>
      <c r="V901" s="29">
        <f t="shared" si="834"/>
        <v>0</v>
      </c>
      <c r="W901" s="29">
        <f t="shared" si="835"/>
        <v>0</v>
      </c>
      <c r="X901" s="29">
        <f t="shared" si="836"/>
        <v>0</v>
      </c>
      <c r="Y901" s="29">
        <f t="shared" si="837"/>
        <v>0</v>
      </c>
      <c r="Z901" s="29">
        <f t="shared" si="838"/>
        <v>0</v>
      </c>
      <c r="AA901" s="29">
        <f t="shared" si="839"/>
        <v>0</v>
      </c>
      <c r="AB901" s="29">
        <f t="shared" si="840"/>
        <v>0</v>
      </c>
      <c r="AC901" s="29">
        <f t="shared" si="841"/>
        <v>0</v>
      </c>
      <c r="AD901" s="29">
        <f t="shared" si="842"/>
        <v>0</v>
      </c>
      <c r="AE901" s="29">
        <f t="shared" si="843"/>
        <v>0</v>
      </c>
    </row>
    <row r="902" spans="1:31" x14ac:dyDescent="0.25">
      <c r="A902" s="28" t="s">
        <v>1215</v>
      </c>
      <c r="B902" s="26" t="s">
        <v>1277</v>
      </c>
      <c r="C902" s="26" t="s">
        <v>304</v>
      </c>
      <c r="D902" s="26" t="s">
        <v>305</v>
      </c>
      <c r="E902" s="31"/>
      <c r="F902" s="31" t="s">
        <v>217</v>
      </c>
      <c r="G902" s="26" t="s">
        <v>88</v>
      </c>
      <c r="H902" s="26"/>
      <c r="I902" s="26"/>
      <c r="J902" s="26"/>
      <c r="K902" s="31"/>
      <c r="L902" s="26"/>
      <c r="M902" s="26"/>
      <c r="N902" s="26"/>
      <c r="O902" s="26"/>
      <c r="Q902" s="29">
        <f t="shared" ref="Q902:Q965" si="844">A1364</f>
        <v>0</v>
      </c>
      <c r="R902" s="29">
        <f t="shared" ref="R902:R965" si="845">B1364</f>
        <v>0</v>
      </c>
      <c r="S902" s="29">
        <f t="shared" ref="S902:S965" si="846">C1364</f>
        <v>0</v>
      </c>
      <c r="T902" s="29">
        <f t="shared" ref="T902:T965" si="847">D1364</f>
        <v>0</v>
      </c>
      <c r="U902" s="29">
        <f t="shared" ref="U902:U965" si="848">E1364</f>
        <v>0</v>
      </c>
      <c r="V902" s="29">
        <f t="shared" ref="V902:V965" si="849">F1364</f>
        <v>0</v>
      </c>
      <c r="W902" s="29">
        <f t="shared" ref="W902:W965" si="850">G1364</f>
        <v>0</v>
      </c>
      <c r="X902" s="29">
        <f t="shared" ref="X902:X965" si="851">H1364</f>
        <v>0</v>
      </c>
      <c r="Y902" s="29">
        <f t="shared" ref="Y902:Y965" si="852">I1364</f>
        <v>0</v>
      </c>
      <c r="Z902" s="29">
        <f t="shared" ref="Z902:Z965" si="853">J1364</f>
        <v>0</v>
      </c>
      <c r="AA902" s="29">
        <f t="shared" ref="AA902:AA965" si="854">K1364</f>
        <v>0</v>
      </c>
      <c r="AB902" s="29">
        <f t="shared" ref="AB902:AB965" si="855">L1364</f>
        <v>0</v>
      </c>
      <c r="AC902" s="29">
        <f t="shared" ref="AC902:AC965" si="856">M1364</f>
        <v>0</v>
      </c>
      <c r="AD902" s="29">
        <f t="shared" ref="AD902:AD965" si="857">N1364</f>
        <v>0</v>
      </c>
      <c r="AE902" s="29">
        <f t="shared" ref="AE902:AE965" si="858">O1364</f>
        <v>0</v>
      </c>
    </row>
    <row r="903" spans="1:31" x14ac:dyDescent="0.25">
      <c r="A903" s="28" t="s">
        <v>1222</v>
      </c>
      <c r="B903" s="26" t="s">
        <v>1223</v>
      </c>
      <c r="C903" s="26" t="s">
        <v>1224</v>
      </c>
      <c r="D903" s="26" t="s">
        <v>1224</v>
      </c>
      <c r="E903" s="31"/>
      <c r="F903" s="31" t="s">
        <v>1225</v>
      </c>
      <c r="G903" s="26" t="s">
        <v>88</v>
      </c>
      <c r="H903" s="26"/>
      <c r="I903" s="26"/>
      <c r="J903" s="26" t="s">
        <v>1226</v>
      </c>
      <c r="K903" s="31"/>
      <c r="L903" s="26" t="s">
        <v>1227</v>
      </c>
      <c r="M903" s="26"/>
      <c r="N903" s="26"/>
      <c r="O903" s="26"/>
      <c r="Q903" s="29">
        <f t="shared" si="844"/>
        <v>0</v>
      </c>
      <c r="R903" s="29">
        <f t="shared" si="845"/>
        <v>0</v>
      </c>
      <c r="S903" s="29">
        <f t="shared" si="846"/>
        <v>0</v>
      </c>
      <c r="T903" s="29">
        <f t="shared" si="847"/>
        <v>0</v>
      </c>
      <c r="U903" s="29">
        <f t="shared" si="848"/>
        <v>0</v>
      </c>
      <c r="V903" s="29">
        <f t="shared" si="849"/>
        <v>0</v>
      </c>
      <c r="W903" s="29">
        <f t="shared" si="850"/>
        <v>0</v>
      </c>
      <c r="X903" s="29">
        <f t="shared" si="851"/>
        <v>0</v>
      </c>
      <c r="Y903" s="29">
        <f t="shared" si="852"/>
        <v>0</v>
      </c>
      <c r="Z903" s="29">
        <f t="shared" si="853"/>
        <v>0</v>
      </c>
      <c r="AA903" s="29">
        <f t="shared" si="854"/>
        <v>0</v>
      </c>
      <c r="AB903" s="29">
        <f t="shared" si="855"/>
        <v>0</v>
      </c>
      <c r="AC903" s="29">
        <f t="shared" si="856"/>
        <v>0</v>
      </c>
      <c r="AD903" s="29">
        <f t="shared" si="857"/>
        <v>0</v>
      </c>
      <c r="AE903" s="29">
        <f t="shared" si="858"/>
        <v>0</v>
      </c>
    </row>
    <row r="904" spans="1:31" x14ac:dyDescent="0.25">
      <c r="A904" s="28" t="s">
        <v>1228</v>
      </c>
      <c r="B904" s="26" t="s">
        <v>1229</v>
      </c>
      <c r="C904" s="26" t="s">
        <v>1224</v>
      </c>
      <c r="D904" s="26" t="s">
        <v>1224</v>
      </c>
      <c r="E904" s="26"/>
      <c r="F904" s="31" t="s">
        <v>1225</v>
      </c>
      <c r="G904" s="26" t="s">
        <v>88</v>
      </c>
      <c r="H904" s="26"/>
      <c r="I904" s="26"/>
      <c r="J904" s="26" t="s">
        <v>1226</v>
      </c>
      <c r="K904" s="26"/>
      <c r="L904" s="26"/>
      <c r="M904" s="26"/>
      <c r="N904" s="26"/>
      <c r="O904" s="26"/>
      <c r="Q904" s="29">
        <f t="shared" si="844"/>
        <v>0</v>
      </c>
      <c r="R904" s="29">
        <f t="shared" si="845"/>
        <v>0</v>
      </c>
      <c r="S904" s="29">
        <f t="shared" si="846"/>
        <v>0</v>
      </c>
      <c r="T904" s="29">
        <f t="shared" si="847"/>
        <v>0</v>
      </c>
      <c r="U904" s="29">
        <f t="shared" si="848"/>
        <v>0</v>
      </c>
      <c r="V904" s="29">
        <f t="shared" si="849"/>
        <v>0</v>
      </c>
      <c r="W904" s="29">
        <f t="shared" si="850"/>
        <v>0</v>
      </c>
      <c r="X904" s="29">
        <f t="shared" si="851"/>
        <v>0</v>
      </c>
      <c r="Y904" s="29">
        <f t="shared" si="852"/>
        <v>0</v>
      </c>
      <c r="Z904" s="29">
        <f t="shared" si="853"/>
        <v>0</v>
      </c>
      <c r="AA904" s="29">
        <f t="shared" si="854"/>
        <v>0</v>
      </c>
      <c r="AB904" s="29">
        <f t="shared" si="855"/>
        <v>0</v>
      </c>
      <c r="AC904" s="29">
        <f t="shared" si="856"/>
        <v>0</v>
      </c>
      <c r="AD904" s="29">
        <f t="shared" si="857"/>
        <v>0</v>
      </c>
      <c r="AE904" s="29">
        <f t="shared" si="858"/>
        <v>0</v>
      </c>
    </row>
    <row r="905" spans="1:31" x14ac:dyDescent="0.25">
      <c r="A905" s="28" t="s">
        <v>1230</v>
      </c>
      <c r="B905" s="26" t="s">
        <v>1223</v>
      </c>
      <c r="C905" s="26" t="s">
        <v>1224</v>
      </c>
      <c r="D905" s="26" t="s">
        <v>1224</v>
      </c>
      <c r="E905" s="31"/>
      <c r="F905" s="31" t="s">
        <v>1225</v>
      </c>
      <c r="G905" s="26" t="s">
        <v>88</v>
      </c>
      <c r="H905" s="26"/>
      <c r="I905" s="26"/>
      <c r="J905" s="26" t="s">
        <v>1226</v>
      </c>
      <c r="K905" s="31"/>
      <c r="L905" s="26" t="s">
        <v>1227</v>
      </c>
      <c r="M905" s="26"/>
      <c r="N905" s="26"/>
      <c r="O905" s="26"/>
      <c r="Q905" s="29">
        <f t="shared" si="844"/>
        <v>0</v>
      </c>
      <c r="R905" s="29">
        <f t="shared" si="845"/>
        <v>0</v>
      </c>
      <c r="S905" s="29">
        <f t="shared" si="846"/>
        <v>0</v>
      </c>
      <c r="T905" s="29">
        <f t="shared" si="847"/>
        <v>0</v>
      </c>
      <c r="U905" s="29">
        <f t="shared" si="848"/>
        <v>0</v>
      </c>
      <c r="V905" s="29">
        <f t="shared" si="849"/>
        <v>0</v>
      </c>
      <c r="W905" s="29">
        <f t="shared" si="850"/>
        <v>0</v>
      </c>
      <c r="X905" s="29">
        <f t="shared" si="851"/>
        <v>0</v>
      </c>
      <c r="Y905" s="29">
        <f t="shared" si="852"/>
        <v>0</v>
      </c>
      <c r="Z905" s="29">
        <f t="shared" si="853"/>
        <v>0</v>
      </c>
      <c r="AA905" s="29">
        <f t="shared" si="854"/>
        <v>0</v>
      </c>
      <c r="AB905" s="29">
        <f t="shared" si="855"/>
        <v>0</v>
      </c>
      <c r="AC905" s="29">
        <f t="shared" si="856"/>
        <v>0</v>
      </c>
      <c r="AD905" s="29">
        <f t="shared" si="857"/>
        <v>0</v>
      </c>
      <c r="AE905" s="29">
        <f t="shared" si="858"/>
        <v>0</v>
      </c>
    </row>
    <row r="906" spans="1:31" x14ac:dyDescent="0.25">
      <c r="A906" s="28" t="s">
        <v>8688</v>
      </c>
      <c r="B906" s="26" t="s">
        <v>1277</v>
      </c>
      <c r="C906" s="26" t="s">
        <v>658</v>
      </c>
      <c r="D906" s="26" t="s">
        <v>658</v>
      </c>
      <c r="E906" s="31"/>
      <c r="F906" s="31" t="s">
        <v>217</v>
      </c>
      <c r="G906" s="26" t="s">
        <v>88</v>
      </c>
      <c r="H906" s="26"/>
      <c r="I906" s="26"/>
      <c r="J906" s="26"/>
      <c r="K906" s="31"/>
      <c r="L906" s="26"/>
      <c r="M906" s="26"/>
      <c r="N906" s="26"/>
      <c r="O906" s="26"/>
      <c r="Q906" s="29">
        <f t="shared" si="844"/>
        <v>0</v>
      </c>
      <c r="R906" s="29">
        <f t="shared" si="845"/>
        <v>0</v>
      </c>
      <c r="S906" s="29">
        <f t="shared" si="846"/>
        <v>0</v>
      </c>
      <c r="T906" s="29">
        <f t="shared" si="847"/>
        <v>0</v>
      </c>
      <c r="U906" s="29">
        <f t="shared" si="848"/>
        <v>0</v>
      </c>
      <c r="V906" s="29">
        <f t="shared" si="849"/>
        <v>0</v>
      </c>
      <c r="W906" s="29">
        <f t="shared" si="850"/>
        <v>0</v>
      </c>
      <c r="X906" s="29">
        <f t="shared" si="851"/>
        <v>0</v>
      </c>
      <c r="Y906" s="29">
        <f t="shared" si="852"/>
        <v>0</v>
      </c>
      <c r="Z906" s="29">
        <f t="shared" si="853"/>
        <v>0</v>
      </c>
      <c r="AA906" s="29">
        <f t="shared" si="854"/>
        <v>0</v>
      </c>
      <c r="AB906" s="29">
        <f t="shared" si="855"/>
        <v>0</v>
      </c>
      <c r="AC906" s="29">
        <f t="shared" si="856"/>
        <v>0</v>
      </c>
      <c r="AD906" s="29">
        <f t="shared" si="857"/>
        <v>0</v>
      </c>
      <c r="AE906" s="29">
        <f t="shared" si="858"/>
        <v>0</v>
      </c>
    </row>
    <row r="907" spans="1:31" x14ac:dyDescent="0.25">
      <c r="A907" s="28" t="s">
        <v>1231</v>
      </c>
      <c r="B907" s="26" t="s">
        <v>1232</v>
      </c>
      <c r="C907" s="26" t="s">
        <v>658</v>
      </c>
      <c r="D907" s="26" t="s">
        <v>658</v>
      </c>
      <c r="E907" s="26"/>
      <c r="F907" s="31" t="s">
        <v>217</v>
      </c>
      <c r="G907" s="26" t="s">
        <v>88</v>
      </c>
      <c r="H907" s="26"/>
      <c r="I907" s="26"/>
      <c r="J907" s="26" t="s">
        <v>1233</v>
      </c>
      <c r="K907" s="26"/>
      <c r="L907" s="26"/>
      <c r="M907" s="26"/>
      <c r="N907" s="26"/>
      <c r="O907" s="26"/>
      <c r="Q907" s="29">
        <f t="shared" si="844"/>
        <v>0</v>
      </c>
      <c r="R907" s="29">
        <f t="shared" si="845"/>
        <v>0</v>
      </c>
      <c r="S907" s="29">
        <f t="shared" si="846"/>
        <v>0</v>
      </c>
      <c r="T907" s="29">
        <f t="shared" si="847"/>
        <v>0</v>
      </c>
      <c r="U907" s="29">
        <f t="shared" si="848"/>
        <v>0</v>
      </c>
      <c r="V907" s="29">
        <f t="shared" si="849"/>
        <v>0</v>
      </c>
      <c r="W907" s="29">
        <f t="shared" si="850"/>
        <v>0</v>
      </c>
      <c r="X907" s="29">
        <f t="shared" si="851"/>
        <v>0</v>
      </c>
      <c r="Y907" s="29">
        <f t="shared" si="852"/>
        <v>0</v>
      </c>
      <c r="Z907" s="29">
        <f t="shared" si="853"/>
        <v>0</v>
      </c>
      <c r="AA907" s="29">
        <f t="shared" si="854"/>
        <v>0</v>
      </c>
      <c r="AB907" s="29">
        <f t="shared" si="855"/>
        <v>0</v>
      </c>
      <c r="AC907" s="29">
        <f t="shared" si="856"/>
        <v>0</v>
      </c>
      <c r="AD907" s="29">
        <f t="shared" si="857"/>
        <v>0</v>
      </c>
      <c r="AE907" s="29">
        <f t="shared" si="858"/>
        <v>0</v>
      </c>
    </row>
    <row r="908" spans="1:31" x14ac:dyDescent="0.25">
      <c r="A908" s="28" t="s">
        <v>8689</v>
      </c>
      <c r="B908" s="26" t="s">
        <v>1277</v>
      </c>
      <c r="C908" s="26" t="s">
        <v>658</v>
      </c>
      <c r="D908" s="26" t="s">
        <v>658</v>
      </c>
      <c r="E908" s="31"/>
      <c r="F908" s="31" t="s">
        <v>217</v>
      </c>
      <c r="G908" s="26" t="s">
        <v>88</v>
      </c>
      <c r="H908" s="26"/>
      <c r="I908" s="26"/>
      <c r="J908" s="26"/>
      <c r="K908" s="31"/>
      <c r="L908" s="26"/>
      <c r="M908" s="26"/>
      <c r="N908" s="26"/>
      <c r="O908" s="26"/>
      <c r="Q908" s="29">
        <f t="shared" si="844"/>
        <v>0</v>
      </c>
      <c r="R908" s="29">
        <f t="shared" si="845"/>
        <v>0</v>
      </c>
      <c r="S908" s="29">
        <f t="shared" si="846"/>
        <v>0</v>
      </c>
      <c r="T908" s="29">
        <f t="shared" si="847"/>
        <v>0</v>
      </c>
      <c r="U908" s="29">
        <f t="shared" si="848"/>
        <v>0</v>
      </c>
      <c r="V908" s="29">
        <f t="shared" si="849"/>
        <v>0</v>
      </c>
      <c r="W908" s="29">
        <f t="shared" si="850"/>
        <v>0</v>
      </c>
      <c r="X908" s="29">
        <f t="shared" si="851"/>
        <v>0</v>
      </c>
      <c r="Y908" s="29">
        <f t="shared" si="852"/>
        <v>0</v>
      </c>
      <c r="Z908" s="29">
        <f t="shared" si="853"/>
        <v>0</v>
      </c>
      <c r="AA908" s="29">
        <f t="shared" si="854"/>
        <v>0</v>
      </c>
      <c r="AB908" s="29">
        <f t="shared" si="855"/>
        <v>0</v>
      </c>
      <c r="AC908" s="29">
        <f t="shared" si="856"/>
        <v>0</v>
      </c>
      <c r="AD908" s="29">
        <f t="shared" si="857"/>
        <v>0</v>
      </c>
      <c r="AE908" s="29">
        <f t="shared" si="858"/>
        <v>0</v>
      </c>
    </row>
    <row r="909" spans="1:31" x14ac:dyDescent="0.25">
      <c r="A909" s="28" t="s">
        <v>8690</v>
      </c>
      <c r="B909" s="26" t="s">
        <v>1277</v>
      </c>
      <c r="C909" s="26" t="s">
        <v>658</v>
      </c>
      <c r="D909" s="26" t="s">
        <v>658</v>
      </c>
      <c r="E909" s="31"/>
      <c r="F909" s="31" t="s">
        <v>217</v>
      </c>
      <c r="G909" s="26" t="s">
        <v>88</v>
      </c>
      <c r="H909" s="26"/>
      <c r="I909" s="26"/>
      <c r="J909" s="26"/>
      <c r="K909" s="31"/>
      <c r="L909" s="26"/>
      <c r="M909" s="26"/>
      <c r="N909" s="26"/>
      <c r="O909" s="26"/>
      <c r="Q909" s="29">
        <f t="shared" si="844"/>
        <v>0</v>
      </c>
      <c r="R909" s="29">
        <f t="shared" si="845"/>
        <v>0</v>
      </c>
      <c r="S909" s="29">
        <f t="shared" si="846"/>
        <v>0</v>
      </c>
      <c r="T909" s="29">
        <f t="shared" si="847"/>
        <v>0</v>
      </c>
      <c r="U909" s="29">
        <f t="shared" si="848"/>
        <v>0</v>
      </c>
      <c r="V909" s="29">
        <f t="shared" si="849"/>
        <v>0</v>
      </c>
      <c r="W909" s="29">
        <f t="shared" si="850"/>
        <v>0</v>
      </c>
      <c r="X909" s="29">
        <f t="shared" si="851"/>
        <v>0</v>
      </c>
      <c r="Y909" s="29">
        <f t="shared" si="852"/>
        <v>0</v>
      </c>
      <c r="Z909" s="29">
        <f t="shared" si="853"/>
        <v>0</v>
      </c>
      <c r="AA909" s="29">
        <f t="shared" si="854"/>
        <v>0</v>
      </c>
      <c r="AB909" s="29">
        <f t="shared" si="855"/>
        <v>0</v>
      </c>
      <c r="AC909" s="29">
        <f t="shared" si="856"/>
        <v>0</v>
      </c>
      <c r="AD909" s="29">
        <f t="shared" si="857"/>
        <v>0</v>
      </c>
      <c r="AE909" s="29">
        <f t="shared" si="858"/>
        <v>0</v>
      </c>
    </row>
    <row r="910" spans="1:31" x14ac:dyDescent="0.25">
      <c r="A910" s="28" t="s">
        <v>1234</v>
      </c>
      <c r="B910" s="26" t="s">
        <v>1235</v>
      </c>
      <c r="C910" s="26" t="s">
        <v>658</v>
      </c>
      <c r="D910" s="26" t="s">
        <v>658</v>
      </c>
      <c r="E910" s="26"/>
      <c r="F910" s="26" t="s">
        <v>217</v>
      </c>
      <c r="G910" s="26" t="s">
        <v>88</v>
      </c>
      <c r="H910" s="26"/>
      <c r="I910" s="26"/>
      <c r="J910" s="26" t="s">
        <v>1233</v>
      </c>
      <c r="K910" s="26"/>
      <c r="L910" s="26"/>
      <c r="M910" s="26"/>
      <c r="N910" s="26"/>
      <c r="O910" s="26"/>
      <c r="Q910" s="29">
        <f t="shared" si="844"/>
        <v>0</v>
      </c>
      <c r="R910" s="29">
        <f t="shared" si="845"/>
        <v>0</v>
      </c>
      <c r="S910" s="29">
        <f t="shared" si="846"/>
        <v>0</v>
      </c>
      <c r="T910" s="29">
        <f t="shared" si="847"/>
        <v>0</v>
      </c>
      <c r="U910" s="29">
        <f t="shared" si="848"/>
        <v>0</v>
      </c>
      <c r="V910" s="29">
        <f t="shared" si="849"/>
        <v>0</v>
      </c>
      <c r="W910" s="29">
        <f t="shared" si="850"/>
        <v>0</v>
      </c>
      <c r="X910" s="29">
        <f t="shared" si="851"/>
        <v>0</v>
      </c>
      <c r="Y910" s="29">
        <f t="shared" si="852"/>
        <v>0</v>
      </c>
      <c r="Z910" s="29">
        <f t="shared" si="853"/>
        <v>0</v>
      </c>
      <c r="AA910" s="29">
        <f t="shared" si="854"/>
        <v>0</v>
      </c>
      <c r="AB910" s="29">
        <f t="shared" si="855"/>
        <v>0</v>
      </c>
      <c r="AC910" s="29">
        <f t="shared" si="856"/>
        <v>0</v>
      </c>
      <c r="AD910" s="29">
        <f t="shared" si="857"/>
        <v>0</v>
      </c>
      <c r="AE910" s="29">
        <f t="shared" si="858"/>
        <v>0</v>
      </c>
    </row>
    <row r="911" spans="1:31" x14ac:dyDescent="0.25">
      <c r="A911" s="28" t="s">
        <v>8691</v>
      </c>
      <c r="B911" s="26" t="s">
        <v>1277</v>
      </c>
      <c r="C911" s="26" t="s">
        <v>658</v>
      </c>
      <c r="D911" s="26" t="s">
        <v>658</v>
      </c>
      <c r="E911" s="31"/>
      <c r="F911" s="31" t="s">
        <v>217</v>
      </c>
      <c r="G911" s="26" t="s">
        <v>88</v>
      </c>
      <c r="H911" s="26"/>
      <c r="I911" s="26"/>
      <c r="J911" s="26"/>
      <c r="K911" s="31"/>
      <c r="L911" s="26"/>
      <c r="M911" s="26"/>
      <c r="N911" s="26"/>
      <c r="O911" s="26"/>
      <c r="Q911" s="29">
        <f t="shared" si="844"/>
        <v>0</v>
      </c>
      <c r="R911" s="29">
        <f t="shared" si="845"/>
        <v>0</v>
      </c>
      <c r="S911" s="29">
        <f t="shared" si="846"/>
        <v>0</v>
      </c>
      <c r="T911" s="29">
        <f t="shared" si="847"/>
        <v>0</v>
      </c>
      <c r="U911" s="29">
        <f t="shared" si="848"/>
        <v>0</v>
      </c>
      <c r="V911" s="29">
        <f t="shared" si="849"/>
        <v>0</v>
      </c>
      <c r="W911" s="29">
        <f t="shared" si="850"/>
        <v>0</v>
      </c>
      <c r="X911" s="29">
        <f t="shared" si="851"/>
        <v>0</v>
      </c>
      <c r="Y911" s="29">
        <f t="shared" si="852"/>
        <v>0</v>
      </c>
      <c r="Z911" s="29">
        <f t="shared" si="853"/>
        <v>0</v>
      </c>
      <c r="AA911" s="29">
        <f t="shared" si="854"/>
        <v>0</v>
      </c>
      <c r="AB911" s="29">
        <f t="shared" si="855"/>
        <v>0</v>
      </c>
      <c r="AC911" s="29">
        <f t="shared" si="856"/>
        <v>0</v>
      </c>
      <c r="AD911" s="29">
        <f t="shared" si="857"/>
        <v>0</v>
      </c>
      <c r="AE911" s="29">
        <f t="shared" si="858"/>
        <v>0</v>
      </c>
    </row>
    <row r="912" spans="1:31" x14ac:dyDescent="0.25">
      <c r="A912" s="28" t="s">
        <v>8692</v>
      </c>
      <c r="B912" s="26" t="s">
        <v>1277</v>
      </c>
      <c r="C912" s="26" t="s">
        <v>658</v>
      </c>
      <c r="D912" s="26" t="s">
        <v>658</v>
      </c>
      <c r="E912" s="31"/>
      <c r="F912" s="31" t="s">
        <v>217</v>
      </c>
      <c r="G912" s="26" t="s">
        <v>88</v>
      </c>
      <c r="H912" s="26"/>
      <c r="I912" s="26"/>
      <c r="J912" s="26"/>
      <c r="K912" s="31"/>
      <c r="L912" s="26"/>
      <c r="M912" s="26"/>
      <c r="N912" s="26"/>
      <c r="O912" s="26"/>
      <c r="Q912" s="29">
        <f t="shared" si="844"/>
        <v>0</v>
      </c>
      <c r="R912" s="29">
        <f t="shared" si="845"/>
        <v>0</v>
      </c>
      <c r="S912" s="29">
        <f t="shared" si="846"/>
        <v>0</v>
      </c>
      <c r="T912" s="29">
        <f t="shared" si="847"/>
        <v>0</v>
      </c>
      <c r="U912" s="29">
        <f t="shared" si="848"/>
        <v>0</v>
      </c>
      <c r="V912" s="29">
        <f t="shared" si="849"/>
        <v>0</v>
      </c>
      <c r="W912" s="29">
        <f t="shared" si="850"/>
        <v>0</v>
      </c>
      <c r="X912" s="29">
        <f t="shared" si="851"/>
        <v>0</v>
      </c>
      <c r="Y912" s="29">
        <f t="shared" si="852"/>
        <v>0</v>
      </c>
      <c r="Z912" s="29">
        <f t="shared" si="853"/>
        <v>0</v>
      </c>
      <c r="AA912" s="29">
        <f t="shared" si="854"/>
        <v>0</v>
      </c>
      <c r="AB912" s="29">
        <f t="shared" si="855"/>
        <v>0</v>
      </c>
      <c r="AC912" s="29">
        <f t="shared" si="856"/>
        <v>0</v>
      </c>
      <c r="AD912" s="29">
        <f t="shared" si="857"/>
        <v>0</v>
      </c>
      <c r="AE912" s="29">
        <f t="shared" si="858"/>
        <v>0</v>
      </c>
    </row>
    <row r="913" spans="1:31" x14ac:dyDescent="0.25">
      <c r="A913" s="28" t="s">
        <v>8693</v>
      </c>
      <c r="B913" s="26" t="s">
        <v>1277</v>
      </c>
      <c r="C913" s="26" t="s">
        <v>658</v>
      </c>
      <c r="D913" s="26" t="s">
        <v>658</v>
      </c>
      <c r="E913" s="31"/>
      <c r="F913" s="31" t="s">
        <v>217</v>
      </c>
      <c r="G913" s="26" t="s">
        <v>88</v>
      </c>
      <c r="H913" s="26"/>
      <c r="I913" s="26"/>
      <c r="J913" s="26"/>
      <c r="K913" s="31"/>
      <c r="L913" s="26"/>
      <c r="M913" s="26"/>
      <c r="N913" s="26"/>
      <c r="O913" s="26"/>
      <c r="Q913" s="29">
        <f t="shared" si="844"/>
        <v>0</v>
      </c>
      <c r="R913" s="29">
        <f t="shared" si="845"/>
        <v>0</v>
      </c>
      <c r="S913" s="29">
        <f t="shared" si="846"/>
        <v>0</v>
      </c>
      <c r="T913" s="29">
        <f t="shared" si="847"/>
        <v>0</v>
      </c>
      <c r="U913" s="29">
        <f t="shared" si="848"/>
        <v>0</v>
      </c>
      <c r="V913" s="29">
        <f t="shared" si="849"/>
        <v>0</v>
      </c>
      <c r="W913" s="29">
        <f t="shared" si="850"/>
        <v>0</v>
      </c>
      <c r="X913" s="29">
        <f t="shared" si="851"/>
        <v>0</v>
      </c>
      <c r="Y913" s="29">
        <f t="shared" si="852"/>
        <v>0</v>
      </c>
      <c r="Z913" s="29">
        <f t="shared" si="853"/>
        <v>0</v>
      </c>
      <c r="AA913" s="29">
        <f t="shared" si="854"/>
        <v>0</v>
      </c>
      <c r="AB913" s="29">
        <f t="shared" si="855"/>
        <v>0</v>
      </c>
      <c r="AC913" s="29">
        <f t="shared" si="856"/>
        <v>0</v>
      </c>
      <c r="AD913" s="29">
        <f t="shared" si="857"/>
        <v>0</v>
      </c>
      <c r="AE913" s="29">
        <f t="shared" si="858"/>
        <v>0</v>
      </c>
    </row>
    <row r="914" spans="1:31" x14ac:dyDescent="0.25">
      <c r="A914" s="28" t="s">
        <v>1236</v>
      </c>
      <c r="B914" s="26" t="s">
        <v>1232</v>
      </c>
      <c r="C914" s="26" t="s">
        <v>658</v>
      </c>
      <c r="D914" s="26" t="s">
        <v>658</v>
      </c>
      <c r="E914" s="26"/>
      <c r="F914" s="31" t="s">
        <v>217</v>
      </c>
      <c r="G914" s="26" t="s">
        <v>88</v>
      </c>
      <c r="H914" s="26"/>
      <c r="I914" s="26"/>
      <c r="J914" s="26" t="s">
        <v>1233</v>
      </c>
      <c r="K914" s="26"/>
      <c r="L914" s="26"/>
      <c r="M914" s="26"/>
      <c r="N914" s="26"/>
      <c r="O914" s="26"/>
      <c r="Q914" s="29">
        <f t="shared" si="844"/>
        <v>0</v>
      </c>
      <c r="R914" s="29">
        <f t="shared" si="845"/>
        <v>0</v>
      </c>
      <c r="S914" s="29">
        <f t="shared" si="846"/>
        <v>0</v>
      </c>
      <c r="T914" s="29">
        <f t="shared" si="847"/>
        <v>0</v>
      </c>
      <c r="U914" s="29">
        <f t="shared" si="848"/>
        <v>0</v>
      </c>
      <c r="V914" s="29">
        <f t="shared" si="849"/>
        <v>0</v>
      </c>
      <c r="W914" s="29">
        <f t="shared" si="850"/>
        <v>0</v>
      </c>
      <c r="X914" s="29">
        <f t="shared" si="851"/>
        <v>0</v>
      </c>
      <c r="Y914" s="29">
        <f t="shared" si="852"/>
        <v>0</v>
      </c>
      <c r="Z914" s="29">
        <f t="shared" si="853"/>
        <v>0</v>
      </c>
      <c r="AA914" s="29">
        <f t="shared" si="854"/>
        <v>0</v>
      </c>
      <c r="AB914" s="29">
        <f t="shared" si="855"/>
        <v>0</v>
      </c>
      <c r="AC914" s="29">
        <f t="shared" si="856"/>
        <v>0</v>
      </c>
      <c r="AD914" s="29">
        <f t="shared" si="857"/>
        <v>0</v>
      </c>
      <c r="AE914" s="29">
        <f t="shared" si="858"/>
        <v>0</v>
      </c>
    </row>
    <row r="915" spans="1:31" x14ac:dyDescent="0.25">
      <c r="A915" s="28" t="s">
        <v>8694</v>
      </c>
      <c r="B915" s="26" t="s">
        <v>1277</v>
      </c>
      <c r="C915" s="26" t="s">
        <v>658</v>
      </c>
      <c r="D915" s="26" t="s">
        <v>658</v>
      </c>
      <c r="E915" s="31"/>
      <c r="F915" s="31" t="s">
        <v>217</v>
      </c>
      <c r="G915" s="26" t="s">
        <v>88</v>
      </c>
      <c r="H915" s="26"/>
      <c r="I915" s="26"/>
      <c r="J915" s="26"/>
      <c r="K915" s="31"/>
      <c r="L915" s="26"/>
      <c r="M915" s="26"/>
      <c r="N915" s="26"/>
      <c r="O915" s="26"/>
      <c r="Q915" s="29">
        <f t="shared" si="844"/>
        <v>0</v>
      </c>
      <c r="R915" s="29">
        <f t="shared" si="845"/>
        <v>0</v>
      </c>
      <c r="S915" s="29">
        <f t="shared" si="846"/>
        <v>0</v>
      </c>
      <c r="T915" s="29">
        <f t="shared" si="847"/>
        <v>0</v>
      </c>
      <c r="U915" s="29">
        <f t="shared" si="848"/>
        <v>0</v>
      </c>
      <c r="V915" s="29">
        <f t="shared" si="849"/>
        <v>0</v>
      </c>
      <c r="W915" s="29">
        <f t="shared" si="850"/>
        <v>0</v>
      </c>
      <c r="X915" s="29">
        <f t="shared" si="851"/>
        <v>0</v>
      </c>
      <c r="Y915" s="29">
        <f t="shared" si="852"/>
        <v>0</v>
      </c>
      <c r="Z915" s="29">
        <f t="shared" si="853"/>
        <v>0</v>
      </c>
      <c r="AA915" s="29">
        <f t="shared" si="854"/>
        <v>0</v>
      </c>
      <c r="AB915" s="29">
        <f t="shared" si="855"/>
        <v>0</v>
      </c>
      <c r="AC915" s="29">
        <f t="shared" si="856"/>
        <v>0</v>
      </c>
      <c r="AD915" s="29">
        <f t="shared" si="857"/>
        <v>0</v>
      </c>
      <c r="AE915" s="29">
        <f t="shared" si="858"/>
        <v>0</v>
      </c>
    </row>
    <row r="916" spans="1:31" x14ac:dyDescent="0.25">
      <c r="A916" s="28" t="s">
        <v>8695</v>
      </c>
      <c r="B916" s="26" t="s">
        <v>1277</v>
      </c>
      <c r="C916" s="26" t="s">
        <v>658</v>
      </c>
      <c r="D916" s="26" t="s">
        <v>658</v>
      </c>
      <c r="E916" s="31"/>
      <c r="F916" s="31" t="s">
        <v>217</v>
      </c>
      <c r="G916" s="26" t="s">
        <v>88</v>
      </c>
      <c r="H916" s="26"/>
      <c r="I916" s="26"/>
      <c r="J916" s="26"/>
      <c r="K916" s="31"/>
      <c r="L916" s="26"/>
      <c r="M916" s="26"/>
      <c r="N916" s="26"/>
      <c r="O916" s="26"/>
      <c r="Q916" s="29">
        <f t="shared" si="844"/>
        <v>0</v>
      </c>
      <c r="R916" s="29">
        <f t="shared" si="845"/>
        <v>0</v>
      </c>
      <c r="S916" s="29">
        <f t="shared" si="846"/>
        <v>0</v>
      </c>
      <c r="T916" s="29">
        <f t="shared" si="847"/>
        <v>0</v>
      </c>
      <c r="U916" s="29">
        <f t="shared" si="848"/>
        <v>0</v>
      </c>
      <c r="V916" s="29">
        <f t="shared" si="849"/>
        <v>0</v>
      </c>
      <c r="W916" s="29">
        <f t="shared" si="850"/>
        <v>0</v>
      </c>
      <c r="X916" s="29">
        <f t="shared" si="851"/>
        <v>0</v>
      </c>
      <c r="Y916" s="29">
        <f t="shared" si="852"/>
        <v>0</v>
      </c>
      <c r="Z916" s="29">
        <f t="shared" si="853"/>
        <v>0</v>
      </c>
      <c r="AA916" s="29">
        <f t="shared" si="854"/>
        <v>0</v>
      </c>
      <c r="AB916" s="29">
        <f t="shared" si="855"/>
        <v>0</v>
      </c>
      <c r="AC916" s="29">
        <f t="shared" si="856"/>
        <v>0</v>
      </c>
      <c r="AD916" s="29">
        <f t="shared" si="857"/>
        <v>0</v>
      </c>
      <c r="AE916" s="29">
        <f t="shared" si="858"/>
        <v>0</v>
      </c>
    </row>
    <row r="917" spans="1:31" x14ac:dyDescent="0.25">
      <c r="A917" s="28" t="s">
        <v>8696</v>
      </c>
      <c r="B917" s="26" t="s">
        <v>1277</v>
      </c>
      <c r="C917" s="26" t="s">
        <v>658</v>
      </c>
      <c r="D917" s="26" t="s">
        <v>658</v>
      </c>
      <c r="E917" s="31"/>
      <c r="F917" s="31" t="s">
        <v>217</v>
      </c>
      <c r="G917" s="26" t="s">
        <v>88</v>
      </c>
      <c r="H917" s="26"/>
      <c r="I917" s="26"/>
      <c r="J917" s="26"/>
      <c r="K917" s="31"/>
      <c r="L917" s="26"/>
      <c r="M917" s="26"/>
      <c r="N917" s="26"/>
      <c r="O917" s="26"/>
      <c r="Q917" s="29">
        <f t="shared" si="844"/>
        <v>0</v>
      </c>
      <c r="R917" s="29">
        <f t="shared" si="845"/>
        <v>0</v>
      </c>
      <c r="S917" s="29">
        <f t="shared" si="846"/>
        <v>0</v>
      </c>
      <c r="T917" s="29">
        <f t="shared" si="847"/>
        <v>0</v>
      </c>
      <c r="U917" s="29">
        <f t="shared" si="848"/>
        <v>0</v>
      </c>
      <c r="V917" s="29">
        <f t="shared" si="849"/>
        <v>0</v>
      </c>
      <c r="W917" s="29">
        <f t="shared" si="850"/>
        <v>0</v>
      </c>
      <c r="X917" s="29">
        <f t="shared" si="851"/>
        <v>0</v>
      </c>
      <c r="Y917" s="29">
        <f t="shared" si="852"/>
        <v>0</v>
      </c>
      <c r="Z917" s="29">
        <f t="shared" si="853"/>
        <v>0</v>
      </c>
      <c r="AA917" s="29">
        <f t="shared" si="854"/>
        <v>0</v>
      </c>
      <c r="AB917" s="29">
        <f t="shared" si="855"/>
        <v>0</v>
      </c>
      <c r="AC917" s="29">
        <f t="shared" si="856"/>
        <v>0</v>
      </c>
      <c r="AD917" s="29">
        <f t="shared" si="857"/>
        <v>0</v>
      </c>
      <c r="AE917" s="29">
        <f t="shared" si="858"/>
        <v>0</v>
      </c>
    </row>
    <row r="918" spans="1:31" x14ac:dyDescent="0.25">
      <c r="A918" s="28" t="s">
        <v>1237</v>
      </c>
      <c r="B918" s="26" t="s">
        <v>1232</v>
      </c>
      <c r="C918" s="26" t="s">
        <v>658</v>
      </c>
      <c r="D918" s="26" t="s">
        <v>658</v>
      </c>
      <c r="E918" s="26"/>
      <c r="F918" s="31" t="s">
        <v>217</v>
      </c>
      <c r="G918" s="26" t="s">
        <v>88</v>
      </c>
      <c r="H918" s="26"/>
      <c r="I918" s="26"/>
      <c r="J918" s="26" t="s">
        <v>1233</v>
      </c>
      <c r="K918" s="26"/>
      <c r="L918" s="26"/>
      <c r="M918" s="26"/>
      <c r="N918" s="26"/>
      <c r="O918" s="26"/>
      <c r="Q918" s="29">
        <f t="shared" si="844"/>
        <v>0</v>
      </c>
      <c r="R918" s="29">
        <f t="shared" si="845"/>
        <v>0</v>
      </c>
      <c r="S918" s="29">
        <f t="shared" si="846"/>
        <v>0</v>
      </c>
      <c r="T918" s="29">
        <f t="shared" si="847"/>
        <v>0</v>
      </c>
      <c r="U918" s="29">
        <f t="shared" si="848"/>
        <v>0</v>
      </c>
      <c r="V918" s="29">
        <f t="shared" si="849"/>
        <v>0</v>
      </c>
      <c r="W918" s="29">
        <f t="shared" si="850"/>
        <v>0</v>
      </c>
      <c r="X918" s="29">
        <f t="shared" si="851"/>
        <v>0</v>
      </c>
      <c r="Y918" s="29">
        <f t="shared" si="852"/>
        <v>0</v>
      </c>
      <c r="Z918" s="29">
        <f t="shared" si="853"/>
        <v>0</v>
      </c>
      <c r="AA918" s="29">
        <f t="shared" si="854"/>
        <v>0</v>
      </c>
      <c r="AB918" s="29">
        <f t="shared" si="855"/>
        <v>0</v>
      </c>
      <c r="AC918" s="29">
        <f t="shared" si="856"/>
        <v>0</v>
      </c>
      <c r="AD918" s="29">
        <f t="shared" si="857"/>
        <v>0</v>
      </c>
      <c r="AE918" s="29">
        <f t="shared" si="858"/>
        <v>0</v>
      </c>
    </row>
    <row r="919" spans="1:31" x14ac:dyDescent="0.25">
      <c r="A919" s="28" t="s">
        <v>1238</v>
      </c>
      <c r="B919" s="26" t="s">
        <v>1239</v>
      </c>
      <c r="C919" s="26" t="s">
        <v>658</v>
      </c>
      <c r="D919" s="26" t="s">
        <v>658</v>
      </c>
      <c r="E919" s="26"/>
      <c r="F919" s="26" t="s">
        <v>217</v>
      </c>
      <c r="G919" s="26" t="s">
        <v>88</v>
      </c>
      <c r="H919" s="26"/>
      <c r="I919" s="26"/>
      <c r="J919" s="26" t="s">
        <v>1240</v>
      </c>
      <c r="K919" s="26"/>
      <c r="L919" s="26"/>
      <c r="M919" s="26"/>
      <c r="N919" s="26"/>
      <c r="O919" s="26"/>
      <c r="Q919" s="29">
        <f t="shared" si="844"/>
        <v>0</v>
      </c>
      <c r="R919" s="29">
        <f t="shared" si="845"/>
        <v>0</v>
      </c>
      <c r="S919" s="29">
        <f t="shared" si="846"/>
        <v>0</v>
      </c>
      <c r="T919" s="29">
        <f t="shared" si="847"/>
        <v>0</v>
      </c>
      <c r="U919" s="29">
        <f t="shared" si="848"/>
        <v>0</v>
      </c>
      <c r="V919" s="29">
        <f t="shared" si="849"/>
        <v>0</v>
      </c>
      <c r="W919" s="29">
        <f t="shared" si="850"/>
        <v>0</v>
      </c>
      <c r="X919" s="29">
        <f t="shared" si="851"/>
        <v>0</v>
      </c>
      <c r="Y919" s="29">
        <f t="shared" si="852"/>
        <v>0</v>
      </c>
      <c r="Z919" s="29">
        <f t="shared" si="853"/>
        <v>0</v>
      </c>
      <c r="AA919" s="29">
        <f t="shared" si="854"/>
        <v>0</v>
      </c>
      <c r="AB919" s="29">
        <f t="shared" si="855"/>
        <v>0</v>
      </c>
      <c r="AC919" s="29">
        <f t="shared" si="856"/>
        <v>0</v>
      </c>
      <c r="AD919" s="29">
        <f t="shared" si="857"/>
        <v>0</v>
      </c>
      <c r="AE919" s="29">
        <f t="shared" si="858"/>
        <v>0</v>
      </c>
    </row>
    <row r="920" spans="1:31" x14ac:dyDescent="0.25">
      <c r="A920" s="28" t="s">
        <v>8698</v>
      </c>
      <c r="B920" s="26" t="s">
        <v>1277</v>
      </c>
      <c r="C920" s="26" t="s">
        <v>1244</v>
      </c>
      <c r="D920" s="26" t="s">
        <v>1245</v>
      </c>
      <c r="E920" s="31"/>
      <c r="F920" s="31" t="s">
        <v>217</v>
      </c>
      <c r="G920" s="26" t="s">
        <v>88</v>
      </c>
      <c r="H920" s="26"/>
      <c r="I920" s="26"/>
      <c r="J920" s="26"/>
      <c r="K920" s="31"/>
      <c r="L920" s="26"/>
      <c r="M920" s="26"/>
      <c r="N920" s="26"/>
      <c r="O920" s="26"/>
      <c r="Q920" s="29">
        <f t="shared" si="844"/>
        <v>0</v>
      </c>
      <c r="R920" s="29">
        <f t="shared" si="845"/>
        <v>0</v>
      </c>
      <c r="S920" s="29">
        <f t="shared" si="846"/>
        <v>0</v>
      </c>
      <c r="T920" s="29">
        <f t="shared" si="847"/>
        <v>0</v>
      </c>
      <c r="U920" s="29">
        <f t="shared" si="848"/>
        <v>0</v>
      </c>
      <c r="V920" s="29">
        <f t="shared" si="849"/>
        <v>0</v>
      </c>
      <c r="W920" s="29">
        <f t="shared" si="850"/>
        <v>0</v>
      </c>
      <c r="X920" s="29">
        <f t="shared" si="851"/>
        <v>0</v>
      </c>
      <c r="Y920" s="29">
        <f t="shared" si="852"/>
        <v>0</v>
      </c>
      <c r="Z920" s="29">
        <f t="shared" si="853"/>
        <v>0</v>
      </c>
      <c r="AA920" s="29">
        <f t="shared" si="854"/>
        <v>0</v>
      </c>
      <c r="AB920" s="29">
        <f t="shared" si="855"/>
        <v>0</v>
      </c>
      <c r="AC920" s="29">
        <f t="shared" si="856"/>
        <v>0</v>
      </c>
      <c r="AD920" s="29">
        <f t="shared" si="857"/>
        <v>0</v>
      </c>
      <c r="AE920" s="29">
        <f t="shared" si="858"/>
        <v>0</v>
      </c>
    </row>
    <row r="921" spans="1:31" x14ac:dyDescent="0.25">
      <c r="A921" s="28" t="s">
        <v>8701</v>
      </c>
      <c r="B921" s="26" t="s">
        <v>1277</v>
      </c>
      <c r="C921" s="26" t="s">
        <v>1244</v>
      </c>
      <c r="D921" s="26" t="s">
        <v>1245</v>
      </c>
      <c r="E921" s="31"/>
      <c r="F921" s="31" t="s">
        <v>217</v>
      </c>
      <c r="G921" s="26" t="s">
        <v>88</v>
      </c>
      <c r="H921" s="26"/>
      <c r="I921" s="26"/>
      <c r="J921" s="26"/>
      <c r="K921" s="31"/>
      <c r="L921" s="26"/>
      <c r="M921" s="26"/>
      <c r="N921" s="26"/>
      <c r="O921" s="26"/>
      <c r="Q921" s="29">
        <f t="shared" si="844"/>
        <v>0</v>
      </c>
      <c r="R921" s="29">
        <f t="shared" si="845"/>
        <v>0</v>
      </c>
      <c r="S921" s="29">
        <f t="shared" si="846"/>
        <v>0</v>
      </c>
      <c r="T921" s="29">
        <f t="shared" si="847"/>
        <v>0</v>
      </c>
      <c r="U921" s="29">
        <f t="shared" si="848"/>
        <v>0</v>
      </c>
      <c r="V921" s="29">
        <f t="shared" si="849"/>
        <v>0</v>
      </c>
      <c r="W921" s="29">
        <f t="shared" si="850"/>
        <v>0</v>
      </c>
      <c r="X921" s="29">
        <f t="shared" si="851"/>
        <v>0</v>
      </c>
      <c r="Y921" s="29">
        <f t="shared" si="852"/>
        <v>0</v>
      </c>
      <c r="Z921" s="29">
        <f t="shared" si="853"/>
        <v>0</v>
      </c>
      <c r="AA921" s="29">
        <f t="shared" si="854"/>
        <v>0</v>
      </c>
      <c r="AB921" s="29">
        <f t="shared" si="855"/>
        <v>0</v>
      </c>
      <c r="AC921" s="29">
        <f t="shared" si="856"/>
        <v>0</v>
      </c>
      <c r="AD921" s="29">
        <f t="shared" si="857"/>
        <v>0</v>
      </c>
      <c r="AE921" s="29">
        <f t="shared" si="858"/>
        <v>0</v>
      </c>
    </row>
    <row r="922" spans="1:31" x14ac:dyDescent="0.25">
      <c r="A922" s="28" t="s">
        <v>8702</v>
      </c>
      <c r="B922" s="26" t="s">
        <v>1277</v>
      </c>
      <c r="C922" s="26" t="s">
        <v>1244</v>
      </c>
      <c r="D922" s="26" t="s">
        <v>1245</v>
      </c>
      <c r="E922" s="31"/>
      <c r="F922" s="31" t="s">
        <v>217</v>
      </c>
      <c r="G922" s="26" t="s">
        <v>88</v>
      </c>
      <c r="H922" s="26"/>
      <c r="I922" s="26"/>
      <c r="J922" s="26"/>
      <c r="K922" s="31"/>
      <c r="L922" s="26"/>
      <c r="M922" s="26"/>
      <c r="N922" s="26"/>
      <c r="O922" s="26"/>
      <c r="Q922" s="29">
        <f t="shared" si="844"/>
        <v>0</v>
      </c>
      <c r="R922" s="29">
        <f t="shared" si="845"/>
        <v>0</v>
      </c>
      <c r="S922" s="29">
        <f t="shared" si="846"/>
        <v>0</v>
      </c>
      <c r="T922" s="29">
        <f t="shared" si="847"/>
        <v>0</v>
      </c>
      <c r="U922" s="29">
        <f t="shared" si="848"/>
        <v>0</v>
      </c>
      <c r="V922" s="29">
        <f t="shared" si="849"/>
        <v>0</v>
      </c>
      <c r="W922" s="29">
        <f t="shared" si="850"/>
        <v>0</v>
      </c>
      <c r="X922" s="29">
        <f t="shared" si="851"/>
        <v>0</v>
      </c>
      <c r="Y922" s="29">
        <f t="shared" si="852"/>
        <v>0</v>
      </c>
      <c r="Z922" s="29">
        <f t="shared" si="853"/>
        <v>0</v>
      </c>
      <c r="AA922" s="29">
        <f t="shared" si="854"/>
        <v>0</v>
      </c>
      <c r="AB922" s="29">
        <f t="shared" si="855"/>
        <v>0</v>
      </c>
      <c r="AC922" s="29">
        <f t="shared" si="856"/>
        <v>0</v>
      </c>
      <c r="AD922" s="29">
        <f t="shared" si="857"/>
        <v>0</v>
      </c>
      <c r="AE922" s="29">
        <f t="shared" si="858"/>
        <v>0</v>
      </c>
    </row>
    <row r="923" spans="1:31" x14ac:dyDescent="0.25">
      <c r="A923" s="28" t="s">
        <v>1242</v>
      </c>
      <c r="B923" s="26" t="s">
        <v>1243</v>
      </c>
      <c r="C923" s="26" t="s">
        <v>1244</v>
      </c>
      <c r="D923" s="26" t="s">
        <v>1245</v>
      </c>
      <c r="E923" s="26"/>
      <c r="F923" s="26" t="s">
        <v>1225</v>
      </c>
      <c r="G923" s="26" t="s">
        <v>88</v>
      </c>
      <c r="H923" s="26"/>
      <c r="I923" s="26"/>
      <c r="J923" s="26" t="s">
        <v>1226</v>
      </c>
      <c r="K923" s="26"/>
      <c r="L923" s="26" t="s">
        <v>1227</v>
      </c>
      <c r="M923" s="26"/>
      <c r="N923" s="26"/>
      <c r="O923" s="26"/>
      <c r="Q923" s="29">
        <f t="shared" si="844"/>
        <v>0</v>
      </c>
      <c r="R923" s="29">
        <f t="shared" si="845"/>
        <v>0</v>
      </c>
      <c r="S923" s="29">
        <f t="shared" si="846"/>
        <v>0</v>
      </c>
      <c r="T923" s="29">
        <f t="shared" si="847"/>
        <v>0</v>
      </c>
      <c r="U923" s="29">
        <f t="shared" si="848"/>
        <v>0</v>
      </c>
      <c r="V923" s="29">
        <f t="shared" si="849"/>
        <v>0</v>
      </c>
      <c r="W923" s="29">
        <f t="shared" si="850"/>
        <v>0</v>
      </c>
      <c r="X923" s="29">
        <f t="shared" si="851"/>
        <v>0</v>
      </c>
      <c r="Y923" s="29">
        <f t="shared" si="852"/>
        <v>0</v>
      </c>
      <c r="Z923" s="29">
        <f t="shared" si="853"/>
        <v>0</v>
      </c>
      <c r="AA923" s="29">
        <f t="shared" si="854"/>
        <v>0</v>
      </c>
      <c r="AB923" s="29">
        <f t="shared" si="855"/>
        <v>0</v>
      </c>
      <c r="AC923" s="29">
        <f t="shared" si="856"/>
        <v>0</v>
      </c>
      <c r="AD923" s="29">
        <f t="shared" si="857"/>
        <v>0</v>
      </c>
      <c r="AE923" s="29">
        <f t="shared" si="858"/>
        <v>0</v>
      </c>
    </row>
    <row r="924" spans="1:31" x14ac:dyDescent="0.25">
      <c r="A924" s="28" t="s">
        <v>1242</v>
      </c>
      <c r="B924" s="26" t="s">
        <v>1277</v>
      </c>
      <c r="C924" s="26" t="s">
        <v>1244</v>
      </c>
      <c r="D924" s="26" t="s">
        <v>1245</v>
      </c>
      <c r="E924" s="31"/>
      <c r="F924" s="31" t="s">
        <v>217</v>
      </c>
      <c r="G924" s="26" t="s">
        <v>88</v>
      </c>
      <c r="H924" s="26"/>
      <c r="I924" s="26"/>
      <c r="J924" s="26"/>
      <c r="K924" s="31"/>
      <c r="L924" s="26"/>
      <c r="M924" s="26"/>
      <c r="N924" s="26"/>
      <c r="O924" s="26"/>
      <c r="Q924" s="29">
        <f t="shared" si="844"/>
        <v>0</v>
      </c>
      <c r="R924" s="29">
        <f t="shared" si="845"/>
        <v>0</v>
      </c>
      <c r="S924" s="29">
        <f t="shared" si="846"/>
        <v>0</v>
      </c>
      <c r="T924" s="29">
        <f t="shared" si="847"/>
        <v>0</v>
      </c>
      <c r="U924" s="29">
        <f t="shared" si="848"/>
        <v>0</v>
      </c>
      <c r="V924" s="29">
        <f t="shared" si="849"/>
        <v>0</v>
      </c>
      <c r="W924" s="29">
        <f t="shared" si="850"/>
        <v>0</v>
      </c>
      <c r="X924" s="29">
        <f t="shared" si="851"/>
        <v>0</v>
      </c>
      <c r="Y924" s="29">
        <f t="shared" si="852"/>
        <v>0</v>
      </c>
      <c r="Z924" s="29">
        <f t="shared" si="853"/>
        <v>0</v>
      </c>
      <c r="AA924" s="29">
        <f t="shared" si="854"/>
        <v>0</v>
      </c>
      <c r="AB924" s="29">
        <f t="shared" si="855"/>
        <v>0</v>
      </c>
      <c r="AC924" s="29">
        <f t="shared" si="856"/>
        <v>0</v>
      </c>
      <c r="AD924" s="29">
        <f t="shared" si="857"/>
        <v>0</v>
      </c>
      <c r="AE924" s="29">
        <f t="shared" si="858"/>
        <v>0</v>
      </c>
    </row>
    <row r="925" spans="1:31" x14ac:dyDescent="0.25">
      <c r="A925" s="28" t="s">
        <v>8703</v>
      </c>
      <c r="B925" s="26" t="s">
        <v>1277</v>
      </c>
      <c r="C925" s="26" t="s">
        <v>1244</v>
      </c>
      <c r="D925" s="26" t="s">
        <v>1245</v>
      </c>
      <c r="E925" s="31"/>
      <c r="F925" s="31" t="s">
        <v>217</v>
      </c>
      <c r="G925" s="26" t="s">
        <v>88</v>
      </c>
      <c r="H925" s="26"/>
      <c r="I925" s="26"/>
      <c r="J925" s="26"/>
      <c r="K925" s="31"/>
      <c r="L925" s="26"/>
      <c r="M925" s="26"/>
      <c r="N925" s="26"/>
      <c r="O925" s="26"/>
      <c r="Q925" s="29">
        <f t="shared" si="844"/>
        <v>0</v>
      </c>
      <c r="R925" s="29">
        <f t="shared" si="845"/>
        <v>0</v>
      </c>
      <c r="S925" s="29">
        <f t="shared" si="846"/>
        <v>0</v>
      </c>
      <c r="T925" s="29">
        <f t="shared" si="847"/>
        <v>0</v>
      </c>
      <c r="U925" s="29">
        <f t="shared" si="848"/>
        <v>0</v>
      </c>
      <c r="V925" s="29">
        <f t="shared" si="849"/>
        <v>0</v>
      </c>
      <c r="W925" s="29">
        <f t="shared" si="850"/>
        <v>0</v>
      </c>
      <c r="X925" s="29">
        <f t="shared" si="851"/>
        <v>0</v>
      </c>
      <c r="Y925" s="29">
        <f t="shared" si="852"/>
        <v>0</v>
      </c>
      <c r="Z925" s="29">
        <f t="shared" si="853"/>
        <v>0</v>
      </c>
      <c r="AA925" s="29">
        <f t="shared" si="854"/>
        <v>0</v>
      </c>
      <c r="AB925" s="29">
        <f t="shared" si="855"/>
        <v>0</v>
      </c>
      <c r="AC925" s="29">
        <f t="shared" si="856"/>
        <v>0</v>
      </c>
      <c r="AD925" s="29">
        <f t="shared" si="857"/>
        <v>0</v>
      </c>
      <c r="AE925" s="29">
        <f t="shared" si="858"/>
        <v>0</v>
      </c>
    </row>
    <row r="926" spans="1:31" x14ac:dyDescent="0.25">
      <c r="A926" s="28" t="s">
        <v>8704</v>
      </c>
      <c r="B926" s="26" t="s">
        <v>1277</v>
      </c>
      <c r="C926" s="26" t="s">
        <v>1244</v>
      </c>
      <c r="D926" s="26" t="s">
        <v>1245</v>
      </c>
      <c r="E926" s="31"/>
      <c r="F926" s="31" t="s">
        <v>217</v>
      </c>
      <c r="G926" s="26" t="s">
        <v>88</v>
      </c>
      <c r="H926" s="26"/>
      <c r="I926" s="26"/>
      <c r="J926" s="26"/>
      <c r="K926" s="31"/>
      <c r="L926" s="26"/>
      <c r="M926" s="26"/>
      <c r="N926" s="26"/>
      <c r="O926" s="26"/>
      <c r="Q926" s="29">
        <f t="shared" si="844"/>
        <v>0</v>
      </c>
      <c r="R926" s="29">
        <f t="shared" si="845"/>
        <v>0</v>
      </c>
      <c r="S926" s="29">
        <f t="shared" si="846"/>
        <v>0</v>
      </c>
      <c r="T926" s="29">
        <f t="shared" si="847"/>
        <v>0</v>
      </c>
      <c r="U926" s="29">
        <f t="shared" si="848"/>
        <v>0</v>
      </c>
      <c r="V926" s="29">
        <f t="shared" si="849"/>
        <v>0</v>
      </c>
      <c r="W926" s="29">
        <f t="shared" si="850"/>
        <v>0</v>
      </c>
      <c r="X926" s="29">
        <f t="shared" si="851"/>
        <v>0</v>
      </c>
      <c r="Y926" s="29">
        <f t="shared" si="852"/>
        <v>0</v>
      </c>
      <c r="Z926" s="29">
        <f t="shared" si="853"/>
        <v>0</v>
      </c>
      <c r="AA926" s="29">
        <f t="shared" si="854"/>
        <v>0</v>
      </c>
      <c r="AB926" s="29">
        <f t="shared" si="855"/>
        <v>0</v>
      </c>
      <c r="AC926" s="29">
        <f t="shared" si="856"/>
        <v>0</v>
      </c>
      <c r="AD926" s="29">
        <f t="shared" si="857"/>
        <v>0</v>
      </c>
      <c r="AE926" s="29">
        <f t="shared" si="858"/>
        <v>0</v>
      </c>
    </row>
    <row r="927" spans="1:31" x14ac:dyDescent="0.25">
      <c r="A927" s="28" t="s">
        <v>8013</v>
      </c>
      <c r="B927" s="26" t="s">
        <v>8014</v>
      </c>
      <c r="C927" s="26" t="s">
        <v>1244</v>
      </c>
      <c r="D927" s="26" t="s">
        <v>1245</v>
      </c>
      <c r="E927" s="31"/>
      <c r="F927" s="26" t="s">
        <v>1225</v>
      </c>
      <c r="G927" s="26" t="s">
        <v>88</v>
      </c>
      <c r="H927" s="26"/>
      <c r="I927" s="26"/>
      <c r="J927" s="26" t="s">
        <v>1226</v>
      </c>
      <c r="K927" s="31"/>
      <c r="L927" s="26"/>
      <c r="M927" s="26"/>
      <c r="N927" s="26"/>
      <c r="O927" s="26"/>
      <c r="Q927" s="29">
        <f t="shared" si="844"/>
        <v>0</v>
      </c>
      <c r="R927" s="29">
        <f t="shared" si="845"/>
        <v>0</v>
      </c>
      <c r="S927" s="29">
        <f t="shared" si="846"/>
        <v>0</v>
      </c>
      <c r="T927" s="29">
        <f t="shared" si="847"/>
        <v>0</v>
      </c>
      <c r="U927" s="29">
        <f t="shared" si="848"/>
        <v>0</v>
      </c>
      <c r="V927" s="29">
        <f t="shared" si="849"/>
        <v>0</v>
      </c>
      <c r="W927" s="29">
        <f t="shared" si="850"/>
        <v>0</v>
      </c>
      <c r="X927" s="29">
        <f t="shared" si="851"/>
        <v>0</v>
      </c>
      <c r="Y927" s="29">
        <f t="shared" si="852"/>
        <v>0</v>
      </c>
      <c r="Z927" s="29">
        <f t="shared" si="853"/>
        <v>0</v>
      </c>
      <c r="AA927" s="29">
        <f t="shared" si="854"/>
        <v>0</v>
      </c>
      <c r="AB927" s="29">
        <f t="shared" si="855"/>
        <v>0</v>
      </c>
      <c r="AC927" s="29">
        <f t="shared" si="856"/>
        <v>0</v>
      </c>
      <c r="AD927" s="29">
        <f t="shared" si="857"/>
        <v>0</v>
      </c>
      <c r="AE927" s="29">
        <f t="shared" si="858"/>
        <v>0</v>
      </c>
    </row>
    <row r="928" spans="1:31" x14ac:dyDescent="0.25">
      <c r="A928" s="28" t="s">
        <v>8706</v>
      </c>
      <c r="B928" s="26" t="s">
        <v>1277</v>
      </c>
      <c r="C928" s="26" t="s">
        <v>1244</v>
      </c>
      <c r="D928" s="26" t="s">
        <v>1245</v>
      </c>
      <c r="E928" s="31"/>
      <c r="F928" s="31" t="s">
        <v>217</v>
      </c>
      <c r="G928" s="26" t="s">
        <v>88</v>
      </c>
      <c r="H928" s="26"/>
      <c r="I928" s="26"/>
      <c r="J928" s="26"/>
      <c r="K928" s="31"/>
      <c r="L928" s="26"/>
      <c r="M928" s="26"/>
      <c r="N928" s="26"/>
      <c r="O928" s="26"/>
      <c r="Q928" s="29">
        <f t="shared" si="844"/>
        <v>0</v>
      </c>
      <c r="R928" s="29">
        <f t="shared" si="845"/>
        <v>0</v>
      </c>
      <c r="S928" s="29">
        <f t="shared" si="846"/>
        <v>0</v>
      </c>
      <c r="T928" s="29">
        <f t="shared" si="847"/>
        <v>0</v>
      </c>
      <c r="U928" s="29">
        <f t="shared" si="848"/>
        <v>0</v>
      </c>
      <c r="V928" s="29">
        <f t="shared" si="849"/>
        <v>0</v>
      </c>
      <c r="W928" s="29">
        <f t="shared" si="850"/>
        <v>0</v>
      </c>
      <c r="X928" s="29">
        <f t="shared" si="851"/>
        <v>0</v>
      </c>
      <c r="Y928" s="29">
        <f t="shared" si="852"/>
        <v>0</v>
      </c>
      <c r="Z928" s="29">
        <f t="shared" si="853"/>
        <v>0</v>
      </c>
      <c r="AA928" s="29">
        <f t="shared" si="854"/>
        <v>0</v>
      </c>
      <c r="AB928" s="29">
        <f t="shared" si="855"/>
        <v>0</v>
      </c>
      <c r="AC928" s="29">
        <f t="shared" si="856"/>
        <v>0</v>
      </c>
      <c r="AD928" s="29">
        <f t="shared" si="857"/>
        <v>0</v>
      </c>
      <c r="AE928" s="29">
        <f t="shared" si="858"/>
        <v>0</v>
      </c>
    </row>
    <row r="929" spans="1:31" x14ac:dyDescent="0.25">
      <c r="A929" s="28" t="s">
        <v>1246</v>
      </c>
      <c r="B929" s="26" t="s">
        <v>1247</v>
      </c>
      <c r="C929" s="26" t="s">
        <v>1248</v>
      </c>
      <c r="D929" s="26" t="s">
        <v>1249</v>
      </c>
      <c r="E929" s="26"/>
      <c r="F929" s="31" t="s">
        <v>1225</v>
      </c>
      <c r="G929" s="26" t="s">
        <v>88</v>
      </c>
      <c r="H929" s="26"/>
      <c r="I929" s="26"/>
      <c r="J929" s="26" t="s">
        <v>1250</v>
      </c>
      <c r="K929" s="26"/>
      <c r="L929" s="26"/>
      <c r="M929" s="26"/>
      <c r="N929" s="26"/>
      <c r="O929" s="26"/>
      <c r="Q929" s="29">
        <f t="shared" si="844"/>
        <v>0</v>
      </c>
      <c r="R929" s="29">
        <f t="shared" si="845"/>
        <v>0</v>
      </c>
      <c r="S929" s="29">
        <f t="shared" si="846"/>
        <v>0</v>
      </c>
      <c r="T929" s="29">
        <f t="shared" si="847"/>
        <v>0</v>
      </c>
      <c r="U929" s="29">
        <f t="shared" si="848"/>
        <v>0</v>
      </c>
      <c r="V929" s="29">
        <f t="shared" si="849"/>
        <v>0</v>
      </c>
      <c r="W929" s="29">
        <f t="shared" si="850"/>
        <v>0</v>
      </c>
      <c r="X929" s="29">
        <f t="shared" si="851"/>
        <v>0</v>
      </c>
      <c r="Y929" s="29">
        <f t="shared" si="852"/>
        <v>0</v>
      </c>
      <c r="Z929" s="29">
        <f t="shared" si="853"/>
        <v>0</v>
      </c>
      <c r="AA929" s="29">
        <f t="shared" si="854"/>
        <v>0</v>
      </c>
      <c r="AB929" s="29">
        <f t="shared" si="855"/>
        <v>0</v>
      </c>
      <c r="AC929" s="29">
        <f t="shared" si="856"/>
        <v>0</v>
      </c>
      <c r="AD929" s="29">
        <f t="shared" si="857"/>
        <v>0</v>
      </c>
      <c r="AE929" s="29">
        <f t="shared" si="858"/>
        <v>0</v>
      </c>
    </row>
    <row r="930" spans="1:31" x14ac:dyDescent="0.25">
      <c r="A930" s="28" t="s">
        <v>1251</v>
      </c>
      <c r="B930" s="26" t="s">
        <v>1252</v>
      </c>
      <c r="C930" s="26" t="s">
        <v>1224</v>
      </c>
      <c r="D930" s="26" t="s">
        <v>1224</v>
      </c>
      <c r="E930" s="26"/>
      <c r="F930" s="31" t="s">
        <v>1225</v>
      </c>
      <c r="G930" s="26" t="s">
        <v>88</v>
      </c>
      <c r="H930" s="26"/>
      <c r="I930" s="26"/>
      <c r="J930" s="26" t="s">
        <v>1250</v>
      </c>
      <c r="K930" s="26"/>
      <c r="L930" s="26"/>
      <c r="M930" s="26"/>
      <c r="N930" s="26"/>
      <c r="O930" s="26"/>
      <c r="Q930" s="29">
        <f t="shared" si="844"/>
        <v>0</v>
      </c>
      <c r="R930" s="29">
        <f t="shared" si="845"/>
        <v>0</v>
      </c>
      <c r="S930" s="29">
        <f t="shared" si="846"/>
        <v>0</v>
      </c>
      <c r="T930" s="29">
        <f t="shared" si="847"/>
        <v>0</v>
      </c>
      <c r="U930" s="29">
        <f t="shared" si="848"/>
        <v>0</v>
      </c>
      <c r="V930" s="29">
        <f t="shared" si="849"/>
        <v>0</v>
      </c>
      <c r="W930" s="29">
        <f t="shared" si="850"/>
        <v>0</v>
      </c>
      <c r="X930" s="29">
        <f t="shared" si="851"/>
        <v>0</v>
      </c>
      <c r="Y930" s="29">
        <f t="shared" si="852"/>
        <v>0</v>
      </c>
      <c r="Z930" s="29">
        <f t="shared" si="853"/>
        <v>0</v>
      </c>
      <c r="AA930" s="29">
        <f t="shared" si="854"/>
        <v>0</v>
      </c>
      <c r="AB930" s="29">
        <f t="shared" si="855"/>
        <v>0</v>
      </c>
      <c r="AC930" s="29">
        <f t="shared" si="856"/>
        <v>0</v>
      </c>
      <c r="AD930" s="29">
        <f t="shared" si="857"/>
        <v>0</v>
      </c>
      <c r="AE930" s="29">
        <f t="shared" si="858"/>
        <v>0</v>
      </c>
    </row>
    <row r="931" spans="1:31" x14ac:dyDescent="0.25">
      <c r="A931" s="28" t="s">
        <v>1253</v>
      </c>
      <c r="B931" s="26" t="s">
        <v>1223</v>
      </c>
      <c r="C931" s="26" t="s">
        <v>1224</v>
      </c>
      <c r="D931" s="26" t="s">
        <v>1224</v>
      </c>
      <c r="E931" s="31"/>
      <c r="F931" s="31" t="s">
        <v>1225</v>
      </c>
      <c r="G931" s="26" t="s">
        <v>88</v>
      </c>
      <c r="H931" s="26"/>
      <c r="I931" s="26"/>
      <c r="J931" s="26" t="s">
        <v>1226</v>
      </c>
      <c r="K931" s="31"/>
      <c r="L931" s="26" t="s">
        <v>1227</v>
      </c>
      <c r="M931" s="26"/>
      <c r="N931" s="26"/>
      <c r="O931" s="26"/>
      <c r="Q931" s="29">
        <f t="shared" si="844"/>
        <v>0</v>
      </c>
      <c r="R931" s="29">
        <f t="shared" si="845"/>
        <v>0</v>
      </c>
      <c r="S931" s="29">
        <f t="shared" si="846"/>
        <v>0</v>
      </c>
      <c r="T931" s="29">
        <f t="shared" si="847"/>
        <v>0</v>
      </c>
      <c r="U931" s="29">
        <f t="shared" si="848"/>
        <v>0</v>
      </c>
      <c r="V931" s="29">
        <f t="shared" si="849"/>
        <v>0</v>
      </c>
      <c r="W931" s="29">
        <f t="shared" si="850"/>
        <v>0</v>
      </c>
      <c r="X931" s="29">
        <f t="shared" si="851"/>
        <v>0</v>
      </c>
      <c r="Y931" s="29">
        <f t="shared" si="852"/>
        <v>0</v>
      </c>
      <c r="Z931" s="29">
        <f t="shared" si="853"/>
        <v>0</v>
      </c>
      <c r="AA931" s="29">
        <f t="shared" si="854"/>
        <v>0</v>
      </c>
      <c r="AB931" s="29">
        <f t="shared" si="855"/>
        <v>0</v>
      </c>
      <c r="AC931" s="29">
        <f t="shared" si="856"/>
        <v>0</v>
      </c>
      <c r="AD931" s="29">
        <f t="shared" si="857"/>
        <v>0</v>
      </c>
      <c r="AE931" s="29">
        <f t="shared" si="858"/>
        <v>0</v>
      </c>
    </row>
    <row r="932" spans="1:31" x14ac:dyDescent="0.25">
      <c r="A932" s="28" t="s">
        <v>1254</v>
      </c>
      <c r="B932" s="26" t="s">
        <v>1277</v>
      </c>
      <c r="C932" s="26" t="s">
        <v>232</v>
      </c>
      <c r="D932" s="26" t="s">
        <v>233</v>
      </c>
      <c r="E932" s="31"/>
      <c r="F932" s="31" t="s">
        <v>217</v>
      </c>
      <c r="G932" s="26" t="s">
        <v>88</v>
      </c>
      <c r="H932" s="26"/>
      <c r="I932" s="26"/>
      <c r="J932" s="26"/>
      <c r="K932" s="31"/>
      <c r="L932" s="26"/>
      <c r="M932" s="26"/>
      <c r="N932" s="26"/>
      <c r="O932" s="26"/>
      <c r="Q932" s="29">
        <f t="shared" si="844"/>
        <v>0</v>
      </c>
      <c r="R932" s="29">
        <f t="shared" si="845"/>
        <v>0</v>
      </c>
      <c r="S932" s="29">
        <f t="shared" si="846"/>
        <v>0</v>
      </c>
      <c r="T932" s="29">
        <f t="shared" si="847"/>
        <v>0</v>
      </c>
      <c r="U932" s="29">
        <f t="shared" si="848"/>
        <v>0</v>
      </c>
      <c r="V932" s="29">
        <f t="shared" si="849"/>
        <v>0</v>
      </c>
      <c r="W932" s="29">
        <f t="shared" si="850"/>
        <v>0</v>
      </c>
      <c r="X932" s="29">
        <f t="shared" si="851"/>
        <v>0</v>
      </c>
      <c r="Y932" s="29">
        <f t="shared" si="852"/>
        <v>0</v>
      </c>
      <c r="Z932" s="29">
        <f t="shared" si="853"/>
        <v>0</v>
      </c>
      <c r="AA932" s="29">
        <f t="shared" si="854"/>
        <v>0</v>
      </c>
      <c r="AB932" s="29">
        <f t="shared" si="855"/>
        <v>0</v>
      </c>
      <c r="AC932" s="29">
        <f t="shared" si="856"/>
        <v>0</v>
      </c>
      <c r="AD932" s="29">
        <f t="shared" si="857"/>
        <v>0</v>
      </c>
      <c r="AE932" s="29">
        <f t="shared" si="858"/>
        <v>0</v>
      </c>
    </row>
    <row r="933" spans="1:31" x14ac:dyDescent="0.25">
      <c r="A933" s="28" t="s">
        <v>8710</v>
      </c>
      <c r="B933" s="26" t="s">
        <v>1277</v>
      </c>
      <c r="C933" s="26" t="s">
        <v>658</v>
      </c>
      <c r="D933" s="26" t="s">
        <v>658</v>
      </c>
      <c r="E933" s="31"/>
      <c r="F933" s="31" t="s">
        <v>217</v>
      </c>
      <c r="G933" s="26" t="s">
        <v>88</v>
      </c>
      <c r="H933" s="26"/>
      <c r="I933" s="26"/>
      <c r="J933" s="26"/>
      <c r="K933" s="31"/>
      <c r="L933" s="26"/>
      <c r="M933" s="26"/>
      <c r="N933" s="26"/>
      <c r="O933" s="26"/>
      <c r="Q933" s="29">
        <f t="shared" si="844"/>
        <v>0</v>
      </c>
      <c r="R933" s="29">
        <f t="shared" si="845"/>
        <v>0</v>
      </c>
      <c r="S933" s="29">
        <f t="shared" si="846"/>
        <v>0</v>
      </c>
      <c r="T933" s="29">
        <f t="shared" si="847"/>
        <v>0</v>
      </c>
      <c r="U933" s="29">
        <f t="shared" si="848"/>
        <v>0</v>
      </c>
      <c r="V933" s="29">
        <f t="shared" si="849"/>
        <v>0</v>
      </c>
      <c r="W933" s="29">
        <f t="shared" si="850"/>
        <v>0</v>
      </c>
      <c r="X933" s="29">
        <f t="shared" si="851"/>
        <v>0</v>
      </c>
      <c r="Y933" s="29">
        <f t="shared" si="852"/>
        <v>0</v>
      </c>
      <c r="Z933" s="29">
        <f t="shared" si="853"/>
        <v>0</v>
      </c>
      <c r="AA933" s="29">
        <f t="shared" si="854"/>
        <v>0</v>
      </c>
      <c r="AB933" s="29">
        <f t="shared" si="855"/>
        <v>0</v>
      </c>
      <c r="AC933" s="29">
        <f t="shared" si="856"/>
        <v>0</v>
      </c>
      <c r="AD933" s="29">
        <f t="shared" si="857"/>
        <v>0</v>
      </c>
      <c r="AE933" s="29">
        <f t="shared" si="858"/>
        <v>0</v>
      </c>
    </row>
    <row r="934" spans="1:31" x14ac:dyDescent="0.25">
      <c r="A934" s="28" t="s">
        <v>8711</v>
      </c>
      <c r="B934" s="26" t="s">
        <v>1277</v>
      </c>
      <c r="C934" s="26" t="s">
        <v>658</v>
      </c>
      <c r="D934" s="26" t="s">
        <v>658</v>
      </c>
      <c r="E934" s="31"/>
      <c r="F934" s="31" t="s">
        <v>217</v>
      </c>
      <c r="G934" s="26" t="s">
        <v>88</v>
      </c>
      <c r="H934" s="26"/>
      <c r="I934" s="26"/>
      <c r="J934" s="26"/>
      <c r="K934" s="31"/>
      <c r="L934" s="26"/>
      <c r="M934" s="26"/>
      <c r="N934" s="26"/>
      <c r="O934" s="26"/>
      <c r="Q934" s="29">
        <f t="shared" si="844"/>
        <v>0</v>
      </c>
      <c r="R934" s="29">
        <f t="shared" si="845"/>
        <v>0</v>
      </c>
      <c r="S934" s="29">
        <f t="shared" si="846"/>
        <v>0</v>
      </c>
      <c r="T934" s="29">
        <f t="shared" si="847"/>
        <v>0</v>
      </c>
      <c r="U934" s="29">
        <f t="shared" si="848"/>
        <v>0</v>
      </c>
      <c r="V934" s="29">
        <f t="shared" si="849"/>
        <v>0</v>
      </c>
      <c r="W934" s="29">
        <f t="shared" si="850"/>
        <v>0</v>
      </c>
      <c r="X934" s="29">
        <f t="shared" si="851"/>
        <v>0</v>
      </c>
      <c r="Y934" s="29">
        <f t="shared" si="852"/>
        <v>0</v>
      </c>
      <c r="Z934" s="29">
        <f t="shared" si="853"/>
        <v>0</v>
      </c>
      <c r="AA934" s="29">
        <f t="shared" si="854"/>
        <v>0</v>
      </c>
      <c r="AB934" s="29">
        <f t="shared" si="855"/>
        <v>0</v>
      </c>
      <c r="AC934" s="29">
        <f t="shared" si="856"/>
        <v>0</v>
      </c>
      <c r="AD934" s="29">
        <f t="shared" si="857"/>
        <v>0</v>
      </c>
      <c r="AE934" s="29">
        <f t="shared" si="858"/>
        <v>0</v>
      </c>
    </row>
    <row r="935" spans="1:31" x14ac:dyDescent="0.25">
      <c r="A935" s="28" t="s">
        <v>8712</v>
      </c>
      <c r="B935" s="26" t="s">
        <v>1277</v>
      </c>
      <c r="C935" s="26" t="s">
        <v>658</v>
      </c>
      <c r="D935" s="26" t="s">
        <v>658</v>
      </c>
      <c r="E935" s="31"/>
      <c r="F935" s="31" t="s">
        <v>217</v>
      </c>
      <c r="G935" s="26" t="s">
        <v>88</v>
      </c>
      <c r="H935" s="26"/>
      <c r="I935" s="26"/>
      <c r="J935" s="26"/>
      <c r="K935" s="31"/>
      <c r="L935" s="26"/>
      <c r="M935" s="26"/>
      <c r="N935" s="26"/>
      <c r="O935" s="26"/>
      <c r="Q935" s="29">
        <f t="shared" si="844"/>
        <v>0</v>
      </c>
      <c r="R935" s="29">
        <f t="shared" si="845"/>
        <v>0</v>
      </c>
      <c r="S935" s="29">
        <f t="shared" si="846"/>
        <v>0</v>
      </c>
      <c r="T935" s="29">
        <f t="shared" si="847"/>
        <v>0</v>
      </c>
      <c r="U935" s="29">
        <f t="shared" si="848"/>
        <v>0</v>
      </c>
      <c r="V935" s="29">
        <f t="shared" si="849"/>
        <v>0</v>
      </c>
      <c r="W935" s="29">
        <f t="shared" si="850"/>
        <v>0</v>
      </c>
      <c r="X935" s="29">
        <f t="shared" si="851"/>
        <v>0</v>
      </c>
      <c r="Y935" s="29">
        <f t="shared" si="852"/>
        <v>0</v>
      </c>
      <c r="Z935" s="29">
        <f t="shared" si="853"/>
        <v>0</v>
      </c>
      <c r="AA935" s="29">
        <f t="shared" si="854"/>
        <v>0</v>
      </c>
      <c r="AB935" s="29">
        <f t="shared" si="855"/>
        <v>0</v>
      </c>
      <c r="AC935" s="29">
        <f t="shared" si="856"/>
        <v>0</v>
      </c>
      <c r="AD935" s="29">
        <f t="shared" si="857"/>
        <v>0</v>
      </c>
      <c r="AE935" s="29">
        <f t="shared" si="858"/>
        <v>0</v>
      </c>
    </row>
    <row r="936" spans="1:31" x14ac:dyDescent="0.25">
      <c r="A936" s="28" t="s">
        <v>8713</v>
      </c>
      <c r="B936" s="26" t="s">
        <v>1277</v>
      </c>
      <c r="C936" s="26" t="s">
        <v>658</v>
      </c>
      <c r="D936" s="26" t="s">
        <v>658</v>
      </c>
      <c r="E936" s="31"/>
      <c r="F936" s="31" t="s">
        <v>217</v>
      </c>
      <c r="G936" s="26" t="s">
        <v>88</v>
      </c>
      <c r="H936" s="26"/>
      <c r="I936" s="26"/>
      <c r="J936" s="26"/>
      <c r="K936" s="31"/>
      <c r="L936" s="26"/>
      <c r="M936" s="26"/>
      <c r="N936" s="26"/>
      <c r="O936" s="26"/>
      <c r="Q936" s="29">
        <f t="shared" si="844"/>
        <v>0</v>
      </c>
      <c r="R936" s="29">
        <f t="shared" si="845"/>
        <v>0</v>
      </c>
      <c r="S936" s="29">
        <f t="shared" si="846"/>
        <v>0</v>
      </c>
      <c r="T936" s="29">
        <f t="shared" si="847"/>
        <v>0</v>
      </c>
      <c r="U936" s="29">
        <f t="shared" si="848"/>
        <v>0</v>
      </c>
      <c r="V936" s="29">
        <f t="shared" si="849"/>
        <v>0</v>
      </c>
      <c r="W936" s="29">
        <f t="shared" si="850"/>
        <v>0</v>
      </c>
      <c r="X936" s="29">
        <f t="shared" si="851"/>
        <v>0</v>
      </c>
      <c r="Y936" s="29">
        <f t="shared" si="852"/>
        <v>0</v>
      </c>
      <c r="Z936" s="29">
        <f t="shared" si="853"/>
        <v>0</v>
      </c>
      <c r="AA936" s="29">
        <f t="shared" si="854"/>
        <v>0</v>
      </c>
      <c r="AB936" s="29">
        <f t="shared" si="855"/>
        <v>0</v>
      </c>
      <c r="AC936" s="29">
        <f t="shared" si="856"/>
        <v>0</v>
      </c>
      <c r="AD936" s="29">
        <f t="shared" si="857"/>
        <v>0</v>
      </c>
      <c r="AE936" s="29">
        <f t="shared" si="858"/>
        <v>0</v>
      </c>
    </row>
    <row r="937" spans="1:31" x14ac:dyDescent="0.25">
      <c r="A937" s="28" t="s">
        <v>8714</v>
      </c>
      <c r="B937" s="26" t="s">
        <v>1277</v>
      </c>
      <c r="C937" s="26" t="s">
        <v>658</v>
      </c>
      <c r="D937" s="26" t="s">
        <v>658</v>
      </c>
      <c r="E937" s="31"/>
      <c r="F937" s="31" t="s">
        <v>217</v>
      </c>
      <c r="G937" s="26" t="s">
        <v>88</v>
      </c>
      <c r="H937" s="26"/>
      <c r="I937" s="26"/>
      <c r="J937" s="26"/>
      <c r="K937" s="31"/>
      <c r="L937" s="26"/>
      <c r="M937" s="26"/>
      <c r="N937" s="26"/>
      <c r="O937" s="26"/>
      <c r="Q937" s="29">
        <f t="shared" si="844"/>
        <v>0</v>
      </c>
      <c r="R937" s="29">
        <f t="shared" si="845"/>
        <v>0</v>
      </c>
      <c r="S937" s="29">
        <f t="shared" si="846"/>
        <v>0</v>
      </c>
      <c r="T937" s="29">
        <f t="shared" si="847"/>
        <v>0</v>
      </c>
      <c r="U937" s="29">
        <f t="shared" si="848"/>
        <v>0</v>
      </c>
      <c r="V937" s="29">
        <f t="shared" si="849"/>
        <v>0</v>
      </c>
      <c r="W937" s="29">
        <f t="shared" si="850"/>
        <v>0</v>
      </c>
      <c r="X937" s="29">
        <f t="shared" si="851"/>
        <v>0</v>
      </c>
      <c r="Y937" s="29">
        <f t="shared" si="852"/>
        <v>0</v>
      </c>
      <c r="Z937" s="29">
        <f t="shared" si="853"/>
        <v>0</v>
      </c>
      <c r="AA937" s="29">
        <f t="shared" si="854"/>
        <v>0</v>
      </c>
      <c r="AB937" s="29">
        <f t="shared" si="855"/>
        <v>0</v>
      </c>
      <c r="AC937" s="29">
        <f t="shared" si="856"/>
        <v>0</v>
      </c>
      <c r="AD937" s="29">
        <f t="shared" si="857"/>
        <v>0</v>
      </c>
      <c r="AE937" s="29">
        <f t="shared" si="858"/>
        <v>0</v>
      </c>
    </row>
    <row r="938" spans="1:31" x14ac:dyDescent="0.25">
      <c r="A938" s="28" t="s">
        <v>8715</v>
      </c>
      <c r="B938" s="26" t="s">
        <v>1277</v>
      </c>
      <c r="C938" s="26" t="s">
        <v>658</v>
      </c>
      <c r="D938" s="26" t="s">
        <v>658</v>
      </c>
      <c r="E938" s="31"/>
      <c r="F938" s="31" t="s">
        <v>217</v>
      </c>
      <c r="G938" s="26" t="s">
        <v>88</v>
      </c>
      <c r="H938" s="26"/>
      <c r="I938" s="26"/>
      <c r="J938" s="26"/>
      <c r="K938" s="31"/>
      <c r="L938" s="26"/>
      <c r="M938" s="26"/>
      <c r="N938" s="26"/>
      <c r="O938" s="26"/>
      <c r="Q938" s="29">
        <f t="shared" si="844"/>
        <v>0</v>
      </c>
      <c r="R938" s="29">
        <f t="shared" si="845"/>
        <v>0</v>
      </c>
      <c r="S938" s="29">
        <f t="shared" si="846"/>
        <v>0</v>
      </c>
      <c r="T938" s="29">
        <f t="shared" si="847"/>
        <v>0</v>
      </c>
      <c r="U938" s="29">
        <f t="shared" si="848"/>
        <v>0</v>
      </c>
      <c r="V938" s="29">
        <f t="shared" si="849"/>
        <v>0</v>
      </c>
      <c r="W938" s="29">
        <f t="shared" si="850"/>
        <v>0</v>
      </c>
      <c r="X938" s="29">
        <f t="shared" si="851"/>
        <v>0</v>
      </c>
      <c r="Y938" s="29">
        <f t="shared" si="852"/>
        <v>0</v>
      </c>
      <c r="Z938" s="29">
        <f t="shared" si="853"/>
        <v>0</v>
      </c>
      <c r="AA938" s="29">
        <f t="shared" si="854"/>
        <v>0</v>
      </c>
      <c r="AB938" s="29">
        <f t="shared" si="855"/>
        <v>0</v>
      </c>
      <c r="AC938" s="29">
        <f t="shared" si="856"/>
        <v>0</v>
      </c>
      <c r="AD938" s="29">
        <f t="shared" si="857"/>
        <v>0</v>
      </c>
      <c r="AE938" s="29">
        <f t="shared" si="858"/>
        <v>0</v>
      </c>
    </row>
    <row r="939" spans="1:31" x14ac:dyDescent="0.25">
      <c r="A939" s="28" t="s">
        <v>8716</v>
      </c>
      <c r="B939" s="26" t="s">
        <v>1277</v>
      </c>
      <c r="C939" s="26" t="s">
        <v>658</v>
      </c>
      <c r="D939" s="26" t="s">
        <v>658</v>
      </c>
      <c r="E939" s="31"/>
      <c r="F939" s="31" t="s">
        <v>217</v>
      </c>
      <c r="G939" s="26" t="s">
        <v>88</v>
      </c>
      <c r="H939" s="26"/>
      <c r="I939" s="26"/>
      <c r="J939" s="26"/>
      <c r="K939" s="31"/>
      <c r="L939" s="26"/>
      <c r="M939" s="26"/>
      <c r="N939" s="26"/>
      <c r="O939" s="26"/>
      <c r="Q939" s="29">
        <f t="shared" si="844"/>
        <v>0</v>
      </c>
      <c r="R939" s="29">
        <f t="shared" si="845"/>
        <v>0</v>
      </c>
      <c r="S939" s="29">
        <f t="shared" si="846"/>
        <v>0</v>
      </c>
      <c r="T939" s="29">
        <f t="shared" si="847"/>
        <v>0</v>
      </c>
      <c r="U939" s="29">
        <f t="shared" si="848"/>
        <v>0</v>
      </c>
      <c r="V939" s="29">
        <f t="shared" si="849"/>
        <v>0</v>
      </c>
      <c r="W939" s="29">
        <f t="shared" si="850"/>
        <v>0</v>
      </c>
      <c r="X939" s="29">
        <f t="shared" si="851"/>
        <v>0</v>
      </c>
      <c r="Y939" s="29">
        <f t="shared" si="852"/>
        <v>0</v>
      </c>
      <c r="Z939" s="29">
        <f t="shared" si="853"/>
        <v>0</v>
      </c>
      <c r="AA939" s="29">
        <f t="shared" si="854"/>
        <v>0</v>
      </c>
      <c r="AB939" s="29">
        <f t="shared" si="855"/>
        <v>0</v>
      </c>
      <c r="AC939" s="29">
        <f t="shared" si="856"/>
        <v>0</v>
      </c>
      <c r="AD939" s="29">
        <f t="shared" si="857"/>
        <v>0</v>
      </c>
      <c r="AE939" s="29">
        <f t="shared" si="858"/>
        <v>0</v>
      </c>
    </row>
    <row r="940" spans="1:31" x14ac:dyDescent="0.25">
      <c r="A940" s="28" t="s">
        <v>8717</v>
      </c>
      <c r="B940" s="26" t="s">
        <v>1277</v>
      </c>
      <c r="C940" s="26" t="s">
        <v>658</v>
      </c>
      <c r="D940" s="26" t="s">
        <v>658</v>
      </c>
      <c r="E940" s="31"/>
      <c r="F940" s="31" t="s">
        <v>217</v>
      </c>
      <c r="G940" s="26" t="s">
        <v>88</v>
      </c>
      <c r="H940" s="26"/>
      <c r="I940" s="26"/>
      <c r="J940" s="26"/>
      <c r="K940" s="31"/>
      <c r="L940" s="26"/>
      <c r="M940" s="26"/>
      <c r="N940" s="26"/>
      <c r="O940" s="26"/>
      <c r="Q940" s="29">
        <f t="shared" si="844"/>
        <v>0</v>
      </c>
      <c r="R940" s="29">
        <f t="shared" si="845"/>
        <v>0</v>
      </c>
      <c r="S940" s="29">
        <f t="shared" si="846"/>
        <v>0</v>
      </c>
      <c r="T940" s="29">
        <f t="shared" si="847"/>
        <v>0</v>
      </c>
      <c r="U940" s="29">
        <f t="shared" si="848"/>
        <v>0</v>
      </c>
      <c r="V940" s="29">
        <f t="shared" si="849"/>
        <v>0</v>
      </c>
      <c r="W940" s="29">
        <f t="shared" si="850"/>
        <v>0</v>
      </c>
      <c r="X940" s="29">
        <f t="shared" si="851"/>
        <v>0</v>
      </c>
      <c r="Y940" s="29">
        <f t="shared" si="852"/>
        <v>0</v>
      </c>
      <c r="Z940" s="29">
        <f t="shared" si="853"/>
        <v>0</v>
      </c>
      <c r="AA940" s="29">
        <f t="shared" si="854"/>
        <v>0</v>
      </c>
      <c r="AB940" s="29">
        <f t="shared" si="855"/>
        <v>0</v>
      </c>
      <c r="AC940" s="29">
        <f t="shared" si="856"/>
        <v>0</v>
      </c>
      <c r="AD940" s="29">
        <f t="shared" si="857"/>
        <v>0</v>
      </c>
      <c r="AE940" s="29">
        <f t="shared" si="858"/>
        <v>0</v>
      </c>
    </row>
    <row r="941" spans="1:31" x14ac:dyDescent="0.25">
      <c r="A941" s="28" t="s">
        <v>8718</v>
      </c>
      <c r="B941" s="26" t="s">
        <v>1277</v>
      </c>
      <c r="C941" s="26" t="s">
        <v>658</v>
      </c>
      <c r="D941" s="26" t="s">
        <v>658</v>
      </c>
      <c r="E941" s="31"/>
      <c r="F941" s="31" t="s">
        <v>217</v>
      </c>
      <c r="G941" s="26" t="s">
        <v>88</v>
      </c>
      <c r="H941" s="26"/>
      <c r="I941" s="26"/>
      <c r="J941" s="26"/>
      <c r="K941" s="31"/>
      <c r="L941" s="26"/>
      <c r="M941" s="26"/>
      <c r="N941" s="26"/>
      <c r="O941" s="26"/>
      <c r="Q941" s="29">
        <f t="shared" si="844"/>
        <v>0</v>
      </c>
      <c r="R941" s="29">
        <f t="shared" si="845"/>
        <v>0</v>
      </c>
      <c r="S941" s="29">
        <f t="shared" si="846"/>
        <v>0</v>
      </c>
      <c r="T941" s="29">
        <f t="shared" si="847"/>
        <v>0</v>
      </c>
      <c r="U941" s="29">
        <f t="shared" si="848"/>
        <v>0</v>
      </c>
      <c r="V941" s="29">
        <f t="shared" si="849"/>
        <v>0</v>
      </c>
      <c r="W941" s="29">
        <f t="shared" si="850"/>
        <v>0</v>
      </c>
      <c r="X941" s="29">
        <f t="shared" si="851"/>
        <v>0</v>
      </c>
      <c r="Y941" s="29">
        <f t="shared" si="852"/>
        <v>0</v>
      </c>
      <c r="Z941" s="29">
        <f t="shared" si="853"/>
        <v>0</v>
      </c>
      <c r="AA941" s="29">
        <f t="shared" si="854"/>
        <v>0</v>
      </c>
      <c r="AB941" s="29">
        <f t="shared" si="855"/>
        <v>0</v>
      </c>
      <c r="AC941" s="29">
        <f t="shared" si="856"/>
        <v>0</v>
      </c>
      <c r="AD941" s="29">
        <f t="shared" si="857"/>
        <v>0</v>
      </c>
      <c r="AE941" s="29">
        <f t="shared" si="858"/>
        <v>0</v>
      </c>
    </row>
    <row r="942" spans="1:31" x14ac:dyDescent="0.25">
      <c r="A942" s="28" t="s">
        <v>8719</v>
      </c>
      <c r="B942" s="26" t="s">
        <v>1277</v>
      </c>
      <c r="C942" s="26" t="s">
        <v>658</v>
      </c>
      <c r="D942" s="26" t="s">
        <v>658</v>
      </c>
      <c r="E942" s="31"/>
      <c r="F942" s="31" t="s">
        <v>217</v>
      </c>
      <c r="G942" s="26" t="s">
        <v>88</v>
      </c>
      <c r="H942" s="26"/>
      <c r="I942" s="26"/>
      <c r="J942" s="26"/>
      <c r="K942" s="31"/>
      <c r="L942" s="26"/>
      <c r="M942" s="26"/>
      <c r="N942" s="26"/>
      <c r="O942" s="26"/>
      <c r="Q942" s="29">
        <f t="shared" si="844"/>
        <v>0</v>
      </c>
      <c r="R942" s="29">
        <f t="shared" si="845"/>
        <v>0</v>
      </c>
      <c r="S942" s="29">
        <f t="shared" si="846"/>
        <v>0</v>
      </c>
      <c r="T942" s="29">
        <f t="shared" si="847"/>
        <v>0</v>
      </c>
      <c r="U942" s="29">
        <f t="shared" si="848"/>
        <v>0</v>
      </c>
      <c r="V942" s="29">
        <f t="shared" si="849"/>
        <v>0</v>
      </c>
      <c r="W942" s="29">
        <f t="shared" si="850"/>
        <v>0</v>
      </c>
      <c r="X942" s="29">
        <f t="shared" si="851"/>
        <v>0</v>
      </c>
      <c r="Y942" s="29">
        <f t="shared" si="852"/>
        <v>0</v>
      </c>
      <c r="Z942" s="29">
        <f t="shared" si="853"/>
        <v>0</v>
      </c>
      <c r="AA942" s="29">
        <f t="shared" si="854"/>
        <v>0</v>
      </c>
      <c r="AB942" s="29">
        <f t="shared" si="855"/>
        <v>0</v>
      </c>
      <c r="AC942" s="29">
        <f t="shared" si="856"/>
        <v>0</v>
      </c>
      <c r="AD942" s="29">
        <f t="shared" si="857"/>
        <v>0</v>
      </c>
      <c r="AE942" s="29">
        <f t="shared" si="858"/>
        <v>0</v>
      </c>
    </row>
    <row r="943" spans="1:31" x14ac:dyDescent="0.25">
      <c r="A943" s="28" t="s">
        <v>8720</v>
      </c>
      <c r="B943" s="26" t="s">
        <v>1277</v>
      </c>
      <c r="C943" s="26" t="s">
        <v>1244</v>
      </c>
      <c r="D943" s="26" t="s">
        <v>1245</v>
      </c>
      <c r="E943" s="31"/>
      <c r="F943" s="31" t="s">
        <v>217</v>
      </c>
      <c r="G943" s="26" t="s">
        <v>88</v>
      </c>
      <c r="H943" s="26"/>
      <c r="I943" s="26"/>
      <c r="J943" s="26"/>
      <c r="K943" s="31"/>
      <c r="L943" s="26"/>
      <c r="M943" s="26"/>
      <c r="N943" s="26"/>
      <c r="O943" s="26"/>
      <c r="Q943" s="29">
        <f t="shared" si="844"/>
        <v>0</v>
      </c>
      <c r="R943" s="29">
        <f t="shared" si="845"/>
        <v>0</v>
      </c>
      <c r="S943" s="29">
        <f t="shared" si="846"/>
        <v>0</v>
      </c>
      <c r="T943" s="29">
        <f t="shared" si="847"/>
        <v>0</v>
      </c>
      <c r="U943" s="29">
        <f t="shared" si="848"/>
        <v>0</v>
      </c>
      <c r="V943" s="29">
        <f t="shared" si="849"/>
        <v>0</v>
      </c>
      <c r="W943" s="29">
        <f t="shared" si="850"/>
        <v>0</v>
      </c>
      <c r="X943" s="29">
        <f t="shared" si="851"/>
        <v>0</v>
      </c>
      <c r="Y943" s="29">
        <f t="shared" si="852"/>
        <v>0</v>
      </c>
      <c r="Z943" s="29">
        <f t="shared" si="853"/>
        <v>0</v>
      </c>
      <c r="AA943" s="29">
        <f t="shared" si="854"/>
        <v>0</v>
      </c>
      <c r="AB943" s="29">
        <f t="shared" si="855"/>
        <v>0</v>
      </c>
      <c r="AC943" s="29">
        <f t="shared" si="856"/>
        <v>0</v>
      </c>
      <c r="AD943" s="29">
        <f t="shared" si="857"/>
        <v>0</v>
      </c>
      <c r="AE943" s="29">
        <f t="shared" si="858"/>
        <v>0</v>
      </c>
    </row>
    <row r="944" spans="1:31" x14ac:dyDescent="0.25">
      <c r="A944" s="28" t="s">
        <v>8721</v>
      </c>
      <c r="B944" s="26" t="s">
        <v>1277</v>
      </c>
      <c r="C944" s="26" t="s">
        <v>1244</v>
      </c>
      <c r="D944" s="26" t="s">
        <v>1245</v>
      </c>
      <c r="E944" s="31"/>
      <c r="F944" s="31" t="s">
        <v>217</v>
      </c>
      <c r="G944" s="26" t="s">
        <v>88</v>
      </c>
      <c r="H944" s="26"/>
      <c r="I944" s="26"/>
      <c r="J944" s="26"/>
      <c r="K944" s="31"/>
      <c r="L944" s="26"/>
      <c r="M944" s="26"/>
      <c r="N944" s="26"/>
      <c r="O944" s="26"/>
      <c r="Q944" s="29">
        <f t="shared" si="844"/>
        <v>0</v>
      </c>
      <c r="R944" s="29">
        <f t="shared" si="845"/>
        <v>0</v>
      </c>
      <c r="S944" s="29">
        <f t="shared" si="846"/>
        <v>0</v>
      </c>
      <c r="T944" s="29">
        <f t="shared" si="847"/>
        <v>0</v>
      </c>
      <c r="U944" s="29">
        <f t="shared" si="848"/>
        <v>0</v>
      </c>
      <c r="V944" s="29">
        <f t="shared" si="849"/>
        <v>0</v>
      </c>
      <c r="W944" s="29">
        <f t="shared" si="850"/>
        <v>0</v>
      </c>
      <c r="X944" s="29">
        <f t="shared" si="851"/>
        <v>0</v>
      </c>
      <c r="Y944" s="29">
        <f t="shared" si="852"/>
        <v>0</v>
      </c>
      <c r="Z944" s="29">
        <f t="shared" si="853"/>
        <v>0</v>
      </c>
      <c r="AA944" s="29">
        <f t="shared" si="854"/>
        <v>0</v>
      </c>
      <c r="AB944" s="29">
        <f t="shared" si="855"/>
        <v>0</v>
      </c>
      <c r="AC944" s="29">
        <f t="shared" si="856"/>
        <v>0</v>
      </c>
      <c r="AD944" s="29">
        <f t="shared" si="857"/>
        <v>0</v>
      </c>
      <c r="AE944" s="29">
        <f t="shared" si="858"/>
        <v>0</v>
      </c>
    </row>
    <row r="945" spans="1:31" x14ac:dyDescent="0.25">
      <c r="A945" s="28" t="s">
        <v>8722</v>
      </c>
      <c r="B945" s="26" t="s">
        <v>1277</v>
      </c>
      <c r="C945" s="26" t="s">
        <v>1244</v>
      </c>
      <c r="D945" s="26" t="s">
        <v>1245</v>
      </c>
      <c r="E945" s="31"/>
      <c r="F945" s="31" t="s">
        <v>217</v>
      </c>
      <c r="G945" s="26" t="s">
        <v>88</v>
      </c>
      <c r="H945" s="26"/>
      <c r="I945" s="26"/>
      <c r="J945" s="26"/>
      <c r="K945" s="31"/>
      <c r="L945" s="26"/>
      <c r="M945" s="26"/>
      <c r="N945" s="26"/>
      <c r="O945" s="26"/>
      <c r="Q945" s="29">
        <f t="shared" si="844"/>
        <v>0</v>
      </c>
      <c r="R945" s="29">
        <f t="shared" si="845"/>
        <v>0</v>
      </c>
      <c r="S945" s="29">
        <f t="shared" si="846"/>
        <v>0</v>
      </c>
      <c r="T945" s="29">
        <f t="shared" si="847"/>
        <v>0</v>
      </c>
      <c r="U945" s="29">
        <f t="shared" si="848"/>
        <v>0</v>
      </c>
      <c r="V945" s="29">
        <f t="shared" si="849"/>
        <v>0</v>
      </c>
      <c r="W945" s="29">
        <f t="shared" si="850"/>
        <v>0</v>
      </c>
      <c r="X945" s="29">
        <f t="shared" si="851"/>
        <v>0</v>
      </c>
      <c r="Y945" s="29">
        <f t="shared" si="852"/>
        <v>0</v>
      </c>
      <c r="Z945" s="29">
        <f t="shared" si="853"/>
        <v>0</v>
      </c>
      <c r="AA945" s="29">
        <f t="shared" si="854"/>
        <v>0</v>
      </c>
      <c r="AB945" s="29">
        <f t="shared" si="855"/>
        <v>0</v>
      </c>
      <c r="AC945" s="29">
        <f t="shared" si="856"/>
        <v>0</v>
      </c>
      <c r="AD945" s="29">
        <f t="shared" si="857"/>
        <v>0</v>
      </c>
      <c r="AE945" s="29">
        <f t="shared" si="858"/>
        <v>0</v>
      </c>
    </row>
    <row r="946" spans="1:31" x14ac:dyDescent="0.25">
      <c r="A946" s="28" t="s">
        <v>8723</v>
      </c>
      <c r="B946" s="26" t="s">
        <v>1277</v>
      </c>
      <c r="C946" s="26" t="s">
        <v>1244</v>
      </c>
      <c r="D946" s="26" t="s">
        <v>1245</v>
      </c>
      <c r="E946" s="31"/>
      <c r="F946" s="31" t="s">
        <v>217</v>
      </c>
      <c r="G946" s="26" t="s">
        <v>88</v>
      </c>
      <c r="H946" s="26"/>
      <c r="I946" s="26"/>
      <c r="J946" s="26"/>
      <c r="K946" s="31"/>
      <c r="L946" s="26"/>
      <c r="M946" s="26"/>
      <c r="N946" s="26"/>
      <c r="O946" s="26"/>
      <c r="Q946" s="29">
        <f t="shared" si="844"/>
        <v>0</v>
      </c>
      <c r="R946" s="29">
        <f t="shared" si="845"/>
        <v>0</v>
      </c>
      <c r="S946" s="29">
        <f t="shared" si="846"/>
        <v>0</v>
      </c>
      <c r="T946" s="29">
        <f t="shared" si="847"/>
        <v>0</v>
      </c>
      <c r="U946" s="29">
        <f t="shared" si="848"/>
        <v>0</v>
      </c>
      <c r="V946" s="29">
        <f t="shared" si="849"/>
        <v>0</v>
      </c>
      <c r="W946" s="29">
        <f t="shared" si="850"/>
        <v>0</v>
      </c>
      <c r="X946" s="29">
        <f t="shared" si="851"/>
        <v>0</v>
      </c>
      <c r="Y946" s="29">
        <f t="shared" si="852"/>
        <v>0</v>
      </c>
      <c r="Z946" s="29">
        <f t="shared" si="853"/>
        <v>0</v>
      </c>
      <c r="AA946" s="29">
        <f t="shared" si="854"/>
        <v>0</v>
      </c>
      <c r="AB946" s="29">
        <f t="shared" si="855"/>
        <v>0</v>
      </c>
      <c r="AC946" s="29">
        <f t="shared" si="856"/>
        <v>0</v>
      </c>
      <c r="AD946" s="29">
        <f t="shared" si="857"/>
        <v>0</v>
      </c>
      <c r="AE946" s="29">
        <f t="shared" si="858"/>
        <v>0</v>
      </c>
    </row>
    <row r="947" spans="1:31" x14ac:dyDescent="0.25">
      <c r="A947" s="28" t="s">
        <v>8724</v>
      </c>
      <c r="B947" s="26" t="s">
        <v>1277</v>
      </c>
      <c r="C947" s="26" t="s">
        <v>1244</v>
      </c>
      <c r="D947" s="26" t="s">
        <v>1245</v>
      </c>
      <c r="E947" s="31"/>
      <c r="F947" s="31" t="s">
        <v>217</v>
      </c>
      <c r="G947" s="26" t="s">
        <v>88</v>
      </c>
      <c r="H947" s="26"/>
      <c r="I947" s="26"/>
      <c r="J947" s="26"/>
      <c r="K947" s="31"/>
      <c r="L947" s="26"/>
      <c r="M947" s="26"/>
      <c r="N947" s="26"/>
      <c r="O947" s="26"/>
      <c r="Q947" s="29">
        <f t="shared" si="844"/>
        <v>0</v>
      </c>
      <c r="R947" s="29">
        <f t="shared" si="845"/>
        <v>0</v>
      </c>
      <c r="S947" s="29">
        <f t="shared" si="846"/>
        <v>0</v>
      </c>
      <c r="T947" s="29">
        <f t="shared" si="847"/>
        <v>0</v>
      </c>
      <c r="U947" s="29">
        <f t="shared" si="848"/>
        <v>0</v>
      </c>
      <c r="V947" s="29">
        <f t="shared" si="849"/>
        <v>0</v>
      </c>
      <c r="W947" s="29">
        <f t="shared" si="850"/>
        <v>0</v>
      </c>
      <c r="X947" s="29">
        <f t="shared" si="851"/>
        <v>0</v>
      </c>
      <c r="Y947" s="29">
        <f t="shared" si="852"/>
        <v>0</v>
      </c>
      <c r="Z947" s="29">
        <f t="shared" si="853"/>
        <v>0</v>
      </c>
      <c r="AA947" s="29">
        <f t="shared" si="854"/>
        <v>0</v>
      </c>
      <c r="AB947" s="29">
        <f t="shared" si="855"/>
        <v>0</v>
      </c>
      <c r="AC947" s="29">
        <f t="shared" si="856"/>
        <v>0</v>
      </c>
      <c r="AD947" s="29">
        <f t="shared" si="857"/>
        <v>0</v>
      </c>
      <c r="AE947" s="29">
        <f t="shared" si="858"/>
        <v>0</v>
      </c>
    </row>
    <row r="948" spans="1:31" x14ac:dyDescent="0.25">
      <c r="A948" s="28" t="s">
        <v>1255</v>
      </c>
      <c r="B948" s="26" t="s">
        <v>1256</v>
      </c>
      <c r="C948" s="26" t="s">
        <v>658</v>
      </c>
      <c r="D948" s="26" t="s">
        <v>658</v>
      </c>
      <c r="E948" s="26"/>
      <c r="F948" s="26" t="s">
        <v>217</v>
      </c>
      <c r="G948" s="26" t="s">
        <v>88</v>
      </c>
      <c r="H948" s="26"/>
      <c r="I948" s="26"/>
      <c r="J948" s="26" t="s">
        <v>1257</v>
      </c>
      <c r="K948" s="26"/>
      <c r="L948" s="26"/>
      <c r="M948" s="26"/>
      <c r="N948" s="26"/>
      <c r="O948" s="26"/>
      <c r="Q948" s="29">
        <f t="shared" si="844"/>
        <v>0</v>
      </c>
      <c r="R948" s="29">
        <f t="shared" si="845"/>
        <v>0</v>
      </c>
      <c r="S948" s="29">
        <f t="shared" si="846"/>
        <v>0</v>
      </c>
      <c r="T948" s="29">
        <f t="shared" si="847"/>
        <v>0</v>
      </c>
      <c r="U948" s="29">
        <f t="shared" si="848"/>
        <v>0</v>
      </c>
      <c r="V948" s="29">
        <f t="shared" si="849"/>
        <v>0</v>
      </c>
      <c r="W948" s="29">
        <f t="shared" si="850"/>
        <v>0</v>
      </c>
      <c r="X948" s="29">
        <f t="shared" si="851"/>
        <v>0</v>
      </c>
      <c r="Y948" s="29">
        <f t="shared" si="852"/>
        <v>0</v>
      </c>
      <c r="Z948" s="29">
        <f t="shared" si="853"/>
        <v>0</v>
      </c>
      <c r="AA948" s="29">
        <f t="shared" si="854"/>
        <v>0</v>
      </c>
      <c r="AB948" s="29">
        <f t="shared" si="855"/>
        <v>0</v>
      </c>
      <c r="AC948" s="29">
        <f t="shared" si="856"/>
        <v>0</v>
      </c>
      <c r="AD948" s="29">
        <f t="shared" si="857"/>
        <v>0</v>
      </c>
      <c r="AE948" s="29">
        <f t="shared" si="858"/>
        <v>0</v>
      </c>
    </row>
    <row r="949" spans="1:31" x14ac:dyDescent="0.25">
      <c r="A949" s="28" t="s">
        <v>1258</v>
      </c>
      <c r="B949" s="26" t="s">
        <v>1163</v>
      </c>
      <c r="C949" s="26" t="s">
        <v>1259</v>
      </c>
      <c r="D949" s="26" t="s">
        <v>1260</v>
      </c>
      <c r="E949" s="26"/>
      <c r="F949" s="26" t="s">
        <v>217</v>
      </c>
      <c r="G949" s="26" t="s">
        <v>88</v>
      </c>
      <c r="H949" s="26"/>
      <c r="I949" s="26"/>
      <c r="J949" s="26" t="s">
        <v>1261</v>
      </c>
      <c r="K949" s="26"/>
      <c r="L949" s="26" t="s">
        <v>1227</v>
      </c>
      <c r="M949" s="26"/>
      <c r="N949" s="26"/>
      <c r="O949" s="26"/>
      <c r="Q949" s="29">
        <f t="shared" si="844"/>
        <v>0</v>
      </c>
      <c r="R949" s="29">
        <f t="shared" si="845"/>
        <v>0</v>
      </c>
      <c r="S949" s="29">
        <f t="shared" si="846"/>
        <v>0</v>
      </c>
      <c r="T949" s="29">
        <f t="shared" si="847"/>
        <v>0</v>
      </c>
      <c r="U949" s="29">
        <f t="shared" si="848"/>
        <v>0</v>
      </c>
      <c r="V949" s="29">
        <f t="shared" si="849"/>
        <v>0</v>
      </c>
      <c r="W949" s="29">
        <f t="shared" si="850"/>
        <v>0</v>
      </c>
      <c r="X949" s="29">
        <f t="shared" si="851"/>
        <v>0</v>
      </c>
      <c r="Y949" s="29">
        <f t="shared" si="852"/>
        <v>0</v>
      </c>
      <c r="Z949" s="29">
        <f t="shared" si="853"/>
        <v>0</v>
      </c>
      <c r="AA949" s="29">
        <f t="shared" si="854"/>
        <v>0</v>
      </c>
      <c r="AB949" s="29">
        <f t="shared" si="855"/>
        <v>0</v>
      </c>
      <c r="AC949" s="29">
        <f t="shared" si="856"/>
        <v>0</v>
      </c>
      <c r="AD949" s="29">
        <f t="shared" si="857"/>
        <v>0</v>
      </c>
      <c r="AE949" s="29">
        <f t="shared" si="858"/>
        <v>0</v>
      </c>
    </row>
    <row r="950" spans="1:31" x14ac:dyDescent="0.25">
      <c r="A950" s="28" t="s">
        <v>1262</v>
      </c>
      <c r="B950" s="26" t="s">
        <v>1163</v>
      </c>
      <c r="C950" s="26" t="s">
        <v>1259</v>
      </c>
      <c r="D950" s="26" t="s">
        <v>1260</v>
      </c>
      <c r="E950" s="26"/>
      <c r="F950" s="26" t="s">
        <v>217</v>
      </c>
      <c r="G950" s="26" t="s">
        <v>88</v>
      </c>
      <c r="H950" s="26"/>
      <c r="I950" s="26"/>
      <c r="J950" s="26" t="s">
        <v>1165</v>
      </c>
      <c r="K950" s="26"/>
      <c r="L950" s="26" t="s">
        <v>1227</v>
      </c>
      <c r="M950" s="26"/>
      <c r="N950" s="26"/>
      <c r="O950" s="26"/>
      <c r="Q950" s="29">
        <f t="shared" si="844"/>
        <v>0</v>
      </c>
      <c r="R950" s="29">
        <f t="shared" si="845"/>
        <v>0</v>
      </c>
      <c r="S950" s="29">
        <f t="shared" si="846"/>
        <v>0</v>
      </c>
      <c r="T950" s="29">
        <f t="shared" si="847"/>
        <v>0</v>
      </c>
      <c r="U950" s="29">
        <f t="shared" si="848"/>
        <v>0</v>
      </c>
      <c r="V950" s="29">
        <f t="shared" si="849"/>
        <v>0</v>
      </c>
      <c r="W950" s="29">
        <f t="shared" si="850"/>
        <v>0</v>
      </c>
      <c r="X950" s="29">
        <f t="shared" si="851"/>
        <v>0</v>
      </c>
      <c r="Y950" s="29">
        <f t="shared" si="852"/>
        <v>0</v>
      </c>
      <c r="Z950" s="29">
        <f t="shared" si="853"/>
        <v>0</v>
      </c>
      <c r="AA950" s="29">
        <f t="shared" si="854"/>
        <v>0</v>
      </c>
      <c r="AB950" s="29">
        <f t="shared" si="855"/>
        <v>0</v>
      </c>
      <c r="AC950" s="29">
        <f t="shared" si="856"/>
        <v>0</v>
      </c>
      <c r="AD950" s="29">
        <f t="shared" si="857"/>
        <v>0</v>
      </c>
      <c r="AE950" s="29">
        <f t="shared" si="858"/>
        <v>0</v>
      </c>
    </row>
    <row r="951" spans="1:31" x14ac:dyDescent="0.25">
      <c r="A951" s="28" t="s">
        <v>1263</v>
      </c>
      <c r="B951" s="26" t="s">
        <v>1264</v>
      </c>
      <c r="C951" s="26" t="s">
        <v>1265</v>
      </c>
      <c r="D951" s="26" t="s">
        <v>1266</v>
      </c>
      <c r="E951" s="26"/>
      <c r="F951" s="26" t="s">
        <v>217</v>
      </c>
      <c r="G951" s="26" t="s">
        <v>88</v>
      </c>
      <c r="H951" s="26"/>
      <c r="I951" s="26"/>
      <c r="J951" s="26" t="s">
        <v>1267</v>
      </c>
      <c r="K951" s="26"/>
      <c r="L951" s="26"/>
      <c r="M951" s="26"/>
      <c r="N951" s="26"/>
      <c r="O951" s="26"/>
      <c r="Q951" s="29">
        <f t="shared" si="844"/>
        <v>0</v>
      </c>
      <c r="R951" s="29">
        <f t="shared" si="845"/>
        <v>0</v>
      </c>
      <c r="S951" s="29">
        <f t="shared" si="846"/>
        <v>0</v>
      </c>
      <c r="T951" s="29">
        <f t="shared" si="847"/>
        <v>0</v>
      </c>
      <c r="U951" s="29">
        <f t="shared" si="848"/>
        <v>0</v>
      </c>
      <c r="V951" s="29">
        <f t="shared" si="849"/>
        <v>0</v>
      </c>
      <c r="W951" s="29">
        <f t="shared" si="850"/>
        <v>0</v>
      </c>
      <c r="X951" s="29">
        <f t="shared" si="851"/>
        <v>0</v>
      </c>
      <c r="Y951" s="29">
        <f t="shared" si="852"/>
        <v>0</v>
      </c>
      <c r="Z951" s="29">
        <f t="shared" si="853"/>
        <v>0</v>
      </c>
      <c r="AA951" s="29">
        <f t="shared" si="854"/>
        <v>0</v>
      </c>
      <c r="AB951" s="29">
        <f t="shared" si="855"/>
        <v>0</v>
      </c>
      <c r="AC951" s="29">
        <f t="shared" si="856"/>
        <v>0</v>
      </c>
      <c r="AD951" s="29">
        <f t="shared" si="857"/>
        <v>0</v>
      </c>
      <c r="AE951" s="29">
        <f t="shared" si="858"/>
        <v>0</v>
      </c>
    </row>
    <row r="952" spans="1:31" x14ac:dyDescent="0.25">
      <c r="A952" s="28" t="s">
        <v>1268</v>
      </c>
      <c r="B952" s="26" t="s">
        <v>1264</v>
      </c>
      <c r="C952" s="26" t="s">
        <v>1265</v>
      </c>
      <c r="D952" s="26" t="s">
        <v>1266</v>
      </c>
      <c r="E952" s="26"/>
      <c r="F952" s="26" t="s">
        <v>217</v>
      </c>
      <c r="G952" s="26" t="s">
        <v>88</v>
      </c>
      <c r="H952" s="26"/>
      <c r="I952" s="26"/>
      <c r="J952" s="26" t="s">
        <v>1267</v>
      </c>
      <c r="K952" s="26"/>
      <c r="L952" s="26"/>
      <c r="M952" s="26"/>
      <c r="N952" s="26"/>
      <c r="O952" s="26"/>
      <c r="Q952" s="29">
        <f t="shared" si="844"/>
        <v>0</v>
      </c>
      <c r="R952" s="29">
        <f t="shared" si="845"/>
        <v>0</v>
      </c>
      <c r="S952" s="29">
        <f t="shared" si="846"/>
        <v>0</v>
      </c>
      <c r="T952" s="29">
        <f t="shared" si="847"/>
        <v>0</v>
      </c>
      <c r="U952" s="29">
        <f t="shared" si="848"/>
        <v>0</v>
      </c>
      <c r="V952" s="29">
        <f t="shared" si="849"/>
        <v>0</v>
      </c>
      <c r="W952" s="29">
        <f t="shared" si="850"/>
        <v>0</v>
      </c>
      <c r="X952" s="29">
        <f t="shared" si="851"/>
        <v>0</v>
      </c>
      <c r="Y952" s="29">
        <f t="shared" si="852"/>
        <v>0</v>
      </c>
      <c r="Z952" s="29">
        <f t="shared" si="853"/>
        <v>0</v>
      </c>
      <c r="AA952" s="29">
        <f t="shared" si="854"/>
        <v>0</v>
      </c>
      <c r="AB952" s="29">
        <f t="shared" si="855"/>
        <v>0</v>
      </c>
      <c r="AC952" s="29">
        <f t="shared" si="856"/>
        <v>0</v>
      </c>
      <c r="AD952" s="29">
        <f t="shared" si="857"/>
        <v>0</v>
      </c>
      <c r="AE952" s="29">
        <f t="shared" si="858"/>
        <v>0</v>
      </c>
    </row>
    <row r="953" spans="1:31" x14ac:dyDescent="0.25">
      <c r="A953" s="26" t="s">
        <v>1269</v>
      </c>
      <c r="B953" s="26" t="s">
        <v>1264</v>
      </c>
      <c r="C953" s="26" t="s">
        <v>1265</v>
      </c>
      <c r="D953" s="26" t="s">
        <v>1266</v>
      </c>
      <c r="E953" s="26"/>
      <c r="F953" s="26" t="s">
        <v>217</v>
      </c>
      <c r="G953" s="26" t="s">
        <v>88</v>
      </c>
      <c r="H953" s="26"/>
      <c r="I953" s="26"/>
      <c r="J953" s="26" t="s">
        <v>1267</v>
      </c>
      <c r="K953" s="26"/>
      <c r="L953" s="26"/>
      <c r="M953" s="26"/>
      <c r="N953" s="26"/>
      <c r="O953" s="26"/>
      <c r="Q953" s="29">
        <f t="shared" si="844"/>
        <v>0</v>
      </c>
      <c r="R953" s="29">
        <f t="shared" si="845"/>
        <v>0</v>
      </c>
      <c r="S953" s="29">
        <f t="shared" si="846"/>
        <v>0</v>
      </c>
      <c r="T953" s="29">
        <f t="shared" si="847"/>
        <v>0</v>
      </c>
      <c r="U953" s="29">
        <f t="shared" si="848"/>
        <v>0</v>
      </c>
      <c r="V953" s="29">
        <f t="shared" si="849"/>
        <v>0</v>
      </c>
      <c r="W953" s="29">
        <f t="shared" si="850"/>
        <v>0</v>
      </c>
      <c r="X953" s="29">
        <f t="shared" si="851"/>
        <v>0</v>
      </c>
      <c r="Y953" s="29">
        <f t="shared" si="852"/>
        <v>0</v>
      </c>
      <c r="Z953" s="29">
        <f t="shared" si="853"/>
        <v>0</v>
      </c>
      <c r="AA953" s="29">
        <f t="shared" si="854"/>
        <v>0</v>
      </c>
      <c r="AB953" s="29">
        <f t="shared" si="855"/>
        <v>0</v>
      </c>
      <c r="AC953" s="29">
        <f t="shared" si="856"/>
        <v>0</v>
      </c>
      <c r="AD953" s="29">
        <f t="shared" si="857"/>
        <v>0</v>
      </c>
      <c r="AE953" s="29">
        <f t="shared" si="858"/>
        <v>0</v>
      </c>
    </row>
    <row r="954" spans="1:31" x14ac:dyDescent="0.25">
      <c r="A954" s="28" t="s">
        <v>1270</v>
      </c>
      <c r="B954" s="26" t="s">
        <v>1264</v>
      </c>
      <c r="C954" s="26" t="s">
        <v>1265</v>
      </c>
      <c r="D954" s="26" t="s">
        <v>1266</v>
      </c>
      <c r="E954" s="26"/>
      <c r="F954" s="26" t="s">
        <v>217</v>
      </c>
      <c r="G954" s="26" t="s">
        <v>88</v>
      </c>
      <c r="H954" s="26"/>
      <c r="I954" s="26"/>
      <c r="J954" s="26" t="s">
        <v>1267</v>
      </c>
      <c r="K954" s="26"/>
      <c r="L954" s="26"/>
      <c r="M954" s="26"/>
      <c r="N954" s="26"/>
      <c r="O954" s="26"/>
      <c r="Q954" s="29">
        <f t="shared" si="844"/>
        <v>0</v>
      </c>
      <c r="R954" s="29">
        <f t="shared" si="845"/>
        <v>0</v>
      </c>
      <c r="S954" s="29">
        <f t="shared" si="846"/>
        <v>0</v>
      </c>
      <c r="T954" s="29">
        <f t="shared" si="847"/>
        <v>0</v>
      </c>
      <c r="U954" s="29">
        <f t="shared" si="848"/>
        <v>0</v>
      </c>
      <c r="V954" s="29">
        <f t="shared" si="849"/>
        <v>0</v>
      </c>
      <c r="W954" s="29">
        <f t="shared" si="850"/>
        <v>0</v>
      </c>
      <c r="X954" s="29">
        <f t="shared" si="851"/>
        <v>0</v>
      </c>
      <c r="Y954" s="29">
        <f t="shared" si="852"/>
        <v>0</v>
      </c>
      <c r="Z954" s="29">
        <f t="shared" si="853"/>
        <v>0</v>
      </c>
      <c r="AA954" s="29">
        <f t="shared" si="854"/>
        <v>0</v>
      </c>
      <c r="AB954" s="29">
        <f t="shared" si="855"/>
        <v>0</v>
      </c>
      <c r="AC954" s="29">
        <f t="shared" si="856"/>
        <v>0</v>
      </c>
      <c r="AD954" s="29">
        <f t="shared" si="857"/>
        <v>0</v>
      </c>
      <c r="AE954" s="29">
        <f t="shared" si="858"/>
        <v>0</v>
      </c>
    </row>
    <row r="955" spans="1:31" x14ac:dyDescent="0.25">
      <c r="A955" s="26" t="s">
        <v>1271</v>
      </c>
      <c r="B955" s="26" t="s">
        <v>1264</v>
      </c>
      <c r="C955" s="26" t="s">
        <v>1265</v>
      </c>
      <c r="D955" s="26" t="s">
        <v>1266</v>
      </c>
      <c r="E955" s="26"/>
      <c r="F955" s="26" t="s">
        <v>217</v>
      </c>
      <c r="G955" s="26" t="s">
        <v>88</v>
      </c>
      <c r="H955" s="26"/>
      <c r="I955" s="26"/>
      <c r="J955" s="26" t="s">
        <v>1267</v>
      </c>
      <c r="K955" s="26"/>
      <c r="L955" s="26"/>
      <c r="M955" s="26"/>
      <c r="N955" s="26"/>
      <c r="O955" s="26"/>
      <c r="Q955" s="29">
        <f t="shared" si="844"/>
        <v>0</v>
      </c>
      <c r="R955" s="29">
        <f t="shared" si="845"/>
        <v>0</v>
      </c>
      <c r="S955" s="29">
        <f t="shared" si="846"/>
        <v>0</v>
      </c>
      <c r="T955" s="29">
        <f t="shared" si="847"/>
        <v>0</v>
      </c>
      <c r="U955" s="29">
        <f t="shared" si="848"/>
        <v>0</v>
      </c>
      <c r="V955" s="29">
        <f t="shared" si="849"/>
        <v>0</v>
      </c>
      <c r="W955" s="29">
        <f t="shared" si="850"/>
        <v>0</v>
      </c>
      <c r="X955" s="29">
        <f t="shared" si="851"/>
        <v>0</v>
      </c>
      <c r="Y955" s="29">
        <f t="shared" si="852"/>
        <v>0</v>
      </c>
      <c r="Z955" s="29">
        <f t="shared" si="853"/>
        <v>0</v>
      </c>
      <c r="AA955" s="29">
        <f t="shared" si="854"/>
        <v>0</v>
      </c>
      <c r="AB955" s="29">
        <f t="shared" si="855"/>
        <v>0</v>
      </c>
      <c r="AC955" s="29">
        <f t="shared" si="856"/>
        <v>0</v>
      </c>
      <c r="AD955" s="29">
        <f t="shared" si="857"/>
        <v>0</v>
      </c>
      <c r="AE955" s="29">
        <f t="shared" si="858"/>
        <v>0</v>
      </c>
    </row>
    <row r="956" spans="1:31" x14ac:dyDescent="0.25">
      <c r="A956" s="28" t="s">
        <v>1272</v>
      </c>
      <c r="B956" s="26" t="s">
        <v>1273</v>
      </c>
      <c r="C956" s="26" t="s">
        <v>1265</v>
      </c>
      <c r="D956" s="26" t="s">
        <v>1266</v>
      </c>
      <c r="E956" s="26"/>
      <c r="F956" s="31" t="s">
        <v>217</v>
      </c>
      <c r="G956" s="26" t="s">
        <v>88</v>
      </c>
      <c r="H956" s="26"/>
      <c r="I956" s="26"/>
      <c r="J956" s="26" t="s">
        <v>1267</v>
      </c>
      <c r="K956" s="26"/>
      <c r="L956" s="26"/>
      <c r="M956" s="26"/>
      <c r="N956" s="26"/>
      <c r="O956" s="26"/>
      <c r="Q956" s="29">
        <f t="shared" si="844"/>
        <v>0</v>
      </c>
      <c r="R956" s="29">
        <f t="shared" si="845"/>
        <v>0</v>
      </c>
      <c r="S956" s="29">
        <f t="shared" si="846"/>
        <v>0</v>
      </c>
      <c r="T956" s="29">
        <f t="shared" si="847"/>
        <v>0</v>
      </c>
      <c r="U956" s="29">
        <f t="shared" si="848"/>
        <v>0</v>
      </c>
      <c r="V956" s="29">
        <f t="shared" si="849"/>
        <v>0</v>
      </c>
      <c r="W956" s="29">
        <f t="shared" si="850"/>
        <v>0</v>
      </c>
      <c r="X956" s="29">
        <f t="shared" si="851"/>
        <v>0</v>
      </c>
      <c r="Y956" s="29">
        <f t="shared" si="852"/>
        <v>0</v>
      </c>
      <c r="Z956" s="29">
        <f t="shared" si="853"/>
        <v>0</v>
      </c>
      <c r="AA956" s="29">
        <f t="shared" si="854"/>
        <v>0</v>
      </c>
      <c r="AB956" s="29">
        <f t="shared" si="855"/>
        <v>0</v>
      </c>
      <c r="AC956" s="29">
        <f t="shared" si="856"/>
        <v>0</v>
      </c>
      <c r="AD956" s="29">
        <f t="shared" si="857"/>
        <v>0</v>
      </c>
      <c r="AE956" s="29">
        <f t="shared" si="858"/>
        <v>0</v>
      </c>
    </row>
    <row r="957" spans="1:31" x14ac:dyDescent="0.25">
      <c r="A957" s="28" t="s">
        <v>1274</v>
      </c>
      <c r="B957" s="26" t="s">
        <v>1252</v>
      </c>
      <c r="C957" s="26" t="s">
        <v>434</v>
      </c>
      <c r="D957" s="30" t="s">
        <v>1275</v>
      </c>
      <c r="E957" s="26"/>
      <c r="F957" s="31" t="s">
        <v>217</v>
      </c>
      <c r="G957" s="26" t="s">
        <v>88</v>
      </c>
      <c r="H957" s="26"/>
      <c r="I957" s="26"/>
      <c r="J957" s="26" t="s">
        <v>1250</v>
      </c>
      <c r="K957" s="26"/>
      <c r="L957" s="26"/>
      <c r="M957" s="26"/>
      <c r="N957" s="26"/>
      <c r="O957" s="26"/>
      <c r="Q957" s="29">
        <f t="shared" si="844"/>
        <v>0</v>
      </c>
      <c r="R957" s="29">
        <f t="shared" si="845"/>
        <v>0</v>
      </c>
      <c r="S957" s="29">
        <f t="shared" si="846"/>
        <v>0</v>
      </c>
      <c r="T957" s="29">
        <f t="shared" si="847"/>
        <v>0</v>
      </c>
      <c r="U957" s="29">
        <f t="shared" si="848"/>
        <v>0</v>
      </c>
      <c r="V957" s="29">
        <f t="shared" si="849"/>
        <v>0</v>
      </c>
      <c r="W957" s="29">
        <f t="shared" si="850"/>
        <v>0</v>
      </c>
      <c r="X957" s="29">
        <f t="shared" si="851"/>
        <v>0</v>
      </c>
      <c r="Y957" s="29">
        <f t="shared" si="852"/>
        <v>0</v>
      </c>
      <c r="Z957" s="29">
        <f t="shared" si="853"/>
        <v>0</v>
      </c>
      <c r="AA957" s="29">
        <f t="shared" si="854"/>
        <v>0</v>
      </c>
      <c r="AB957" s="29">
        <f t="shared" si="855"/>
        <v>0</v>
      </c>
      <c r="AC957" s="29">
        <f t="shared" si="856"/>
        <v>0</v>
      </c>
      <c r="AD957" s="29">
        <f t="shared" si="857"/>
        <v>0</v>
      </c>
      <c r="AE957" s="29">
        <f t="shared" si="858"/>
        <v>0</v>
      </c>
    </row>
    <row r="958" spans="1:31" x14ac:dyDescent="0.25">
      <c r="A958" s="26" t="s">
        <v>1276</v>
      </c>
      <c r="B958" s="26" t="s">
        <v>1277</v>
      </c>
      <c r="C958" s="26" t="s">
        <v>434</v>
      </c>
      <c r="D958" s="30" t="s">
        <v>1275</v>
      </c>
      <c r="E958" s="26"/>
      <c r="F958" s="26" t="s">
        <v>217</v>
      </c>
      <c r="G958" s="26" t="s">
        <v>88</v>
      </c>
      <c r="H958" s="26"/>
      <c r="I958" s="26"/>
      <c r="J958" s="26" t="s">
        <v>1261</v>
      </c>
      <c r="K958" s="26"/>
      <c r="L958" s="26"/>
      <c r="M958" s="26"/>
      <c r="N958" s="26"/>
      <c r="O958" s="26"/>
      <c r="Q958" s="29">
        <f t="shared" si="844"/>
        <v>0</v>
      </c>
      <c r="R958" s="29">
        <f t="shared" si="845"/>
        <v>0</v>
      </c>
      <c r="S958" s="29">
        <f t="shared" si="846"/>
        <v>0</v>
      </c>
      <c r="T958" s="29">
        <f t="shared" si="847"/>
        <v>0</v>
      </c>
      <c r="U958" s="29">
        <f t="shared" si="848"/>
        <v>0</v>
      </c>
      <c r="V958" s="29">
        <f t="shared" si="849"/>
        <v>0</v>
      </c>
      <c r="W958" s="29">
        <f t="shared" si="850"/>
        <v>0</v>
      </c>
      <c r="X958" s="29">
        <f t="shared" si="851"/>
        <v>0</v>
      </c>
      <c r="Y958" s="29">
        <f t="shared" si="852"/>
        <v>0</v>
      </c>
      <c r="Z958" s="29">
        <f t="shared" si="853"/>
        <v>0</v>
      </c>
      <c r="AA958" s="29">
        <f t="shared" si="854"/>
        <v>0</v>
      </c>
      <c r="AB958" s="29">
        <f t="shared" si="855"/>
        <v>0</v>
      </c>
      <c r="AC958" s="29">
        <f t="shared" si="856"/>
        <v>0</v>
      </c>
      <c r="AD958" s="29">
        <f t="shared" si="857"/>
        <v>0</v>
      </c>
      <c r="AE958" s="29">
        <f t="shared" si="858"/>
        <v>0</v>
      </c>
    </row>
    <row r="959" spans="1:31" x14ac:dyDescent="0.25">
      <c r="A959" s="26" t="s">
        <v>1278</v>
      </c>
      <c r="B959" s="26" t="s">
        <v>1277</v>
      </c>
      <c r="C959" s="26" t="s">
        <v>434</v>
      </c>
      <c r="D959" s="30" t="s">
        <v>1275</v>
      </c>
      <c r="E959" s="26"/>
      <c r="F959" s="26" t="s">
        <v>217</v>
      </c>
      <c r="G959" s="26" t="s">
        <v>88</v>
      </c>
      <c r="H959" s="26"/>
      <c r="I959" s="26"/>
      <c r="J959" s="26" t="s">
        <v>1261</v>
      </c>
      <c r="K959" s="26"/>
      <c r="L959" s="26"/>
      <c r="M959" s="26"/>
      <c r="N959" s="26"/>
      <c r="O959" s="26"/>
      <c r="Q959" s="29">
        <f t="shared" si="844"/>
        <v>0</v>
      </c>
      <c r="R959" s="29">
        <f t="shared" si="845"/>
        <v>0</v>
      </c>
      <c r="S959" s="29">
        <f t="shared" si="846"/>
        <v>0</v>
      </c>
      <c r="T959" s="29">
        <f t="shared" si="847"/>
        <v>0</v>
      </c>
      <c r="U959" s="29">
        <f t="shared" si="848"/>
        <v>0</v>
      </c>
      <c r="V959" s="29">
        <f t="shared" si="849"/>
        <v>0</v>
      </c>
      <c r="W959" s="29">
        <f t="shared" si="850"/>
        <v>0</v>
      </c>
      <c r="X959" s="29">
        <f t="shared" si="851"/>
        <v>0</v>
      </c>
      <c r="Y959" s="29">
        <f t="shared" si="852"/>
        <v>0</v>
      </c>
      <c r="Z959" s="29">
        <f t="shared" si="853"/>
        <v>0</v>
      </c>
      <c r="AA959" s="29">
        <f t="shared" si="854"/>
        <v>0</v>
      </c>
      <c r="AB959" s="29">
        <f t="shared" si="855"/>
        <v>0</v>
      </c>
      <c r="AC959" s="29">
        <f t="shared" si="856"/>
        <v>0</v>
      </c>
      <c r="AD959" s="29">
        <f t="shared" si="857"/>
        <v>0</v>
      </c>
      <c r="AE959" s="29">
        <f t="shared" si="858"/>
        <v>0</v>
      </c>
    </row>
    <row r="960" spans="1:31" x14ac:dyDescent="0.25">
      <c r="A960" s="28" t="s">
        <v>8725</v>
      </c>
      <c r="B960" s="26" t="s">
        <v>1277</v>
      </c>
      <c r="C960" s="26" t="s">
        <v>1244</v>
      </c>
      <c r="D960" s="26" t="s">
        <v>1245</v>
      </c>
      <c r="E960" s="31"/>
      <c r="F960" s="31" t="s">
        <v>217</v>
      </c>
      <c r="G960" s="26" t="s">
        <v>88</v>
      </c>
      <c r="H960" s="26"/>
      <c r="I960" s="26"/>
      <c r="J960" s="26"/>
      <c r="K960" s="31"/>
      <c r="L960" s="26"/>
      <c r="M960" s="26"/>
      <c r="N960" s="26"/>
      <c r="O960" s="26"/>
      <c r="Q960" s="29">
        <f t="shared" si="844"/>
        <v>0</v>
      </c>
      <c r="R960" s="29">
        <f t="shared" si="845"/>
        <v>0</v>
      </c>
      <c r="S960" s="29">
        <f t="shared" si="846"/>
        <v>0</v>
      </c>
      <c r="T960" s="29">
        <f t="shared" si="847"/>
        <v>0</v>
      </c>
      <c r="U960" s="29">
        <f t="shared" si="848"/>
        <v>0</v>
      </c>
      <c r="V960" s="29">
        <f t="shared" si="849"/>
        <v>0</v>
      </c>
      <c r="W960" s="29">
        <f t="shared" si="850"/>
        <v>0</v>
      </c>
      <c r="X960" s="29">
        <f t="shared" si="851"/>
        <v>0</v>
      </c>
      <c r="Y960" s="29">
        <f t="shared" si="852"/>
        <v>0</v>
      </c>
      <c r="Z960" s="29">
        <f t="shared" si="853"/>
        <v>0</v>
      </c>
      <c r="AA960" s="29">
        <f t="shared" si="854"/>
        <v>0</v>
      </c>
      <c r="AB960" s="29">
        <f t="shared" si="855"/>
        <v>0</v>
      </c>
      <c r="AC960" s="29">
        <f t="shared" si="856"/>
        <v>0</v>
      </c>
      <c r="AD960" s="29">
        <f t="shared" si="857"/>
        <v>0</v>
      </c>
      <c r="AE960" s="29">
        <f t="shared" si="858"/>
        <v>0</v>
      </c>
    </row>
    <row r="961" spans="1:31" x14ac:dyDescent="0.25">
      <c r="A961" s="28" t="s">
        <v>8726</v>
      </c>
      <c r="B961" s="26" t="s">
        <v>1277</v>
      </c>
      <c r="C961" s="26" t="s">
        <v>1244</v>
      </c>
      <c r="D961" s="26" t="s">
        <v>1245</v>
      </c>
      <c r="E961" s="31"/>
      <c r="F961" s="31" t="s">
        <v>217</v>
      </c>
      <c r="G961" s="26" t="s">
        <v>88</v>
      </c>
      <c r="H961" s="26"/>
      <c r="I961" s="26"/>
      <c r="J961" s="26"/>
      <c r="K961" s="31"/>
      <c r="L961" s="26"/>
      <c r="M961" s="26"/>
      <c r="N961" s="26"/>
      <c r="O961" s="26"/>
      <c r="Q961" s="29">
        <f t="shared" si="844"/>
        <v>0</v>
      </c>
      <c r="R961" s="29">
        <f t="shared" si="845"/>
        <v>0</v>
      </c>
      <c r="S961" s="29">
        <f t="shared" si="846"/>
        <v>0</v>
      </c>
      <c r="T961" s="29">
        <f t="shared" si="847"/>
        <v>0</v>
      </c>
      <c r="U961" s="29">
        <f t="shared" si="848"/>
        <v>0</v>
      </c>
      <c r="V961" s="29">
        <f t="shared" si="849"/>
        <v>0</v>
      </c>
      <c r="W961" s="29">
        <f t="shared" si="850"/>
        <v>0</v>
      </c>
      <c r="X961" s="29">
        <f t="shared" si="851"/>
        <v>0</v>
      </c>
      <c r="Y961" s="29">
        <f t="shared" si="852"/>
        <v>0</v>
      </c>
      <c r="Z961" s="29">
        <f t="shared" si="853"/>
        <v>0</v>
      </c>
      <c r="AA961" s="29">
        <f t="shared" si="854"/>
        <v>0</v>
      </c>
      <c r="AB961" s="29">
        <f t="shared" si="855"/>
        <v>0</v>
      </c>
      <c r="AC961" s="29">
        <f t="shared" si="856"/>
        <v>0</v>
      </c>
      <c r="AD961" s="29">
        <f t="shared" si="857"/>
        <v>0</v>
      </c>
      <c r="AE961" s="29">
        <f t="shared" si="858"/>
        <v>0</v>
      </c>
    </row>
    <row r="962" spans="1:31" x14ac:dyDescent="0.25">
      <c r="A962" s="28" t="s">
        <v>1279</v>
      </c>
      <c r="B962" s="26" t="s">
        <v>1280</v>
      </c>
      <c r="C962" s="26" t="s">
        <v>1281</v>
      </c>
      <c r="D962" s="26" t="s">
        <v>1282</v>
      </c>
      <c r="E962" s="31"/>
      <c r="F962" s="26" t="s">
        <v>217</v>
      </c>
      <c r="G962" s="26" t="s">
        <v>88</v>
      </c>
      <c r="H962" s="26"/>
      <c r="I962" s="26"/>
      <c r="J962" s="26" t="s">
        <v>1261</v>
      </c>
      <c r="K962" s="31"/>
      <c r="L962" s="26" t="s">
        <v>1227</v>
      </c>
      <c r="M962" s="26"/>
      <c r="N962" s="26"/>
      <c r="O962" s="26"/>
      <c r="Q962" s="29">
        <f t="shared" si="844"/>
        <v>0</v>
      </c>
      <c r="R962" s="29">
        <f t="shared" si="845"/>
        <v>0</v>
      </c>
      <c r="S962" s="29">
        <f t="shared" si="846"/>
        <v>0</v>
      </c>
      <c r="T962" s="29">
        <f t="shared" si="847"/>
        <v>0</v>
      </c>
      <c r="U962" s="29">
        <f t="shared" si="848"/>
        <v>0</v>
      </c>
      <c r="V962" s="29">
        <f t="shared" si="849"/>
        <v>0</v>
      </c>
      <c r="W962" s="29">
        <f t="shared" si="850"/>
        <v>0</v>
      </c>
      <c r="X962" s="29">
        <f t="shared" si="851"/>
        <v>0</v>
      </c>
      <c r="Y962" s="29">
        <f t="shared" si="852"/>
        <v>0</v>
      </c>
      <c r="Z962" s="29">
        <f t="shared" si="853"/>
        <v>0</v>
      </c>
      <c r="AA962" s="29">
        <f t="shared" si="854"/>
        <v>0</v>
      </c>
      <c r="AB962" s="29">
        <f t="shared" si="855"/>
        <v>0</v>
      </c>
      <c r="AC962" s="29">
        <f t="shared" si="856"/>
        <v>0</v>
      </c>
      <c r="AD962" s="29">
        <f t="shared" si="857"/>
        <v>0</v>
      </c>
      <c r="AE962" s="29">
        <f t="shared" si="858"/>
        <v>0</v>
      </c>
    </row>
    <row r="963" spans="1:31" x14ac:dyDescent="0.25">
      <c r="A963" s="28" t="s">
        <v>1283</v>
      </c>
      <c r="B963" s="26" t="s">
        <v>1280</v>
      </c>
      <c r="C963" s="26" t="s">
        <v>1281</v>
      </c>
      <c r="D963" s="26" t="s">
        <v>1282</v>
      </c>
      <c r="E963" s="26"/>
      <c r="F963" s="26" t="s">
        <v>217</v>
      </c>
      <c r="G963" s="26" t="s">
        <v>88</v>
      </c>
      <c r="H963" s="26"/>
      <c r="I963" s="26"/>
      <c r="J963" s="26" t="s">
        <v>1261</v>
      </c>
      <c r="K963" s="26"/>
      <c r="L963" s="26" t="s">
        <v>1227</v>
      </c>
      <c r="M963" s="26"/>
      <c r="N963" s="26"/>
      <c r="O963" s="26"/>
      <c r="Q963" s="29">
        <f t="shared" si="844"/>
        <v>0</v>
      </c>
      <c r="R963" s="29">
        <f t="shared" si="845"/>
        <v>0</v>
      </c>
      <c r="S963" s="29">
        <f t="shared" si="846"/>
        <v>0</v>
      </c>
      <c r="T963" s="29">
        <f t="shared" si="847"/>
        <v>0</v>
      </c>
      <c r="U963" s="29">
        <f t="shared" si="848"/>
        <v>0</v>
      </c>
      <c r="V963" s="29">
        <f t="shared" si="849"/>
        <v>0</v>
      </c>
      <c r="W963" s="29">
        <f t="shared" si="850"/>
        <v>0</v>
      </c>
      <c r="X963" s="29">
        <f t="shared" si="851"/>
        <v>0</v>
      </c>
      <c r="Y963" s="29">
        <f t="shared" si="852"/>
        <v>0</v>
      </c>
      <c r="Z963" s="29">
        <f t="shared" si="853"/>
        <v>0</v>
      </c>
      <c r="AA963" s="29">
        <f t="shared" si="854"/>
        <v>0</v>
      </c>
      <c r="AB963" s="29">
        <f t="shared" si="855"/>
        <v>0</v>
      </c>
      <c r="AC963" s="29">
        <f t="shared" si="856"/>
        <v>0</v>
      </c>
      <c r="AD963" s="29">
        <f t="shared" si="857"/>
        <v>0</v>
      </c>
      <c r="AE963" s="29">
        <f t="shared" si="858"/>
        <v>0</v>
      </c>
    </row>
    <row r="964" spans="1:31" x14ac:dyDescent="0.25">
      <c r="A964" s="28" t="s">
        <v>1284</v>
      </c>
      <c r="B964" s="26" t="s">
        <v>1280</v>
      </c>
      <c r="C964" s="26" t="s">
        <v>1281</v>
      </c>
      <c r="D964" s="26" t="s">
        <v>1282</v>
      </c>
      <c r="E964" s="31"/>
      <c r="F964" s="26" t="s">
        <v>217</v>
      </c>
      <c r="G964" s="26" t="s">
        <v>88</v>
      </c>
      <c r="H964" s="26"/>
      <c r="I964" s="26"/>
      <c r="J964" s="26" t="s">
        <v>1261</v>
      </c>
      <c r="K964" s="31"/>
      <c r="L964" s="26" t="s">
        <v>1227</v>
      </c>
      <c r="M964" s="26"/>
      <c r="N964" s="26"/>
      <c r="O964" s="26"/>
      <c r="Q964" s="29">
        <f t="shared" si="844"/>
        <v>0</v>
      </c>
      <c r="R964" s="29">
        <f t="shared" si="845"/>
        <v>0</v>
      </c>
      <c r="S964" s="29">
        <f t="shared" si="846"/>
        <v>0</v>
      </c>
      <c r="T964" s="29">
        <f t="shared" si="847"/>
        <v>0</v>
      </c>
      <c r="U964" s="29">
        <f t="shared" si="848"/>
        <v>0</v>
      </c>
      <c r="V964" s="29">
        <f t="shared" si="849"/>
        <v>0</v>
      </c>
      <c r="W964" s="29">
        <f t="shared" si="850"/>
        <v>0</v>
      </c>
      <c r="X964" s="29">
        <f t="shared" si="851"/>
        <v>0</v>
      </c>
      <c r="Y964" s="29">
        <f t="shared" si="852"/>
        <v>0</v>
      </c>
      <c r="Z964" s="29">
        <f t="shared" si="853"/>
        <v>0</v>
      </c>
      <c r="AA964" s="29">
        <f t="shared" si="854"/>
        <v>0</v>
      </c>
      <c r="AB964" s="29">
        <f t="shared" si="855"/>
        <v>0</v>
      </c>
      <c r="AC964" s="29">
        <f t="shared" si="856"/>
        <v>0</v>
      </c>
      <c r="AD964" s="29">
        <f t="shared" si="857"/>
        <v>0</v>
      </c>
      <c r="AE964" s="29">
        <f t="shared" si="858"/>
        <v>0</v>
      </c>
    </row>
    <row r="965" spans="1:31" x14ac:dyDescent="0.25">
      <c r="A965" s="28" t="s">
        <v>1285</v>
      </c>
      <c r="B965" s="26" t="s">
        <v>1280</v>
      </c>
      <c r="C965" s="26" t="s">
        <v>1281</v>
      </c>
      <c r="D965" s="26" t="s">
        <v>1282</v>
      </c>
      <c r="E965" s="26"/>
      <c r="F965" s="26" t="s">
        <v>217</v>
      </c>
      <c r="G965" s="26" t="s">
        <v>88</v>
      </c>
      <c r="H965" s="26"/>
      <c r="I965" s="26"/>
      <c r="J965" s="26" t="s">
        <v>1261</v>
      </c>
      <c r="K965" s="26"/>
      <c r="L965" s="26" t="s">
        <v>1227</v>
      </c>
      <c r="M965" s="26"/>
      <c r="N965" s="26"/>
      <c r="O965" s="26"/>
      <c r="Q965" s="29">
        <f t="shared" si="844"/>
        <v>0</v>
      </c>
      <c r="R965" s="29">
        <f t="shared" si="845"/>
        <v>0</v>
      </c>
      <c r="S965" s="29">
        <f t="shared" si="846"/>
        <v>0</v>
      </c>
      <c r="T965" s="29">
        <f t="shared" si="847"/>
        <v>0</v>
      </c>
      <c r="U965" s="29">
        <f t="shared" si="848"/>
        <v>0</v>
      </c>
      <c r="V965" s="29">
        <f t="shared" si="849"/>
        <v>0</v>
      </c>
      <c r="W965" s="29">
        <f t="shared" si="850"/>
        <v>0</v>
      </c>
      <c r="X965" s="29">
        <f t="shared" si="851"/>
        <v>0</v>
      </c>
      <c r="Y965" s="29">
        <f t="shared" si="852"/>
        <v>0</v>
      </c>
      <c r="Z965" s="29">
        <f t="shared" si="853"/>
        <v>0</v>
      </c>
      <c r="AA965" s="29">
        <f t="shared" si="854"/>
        <v>0</v>
      </c>
      <c r="AB965" s="29">
        <f t="shared" si="855"/>
        <v>0</v>
      </c>
      <c r="AC965" s="29">
        <f t="shared" si="856"/>
        <v>0</v>
      </c>
      <c r="AD965" s="29">
        <f t="shared" si="857"/>
        <v>0</v>
      </c>
      <c r="AE965" s="29">
        <f t="shared" si="858"/>
        <v>0</v>
      </c>
    </row>
    <row r="966" spans="1:31" x14ac:dyDescent="0.25">
      <c r="A966" s="28" t="s">
        <v>1286</v>
      </c>
      <c r="B966" s="26" t="s">
        <v>1280</v>
      </c>
      <c r="C966" s="26" t="s">
        <v>1281</v>
      </c>
      <c r="D966" s="26" t="s">
        <v>1282</v>
      </c>
      <c r="E966" s="26"/>
      <c r="F966" s="26" t="s">
        <v>217</v>
      </c>
      <c r="G966" s="26" t="s">
        <v>88</v>
      </c>
      <c r="H966" s="26"/>
      <c r="I966" s="26"/>
      <c r="J966" s="26" t="s">
        <v>1261</v>
      </c>
      <c r="K966" s="26"/>
      <c r="L966" s="26" t="s">
        <v>1227</v>
      </c>
      <c r="M966" s="26"/>
      <c r="N966" s="26"/>
      <c r="O966" s="26"/>
      <c r="Q966" s="29">
        <f t="shared" ref="Q966:Q1000" si="859">A1428</f>
        <v>0</v>
      </c>
      <c r="R966" s="29">
        <f t="shared" ref="R966:R1000" si="860">B1428</f>
        <v>0</v>
      </c>
      <c r="S966" s="29">
        <f t="shared" ref="S966:S1000" si="861">C1428</f>
        <v>0</v>
      </c>
      <c r="T966" s="29">
        <f t="shared" ref="T966:T1000" si="862">D1428</f>
        <v>0</v>
      </c>
      <c r="U966" s="29">
        <f t="shared" ref="U966:U1000" si="863">E1428</f>
        <v>0</v>
      </c>
      <c r="V966" s="29">
        <f t="shared" ref="V966:V1000" si="864">F1428</f>
        <v>0</v>
      </c>
      <c r="W966" s="29">
        <f t="shared" ref="W966:W1000" si="865">G1428</f>
        <v>0</v>
      </c>
      <c r="X966" s="29">
        <f t="shared" ref="X966:X1000" si="866">H1428</f>
        <v>0</v>
      </c>
      <c r="Y966" s="29">
        <f t="shared" ref="Y966:Y1000" si="867">I1428</f>
        <v>0</v>
      </c>
      <c r="Z966" s="29">
        <f t="shared" ref="Z966:Z1000" si="868">J1428</f>
        <v>0</v>
      </c>
      <c r="AA966" s="29">
        <f t="shared" ref="AA966:AA1000" si="869">K1428</f>
        <v>0</v>
      </c>
      <c r="AB966" s="29">
        <f t="shared" ref="AB966:AB1000" si="870">L1428</f>
        <v>0</v>
      </c>
      <c r="AC966" s="29">
        <f t="shared" ref="AC966:AC1000" si="871">M1428</f>
        <v>0</v>
      </c>
      <c r="AD966" s="29">
        <f t="shared" ref="AD966:AD1000" si="872">N1428</f>
        <v>0</v>
      </c>
      <c r="AE966" s="29">
        <f t="shared" ref="AE966:AE1000" si="873">O1428</f>
        <v>0</v>
      </c>
    </row>
    <row r="967" spans="1:31" x14ac:dyDescent="0.25">
      <c r="A967" s="28" t="s">
        <v>1287</v>
      </c>
      <c r="B967" s="26" t="s">
        <v>1280</v>
      </c>
      <c r="C967" s="26" t="s">
        <v>1281</v>
      </c>
      <c r="D967" s="26" t="s">
        <v>1282</v>
      </c>
      <c r="E967" s="31"/>
      <c r="F967" s="26" t="s">
        <v>217</v>
      </c>
      <c r="G967" s="26" t="s">
        <v>88</v>
      </c>
      <c r="H967" s="26"/>
      <c r="I967" s="26"/>
      <c r="J967" s="26" t="s">
        <v>1261</v>
      </c>
      <c r="K967" s="31"/>
      <c r="L967" s="26" t="s">
        <v>1227</v>
      </c>
      <c r="M967" s="26"/>
      <c r="N967" s="26"/>
      <c r="O967" s="26"/>
      <c r="Q967" s="29">
        <f t="shared" si="859"/>
        <v>0</v>
      </c>
      <c r="R967" s="29">
        <f t="shared" si="860"/>
        <v>0</v>
      </c>
      <c r="S967" s="29">
        <f t="shared" si="861"/>
        <v>0</v>
      </c>
      <c r="T967" s="29">
        <f t="shared" si="862"/>
        <v>0</v>
      </c>
      <c r="U967" s="29">
        <f t="shared" si="863"/>
        <v>0</v>
      </c>
      <c r="V967" s="29">
        <f t="shared" si="864"/>
        <v>0</v>
      </c>
      <c r="W967" s="29">
        <f t="shared" si="865"/>
        <v>0</v>
      </c>
      <c r="X967" s="29">
        <f t="shared" si="866"/>
        <v>0</v>
      </c>
      <c r="Y967" s="29">
        <f t="shared" si="867"/>
        <v>0</v>
      </c>
      <c r="Z967" s="29">
        <f t="shared" si="868"/>
        <v>0</v>
      </c>
      <c r="AA967" s="29">
        <f t="shared" si="869"/>
        <v>0</v>
      </c>
      <c r="AB967" s="29">
        <f t="shared" si="870"/>
        <v>0</v>
      </c>
      <c r="AC967" s="29">
        <f t="shared" si="871"/>
        <v>0</v>
      </c>
      <c r="AD967" s="29">
        <f t="shared" si="872"/>
        <v>0</v>
      </c>
      <c r="AE967" s="29">
        <f t="shared" si="873"/>
        <v>0</v>
      </c>
    </row>
    <row r="968" spans="1:31" x14ac:dyDescent="0.25">
      <c r="A968" s="28" t="s">
        <v>1288</v>
      </c>
      <c r="B968" s="26" t="s">
        <v>1277</v>
      </c>
      <c r="C968" s="26" t="s">
        <v>1244</v>
      </c>
      <c r="D968" s="26" t="s">
        <v>1245</v>
      </c>
      <c r="E968" s="26"/>
      <c r="F968" s="26" t="s">
        <v>1225</v>
      </c>
      <c r="G968" s="26" t="s">
        <v>88</v>
      </c>
      <c r="H968" s="26"/>
      <c r="I968" s="26"/>
      <c r="J968" s="26" t="s">
        <v>1226</v>
      </c>
      <c r="K968" s="26"/>
      <c r="L968" s="26" t="s">
        <v>1227</v>
      </c>
      <c r="M968" s="26"/>
      <c r="N968" s="26"/>
      <c r="O968" s="26"/>
      <c r="Q968" s="29">
        <f t="shared" si="859"/>
        <v>0</v>
      </c>
      <c r="R968" s="29">
        <f t="shared" si="860"/>
        <v>0</v>
      </c>
      <c r="S968" s="29">
        <f t="shared" si="861"/>
        <v>0</v>
      </c>
      <c r="T968" s="29">
        <f t="shared" si="862"/>
        <v>0</v>
      </c>
      <c r="U968" s="29">
        <f t="shared" si="863"/>
        <v>0</v>
      </c>
      <c r="V968" s="29">
        <f t="shared" si="864"/>
        <v>0</v>
      </c>
      <c r="W968" s="29">
        <f t="shared" si="865"/>
        <v>0</v>
      </c>
      <c r="X968" s="29">
        <f t="shared" si="866"/>
        <v>0</v>
      </c>
      <c r="Y968" s="29">
        <f t="shared" si="867"/>
        <v>0</v>
      </c>
      <c r="Z968" s="29">
        <f t="shared" si="868"/>
        <v>0</v>
      </c>
      <c r="AA968" s="29">
        <f t="shared" si="869"/>
        <v>0</v>
      </c>
      <c r="AB968" s="29">
        <f t="shared" si="870"/>
        <v>0</v>
      </c>
      <c r="AC968" s="29">
        <f t="shared" si="871"/>
        <v>0</v>
      </c>
      <c r="AD968" s="29">
        <f t="shared" si="872"/>
        <v>0</v>
      </c>
      <c r="AE968" s="29">
        <f t="shared" si="873"/>
        <v>0</v>
      </c>
    </row>
    <row r="969" spans="1:31" x14ac:dyDescent="0.25">
      <c r="A969" s="28" t="s">
        <v>8728</v>
      </c>
      <c r="B969" s="26" t="s">
        <v>1277</v>
      </c>
      <c r="C969" s="26" t="s">
        <v>1244</v>
      </c>
      <c r="D969" s="26" t="s">
        <v>1245</v>
      </c>
      <c r="E969" s="31"/>
      <c r="F969" s="31" t="s">
        <v>217</v>
      </c>
      <c r="G969" s="26" t="s">
        <v>88</v>
      </c>
      <c r="H969" s="26"/>
      <c r="I969" s="26"/>
      <c r="J969" s="26"/>
      <c r="K969" s="31"/>
      <c r="L969" s="26"/>
      <c r="M969" s="26"/>
      <c r="N969" s="26"/>
      <c r="O969" s="26"/>
      <c r="Q969" s="29">
        <f t="shared" si="859"/>
        <v>0</v>
      </c>
      <c r="R969" s="29">
        <f t="shared" si="860"/>
        <v>0</v>
      </c>
      <c r="S969" s="29">
        <f t="shared" si="861"/>
        <v>0</v>
      </c>
      <c r="T969" s="29">
        <f t="shared" si="862"/>
        <v>0</v>
      </c>
      <c r="U969" s="29">
        <f t="shared" si="863"/>
        <v>0</v>
      </c>
      <c r="V969" s="29">
        <f t="shared" si="864"/>
        <v>0</v>
      </c>
      <c r="W969" s="29">
        <f t="shared" si="865"/>
        <v>0</v>
      </c>
      <c r="X969" s="29">
        <f t="shared" si="866"/>
        <v>0</v>
      </c>
      <c r="Y969" s="29">
        <f t="shared" si="867"/>
        <v>0</v>
      </c>
      <c r="Z969" s="29">
        <f t="shared" si="868"/>
        <v>0</v>
      </c>
      <c r="AA969" s="29">
        <f t="shared" si="869"/>
        <v>0</v>
      </c>
      <c r="AB969" s="29">
        <f t="shared" si="870"/>
        <v>0</v>
      </c>
      <c r="AC969" s="29">
        <f t="shared" si="871"/>
        <v>0</v>
      </c>
      <c r="AD969" s="29">
        <f t="shared" si="872"/>
        <v>0</v>
      </c>
      <c r="AE969" s="29">
        <f t="shared" si="873"/>
        <v>0</v>
      </c>
    </row>
    <row r="970" spans="1:31" x14ac:dyDescent="0.25">
      <c r="A970" s="28" t="s">
        <v>1289</v>
      </c>
      <c r="B970" s="26" t="s">
        <v>1277</v>
      </c>
      <c r="C970" s="26" t="s">
        <v>1244</v>
      </c>
      <c r="D970" s="26" t="s">
        <v>1245</v>
      </c>
      <c r="E970" s="26"/>
      <c r="F970" s="26" t="s">
        <v>1225</v>
      </c>
      <c r="G970" s="26" t="s">
        <v>88</v>
      </c>
      <c r="H970" s="26"/>
      <c r="I970" s="26"/>
      <c r="J970" s="26" t="s">
        <v>1226</v>
      </c>
      <c r="K970" s="26"/>
      <c r="L970" s="26" t="s">
        <v>1227</v>
      </c>
      <c r="M970" s="26"/>
      <c r="N970" s="26"/>
      <c r="O970" s="26"/>
      <c r="Q970" s="29">
        <f t="shared" si="859"/>
        <v>0</v>
      </c>
      <c r="R970" s="29">
        <f t="shared" si="860"/>
        <v>0</v>
      </c>
      <c r="S970" s="29">
        <f t="shared" si="861"/>
        <v>0</v>
      </c>
      <c r="T970" s="29">
        <f t="shared" si="862"/>
        <v>0</v>
      </c>
      <c r="U970" s="29">
        <f t="shared" si="863"/>
        <v>0</v>
      </c>
      <c r="V970" s="29">
        <f t="shared" si="864"/>
        <v>0</v>
      </c>
      <c r="W970" s="29">
        <f t="shared" si="865"/>
        <v>0</v>
      </c>
      <c r="X970" s="29">
        <f t="shared" si="866"/>
        <v>0</v>
      </c>
      <c r="Y970" s="29">
        <f t="shared" si="867"/>
        <v>0</v>
      </c>
      <c r="Z970" s="29">
        <f t="shared" si="868"/>
        <v>0</v>
      </c>
      <c r="AA970" s="29">
        <f t="shared" si="869"/>
        <v>0</v>
      </c>
      <c r="AB970" s="29">
        <f t="shared" si="870"/>
        <v>0</v>
      </c>
      <c r="AC970" s="29">
        <f t="shared" si="871"/>
        <v>0</v>
      </c>
      <c r="AD970" s="29">
        <f t="shared" si="872"/>
        <v>0</v>
      </c>
      <c r="AE970" s="29">
        <f t="shared" si="873"/>
        <v>0</v>
      </c>
    </row>
    <row r="971" spans="1:31" x14ac:dyDescent="0.25">
      <c r="A971" s="28" t="s">
        <v>1289</v>
      </c>
      <c r="B971" s="26" t="s">
        <v>1277</v>
      </c>
      <c r="C971" s="26" t="s">
        <v>1244</v>
      </c>
      <c r="D971" s="26" t="s">
        <v>1245</v>
      </c>
      <c r="E971" s="31"/>
      <c r="F971" s="31" t="s">
        <v>217</v>
      </c>
      <c r="G971" s="26" t="s">
        <v>88</v>
      </c>
      <c r="H971" s="26"/>
      <c r="I971" s="26"/>
      <c r="J971" s="26"/>
      <c r="K971" s="31"/>
      <c r="L971" s="26"/>
      <c r="M971" s="26"/>
      <c r="N971" s="26"/>
      <c r="O971" s="26"/>
      <c r="Q971" s="29">
        <f t="shared" si="859"/>
        <v>0</v>
      </c>
      <c r="R971" s="29">
        <f t="shared" si="860"/>
        <v>0</v>
      </c>
      <c r="S971" s="29">
        <f t="shared" si="861"/>
        <v>0</v>
      </c>
      <c r="T971" s="29">
        <f t="shared" si="862"/>
        <v>0</v>
      </c>
      <c r="U971" s="29">
        <f t="shared" si="863"/>
        <v>0</v>
      </c>
      <c r="V971" s="29">
        <f t="shared" si="864"/>
        <v>0</v>
      </c>
      <c r="W971" s="29">
        <f t="shared" si="865"/>
        <v>0</v>
      </c>
      <c r="X971" s="29">
        <f t="shared" si="866"/>
        <v>0</v>
      </c>
      <c r="Y971" s="29">
        <f t="shared" si="867"/>
        <v>0</v>
      </c>
      <c r="Z971" s="29">
        <f t="shared" si="868"/>
        <v>0</v>
      </c>
      <c r="AA971" s="29">
        <f t="shared" si="869"/>
        <v>0</v>
      </c>
      <c r="AB971" s="29">
        <f t="shared" si="870"/>
        <v>0</v>
      </c>
      <c r="AC971" s="29">
        <f t="shared" si="871"/>
        <v>0</v>
      </c>
      <c r="AD971" s="29">
        <f t="shared" si="872"/>
        <v>0</v>
      </c>
      <c r="AE971" s="29">
        <f t="shared" si="873"/>
        <v>0</v>
      </c>
    </row>
    <row r="972" spans="1:31" x14ac:dyDescent="0.25">
      <c r="A972" s="28" t="s">
        <v>8729</v>
      </c>
      <c r="B972" s="26" t="s">
        <v>1277</v>
      </c>
      <c r="C972" s="26" t="s">
        <v>1244</v>
      </c>
      <c r="D972" s="26" t="s">
        <v>1245</v>
      </c>
      <c r="E972" s="31"/>
      <c r="F972" s="31" t="s">
        <v>217</v>
      </c>
      <c r="G972" s="26" t="s">
        <v>88</v>
      </c>
      <c r="H972" s="26"/>
      <c r="I972" s="26"/>
      <c r="J972" s="26"/>
      <c r="K972" s="31"/>
      <c r="L972" s="26"/>
      <c r="M972" s="26"/>
      <c r="N972" s="26"/>
      <c r="O972" s="26"/>
      <c r="Q972" s="29">
        <f t="shared" si="859"/>
        <v>0</v>
      </c>
      <c r="R972" s="29">
        <f t="shared" si="860"/>
        <v>0</v>
      </c>
      <c r="S972" s="29">
        <f t="shared" si="861"/>
        <v>0</v>
      </c>
      <c r="T972" s="29">
        <f t="shared" si="862"/>
        <v>0</v>
      </c>
      <c r="U972" s="29">
        <f t="shared" si="863"/>
        <v>0</v>
      </c>
      <c r="V972" s="29">
        <f t="shared" si="864"/>
        <v>0</v>
      </c>
      <c r="W972" s="29">
        <f t="shared" si="865"/>
        <v>0</v>
      </c>
      <c r="X972" s="29">
        <f t="shared" si="866"/>
        <v>0</v>
      </c>
      <c r="Y972" s="29">
        <f t="shared" si="867"/>
        <v>0</v>
      </c>
      <c r="Z972" s="29">
        <f t="shared" si="868"/>
        <v>0</v>
      </c>
      <c r="AA972" s="29">
        <f t="shared" si="869"/>
        <v>0</v>
      </c>
      <c r="AB972" s="29">
        <f t="shared" si="870"/>
        <v>0</v>
      </c>
      <c r="AC972" s="29">
        <f t="shared" si="871"/>
        <v>0</v>
      </c>
      <c r="AD972" s="29">
        <f t="shared" si="872"/>
        <v>0</v>
      </c>
      <c r="AE972" s="29">
        <f t="shared" si="873"/>
        <v>0</v>
      </c>
    </row>
    <row r="973" spans="1:31" x14ac:dyDescent="0.25">
      <c r="A973" s="28" t="s">
        <v>8730</v>
      </c>
      <c r="B973" s="26" t="s">
        <v>1277</v>
      </c>
      <c r="C973" s="26" t="s">
        <v>1244</v>
      </c>
      <c r="D973" s="26" t="s">
        <v>1245</v>
      </c>
      <c r="E973" s="31"/>
      <c r="F973" s="31" t="s">
        <v>217</v>
      </c>
      <c r="G973" s="26" t="s">
        <v>88</v>
      </c>
      <c r="H973" s="26"/>
      <c r="I973" s="26"/>
      <c r="J973" s="26"/>
      <c r="K973" s="31"/>
      <c r="L973" s="26"/>
      <c r="M973" s="26"/>
      <c r="N973" s="26"/>
      <c r="O973" s="26"/>
      <c r="Q973" s="29">
        <f t="shared" si="859"/>
        <v>0</v>
      </c>
      <c r="R973" s="29">
        <f t="shared" si="860"/>
        <v>0</v>
      </c>
      <c r="S973" s="29">
        <f t="shared" si="861"/>
        <v>0</v>
      </c>
      <c r="T973" s="29">
        <f t="shared" si="862"/>
        <v>0</v>
      </c>
      <c r="U973" s="29">
        <f t="shared" si="863"/>
        <v>0</v>
      </c>
      <c r="V973" s="29">
        <f t="shared" si="864"/>
        <v>0</v>
      </c>
      <c r="W973" s="29">
        <f t="shared" si="865"/>
        <v>0</v>
      </c>
      <c r="X973" s="29">
        <f t="shared" si="866"/>
        <v>0</v>
      </c>
      <c r="Y973" s="29">
        <f t="shared" si="867"/>
        <v>0</v>
      </c>
      <c r="Z973" s="29">
        <f t="shared" si="868"/>
        <v>0</v>
      </c>
      <c r="AA973" s="29">
        <f t="shared" si="869"/>
        <v>0</v>
      </c>
      <c r="AB973" s="29">
        <f t="shared" si="870"/>
        <v>0</v>
      </c>
      <c r="AC973" s="29">
        <f t="shared" si="871"/>
        <v>0</v>
      </c>
      <c r="AD973" s="29">
        <f t="shared" si="872"/>
        <v>0</v>
      </c>
      <c r="AE973" s="29">
        <f t="shared" si="873"/>
        <v>0</v>
      </c>
    </row>
    <row r="974" spans="1:31" x14ac:dyDescent="0.25">
      <c r="A974" s="28" t="s">
        <v>8731</v>
      </c>
      <c r="B974" s="26" t="s">
        <v>1277</v>
      </c>
      <c r="C974" s="26" t="s">
        <v>1244</v>
      </c>
      <c r="D974" s="26" t="s">
        <v>1245</v>
      </c>
      <c r="E974" s="31"/>
      <c r="F974" s="31" t="s">
        <v>217</v>
      </c>
      <c r="G974" s="26" t="s">
        <v>88</v>
      </c>
      <c r="H974" s="26"/>
      <c r="I974" s="26"/>
      <c r="J974" s="26"/>
      <c r="K974" s="31"/>
      <c r="L974" s="26"/>
      <c r="M974" s="26"/>
      <c r="N974" s="26"/>
      <c r="O974" s="26"/>
      <c r="Q974" s="29">
        <f t="shared" si="859"/>
        <v>0</v>
      </c>
      <c r="R974" s="29">
        <f t="shared" si="860"/>
        <v>0</v>
      </c>
      <c r="S974" s="29">
        <f t="shared" si="861"/>
        <v>0</v>
      </c>
      <c r="T974" s="29">
        <f t="shared" si="862"/>
        <v>0</v>
      </c>
      <c r="U974" s="29">
        <f t="shared" si="863"/>
        <v>0</v>
      </c>
      <c r="V974" s="29">
        <f t="shared" si="864"/>
        <v>0</v>
      </c>
      <c r="W974" s="29">
        <f t="shared" si="865"/>
        <v>0</v>
      </c>
      <c r="X974" s="29">
        <f t="shared" si="866"/>
        <v>0</v>
      </c>
      <c r="Y974" s="29">
        <f t="shared" si="867"/>
        <v>0</v>
      </c>
      <c r="Z974" s="29">
        <f t="shared" si="868"/>
        <v>0</v>
      </c>
      <c r="AA974" s="29">
        <f t="shared" si="869"/>
        <v>0</v>
      </c>
      <c r="AB974" s="29">
        <f t="shared" si="870"/>
        <v>0</v>
      </c>
      <c r="AC974" s="29">
        <f t="shared" si="871"/>
        <v>0</v>
      </c>
      <c r="AD974" s="29">
        <f t="shared" si="872"/>
        <v>0</v>
      </c>
      <c r="AE974" s="29">
        <f t="shared" si="873"/>
        <v>0</v>
      </c>
    </row>
    <row r="975" spans="1:31" x14ac:dyDescent="0.25">
      <c r="A975" s="28" t="s">
        <v>8732</v>
      </c>
      <c r="B975" s="26" t="s">
        <v>1277</v>
      </c>
      <c r="C975" s="26" t="s">
        <v>1244</v>
      </c>
      <c r="D975" s="26" t="s">
        <v>1245</v>
      </c>
      <c r="E975" s="31"/>
      <c r="F975" s="31" t="s">
        <v>217</v>
      </c>
      <c r="G975" s="26" t="s">
        <v>88</v>
      </c>
      <c r="H975" s="26"/>
      <c r="I975" s="26"/>
      <c r="J975" s="26"/>
      <c r="K975" s="31"/>
      <c r="L975" s="26"/>
      <c r="M975" s="26"/>
      <c r="N975" s="26"/>
      <c r="O975" s="26"/>
      <c r="Q975" s="29">
        <f t="shared" si="859"/>
        <v>0</v>
      </c>
      <c r="R975" s="29">
        <f t="shared" si="860"/>
        <v>0</v>
      </c>
      <c r="S975" s="29">
        <f t="shared" si="861"/>
        <v>0</v>
      </c>
      <c r="T975" s="29">
        <f t="shared" si="862"/>
        <v>0</v>
      </c>
      <c r="U975" s="29">
        <f t="shared" si="863"/>
        <v>0</v>
      </c>
      <c r="V975" s="29">
        <f t="shared" si="864"/>
        <v>0</v>
      </c>
      <c r="W975" s="29">
        <f t="shared" si="865"/>
        <v>0</v>
      </c>
      <c r="X975" s="29">
        <f t="shared" si="866"/>
        <v>0</v>
      </c>
      <c r="Y975" s="29">
        <f t="shared" si="867"/>
        <v>0</v>
      </c>
      <c r="Z975" s="29">
        <f t="shared" si="868"/>
        <v>0</v>
      </c>
      <c r="AA975" s="29">
        <f t="shared" si="869"/>
        <v>0</v>
      </c>
      <c r="AB975" s="29">
        <f t="shared" si="870"/>
        <v>0</v>
      </c>
      <c r="AC975" s="29">
        <f t="shared" si="871"/>
        <v>0</v>
      </c>
      <c r="AD975" s="29">
        <f t="shared" si="872"/>
        <v>0</v>
      </c>
      <c r="AE975" s="29">
        <f t="shared" si="873"/>
        <v>0</v>
      </c>
    </row>
    <row r="976" spans="1:31" x14ac:dyDescent="0.25">
      <c r="A976" s="28" t="s">
        <v>8733</v>
      </c>
      <c r="B976" s="26" t="s">
        <v>1277</v>
      </c>
      <c r="C976" s="26" t="s">
        <v>1244</v>
      </c>
      <c r="D976" s="26" t="s">
        <v>1245</v>
      </c>
      <c r="E976" s="31"/>
      <c r="F976" s="31" t="s">
        <v>217</v>
      </c>
      <c r="G976" s="26" t="s">
        <v>88</v>
      </c>
      <c r="H976" s="26"/>
      <c r="I976" s="26"/>
      <c r="J976" s="26"/>
      <c r="K976" s="31"/>
      <c r="L976" s="26"/>
      <c r="M976" s="26"/>
      <c r="N976" s="26"/>
      <c r="O976" s="26"/>
      <c r="Q976" s="29">
        <f t="shared" si="859"/>
        <v>0</v>
      </c>
      <c r="R976" s="29">
        <f t="shared" si="860"/>
        <v>0</v>
      </c>
      <c r="S976" s="29">
        <f t="shared" si="861"/>
        <v>0</v>
      </c>
      <c r="T976" s="29">
        <f t="shared" si="862"/>
        <v>0</v>
      </c>
      <c r="U976" s="29">
        <f t="shared" si="863"/>
        <v>0</v>
      </c>
      <c r="V976" s="29">
        <f t="shared" si="864"/>
        <v>0</v>
      </c>
      <c r="W976" s="29">
        <f t="shared" si="865"/>
        <v>0</v>
      </c>
      <c r="X976" s="29">
        <f t="shared" si="866"/>
        <v>0</v>
      </c>
      <c r="Y976" s="29">
        <f t="shared" si="867"/>
        <v>0</v>
      </c>
      <c r="Z976" s="29">
        <f t="shared" si="868"/>
        <v>0</v>
      </c>
      <c r="AA976" s="29">
        <f t="shared" si="869"/>
        <v>0</v>
      </c>
      <c r="AB976" s="29">
        <f t="shared" si="870"/>
        <v>0</v>
      </c>
      <c r="AC976" s="29">
        <f t="shared" si="871"/>
        <v>0</v>
      </c>
      <c r="AD976" s="29">
        <f t="shared" si="872"/>
        <v>0</v>
      </c>
      <c r="AE976" s="29">
        <f t="shared" si="873"/>
        <v>0</v>
      </c>
    </row>
    <row r="977" spans="1:31" x14ac:dyDescent="0.25">
      <c r="A977" s="28" t="s">
        <v>8734</v>
      </c>
      <c r="B977" s="26" t="s">
        <v>1277</v>
      </c>
      <c r="C977" s="26" t="s">
        <v>1244</v>
      </c>
      <c r="D977" s="26" t="s">
        <v>1245</v>
      </c>
      <c r="E977" s="31"/>
      <c r="F977" s="31" t="s">
        <v>217</v>
      </c>
      <c r="G977" s="26" t="s">
        <v>88</v>
      </c>
      <c r="H977" s="26"/>
      <c r="I977" s="26"/>
      <c r="J977" s="26"/>
      <c r="K977" s="31"/>
      <c r="L977" s="26"/>
      <c r="M977" s="26"/>
      <c r="N977" s="26"/>
      <c r="O977" s="26"/>
      <c r="Q977" s="29">
        <f t="shared" si="859"/>
        <v>0</v>
      </c>
      <c r="R977" s="29">
        <f t="shared" si="860"/>
        <v>0</v>
      </c>
      <c r="S977" s="29">
        <f t="shared" si="861"/>
        <v>0</v>
      </c>
      <c r="T977" s="29">
        <f t="shared" si="862"/>
        <v>0</v>
      </c>
      <c r="U977" s="29">
        <f t="shared" si="863"/>
        <v>0</v>
      </c>
      <c r="V977" s="29">
        <f t="shared" si="864"/>
        <v>0</v>
      </c>
      <c r="W977" s="29">
        <f t="shared" si="865"/>
        <v>0</v>
      </c>
      <c r="X977" s="29">
        <f t="shared" si="866"/>
        <v>0</v>
      </c>
      <c r="Y977" s="29">
        <f t="shared" si="867"/>
        <v>0</v>
      </c>
      <c r="Z977" s="29">
        <f t="shared" si="868"/>
        <v>0</v>
      </c>
      <c r="AA977" s="29">
        <f t="shared" si="869"/>
        <v>0</v>
      </c>
      <c r="AB977" s="29">
        <f t="shared" si="870"/>
        <v>0</v>
      </c>
      <c r="AC977" s="29">
        <f t="shared" si="871"/>
        <v>0</v>
      </c>
      <c r="AD977" s="29">
        <f t="shared" si="872"/>
        <v>0</v>
      </c>
      <c r="AE977" s="29">
        <f t="shared" si="873"/>
        <v>0</v>
      </c>
    </row>
    <row r="978" spans="1:31" x14ac:dyDescent="0.25">
      <c r="A978" s="28" t="s">
        <v>1290</v>
      </c>
      <c r="B978" s="26" t="s">
        <v>1277</v>
      </c>
      <c r="C978" s="26" t="s">
        <v>1244</v>
      </c>
      <c r="D978" s="26" t="s">
        <v>1245</v>
      </c>
      <c r="E978" s="26"/>
      <c r="F978" s="26" t="s">
        <v>1225</v>
      </c>
      <c r="G978" s="26" t="s">
        <v>88</v>
      </c>
      <c r="H978" s="26"/>
      <c r="I978" s="26"/>
      <c r="J978" s="26" t="s">
        <v>1226</v>
      </c>
      <c r="K978" s="26"/>
      <c r="L978" s="26" t="s">
        <v>1227</v>
      </c>
      <c r="M978" s="26"/>
      <c r="N978" s="26"/>
      <c r="O978" s="26"/>
      <c r="Q978" s="29">
        <f t="shared" si="859"/>
        <v>0</v>
      </c>
      <c r="R978" s="29">
        <f t="shared" si="860"/>
        <v>0</v>
      </c>
      <c r="S978" s="29">
        <f t="shared" si="861"/>
        <v>0</v>
      </c>
      <c r="T978" s="29">
        <f t="shared" si="862"/>
        <v>0</v>
      </c>
      <c r="U978" s="29">
        <f t="shared" si="863"/>
        <v>0</v>
      </c>
      <c r="V978" s="29">
        <f t="shared" si="864"/>
        <v>0</v>
      </c>
      <c r="W978" s="29">
        <f t="shared" si="865"/>
        <v>0</v>
      </c>
      <c r="X978" s="29">
        <f t="shared" si="866"/>
        <v>0</v>
      </c>
      <c r="Y978" s="29">
        <f t="shared" si="867"/>
        <v>0</v>
      </c>
      <c r="Z978" s="29">
        <f t="shared" si="868"/>
        <v>0</v>
      </c>
      <c r="AA978" s="29">
        <f t="shared" si="869"/>
        <v>0</v>
      </c>
      <c r="AB978" s="29">
        <f t="shared" si="870"/>
        <v>0</v>
      </c>
      <c r="AC978" s="29">
        <f t="shared" si="871"/>
        <v>0</v>
      </c>
      <c r="AD978" s="29">
        <f t="shared" si="872"/>
        <v>0</v>
      </c>
      <c r="AE978" s="29">
        <f t="shared" si="873"/>
        <v>0</v>
      </c>
    </row>
    <row r="979" spans="1:31" x14ac:dyDescent="0.25">
      <c r="A979" s="28" t="s">
        <v>1290</v>
      </c>
      <c r="B979" s="26" t="s">
        <v>1277</v>
      </c>
      <c r="C979" s="26" t="s">
        <v>1244</v>
      </c>
      <c r="D979" s="26" t="s">
        <v>1245</v>
      </c>
      <c r="E979" s="31"/>
      <c r="F979" s="31" t="s">
        <v>217</v>
      </c>
      <c r="G979" s="26" t="s">
        <v>88</v>
      </c>
      <c r="H979" s="26"/>
      <c r="I979" s="26"/>
      <c r="J979" s="26"/>
      <c r="K979" s="31"/>
      <c r="L979" s="26"/>
      <c r="M979" s="26"/>
      <c r="N979" s="26"/>
      <c r="O979" s="26"/>
      <c r="Q979" s="29">
        <f t="shared" si="859"/>
        <v>0</v>
      </c>
      <c r="R979" s="29">
        <f t="shared" si="860"/>
        <v>0</v>
      </c>
      <c r="S979" s="29">
        <f t="shared" si="861"/>
        <v>0</v>
      </c>
      <c r="T979" s="29">
        <f t="shared" si="862"/>
        <v>0</v>
      </c>
      <c r="U979" s="29">
        <f t="shared" si="863"/>
        <v>0</v>
      </c>
      <c r="V979" s="29">
        <f t="shared" si="864"/>
        <v>0</v>
      </c>
      <c r="W979" s="29">
        <f t="shared" si="865"/>
        <v>0</v>
      </c>
      <c r="X979" s="29">
        <f t="shared" si="866"/>
        <v>0</v>
      </c>
      <c r="Y979" s="29">
        <f t="shared" si="867"/>
        <v>0</v>
      </c>
      <c r="Z979" s="29">
        <f t="shared" si="868"/>
        <v>0</v>
      </c>
      <c r="AA979" s="29">
        <f t="shared" si="869"/>
        <v>0</v>
      </c>
      <c r="AB979" s="29">
        <f t="shared" si="870"/>
        <v>0</v>
      </c>
      <c r="AC979" s="29">
        <f t="shared" si="871"/>
        <v>0</v>
      </c>
      <c r="AD979" s="29">
        <f t="shared" si="872"/>
        <v>0</v>
      </c>
      <c r="AE979" s="29">
        <f t="shared" si="873"/>
        <v>0</v>
      </c>
    </row>
    <row r="980" spans="1:31" x14ac:dyDescent="0.25">
      <c r="A980" s="28" t="s">
        <v>8735</v>
      </c>
      <c r="B980" s="26" t="s">
        <v>1277</v>
      </c>
      <c r="C980" s="26" t="s">
        <v>1244</v>
      </c>
      <c r="D980" s="26" t="s">
        <v>1245</v>
      </c>
      <c r="E980" s="31"/>
      <c r="F980" s="31" t="s">
        <v>217</v>
      </c>
      <c r="G980" s="26" t="s">
        <v>88</v>
      </c>
      <c r="H980" s="26"/>
      <c r="I980" s="26"/>
      <c r="J980" s="26"/>
      <c r="K980" s="31"/>
      <c r="L980" s="26"/>
      <c r="M980" s="26"/>
      <c r="N980" s="26"/>
      <c r="O980" s="26"/>
      <c r="Q980" s="29">
        <f t="shared" si="859"/>
        <v>0</v>
      </c>
      <c r="R980" s="29">
        <f t="shared" si="860"/>
        <v>0</v>
      </c>
      <c r="S980" s="29">
        <f t="shared" si="861"/>
        <v>0</v>
      </c>
      <c r="T980" s="29">
        <f t="shared" si="862"/>
        <v>0</v>
      </c>
      <c r="U980" s="29">
        <f t="shared" si="863"/>
        <v>0</v>
      </c>
      <c r="V980" s="29">
        <f t="shared" si="864"/>
        <v>0</v>
      </c>
      <c r="W980" s="29">
        <f t="shared" si="865"/>
        <v>0</v>
      </c>
      <c r="X980" s="29">
        <f t="shared" si="866"/>
        <v>0</v>
      </c>
      <c r="Y980" s="29">
        <f t="shared" si="867"/>
        <v>0</v>
      </c>
      <c r="Z980" s="29">
        <f t="shared" si="868"/>
        <v>0</v>
      </c>
      <c r="AA980" s="29">
        <f t="shared" si="869"/>
        <v>0</v>
      </c>
      <c r="AB980" s="29">
        <f t="shared" si="870"/>
        <v>0</v>
      </c>
      <c r="AC980" s="29">
        <f t="shared" si="871"/>
        <v>0</v>
      </c>
      <c r="AD980" s="29">
        <f t="shared" si="872"/>
        <v>0</v>
      </c>
      <c r="AE980" s="29">
        <f t="shared" si="873"/>
        <v>0</v>
      </c>
    </row>
    <row r="981" spans="1:31" x14ac:dyDescent="0.25">
      <c r="A981" s="28" t="s">
        <v>1291</v>
      </c>
      <c r="B981" s="26" t="s">
        <v>1292</v>
      </c>
      <c r="C981" s="26" t="s">
        <v>1244</v>
      </c>
      <c r="D981" s="26" t="s">
        <v>1245</v>
      </c>
      <c r="E981" s="26"/>
      <c r="F981" s="26" t="s">
        <v>1225</v>
      </c>
      <c r="G981" s="26" t="s">
        <v>88</v>
      </c>
      <c r="H981" s="26"/>
      <c r="I981" s="26"/>
      <c r="J981" s="26" t="s">
        <v>1226</v>
      </c>
      <c r="K981" s="26"/>
      <c r="L981" s="26" t="s">
        <v>1227</v>
      </c>
      <c r="M981" s="26"/>
      <c r="N981" s="26"/>
      <c r="O981" s="26"/>
      <c r="Q981" s="29">
        <f t="shared" si="859"/>
        <v>0</v>
      </c>
      <c r="R981" s="29">
        <f t="shared" si="860"/>
        <v>0</v>
      </c>
      <c r="S981" s="29">
        <f t="shared" si="861"/>
        <v>0</v>
      </c>
      <c r="T981" s="29">
        <f t="shared" si="862"/>
        <v>0</v>
      </c>
      <c r="U981" s="29">
        <f t="shared" si="863"/>
        <v>0</v>
      </c>
      <c r="V981" s="29">
        <f t="shared" si="864"/>
        <v>0</v>
      </c>
      <c r="W981" s="29">
        <f t="shared" si="865"/>
        <v>0</v>
      </c>
      <c r="X981" s="29">
        <f t="shared" si="866"/>
        <v>0</v>
      </c>
      <c r="Y981" s="29">
        <f t="shared" si="867"/>
        <v>0</v>
      </c>
      <c r="Z981" s="29">
        <f t="shared" si="868"/>
        <v>0</v>
      </c>
      <c r="AA981" s="29">
        <f t="shared" si="869"/>
        <v>0</v>
      </c>
      <c r="AB981" s="29">
        <f t="shared" si="870"/>
        <v>0</v>
      </c>
      <c r="AC981" s="29">
        <f t="shared" si="871"/>
        <v>0</v>
      </c>
      <c r="AD981" s="29">
        <f t="shared" si="872"/>
        <v>0</v>
      </c>
      <c r="AE981" s="29">
        <f t="shared" si="873"/>
        <v>0</v>
      </c>
    </row>
    <row r="982" spans="1:31" x14ac:dyDescent="0.25">
      <c r="A982" s="28" t="s">
        <v>1291</v>
      </c>
      <c r="B982" s="26" t="s">
        <v>1277</v>
      </c>
      <c r="C982" s="26" t="s">
        <v>1244</v>
      </c>
      <c r="D982" s="26" t="s">
        <v>1245</v>
      </c>
      <c r="E982" s="31"/>
      <c r="F982" s="31" t="s">
        <v>217</v>
      </c>
      <c r="G982" s="26" t="s">
        <v>88</v>
      </c>
      <c r="H982" s="26"/>
      <c r="I982" s="26"/>
      <c r="J982" s="26"/>
      <c r="K982" s="31"/>
      <c r="L982" s="26"/>
      <c r="M982" s="26"/>
      <c r="N982" s="26"/>
      <c r="O982" s="26"/>
      <c r="Q982" s="29">
        <f t="shared" si="859"/>
        <v>0</v>
      </c>
      <c r="R982" s="29">
        <f t="shared" si="860"/>
        <v>0</v>
      </c>
      <c r="S982" s="29">
        <f t="shared" si="861"/>
        <v>0</v>
      </c>
      <c r="T982" s="29">
        <f t="shared" si="862"/>
        <v>0</v>
      </c>
      <c r="U982" s="29">
        <f t="shared" si="863"/>
        <v>0</v>
      </c>
      <c r="V982" s="29">
        <f t="shared" si="864"/>
        <v>0</v>
      </c>
      <c r="W982" s="29">
        <f t="shared" si="865"/>
        <v>0</v>
      </c>
      <c r="X982" s="29">
        <f t="shared" si="866"/>
        <v>0</v>
      </c>
      <c r="Y982" s="29">
        <f t="shared" si="867"/>
        <v>0</v>
      </c>
      <c r="Z982" s="29">
        <f t="shared" si="868"/>
        <v>0</v>
      </c>
      <c r="AA982" s="29">
        <f t="shared" si="869"/>
        <v>0</v>
      </c>
      <c r="AB982" s="29">
        <f t="shared" si="870"/>
        <v>0</v>
      </c>
      <c r="AC982" s="29">
        <f t="shared" si="871"/>
        <v>0</v>
      </c>
      <c r="AD982" s="29">
        <f t="shared" si="872"/>
        <v>0</v>
      </c>
      <c r="AE982" s="29">
        <f t="shared" si="873"/>
        <v>0</v>
      </c>
    </row>
    <row r="983" spans="1:31" x14ac:dyDescent="0.25">
      <c r="A983" s="28" t="s">
        <v>1293</v>
      </c>
      <c r="B983" s="26" t="s">
        <v>1294</v>
      </c>
      <c r="C983" s="26" t="s">
        <v>1295</v>
      </c>
      <c r="D983" s="26" t="s">
        <v>1296</v>
      </c>
      <c r="E983" s="31"/>
      <c r="F983" s="26" t="s">
        <v>8090</v>
      </c>
      <c r="G983" s="26" t="s">
        <v>88</v>
      </c>
      <c r="H983" s="26"/>
      <c r="I983" s="26"/>
      <c r="J983" s="26" t="s">
        <v>1233</v>
      </c>
      <c r="K983" s="31"/>
      <c r="L983" s="26" t="s">
        <v>1227</v>
      </c>
      <c r="M983" s="26"/>
      <c r="N983" s="26"/>
      <c r="O983" s="26"/>
      <c r="Q983" s="29">
        <f t="shared" si="859"/>
        <v>0</v>
      </c>
      <c r="R983" s="29">
        <f t="shared" si="860"/>
        <v>0</v>
      </c>
      <c r="S983" s="29">
        <f t="shared" si="861"/>
        <v>0</v>
      </c>
      <c r="T983" s="29">
        <f t="shared" si="862"/>
        <v>0</v>
      </c>
      <c r="U983" s="29">
        <f t="shared" si="863"/>
        <v>0</v>
      </c>
      <c r="V983" s="29">
        <f t="shared" si="864"/>
        <v>0</v>
      </c>
      <c r="W983" s="29">
        <f t="shared" si="865"/>
        <v>0</v>
      </c>
      <c r="X983" s="29">
        <f t="shared" si="866"/>
        <v>0</v>
      </c>
      <c r="Y983" s="29">
        <f t="shared" si="867"/>
        <v>0</v>
      </c>
      <c r="Z983" s="29">
        <f t="shared" si="868"/>
        <v>0</v>
      </c>
      <c r="AA983" s="29">
        <f t="shared" si="869"/>
        <v>0</v>
      </c>
      <c r="AB983" s="29">
        <f t="shared" si="870"/>
        <v>0</v>
      </c>
      <c r="AC983" s="29">
        <f t="shared" si="871"/>
        <v>0</v>
      </c>
      <c r="AD983" s="29">
        <f t="shared" si="872"/>
        <v>0</v>
      </c>
      <c r="AE983" s="29">
        <f t="shared" si="873"/>
        <v>0</v>
      </c>
    </row>
    <row r="984" spans="1:31" x14ac:dyDescent="0.25">
      <c r="A984" s="28" t="s">
        <v>1297</v>
      </c>
      <c r="B984" s="26" t="s">
        <v>1298</v>
      </c>
      <c r="C984" s="26" t="s">
        <v>1295</v>
      </c>
      <c r="D984" s="26" t="s">
        <v>1296</v>
      </c>
      <c r="E984" s="26"/>
      <c r="F984" s="26" t="s">
        <v>8090</v>
      </c>
      <c r="G984" s="26" t="s">
        <v>88</v>
      </c>
      <c r="H984" s="26"/>
      <c r="I984" s="26"/>
      <c r="J984" s="26" t="s">
        <v>1233</v>
      </c>
      <c r="K984" s="26"/>
      <c r="L984" s="26" t="s">
        <v>1227</v>
      </c>
      <c r="M984" s="26"/>
      <c r="N984" s="26"/>
      <c r="O984" s="26"/>
      <c r="Q984" s="29">
        <f t="shared" si="859"/>
        <v>0</v>
      </c>
      <c r="R984" s="29">
        <f t="shared" si="860"/>
        <v>0</v>
      </c>
      <c r="S984" s="29">
        <f t="shared" si="861"/>
        <v>0</v>
      </c>
      <c r="T984" s="29">
        <f t="shared" si="862"/>
        <v>0</v>
      </c>
      <c r="U984" s="29">
        <f t="shared" si="863"/>
        <v>0</v>
      </c>
      <c r="V984" s="29">
        <f t="shared" si="864"/>
        <v>0</v>
      </c>
      <c r="W984" s="29">
        <f t="shared" si="865"/>
        <v>0</v>
      </c>
      <c r="X984" s="29">
        <f t="shared" si="866"/>
        <v>0</v>
      </c>
      <c r="Y984" s="29">
        <f t="shared" si="867"/>
        <v>0</v>
      </c>
      <c r="Z984" s="29">
        <f t="shared" si="868"/>
        <v>0</v>
      </c>
      <c r="AA984" s="29">
        <f t="shared" si="869"/>
        <v>0</v>
      </c>
      <c r="AB984" s="29">
        <f t="shared" si="870"/>
        <v>0</v>
      </c>
      <c r="AC984" s="29">
        <f t="shared" si="871"/>
        <v>0</v>
      </c>
      <c r="AD984" s="29">
        <f t="shared" si="872"/>
        <v>0</v>
      </c>
      <c r="AE984" s="29">
        <f t="shared" si="873"/>
        <v>0</v>
      </c>
    </row>
    <row r="985" spans="1:31" x14ac:dyDescent="0.25">
      <c r="A985" s="28" t="s">
        <v>1299</v>
      </c>
      <c r="B985" s="26" t="s">
        <v>1298</v>
      </c>
      <c r="C985" s="26" t="s">
        <v>1295</v>
      </c>
      <c r="D985" s="26" t="s">
        <v>1296</v>
      </c>
      <c r="E985" s="26"/>
      <c r="F985" s="26" t="s">
        <v>8090</v>
      </c>
      <c r="G985" s="26" t="s">
        <v>88</v>
      </c>
      <c r="H985" s="26"/>
      <c r="I985" s="26"/>
      <c r="J985" s="26" t="s">
        <v>1233</v>
      </c>
      <c r="K985" s="26"/>
      <c r="L985" s="26" t="s">
        <v>1227</v>
      </c>
      <c r="M985" s="26"/>
      <c r="N985" s="26"/>
      <c r="O985" s="26"/>
      <c r="Q985" s="29">
        <f t="shared" si="859"/>
        <v>0</v>
      </c>
      <c r="R985" s="29">
        <f t="shared" si="860"/>
        <v>0</v>
      </c>
      <c r="S985" s="29">
        <f t="shared" si="861"/>
        <v>0</v>
      </c>
      <c r="T985" s="29">
        <f t="shared" si="862"/>
        <v>0</v>
      </c>
      <c r="U985" s="29">
        <f t="shared" si="863"/>
        <v>0</v>
      </c>
      <c r="V985" s="29">
        <f t="shared" si="864"/>
        <v>0</v>
      </c>
      <c r="W985" s="29">
        <f t="shared" si="865"/>
        <v>0</v>
      </c>
      <c r="X985" s="29">
        <f t="shared" si="866"/>
        <v>0</v>
      </c>
      <c r="Y985" s="29">
        <f t="shared" si="867"/>
        <v>0</v>
      </c>
      <c r="Z985" s="29">
        <f t="shared" si="868"/>
        <v>0</v>
      </c>
      <c r="AA985" s="29">
        <f t="shared" si="869"/>
        <v>0</v>
      </c>
      <c r="AB985" s="29">
        <f t="shared" si="870"/>
        <v>0</v>
      </c>
      <c r="AC985" s="29">
        <f t="shared" si="871"/>
        <v>0</v>
      </c>
      <c r="AD985" s="29">
        <f t="shared" si="872"/>
        <v>0</v>
      </c>
      <c r="AE985" s="29">
        <f t="shared" si="873"/>
        <v>0</v>
      </c>
    </row>
    <row r="986" spans="1:31" x14ac:dyDescent="0.25">
      <c r="A986" s="28" t="s">
        <v>8089</v>
      </c>
      <c r="B986" s="26" t="s">
        <v>1298</v>
      </c>
      <c r="C986" s="26" t="s">
        <v>1295</v>
      </c>
      <c r="D986" s="26" t="s">
        <v>1296</v>
      </c>
      <c r="E986" s="26"/>
      <c r="F986" s="26" t="s">
        <v>8090</v>
      </c>
      <c r="G986" s="26" t="s">
        <v>88</v>
      </c>
      <c r="H986" s="26"/>
      <c r="I986" s="26"/>
      <c r="J986" s="26" t="s">
        <v>1233</v>
      </c>
      <c r="K986" s="31"/>
      <c r="L986" s="26" t="s">
        <v>1227</v>
      </c>
      <c r="M986" s="26"/>
      <c r="N986" s="26"/>
      <c r="O986" s="26"/>
      <c r="Q986" s="29">
        <f t="shared" si="859"/>
        <v>0</v>
      </c>
      <c r="R986" s="29">
        <f t="shared" si="860"/>
        <v>0</v>
      </c>
      <c r="S986" s="29">
        <f t="shared" si="861"/>
        <v>0</v>
      </c>
      <c r="T986" s="29">
        <f t="shared" si="862"/>
        <v>0</v>
      </c>
      <c r="U986" s="29">
        <f t="shared" si="863"/>
        <v>0</v>
      </c>
      <c r="V986" s="29">
        <f t="shared" si="864"/>
        <v>0</v>
      </c>
      <c r="W986" s="29">
        <f t="shared" si="865"/>
        <v>0</v>
      </c>
      <c r="X986" s="29">
        <f t="shared" si="866"/>
        <v>0</v>
      </c>
      <c r="Y986" s="29">
        <f t="shared" si="867"/>
        <v>0</v>
      </c>
      <c r="Z986" s="29">
        <f t="shared" si="868"/>
        <v>0</v>
      </c>
      <c r="AA986" s="29">
        <f t="shared" si="869"/>
        <v>0</v>
      </c>
      <c r="AB986" s="29">
        <f t="shared" si="870"/>
        <v>0</v>
      </c>
      <c r="AC986" s="29">
        <f t="shared" si="871"/>
        <v>0</v>
      </c>
      <c r="AD986" s="29">
        <f t="shared" si="872"/>
        <v>0</v>
      </c>
      <c r="AE986" s="29">
        <f t="shared" si="873"/>
        <v>0</v>
      </c>
    </row>
    <row r="987" spans="1:31" x14ac:dyDescent="0.25">
      <c r="A987" s="28" t="s">
        <v>1300</v>
      </c>
      <c r="B987" s="26" t="s">
        <v>1301</v>
      </c>
      <c r="C987" s="26" t="s">
        <v>1302</v>
      </c>
      <c r="D987" s="26" t="s">
        <v>1016</v>
      </c>
      <c r="E987" s="26"/>
      <c r="F987" s="26" t="s">
        <v>1225</v>
      </c>
      <c r="G987" s="26" t="s">
        <v>88</v>
      </c>
      <c r="H987" s="26"/>
      <c r="I987" s="26"/>
      <c r="J987" s="26" t="s">
        <v>1250</v>
      </c>
      <c r="K987" s="26"/>
      <c r="L987" s="26"/>
      <c r="M987" s="26"/>
      <c r="N987" s="26"/>
      <c r="O987" s="26"/>
      <c r="Q987" s="29">
        <f t="shared" si="859"/>
        <v>0</v>
      </c>
      <c r="R987" s="29">
        <f t="shared" si="860"/>
        <v>0</v>
      </c>
      <c r="S987" s="29">
        <f t="shared" si="861"/>
        <v>0</v>
      </c>
      <c r="T987" s="29">
        <f t="shared" si="862"/>
        <v>0</v>
      </c>
      <c r="U987" s="29">
        <f t="shared" si="863"/>
        <v>0</v>
      </c>
      <c r="V987" s="29">
        <f t="shared" si="864"/>
        <v>0</v>
      </c>
      <c r="W987" s="29">
        <f t="shared" si="865"/>
        <v>0</v>
      </c>
      <c r="X987" s="29">
        <f t="shared" si="866"/>
        <v>0</v>
      </c>
      <c r="Y987" s="29">
        <f t="shared" si="867"/>
        <v>0</v>
      </c>
      <c r="Z987" s="29">
        <f t="shared" si="868"/>
        <v>0</v>
      </c>
      <c r="AA987" s="29">
        <f t="shared" si="869"/>
        <v>0</v>
      </c>
      <c r="AB987" s="29">
        <f t="shared" si="870"/>
        <v>0</v>
      </c>
      <c r="AC987" s="29">
        <f t="shared" si="871"/>
        <v>0</v>
      </c>
      <c r="AD987" s="29">
        <f t="shared" si="872"/>
        <v>0</v>
      </c>
      <c r="AE987" s="29">
        <f t="shared" si="873"/>
        <v>0</v>
      </c>
    </row>
    <row r="988" spans="1:31" x14ac:dyDescent="0.25">
      <c r="A988" s="28" t="s">
        <v>1303</v>
      </c>
      <c r="B988" s="26" t="s">
        <v>1301</v>
      </c>
      <c r="C988" s="26" t="s">
        <v>1302</v>
      </c>
      <c r="D988" s="26" t="s">
        <v>1016</v>
      </c>
      <c r="E988" s="26"/>
      <c r="F988" s="26" t="s">
        <v>1225</v>
      </c>
      <c r="G988" s="26" t="s">
        <v>88</v>
      </c>
      <c r="H988" s="26"/>
      <c r="I988" s="26"/>
      <c r="J988" s="26" t="s">
        <v>1250</v>
      </c>
      <c r="K988" s="26"/>
      <c r="L988" s="26"/>
      <c r="M988" s="26"/>
      <c r="N988" s="26"/>
      <c r="O988" s="26"/>
      <c r="Q988" s="29">
        <f t="shared" si="859"/>
        <v>0</v>
      </c>
      <c r="R988" s="29">
        <f t="shared" si="860"/>
        <v>0</v>
      </c>
      <c r="S988" s="29">
        <f t="shared" si="861"/>
        <v>0</v>
      </c>
      <c r="T988" s="29">
        <f t="shared" si="862"/>
        <v>0</v>
      </c>
      <c r="U988" s="29">
        <f t="shared" si="863"/>
        <v>0</v>
      </c>
      <c r="V988" s="29">
        <f t="shared" si="864"/>
        <v>0</v>
      </c>
      <c r="W988" s="29">
        <f t="shared" si="865"/>
        <v>0</v>
      </c>
      <c r="X988" s="29">
        <f t="shared" si="866"/>
        <v>0</v>
      </c>
      <c r="Y988" s="29">
        <f t="shared" si="867"/>
        <v>0</v>
      </c>
      <c r="Z988" s="29">
        <f t="shared" si="868"/>
        <v>0</v>
      </c>
      <c r="AA988" s="29">
        <f t="shared" si="869"/>
        <v>0</v>
      </c>
      <c r="AB988" s="29">
        <f t="shared" si="870"/>
        <v>0</v>
      </c>
      <c r="AC988" s="29">
        <f t="shared" si="871"/>
        <v>0</v>
      </c>
      <c r="AD988" s="29">
        <f t="shared" si="872"/>
        <v>0</v>
      </c>
      <c r="AE988" s="29">
        <f t="shared" si="873"/>
        <v>0</v>
      </c>
    </row>
    <row r="989" spans="1:31" x14ac:dyDescent="0.25">
      <c r="A989" s="28" t="s">
        <v>1304</v>
      </c>
      <c r="B989" s="26" t="s">
        <v>1301</v>
      </c>
      <c r="C989" s="26" t="s">
        <v>1302</v>
      </c>
      <c r="D989" s="26" t="s">
        <v>1016</v>
      </c>
      <c r="E989" s="26"/>
      <c r="F989" s="26" t="s">
        <v>1225</v>
      </c>
      <c r="G989" s="26" t="s">
        <v>88</v>
      </c>
      <c r="H989" s="26"/>
      <c r="I989" s="26"/>
      <c r="J989" s="26" t="s">
        <v>1250</v>
      </c>
      <c r="K989" s="26"/>
      <c r="L989" s="26"/>
      <c r="M989" s="26"/>
      <c r="N989" s="26"/>
      <c r="O989" s="26"/>
      <c r="Q989" s="29">
        <f t="shared" si="859"/>
        <v>0</v>
      </c>
      <c r="R989" s="29">
        <f t="shared" si="860"/>
        <v>0</v>
      </c>
      <c r="S989" s="29">
        <f t="shared" si="861"/>
        <v>0</v>
      </c>
      <c r="T989" s="29">
        <f t="shared" si="862"/>
        <v>0</v>
      </c>
      <c r="U989" s="29">
        <f t="shared" si="863"/>
        <v>0</v>
      </c>
      <c r="V989" s="29">
        <f t="shared" si="864"/>
        <v>0</v>
      </c>
      <c r="W989" s="29">
        <f t="shared" si="865"/>
        <v>0</v>
      </c>
      <c r="X989" s="29">
        <f t="shared" si="866"/>
        <v>0</v>
      </c>
      <c r="Y989" s="29">
        <f t="shared" si="867"/>
        <v>0</v>
      </c>
      <c r="Z989" s="29">
        <f t="shared" si="868"/>
        <v>0</v>
      </c>
      <c r="AA989" s="29">
        <f t="shared" si="869"/>
        <v>0</v>
      </c>
      <c r="AB989" s="29">
        <f t="shared" si="870"/>
        <v>0</v>
      </c>
      <c r="AC989" s="29">
        <f t="shared" si="871"/>
        <v>0</v>
      </c>
      <c r="AD989" s="29">
        <f t="shared" si="872"/>
        <v>0</v>
      </c>
      <c r="AE989" s="29">
        <f t="shared" si="873"/>
        <v>0</v>
      </c>
    </row>
    <row r="990" spans="1:31" x14ac:dyDescent="0.25">
      <c r="A990" s="28" t="s">
        <v>1305</v>
      </c>
      <c r="B990" s="26" t="s">
        <v>1306</v>
      </c>
      <c r="C990" s="26" t="s">
        <v>1302</v>
      </c>
      <c r="D990" s="26" t="s">
        <v>1016</v>
      </c>
      <c r="E990" s="26"/>
      <c r="F990" s="26" t="s">
        <v>1225</v>
      </c>
      <c r="G990" s="26" t="s">
        <v>88</v>
      </c>
      <c r="H990" s="26"/>
      <c r="I990" s="26"/>
      <c r="J990" s="26" t="s">
        <v>1250</v>
      </c>
      <c r="K990" s="26"/>
      <c r="L990" s="26"/>
      <c r="M990" s="26"/>
      <c r="N990" s="26"/>
      <c r="O990" s="26"/>
      <c r="Q990" s="29">
        <f t="shared" si="859"/>
        <v>0</v>
      </c>
      <c r="R990" s="29">
        <f t="shared" si="860"/>
        <v>0</v>
      </c>
      <c r="S990" s="29">
        <f t="shared" si="861"/>
        <v>0</v>
      </c>
      <c r="T990" s="29">
        <f t="shared" si="862"/>
        <v>0</v>
      </c>
      <c r="U990" s="29">
        <f t="shared" si="863"/>
        <v>0</v>
      </c>
      <c r="V990" s="29">
        <f t="shared" si="864"/>
        <v>0</v>
      </c>
      <c r="W990" s="29">
        <f t="shared" si="865"/>
        <v>0</v>
      </c>
      <c r="X990" s="29">
        <f t="shared" si="866"/>
        <v>0</v>
      </c>
      <c r="Y990" s="29">
        <f t="shared" si="867"/>
        <v>0</v>
      </c>
      <c r="Z990" s="29">
        <f t="shared" si="868"/>
        <v>0</v>
      </c>
      <c r="AA990" s="29">
        <f t="shared" si="869"/>
        <v>0</v>
      </c>
      <c r="AB990" s="29">
        <f t="shared" si="870"/>
        <v>0</v>
      </c>
      <c r="AC990" s="29">
        <f t="shared" si="871"/>
        <v>0</v>
      </c>
      <c r="AD990" s="29">
        <f t="shared" si="872"/>
        <v>0</v>
      </c>
      <c r="AE990" s="29">
        <f t="shared" si="873"/>
        <v>0</v>
      </c>
    </row>
    <row r="991" spans="1:31" x14ac:dyDescent="0.25">
      <c r="A991" s="28" t="s">
        <v>1307</v>
      </c>
      <c r="B991" s="26" t="s">
        <v>1308</v>
      </c>
      <c r="C991" s="26" t="s">
        <v>1302</v>
      </c>
      <c r="D991" s="26" t="s">
        <v>1016</v>
      </c>
      <c r="E991" s="26"/>
      <c r="F991" s="26" t="s">
        <v>1225</v>
      </c>
      <c r="G991" s="26" t="s">
        <v>88</v>
      </c>
      <c r="H991" s="26"/>
      <c r="I991" s="26"/>
      <c r="J991" s="26" t="s">
        <v>1250</v>
      </c>
      <c r="K991" s="26"/>
      <c r="L991" s="26"/>
      <c r="M991" s="26"/>
      <c r="N991" s="26"/>
      <c r="O991" s="26"/>
      <c r="Q991" s="29">
        <f t="shared" si="859"/>
        <v>0</v>
      </c>
      <c r="R991" s="29">
        <f t="shared" si="860"/>
        <v>0</v>
      </c>
      <c r="S991" s="29">
        <f t="shared" si="861"/>
        <v>0</v>
      </c>
      <c r="T991" s="29">
        <f t="shared" si="862"/>
        <v>0</v>
      </c>
      <c r="U991" s="29">
        <f t="shared" si="863"/>
        <v>0</v>
      </c>
      <c r="V991" s="29">
        <f t="shared" si="864"/>
        <v>0</v>
      </c>
      <c r="W991" s="29">
        <f t="shared" si="865"/>
        <v>0</v>
      </c>
      <c r="X991" s="29">
        <f t="shared" si="866"/>
        <v>0</v>
      </c>
      <c r="Y991" s="29">
        <f t="shared" si="867"/>
        <v>0</v>
      </c>
      <c r="Z991" s="29">
        <f t="shared" si="868"/>
        <v>0</v>
      </c>
      <c r="AA991" s="29">
        <f t="shared" si="869"/>
        <v>0</v>
      </c>
      <c r="AB991" s="29">
        <f t="shared" si="870"/>
        <v>0</v>
      </c>
      <c r="AC991" s="29">
        <f t="shared" si="871"/>
        <v>0</v>
      </c>
      <c r="AD991" s="29">
        <f t="shared" si="872"/>
        <v>0</v>
      </c>
      <c r="AE991" s="29">
        <f t="shared" si="873"/>
        <v>0</v>
      </c>
    </row>
    <row r="992" spans="1:31" x14ac:dyDescent="0.25">
      <c r="A992" s="28" t="s">
        <v>1309</v>
      </c>
      <c r="B992" s="26" t="s">
        <v>1310</v>
      </c>
      <c r="C992" s="26" t="s">
        <v>481</v>
      </c>
      <c r="D992" s="30" t="s">
        <v>482</v>
      </c>
      <c r="E992" s="26"/>
      <c r="F992" s="31" t="s">
        <v>1225</v>
      </c>
      <c r="G992" s="26" t="s">
        <v>88</v>
      </c>
      <c r="H992" s="26"/>
      <c r="I992" s="26"/>
      <c r="J992" s="26" t="s">
        <v>1250</v>
      </c>
      <c r="K992" s="26"/>
      <c r="L992" s="26"/>
      <c r="M992" s="26"/>
      <c r="N992" s="26"/>
      <c r="O992" s="26"/>
      <c r="Q992" s="29">
        <f t="shared" si="859"/>
        <v>0</v>
      </c>
      <c r="R992" s="29">
        <f t="shared" si="860"/>
        <v>0</v>
      </c>
      <c r="S992" s="29">
        <f t="shared" si="861"/>
        <v>0</v>
      </c>
      <c r="T992" s="29">
        <f t="shared" si="862"/>
        <v>0</v>
      </c>
      <c r="U992" s="29">
        <f t="shared" si="863"/>
        <v>0</v>
      </c>
      <c r="V992" s="29">
        <f t="shared" si="864"/>
        <v>0</v>
      </c>
      <c r="W992" s="29">
        <f t="shared" si="865"/>
        <v>0</v>
      </c>
      <c r="X992" s="29">
        <f t="shared" si="866"/>
        <v>0</v>
      </c>
      <c r="Y992" s="29">
        <f t="shared" si="867"/>
        <v>0</v>
      </c>
      <c r="Z992" s="29">
        <f t="shared" si="868"/>
        <v>0</v>
      </c>
      <c r="AA992" s="29">
        <f t="shared" si="869"/>
        <v>0</v>
      </c>
      <c r="AB992" s="29">
        <f t="shared" si="870"/>
        <v>0</v>
      </c>
      <c r="AC992" s="29">
        <f t="shared" si="871"/>
        <v>0</v>
      </c>
      <c r="AD992" s="29">
        <f t="shared" si="872"/>
        <v>0</v>
      </c>
      <c r="AE992" s="29">
        <f t="shared" si="873"/>
        <v>0</v>
      </c>
    </row>
    <row r="993" spans="1:31" x14ac:dyDescent="0.25">
      <c r="A993" s="28" t="s">
        <v>1311</v>
      </c>
      <c r="B993" s="26" t="s">
        <v>1310</v>
      </c>
      <c r="C993" s="26" t="s">
        <v>481</v>
      </c>
      <c r="D993" s="30" t="s">
        <v>482</v>
      </c>
      <c r="E993" s="26"/>
      <c r="F993" s="31" t="s">
        <v>1225</v>
      </c>
      <c r="G993" s="26" t="s">
        <v>88</v>
      </c>
      <c r="H993" s="26"/>
      <c r="I993" s="26"/>
      <c r="J993" s="26" t="s">
        <v>1250</v>
      </c>
      <c r="K993" s="26"/>
      <c r="L993" s="26"/>
      <c r="M993" s="26"/>
      <c r="N993" s="26"/>
      <c r="O993" s="26"/>
      <c r="Q993" s="29">
        <f t="shared" si="859"/>
        <v>0</v>
      </c>
      <c r="R993" s="29">
        <f t="shared" si="860"/>
        <v>0</v>
      </c>
      <c r="S993" s="29">
        <f t="shared" si="861"/>
        <v>0</v>
      </c>
      <c r="T993" s="29">
        <f t="shared" si="862"/>
        <v>0</v>
      </c>
      <c r="U993" s="29">
        <f t="shared" si="863"/>
        <v>0</v>
      </c>
      <c r="V993" s="29">
        <f t="shared" si="864"/>
        <v>0</v>
      </c>
      <c r="W993" s="29">
        <f t="shared" si="865"/>
        <v>0</v>
      </c>
      <c r="X993" s="29">
        <f t="shared" si="866"/>
        <v>0</v>
      </c>
      <c r="Y993" s="29">
        <f t="shared" si="867"/>
        <v>0</v>
      </c>
      <c r="Z993" s="29">
        <f t="shared" si="868"/>
        <v>0</v>
      </c>
      <c r="AA993" s="29">
        <f t="shared" si="869"/>
        <v>0</v>
      </c>
      <c r="AB993" s="29">
        <f t="shared" si="870"/>
        <v>0</v>
      </c>
      <c r="AC993" s="29">
        <f t="shared" si="871"/>
        <v>0</v>
      </c>
      <c r="AD993" s="29">
        <f t="shared" si="872"/>
        <v>0</v>
      </c>
      <c r="AE993" s="29">
        <f t="shared" si="873"/>
        <v>0</v>
      </c>
    </row>
    <row r="994" spans="1:31" x14ac:dyDescent="0.25">
      <c r="A994" s="28" t="s">
        <v>8736</v>
      </c>
      <c r="B994" s="26" t="s">
        <v>1277</v>
      </c>
      <c r="C994" s="26" t="s">
        <v>1322</v>
      </c>
      <c r="D994" s="26" t="s">
        <v>8737</v>
      </c>
      <c r="E994" s="31"/>
      <c r="F994" s="31" t="s">
        <v>217</v>
      </c>
      <c r="G994" s="26" t="s">
        <v>88</v>
      </c>
      <c r="H994" s="26"/>
      <c r="I994" s="26"/>
      <c r="J994" s="26"/>
      <c r="K994" s="31"/>
      <c r="L994" s="26"/>
      <c r="M994" s="26"/>
      <c r="N994" s="26"/>
      <c r="O994" s="26"/>
      <c r="Q994" s="29">
        <f t="shared" si="859"/>
        <v>0</v>
      </c>
      <c r="R994" s="29">
        <f t="shared" si="860"/>
        <v>0</v>
      </c>
      <c r="S994" s="29">
        <f t="shared" si="861"/>
        <v>0</v>
      </c>
      <c r="T994" s="29">
        <f t="shared" si="862"/>
        <v>0</v>
      </c>
      <c r="U994" s="29">
        <f t="shared" si="863"/>
        <v>0</v>
      </c>
      <c r="V994" s="29">
        <f t="shared" si="864"/>
        <v>0</v>
      </c>
      <c r="W994" s="29">
        <f t="shared" si="865"/>
        <v>0</v>
      </c>
      <c r="X994" s="29">
        <f t="shared" si="866"/>
        <v>0</v>
      </c>
      <c r="Y994" s="29">
        <f t="shared" si="867"/>
        <v>0</v>
      </c>
      <c r="Z994" s="29">
        <f t="shared" si="868"/>
        <v>0</v>
      </c>
      <c r="AA994" s="29">
        <f t="shared" si="869"/>
        <v>0</v>
      </c>
      <c r="AB994" s="29">
        <f t="shared" si="870"/>
        <v>0</v>
      </c>
      <c r="AC994" s="29">
        <f t="shared" si="871"/>
        <v>0</v>
      </c>
      <c r="AD994" s="29">
        <f t="shared" si="872"/>
        <v>0</v>
      </c>
      <c r="AE994" s="29">
        <f t="shared" si="873"/>
        <v>0</v>
      </c>
    </row>
    <row r="995" spans="1:31" x14ac:dyDescent="0.25">
      <c r="A995" s="28" t="s">
        <v>8741</v>
      </c>
      <c r="B995" s="26" t="s">
        <v>1277</v>
      </c>
      <c r="C995" s="26" t="s">
        <v>1322</v>
      </c>
      <c r="D995" s="26" t="s">
        <v>8737</v>
      </c>
      <c r="E995" s="31"/>
      <c r="F995" s="31" t="s">
        <v>217</v>
      </c>
      <c r="G995" s="26" t="s">
        <v>88</v>
      </c>
      <c r="H995" s="26"/>
      <c r="I995" s="26"/>
      <c r="J995" s="26"/>
      <c r="K995" s="31"/>
      <c r="L995" s="26"/>
      <c r="M995" s="26"/>
      <c r="N995" s="26"/>
      <c r="O995" s="26"/>
      <c r="Q995" s="29">
        <f t="shared" si="859"/>
        <v>0</v>
      </c>
      <c r="R995" s="29">
        <f t="shared" si="860"/>
        <v>0</v>
      </c>
      <c r="S995" s="29">
        <f t="shared" si="861"/>
        <v>0</v>
      </c>
      <c r="T995" s="29">
        <f t="shared" si="862"/>
        <v>0</v>
      </c>
      <c r="U995" s="29">
        <f t="shared" si="863"/>
        <v>0</v>
      </c>
      <c r="V995" s="29">
        <f t="shared" si="864"/>
        <v>0</v>
      </c>
      <c r="W995" s="29">
        <f t="shared" si="865"/>
        <v>0</v>
      </c>
      <c r="X995" s="29">
        <f t="shared" si="866"/>
        <v>0</v>
      </c>
      <c r="Y995" s="29">
        <f t="shared" si="867"/>
        <v>0</v>
      </c>
      <c r="Z995" s="29">
        <f t="shared" si="868"/>
        <v>0</v>
      </c>
      <c r="AA995" s="29">
        <f t="shared" si="869"/>
        <v>0</v>
      </c>
      <c r="AB995" s="29">
        <f t="shared" si="870"/>
        <v>0</v>
      </c>
      <c r="AC995" s="29">
        <f t="shared" si="871"/>
        <v>0</v>
      </c>
      <c r="AD995" s="29">
        <f t="shared" si="872"/>
        <v>0</v>
      </c>
      <c r="AE995" s="29">
        <f t="shared" si="873"/>
        <v>0</v>
      </c>
    </row>
    <row r="996" spans="1:31" x14ac:dyDescent="0.25">
      <c r="A996" s="28" t="s">
        <v>8742</v>
      </c>
      <c r="B996" s="26" t="s">
        <v>1277</v>
      </c>
      <c r="C996" s="26" t="s">
        <v>658</v>
      </c>
      <c r="D996" s="26" t="s">
        <v>658</v>
      </c>
      <c r="E996" s="31"/>
      <c r="F996" s="31" t="s">
        <v>217</v>
      </c>
      <c r="G996" s="26" t="s">
        <v>88</v>
      </c>
      <c r="H996" s="26"/>
      <c r="I996" s="26"/>
      <c r="J996" s="26"/>
      <c r="K996" s="31"/>
      <c r="L996" s="26"/>
      <c r="M996" s="26"/>
      <c r="N996" s="26"/>
      <c r="O996" s="26"/>
      <c r="Q996" s="29">
        <f t="shared" si="859"/>
        <v>0</v>
      </c>
      <c r="R996" s="29">
        <f t="shared" si="860"/>
        <v>0</v>
      </c>
      <c r="S996" s="29">
        <f t="shared" si="861"/>
        <v>0</v>
      </c>
      <c r="T996" s="29">
        <f t="shared" si="862"/>
        <v>0</v>
      </c>
      <c r="U996" s="29">
        <f t="shared" si="863"/>
        <v>0</v>
      </c>
      <c r="V996" s="29">
        <f t="shared" si="864"/>
        <v>0</v>
      </c>
      <c r="W996" s="29">
        <f t="shared" si="865"/>
        <v>0</v>
      </c>
      <c r="X996" s="29">
        <f t="shared" si="866"/>
        <v>0</v>
      </c>
      <c r="Y996" s="29">
        <f t="shared" si="867"/>
        <v>0</v>
      </c>
      <c r="Z996" s="29">
        <f t="shared" si="868"/>
        <v>0</v>
      </c>
      <c r="AA996" s="29">
        <f t="shared" si="869"/>
        <v>0</v>
      </c>
      <c r="AB996" s="29">
        <f t="shared" si="870"/>
        <v>0</v>
      </c>
      <c r="AC996" s="29">
        <f t="shared" si="871"/>
        <v>0</v>
      </c>
      <c r="AD996" s="29">
        <f t="shared" si="872"/>
        <v>0</v>
      </c>
      <c r="AE996" s="29">
        <f t="shared" si="873"/>
        <v>0</v>
      </c>
    </row>
    <row r="997" spans="1:31" x14ac:dyDescent="0.25">
      <c r="A997" s="28" t="s">
        <v>1312</v>
      </c>
      <c r="B997" s="26" t="s">
        <v>1256</v>
      </c>
      <c r="C997" s="26" t="s">
        <v>658</v>
      </c>
      <c r="D997" s="26" t="s">
        <v>658</v>
      </c>
      <c r="E997" s="26"/>
      <c r="F997" s="26" t="s">
        <v>217</v>
      </c>
      <c r="G997" s="26" t="s">
        <v>88</v>
      </c>
      <c r="H997" s="26"/>
      <c r="I997" s="26"/>
      <c r="J997" s="26" t="s">
        <v>1257</v>
      </c>
      <c r="K997" s="26"/>
      <c r="L997" s="26"/>
      <c r="M997" s="26"/>
      <c r="N997" s="26"/>
      <c r="O997" s="26"/>
      <c r="Q997" s="29">
        <f t="shared" si="859"/>
        <v>0</v>
      </c>
      <c r="R997" s="29">
        <f t="shared" si="860"/>
        <v>0</v>
      </c>
      <c r="S997" s="29">
        <f t="shared" si="861"/>
        <v>0</v>
      </c>
      <c r="T997" s="29">
        <f t="shared" si="862"/>
        <v>0</v>
      </c>
      <c r="U997" s="29">
        <f t="shared" si="863"/>
        <v>0</v>
      </c>
      <c r="V997" s="29">
        <f t="shared" si="864"/>
        <v>0</v>
      </c>
      <c r="W997" s="29">
        <f t="shared" si="865"/>
        <v>0</v>
      </c>
      <c r="X997" s="29">
        <f t="shared" si="866"/>
        <v>0</v>
      </c>
      <c r="Y997" s="29">
        <f t="shared" si="867"/>
        <v>0</v>
      </c>
      <c r="Z997" s="29">
        <f t="shared" si="868"/>
        <v>0</v>
      </c>
      <c r="AA997" s="29">
        <f t="shared" si="869"/>
        <v>0</v>
      </c>
      <c r="AB997" s="29">
        <f t="shared" si="870"/>
        <v>0</v>
      </c>
      <c r="AC997" s="29">
        <f t="shared" si="871"/>
        <v>0</v>
      </c>
      <c r="AD997" s="29">
        <f t="shared" si="872"/>
        <v>0</v>
      </c>
      <c r="AE997" s="29">
        <f t="shared" si="873"/>
        <v>0</v>
      </c>
    </row>
    <row r="998" spans="1:31" x14ac:dyDescent="0.25">
      <c r="A998" s="28" t="s">
        <v>1313</v>
      </c>
      <c r="B998" s="26" t="s">
        <v>1256</v>
      </c>
      <c r="C998" s="26" t="s">
        <v>658</v>
      </c>
      <c r="D998" s="26" t="s">
        <v>658</v>
      </c>
      <c r="E998" s="26"/>
      <c r="F998" s="26" t="s">
        <v>217</v>
      </c>
      <c r="G998" s="26" t="s">
        <v>88</v>
      </c>
      <c r="H998" s="26"/>
      <c r="I998" s="26"/>
      <c r="J998" s="26" t="s">
        <v>1257</v>
      </c>
      <c r="K998" s="26"/>
      <c r="L998" s="26"/>
      <c r="M998" s="26"/>
      <c r="N998" s="26"/>
      <c r="O998" s="26"/>
      <c r="Q998" s="29">
        <f t="shared" si="859"/>
        <v>0</v>
      </c>
      <c r="R998" s="29">
        <f t="shared" si="860"/>
        <v>0</v>
      </c>
      <c r="S998" s="29">
        <f t="shared" si="861"/>
        <v>0</v>
      </c>
      <c r="T998" s="29">
        <f t="shared" si="862"/>
        <v>0</v>
      </c>
      <c r="U998" s="29">
        <f t="shared" si="863"/>
        <v>0</v>
      </c>
      <c r="V998" s="29">
        <f t="shared" si="864"/>
        <v>0</v>
      </c>
      <c r="W998" s="29">
        <f t="shared" si="865"/>
        <v>0</v>
      </c>
      <c r="X998" s="29">
        <f t="shared" si="866"/>
        <v>0</v>
      </c>
      <c r="Y998" s="29">
        <f t="shared" si="867"/>
        <v>0</v>
      </c>
      <c r="Z998" s="29">
        <f t="shared" si="868"/>
        <v>0</v>
      </c>
      <c r="AA998" s="29">
        <f t="shared" si="869"/>
        <v>0</v>
      </c>
      <c r="AB998" s="29">
        <f t="shared" si="870"/>
        <v>0</v>
      </c>
      <c r="AC998" s="29">
        <f t="shared" si="871"/>
        <v>0</v>
      </c>
      <c r="AD998" s="29">
        <f t="shared" si="872"/>
        <v>0</v>
      </c>
      <c r="AE998" s="29">
        <f t="shared" si="873"/>
        <v>0</v>
      </c>
    </row>
    <row r="999" spans="1:31" x14ac:dyDescent="0.25">
      <c r="A999" s="28" t="s">
        <v>1314</v>
      </c>
      <c r="B999" s="26" t="s">
        <v>1256</v>
      </c>
      <c r="C999" s="26" t="s">
        <v>658</v>
      </c>
      <c r="D999" s="26" t="s">
        <v>658</v>
      </c>
      <c r="E999" s="26"/>
      <c r="F999" s="26" t="s">
        <v>217</v>
      </c>
      <c r="G999" s="26" t="s">
        <v>88</v>
      </c>
      <c r="H999" s="26"/>
      <c r="I999" s="26"/>
      <c r="J999" s="26" t="s">
        <v>1257</v>
      </c>
      <c r="K999" s="26"/>
      <c r="L999" s="26"/>
      <c r="M999" s="26"/>
      <c r="N999" s="26"/>
      <c r="O999" s="26"/>
      <c r="Q999" s="29">
        <f t="shared" si="859"/>
        <v>0</v>
      </c>
      <c r="R999" s="29">
        <f t="shared" si="860"/>
        <v>0</v>
      </c>
      <c r="S999" s="29">
        <f t="shared" si="861"/>
        <v>0</v>
      </c>
      <c r="T999" s="29">
        <f t="shared" si="862"/>
        <v>0</v>
      </c>
      <c r="U999" s="29">
        <f t="shared" si="863"/>
        <v>0</v>
      </c>
      <c r="V999" s="29">
        <f t="shared" si="864"/>
        <v>0</v>
      </c>
      <c r="W999" s="29">
        <f t="shared" si="865"/>
        <v>0</v>
      </c>
      <c r="X999" s="29">
        <f t="shared" si="866"/>
        <v>0</v>
      </c>
      <c r="Y999" s="29">
        <f t="shared" si="867"/>
        <v>0</v>
      </c>
      <c r="Z999" s="29">
        <f t="shared" si="868"/>
        <v>0</v>
      </c>
      <c r="AA999" s="29">
        <f t="shared" si="869"/>
        <v>0</v>
      </c>
      <c r="AB999" s="29">
        <f t="shared" si="870"/>
        <v>0</v>
      </c>
      <c r="AC999" s="29">
        <f t="shared" si="871"/>
        <v>0</v>
      </c>
      <c r="AD999" s="29">
        <f t="shared" si="872"/>
        <v>0</v>
      </c>
      <c r="AE999" s="29">
        <f t="shared" si="873"/>
        <v>0</v>
      </c>
    </row>
    <row r="1000" spans="1:31" x14ac:dyDescent="0.25">
      <c r="A1000" s="28" t="s">
        <v>8754</v>
      </c>
      <c r="B1000" s="26" t="s">
        <v>1277</v>
      </c>
      <c r="C1000" s="26" t="s">
        <v>658</v>
      </c>
      <c r="D1000" s="26" t="s">
        <v>658</v>
      </c>
      <c r="E1000" s="31"/>
      <c r="F1000" s="31" t="s">
        <v>217</v>
      </c>
      <c r="G1000" s="26" t="s">
        <v>88</v>
      </c>
      <c r="H1000" s="26"/>
      <c r="I1000" s="26"/>
      <c r="J1000" s="26"/>
      <c r="K1000" s="31"/>
      <c r="L1000" s="26"/>
      <c r="M1000" s="26"/>
      <c r="N1000" s="26"/>
      <c r="O1000" s="26"/>
      <c r="Q1000" s="29">
        <f t="shared" si="859"/>
        <v>0</v>
      </c>
      <c r="R1000" s="29">
        <f t="shared" si="860"/>
        <v>0</v>
      </c>
      <c r="S1000" s="29">
        <f t="shared" si="861"/>
        <v>0</v>
      </c>
      <c r="T1000" s="29">
        <f t="shared" si="862"/>
        <v>0</v>
      </c>
      <c r="U1000" s="29">
        <f t="shared" si="863"/>
        <v>0</v>
      </c>
      <c r="V1000" s="29">
        <f t="shared" si="864"/>
        <v>0</v>
      </c>
      <c r="W1000" s="29">
        <f t="shared" si="865"/>
        <v>0</v>
      </c>
      <c r="X1000" s="29">
        <f t="shared" si="866"/>
        <v>0</v>
      </c>
      <c r="Y1000" s="29">
        <f t="shared" si="867"/>
        <v>0</v>
      </c>
      <c r="Z1000" s="29">
        <f t="shared" si="868"/>
        <v>0</v>
      </c>
      <c r="AA1000" s="29">
        <f t="shared" si="869"/>
        <v>0</v>
      </c>
      <c r="AB1000" s="29">
        <f t="shared" si="870"/>
        <v>0</v>
      </c>
      <c r="AC1000" s="29">
        <f t="shared" si="871"/>
        <v>0</v>
      </c>
      <c r="AD1000" s="29">
        <f t="shared" si="872"/>
        <v>0</v>
      </c>
      <c r="AE1000" s="29">
        <f t="shared" si="873"/>
        <v>0</v>
      </c>
    </row>
    <row r="1001" spans="1:31" x14ac:dyDescent="0.25">
      <c r="A1001" s="28" t="s">
        <v>8755</v>
      </c>
      <c r="B1001" s="26" t="s">
        <v>1277</v>
      </c>
      <c r="C1001" s="26" t="s">
        <v>658</v>
      </c>
      <c r="D1001" s="26" t="s">
        <v>658</v>
      </c>
      <c r="E1001" s="31"/>
      <c r="F1001" s="31" t="s">
        <v>217</v>
      </c>
      <c r="G1001" s="26" t="s">
        <v>88</v>
      </c>
      <c r="H1001" s="26"/>
      <c r="I1001" s="26"/>
      <c r="J1001" s="26"/>
      <c r="K1001" s="31"/>
      <c r="L1001" s="26"/>
      <c r="M1001" s="26"/>
      <c r="N1001" s="26"/>
      <c r="O1001" s="26"/>
    </row>
    <row r="1002" spans="1:31" x14ac:dyDescent="0.25">
      <c r="A1002" s="28" t="s">
        <v>8756</v>
      </c>
      <c r="B1002" s="26" t="s">
        <v>1277</v>
      </c>
      <c r="C1002" s="26" t="s">
        <v>658</v>
      </c>
      <c r="D1002" s="26" t="s">
        <v>658</v>
      </c>
      <c r="E1002" s="31"/>
      <c r="F1002" s="31" t="s">
        <v>217</v>
      </c>
      <c r="G1002" s="26" t="s">
        <v>88</v>
      </c>
      <c r="H1002" s="26"/>
      <c r="I1002" s="26"/>
      <c r="J1002" s="26"/>
      <c r="K1002" s="31"/>
      <c r="L1002" s="26"/>
      <c r="M1002" s="26"/>
      <c r="N1002" s="26"/>
      <c r="O1002" s="26"/>
    </row>
    <row r="1003" spans="1:31" x14ac:dyDescent="0.25">
      <c r="A1003" s="28" t="s">
        <v>8757</v>
      </c>
      <c r="B1003" s="26" t="s">
        <v>1277</v>
      </c>
      <c r="C1003" s="26" t="s">
        <v>658</v>
      </c>
      <c r="D1003" s="26" t="s">
        <v>658</v>
      </c>
      <c r="E1003" s="31"/>
      <c r="F1003" s="31" t="s">
        <v>217</v>
      </c>
      <c r="G1003" s="26" t="s">
        <v>88</v>
      </c>
      <c r="H1003" s="26"/>
      <c r="I1003" s="26"/>
      <c r="J1003" s="26"/>
      <c r="K1003" s="31"/>
      <c r="L1003" s="26"/>
      <c r="M1003" s="26"/>
      <c r="N1003" s="26"/>
      <c r="O1003" s="26"/>
    </row>
    <row r="1004" spans="1:31" x14ac:dyDescent="0.25">
      <c r="A1004" s="28" t="s">
        <v>8758</v>
      </c>
      <c r="B1004" s="26" t="s">
        <v>1277</v>
      </c>
      <c r="C1004" s="26" t="s">
        <v>658</v>
      </c>
      <c r="D1004" s="26" t="s">
        <v>658</v>
      </c>
      <c r="E1004" s="31"/>
      <c r="F1004" s="31" t="s">
        <v>217</v>
      </c>
      <c r="G1004" s="26" t="s">
        <v>88</v>
      </c>
      <c r="H1004" s="26"/>
      <c r="I1004" s="26"/>
      <c r="J1004" s="26"/>
      <c r="K1004" s="31"/>
      <c r="L1004" s="26"/>
      <c r="M1004" s="26"/>
      <c r="N1004" s="26"/>
      <c r="O1004" s="26"/>
    </row>
    <row r="1005" spans="1:31" x14ac:dyDescent="0.25">
      <c r="A1005" s="28" t="s">
        <v>8759</v>
      </c>
      <c r="B1005" s="26" t="s">
        <v>1277</v>
      </c>
      <c r="C1005" s="26" t="s">
        <v>658</v>
      </c>
      <c r="D1005" s="26" t="s">
        <v>658</v>
      </c>
      <c r="E1005" s="31"/>
      <c r="F1005" s="31" t="s">
        <v>217</v>
      </c>
      <c r="G1005" s="26" t="s">
        <v>88</v>
      </c>
      <c r="H1005" s="26"/>
      <c r="I1005" s="26"/>
      <c r="J1005" s="26"/>
      <c r="K1005" s="31"/>
      <c r="L1005" s="26"/>
      <c r="M1005" s="26"/>
      <c r="N1005" s="26"/>
      <c r="O1005" s="26"/>
    </row>
    <row r="1006" spans="1:31" x14ac:dyDescent="0.25">
      <c r="A1006" s="28" t="s">
        <v>1315</v>
      </c>
      <c r="B1006" s="26" t="s">
        <v>1256</v>
      </c>
      <c r="C1006" s="26" t="s">
        <v>658</v>
      </c>
      <c r="D1006" s="26" t="s">
        <v>658</v>
      </c>
      <c r="E1006" s="26"/>
      <c r="F1006" s="26" t="s">
        <v>217</v>
      </c>
      <c r="G1006" s="26" t="s">
        <v>88</v>
      </c>
      <c r="H1006" s="26"/>
      <c r="I1006" s="26"/>
      <c r="J1006" s="26" t="s">
        <v>1257</v>
      </c>
      <c r="K1006" s="26"/>
      <c r="L1006" s="26"/>
      <c r="M1006" s="26"/>
      <c r="N1006" s="26"/>
      <c r="O1006" s="26"/>
    </row>
    <row r="1007" spans="1:31" x14ac:dyDescent="0.25">
      <c r="A1007" s="28" t="s">
        <v>1315</v>
      </c>
      <c r="B1007" s="26" t="s">
        <v>1277</v>
      </c>
      <c r="C1007" s="26" t="s">
        <v>658</v>
      </c>
      <c r="D1007" s="26" t="s">
        <v>658</v>
      </c>
      <c r="E1007" s="31"/>
      <c r="F1007" s="31" t="s">
        <v>217</v>
      </c>
      <c r="G1007" s="26" t="s">
        <v>88</v>
      </c>
      <c r="H1007" s="26"/>
      <c r="I1007" s="26"/>
      <c r="J1007" s="26"/>
      <c r="K1007" s="31"/>
      <c r="L1007" s="26"/>
      <c r="M1007" s="26"/>
      <c r="N1007" s="26"/>
      <c r="O1007" s="26"/>
    </row>
    <row r="1008" spans="1:31" x14ac:dyDescent="0.25">
      <c r="A1008" s="28" t="s">
        <v>8760</v>
      </c>
      <c r="B1008" s="26" t="s">
        <v>1277</v>
      </c>
      <c r="C1008" s="26" t="s">
        <v>658</v>
      </c>
      <c r="D1008" s="26" t="s">
        <v>658</v>
      </c>
      <c r="E1008" s="31"/>
      <c r="F1008" s="31" t="s">
        <v>217</v>
      </c>
      <c r="G1008" s="26" t="s">
        <v>88</v>
      </c>
      <c r="H1008" s="26"/>
      <c r="I1008" s="26"/>
      <c r="J1008" s="26"/>
      <c r="K1008" s="31"/>
      <c r="L1008" s="26"/>
      <c r="M1008" s="26"/>
      <c r="N1008" s="26"/>
      <c r="O1008" s="26"/>
    </row>
    <row r="1009" spans="1:15" x14ac:dyDescent="0.25">
      <c r="A1009" s="28" t="s">
        <v>8761</v>
      </c>
      <c r="B1009" s="26" t="s">
        <v>1277</v>
      </c>
      <c r="C1009" s="26" t="s">
        <v>658</v>
      </c>
      <c r="D1009" s="26" t="s">
        <v>658</v>
      </c>
      <c r="E1009" s="31"/>
      <c r="F1009" s="31" t="s">
        <v>217</v>
      </c>
      <c r="G1009" s="26" t="s">
        <v>88</v>
      </c>
      <c r="H1009" s="26"/>
      <c r="I1009" s="26"/>
      <c r="J1009" s="26"/>
      <c r="K1009" s="31"/>
      <c r="L1009" s="26"/>
      <c r="M1009" s="26"/>
      <c r="N1009" s="26"/>
      <c r="O1009" s="26"/>
    </row>
    <row r="1010" spans="1:15" x14ac:dyDescent="0.25">
      <c r="A1010" s="28" t="s">
        <v>8762</v>
      </c>
      <c r="B1010" s="26" t="s">
        <v>1277</v>
      </c>
      <c r="C1010" s="26" t="s">
        <v>658</v>
      </c>
      <c r="D1010" s="26" t="s">
        <v>658</v>
      </c>
      <c r="E1010" s="31"/>
      <c r="F1010" s="31" t="s">
        <v>217</v>
      </c>
      <c r="G1010" s="26" t="s">
        <v>88</v>
      </c>
      <c r="H1010" s="26"/>
      <c r="I1010" s="26"/>
      <c r="J1010" s="26"/>
      <c r="K1010" s="31"/>
      <c r="L1010" s="26"/>
      <c r="M1010" s="26"/>
      <c r="N1010" s="26"/>
      <c r="O1010" s="26"/>
    </row>
    <row r="1011" spans="1:15" x14ac:dyDescent="0.25">
      <c r="A1011" s="28" t="s">
        <v>1316</v>
      </c>
      <c r="B1011" s="26" t="s">
        <v>1256</v>
      </c>
      <c r="C1011" s="26" t="s">
        <v>658</v>
      </c>
      <c r="D1011" s="26" t="s">
        <v>658</v>
      </c>
      <c r="E1011" s="26"/>
      <c r="F1011" s="26" t="s">
        <v>217</v>
      </c>
      <c r="G1011" s="26" t="s">
        <v>88</v>
      </c>
      <c r="H1011" s="26"/>
      <c r="I1011" s="26"/>
      <c r="J1011" s="26" t="s">
        <v>1257</v>
      </c>
      <c r="K1011" s="26"/>
      <c r="L1011" s="26"/>
      <c r="M1011" s="26"/>
      <c r="N1011" s="26"/>
      <c r="O1011" s="26"/>
    </row>
    <row r="1012" spans="1:15" x14ac:dyDescent="0.25">
      <c r="A1012" s="28" t="s">
        <v>1316</v>
      </c>
      <c r="B1012" s="26" t="s">
        <v>1277</v>
      </c>
      <c r="C1012" s="26" t="s">
        <v>658</v>
      </c>
      <c r="D1012" s="26" t="s">
        <v>658</v>
      </c>
      <c r="E1012" s="31"/>
      <c r="F1012" s="31" t="s">
        <v>217</v>
      </c>
      <c r="G1012" s="26" t="s">
        <v>88</v>
      </c>
      <c r="H1012" s="26"/>
      <c r="I1012" s="26"/>
      <c r="J1012" s="26"/>
      <c r="K1012" s="31"/>
      <c r="L1012" s="26"/>
      <c r="M1012" s="26"/>
      <c r="N1012" s="26"/>
      <c r="O1012" s="26"/>
    </row>
    <row r="1013" spans="1:15" x14ac:dyDescent="0.25">
      <c r="A1013" s="28" t="s">
        <v>1317</v>
      </c>
      <c r="B1013" s="26" t="s">
        <v>1318</v>
      </c>
      <c r="C1013" s="26" t="s">
        <v>658</v>
      </c>
      <c r="D1013" s="26" t="s">
        <v>658</v>
      </c>
      <c r="E1013" s="26"/>
      <c r="F1013" s="26" t="s">
        <v>217</v>
      </c>
      <c r="G1013" s="26" t="s">
        <v>88</v>
      </c>
      <c r="H1013" s="26"/>
      <c r="I1013" s="26"/>
      <c r="J1013" s="26" t="s">
        <v>1319</v>
      </c>
      <c r="K1013" s="26"/>
      <c r="L1013" s="26"/>
      <c r="M1013" s="26"/>
      <c r="N1013" s="26"/>
      <c r="O1013" s="26"/>
    </row>
    <row r="1014" spans="1:15" x14ac:dyDescent="0.25">
      <c r="A1014" s="28" t="s">
        <v>1317</v>
      </c>
      <c r="B1014" s="26" t="s">
        <v>1277</v>
      </c>
      <c r="C1014" s="26" t="s">
        <v>658</v>
      </c>
      <c r="D1014" s="26" t="s">
        <v>658</v>
      </c>
      <c r="E1014" s="31"/>
      <c r="F1014" s="31" t="s">
        <v>217</v>
      </c>
      <c r="G1014" s="26" t="s">
        <v>88</v>
      </c>
      <c r="H1014" s="26"/>
      <c r="I1014" s="26"/>
      <c r="J1014" s="26"/>
      <c r="K1014" s="31"/>
      <c r="L1014" s="26"/>
      <c r="M1014" s="26"/>
      <c r="N1014" s="26"/>
      <c r="O1014" s="26"/>
    </row>
    <row r="1015" spans="1:15" x14ac:dyDescent="0.25">
      <c r="A1015" s="28" t="s">
        <v>8763</v>
      </c>
      <c r="B1015" s="26" t="s">
        <v>1277</v>
      </c>
      <c r="C1015" s="26" t="s">
        <v>658</v>
      </c>
      <c r="D1015" s="26" t="s">
        <v>658</v>
      </c>
      <c r="E1015" s="31"/>
      <c r="F1015" s="31" t="s">
        <v>217</v>
      </c>
      <c r="G1015" s="26" t="s">
        <v>88</v>
      </c>
      <c r="H1015" s="26"/>
      <c r="I1015" s="26"/>
      <c r="J1015" s="26"/>
      <c r="K1015" s="31"/>
      <c r="L1015" s="26"/>
      <c r="M1015" s="26"/>
      <c r="N1015" s="26"/>
      <c r="O1015" s="26"/>
    </row>
    <row r="1016" spans="1:15" x14ac:dyDescent="0.25">
      <c r="A1016" s="28" t="s">
        <v>8768</v>
      </c>
      <c r="B1016" s="26" t="s">
        <v>1277</v>
      </c>
      <c r="C1016" s="26" t="s">
        <v>1322</v>
      </c>
      <c r="D1016" s="26" t="s">
        <v>8737</v>
      </c>
      <c r="E1016" s="31"/>
      <c r="F1016" s="31" t="s">
        <v>217</v>
      </c>
      <c r="G1016" s="26" t="s">
        <v>88</v>
      </c>
      <c r="H1016" s="26"/>
      <c r="I1016" s="26"/>
      <c r="J1016" s="26"/>
      <c r="K1016" s="31"/>
      <c r="L1016" s="26"/>
      <c r="M1016" s="26"/>
      <c r="N1016" s="26"/>
      <c r="O1016" s="26"/>
    </row>
    <row r="1017" spans="1:15" x14ac:dyDescent="0.25">
      <c r="A1017" s="28" t="s">
        <v>8769</v>
      </c>
      <c r="B1017" s="26" t="s">
        <v>1277</v>
      </c>
      <c r="C1017" s="26" t="s">
        <v>1322</v>
      </c>
      <c r="D1017" s="26" t="s">
        <v>8737</v>
      </c>
      <c r="E1017" s="31"/>
      <c r="F1017" s="31" t="s">
        <v>217</v>
      </c>
      <c r="G1017" s="26" t="s">
        <v>88</v>
      </c>
      <c r="H1017" s="26"/>
      <c r="I1017" s="26"/>
      <c r="J1017" s="26"/>
      <c r="K1017" s="31"/>
      <c r="L1017" s="26"/>
      <c r="M1017" s="26"/>
      <c r="N1017" s="26"/>
      <c r="O1017" s="26"/>
    </row>
    <row r="1018" spans="1:15" x14ac:dyDescent="0.25">
      <c r="A1018" s="28" t="s">
        <v>8772</v>
      </c>
      <c r="B1018" s="26" t="s">
        <v>1277</v>
      </c>
      <c r="C1018" s="26" t="s">
        <v>1322</v>
      </c>
      <c r="D1018" s="26" t="s">
        <v>8737</v>
      </c>
      <c r="E1018" s="31"/>
      <c r="F1018" s="31" t="s">
        <v>217</v>
      </c>
      <c r="G1018" s="26" t="s">
        <v>88</v>
      </c>
      <c r="H1018" s="26"/>
      <c r="I1018" s="26"/>
      <c r="J1018" s="26"/>
      <c r="K1018" s="31"/>
      <c r="L1018" s="26"/>
      <c r="M1018" s="26"/>
      <c r="N1018" s="26"/>
      <c r="O1018" s="26"/>
    </row>
    <row r="1019" spans="1:15" x14ac:dyDescent="0.25">
      <c r="A1019" s="28" t="s">
        <v>8774</v>
      </c>
      <c r="B1019" s="26" t="s">
        <v>1277</v>
      </c>
      <c r="C1019" s="26" t="s">
        <v>1322</v>
      </c>
      <c r="D1019" s="26" t="s">
        <v>8737</v>
      </c>
      <c r="E1019" s="31"/>
      <c r="F1019" s="31" t="s">
        <v>217</v>
      </c>
      <c r="G1019" s="26" t="s">
        <v>88</v>
      </c>
      <c r="H1019" s="26"/>
      <c r="I1019" s="26"/>
      <c r="J1019" s="26"/>
      <c r="K1019" s="31"/>
      <c r="L1019" s="26"/>
      <c r="M1019" s="26"/>
      <c r="N1019" s="26"/>
      <c r="O1019" s="26"/>
    </row>
    <row r="1020" spans="1:15" x14ac:dyDescent="0.25">
      <c r="A1020" s="28" t="s">
        <v>8776</v>
      </c>
      <c r="B1020" s="26" t="s">
        <v>1277</v>
      </c>
      <c r="C1020" s="26" t="s">
        <v>1322</v>
      </c>
      <c r="D1020" s="26" t="s">
        <v>8737</v>
      </c>
      <c r="E1020" s="31"/>
      <c r="F1020" s="31" t="s">
        <v>217</v>
      </c>
      <c r="G1020" s="26" t="s">
        <v>88</v>
      </c>
      <c r="H1020" s="26"/>
      <c r="I1020" s="26"/>
      <c r="J1020" s="26"/>
      <c r="K1020" s="31"/>
      <c r="L1020" s="26"/>
      <c r="M1020" s="26"/>
      <c r="N1020" s="26"/>
      <c r="O1020" s="26"/>
    </row>
    <row r="1021" spans="1:15" x14ac:dyDescent="0.25">
      <c r="A1021" s="28" t="s">
        <v>8777</v>
      </c>
      <c r="B1021" s="26" t="s">
        <v>1277</v>
      </c>
      <c r="C1021" s="26" t="s">
        <v>1322</v>
      </c>
      <c r="D1021" s="26" t="s">
        <v>8737</v>
      </c>
      <c r="E1021" s="31"/>
      <c r="F1021" s="31" t="s">
        <v>217</v>
      </c>
      <c r="G1021" s="26" t="s">
        <v>88</v>
      </c>
      <c r="H1021" s="26"/>
      <c r="I1021" s="26"/>
      <c r="J1021" s="26"/>
      <c r="K1021" s="31"/>
      <c r="L1021" s="26"/>
      <c r="M1021" s="26"/>
      <c r="N1021" s="26"/>
      <c r="O1021" s="26"/>
    </row>
    <row r="1022" spans="1:15" x14ac:dyDescent="0.25">
      <c r="A1022" s="28" t="s">
        <v>8778</v>
      </c>
      <c r="B1022" s="26" t="s">
        <v>1277</v>
      </c>
      <c r="C1022" s="26" t="s">
        <v>1322</v>
      </c>
      <c r="D1022" s="26" t="s">
        <v>8737</v>
      </c>
      <c r="E1022" s="31"/>
      <c r="F1022" s="31" t="s">
        <v>217</v>
      </c>
      <c r="G1022" s="26" t="s">
        <v>88</v>
      </c>
      <c r="H1022" s="26"/>
      <c r="I1022" s="26"/>
      <c r="J1022" s="26"/>
      <c r="K1022" s="31"/>
      <c r="L1022" s="26"/>
      <c r="M1022" s="26"/>
      <c r="N1022" s="26"/>
      <c r="O1022" s="26"/>
    </row>
    <row r="1023" spans="1:15" x14ac:dyDescent="0.25">
      <c r="A1023" s="28" t="s">
        <v>8780</v>
      </c>
      <c r="B1023" s="26" t="s">
        <v>1277</v>
      </c>
      <c r="C1023" s="26" t="s">
        <v>1322</v>
      </c>
      <c r="D1023" s="26" t="s">
        <v>8737</v>
      </c>
      <c r="E1023" s="31"/>
      <c r="F1023" s="31" t="s">
        <v>217</v>
      </c>
      <c r="G1023" s="26" t="s">
        <v>88</v>
      </c>
      <c r="H1023" s="26"/>
      <c r="I1023" s="26"/>
      <c r="J1023" s="26"/>
      <c r="K1023" s="31"/>
      <c r="L1023" s="26"/>
      <c r="M1023" s="26"/>
      <c r="N1023" s="26"/>
      <c r="O1023" s="26"/>
    </row>
    <row r="1024" spans="1:15" x14ac:dyDescent="0.25">
      <c r="A1024" s="28" t="s">
        <v>8781</v>
      </c>
      <c r="B1024" s="26" t="s">
        <v>1277</v>
      </c>
      <c r="C1024" s="26" t="s">
        <v>1322</v>
      </c>
      <c r="D1024" s="26" t="s">
        <v>8737</v>
      </c>
      <c r="E1024" s="31"/>
      <c r="F1024" s="31" t="s">
        <v>217</v>
      </c>
      <c r="G1024" s="26" t="s">
        <v>88</v>
      </c>
      <c r="H1024" s="26"/>
      <c r="I1024" s="26"/>
      <c r="J1024" s="26"/>
      <c r="K1024" s="31"/>
      <c r="L1024" s="26"/>
      <c r="M1024" s="26"/>
      <c r="N1024" s="26"/>
      <c r="O1024" s="26"/>
    </row>
    <row r="1025" spans="1:15" x14ac:dyDescent="0.25">
      <c r="A1025" s="28" t="s">
        <v>8784</v>
      </c>
      <c r="B1025" s="26" t="s">
        <v>1277</v>
      </c>
      <c r="C1025" s="26" t="s">
        <v>1322</v>
      </c>
      <c r="D1025" s="26" t="s">
        <v>8737</v>
      </c>
      <c r="E1025" s="31"/>
      <c r="F1025" s="31" t="s">
        <v>217</v>
      </c>
      <c r="G1025" s="26" t="s">
        <v>88</v>
      </c>
      <c r="H1025" s="26"/>
      <c r="I1025" s="26"/>
      <c r="J1025" s="26"/>
      <c r="K1025" s="31"/>
      <c r="L1025" s="26"/>
      <c r="M1025" s="26"/>
      <c r="N1025" s="26"/>
      <c r="O1025" s="26"/>
    </row>
    <row r="1026" spans="1:15" x14ac:dyDescent="0.25">
      <c r="A1026" s="28" t="s">
        <v>8785</v>
      </c>
      <c r="B1026" s="26" t="s">
        <v>1277</v>
      </c>
      <c r="C1026" s="26" t="s">
        <v>1322</v>
      </c>
      <c r="D1026" s="26" t="s">
        <v>8737</v>
      </c>
      <c r="E1026" s="31"/>
      <c r="F1026" s="31" t="s">
        <v>217</v>
      </c>
      <c r="G1026" s="26" t="s">
        <v>88</v>
      </c>
      <c r="H1026" s="26"/>
      <c r="I1026" s="26"/>
      <c r="J1026" s="26"/>
      <c r="K1026" s="31"/>
      <c r="L1026" s="26"/>
      <c r="M1026" s="26"/>
      <c r="N1026" s="26"/>
      <c r="O1026" s="26"/>
    </row>
    <row r="1027" spans="1:15" x14ac:dyDescent="0.25">
      <c r="A1027" s="28" t="s">
        <v>8788</v>
      </c>
      <c r="B1027" s="26" t="s">
        <v>1277</v>
      </c>
      <c r="C1027" s="26" t="s">
        <v>1322</v>
      </c>
      <c r="D1027" s="26" t="s">
        <v>8737</v>
      </c>
      <c r="E1027" s="31"/>
      <c r="F1027" s="31" t="s">
        <v>217</v>
      </c>
      <c r="G1027" s="26" t="s">
        <v>88</v>
      </c>
      <c r="H1027" s="26"/>
      <c r="I1027" s="26"/>
      <c r="J1027" s="26"/>
      <c r="K1027" s="31"/>
      <c r="L1027" s="26"/>
      <c r="M1027" s="26"/>
      <c r="N1027" s="26"/>
      <c r="O1027" s="26"/>
    </row>
    <row r="1028" spans="1:15" x14ac:dyDescent="0.25">
      <c r="A1028" s="28" t="s">
        <v>8789</v>
      </c>
      <c r="B1028" s="26" t="s">
        <v>1277</v>
      </c>
      <c r="C1028" s="26" t="s">
        <v>1322</v>
      </c>
      <c r="D1028" s="26" t="s">
        <v>8737</v>
      </c>
      <c r="E1028" s="31"/>
      <c r="F1028" s="31" t="s">
        <v>217</v>
      </c>
      <c r="G1028" s="26" t="s">
        <v>88</v>
      </c>
      <c r="H1028" s="26"/>
      <c r="I1028" s="26"/>
      <c r="J1028" s="26"/>
      <c r="K1028" s="31"/>
      <c r="L1028" s="26"/>
      <c r="M1028" s="26"/>
      <c r="N1028" s="26"/>
      <c r="O1028" s="26"/>
    </row>
    <row r="1029" spans="1:15" x14ac:dyDescent="0.25">
      <c r="A1029" s="28" t="s">
        <v>8790</v>
      </c>
      <c r="B1029" s="26" t="s">
        <v>1277</v>
      </c>
      <c r="C1029" s="26" t="s">
        <v>1322</v>
      </c>
      <c r="D1029" s="26" t="s">
        <v>8737</v>
      </c>
      <c r="E1029" s="31"/>
      <c r="F1029" s="31" t="s">
        <v>217</v>
      </c>
      <c r="G1029" s="26" t="s">
        <v>88</v>
      </c>
      <c r="H1029" s="26"/>
      <c r="I1029" s="26"/>
      <c r="J1029" s="26"/>
      <c r="K1029" s="31"/>
      <c r="L1029" s="26"/>
      <c r="M1029" s="26"/>
      <c r="N1029" s="26"/>
      <c r="O1029" s="26"/>
    </row>
    <row r="1030" spans="1:15" x14ac:dyDescent="0.25">
      <c r="A1030" s="28" t="s">
        <v>8792</v>
      </c>
      <c r="B1030" s="26" t="s">
        <v>1277</v>
      </c>
      <c r="C1030" s="26" t="s">
        <v>1322</v>
      </c>
      <c r="D1030" s="26" t="s">
        <v>8737</v>
      </c>
      <c r="E1030" s="31"/>
      <c r="F1030" s="31" t="s">
        <v>217</v>
      </c>
      <c r="G1030" s="26" t="s">
        <v>88</v>
      </c>
      <c r="H1030" s="26"/>
      <c r="I1030" s="26"/>
      <c r="J1030" s="26"/>
      <c r="K1030" s="31"/>
      <c r="L1030" s="26"/>
      <c r="M1030" s="26"/>
      <c r="N1030" s="26"/>
      <c r="O1030" s="26"/>
    </row>
    <row r="1031" spans="1:15" x14ac:dyDescent="0.25">
      <c r="A1031" s="28" t="s">
        <v>8798</v>
      </c>
      <c r="B1031" s="26" t="s">
        <v>1277</v>
      </c>
      <c r="C1031" s="26" t="s">
        <v>1322</v>
      </c>
      <c r="D1031" s="26" t="s">
        <v>8737</v>
      </c>
      <c r="E1031" s="31"/>
      <c r="F1031" s="31" t="s">
        <v>217</v>
      </c>
      <c r="G1031" s="26" t="s">
        <v>88</v>
      </c>
      <c r="H1031" s="26"/>
      <c r="I1031" s="26"/>
      <c r="J1031" s="26"/>
      <c r="K1031" s="31"/>
      <c r="L1031" s="26"/>
      <c r="M1031" s="26"/>
      <c r="N1031" s="26"/>
      <c r="O1031" s="26"/>
    </row>
    <row r="1032" spans="1:15" x14ac:dyDescent="0.25">
      <c r="A1032" s="28" t="s">
        <v>8800</v>
      </c>
      <c r="B1032" s="26" t="s">
        <v>1277</v>
      </c>
      <c r="C1032" s="26" t="s">
        <v>1322</v>
      </c>
      <c r="D1032" s="26" t="s">
        <v>8737</v>
      </c>
      <c r="E1032" s="31"/>
      <c r="F1032" s="31" t="s">
        <v>217</v>
      </c>
      <c r="G1032" s="26" t="s">
        <v>88</v>
      </c>
      <c r="H1032" s="26"/>
      <c r="I1032" s="26"/>
      <c r="J1032" s="26"/>
      <c r="K1032" s="31"/>
      <c r="L1032" s="26"/>
      <c r="M1032" s="26"/>
      <c r="N1032" s="26"/>
      <c r="O1032" s="26"/>
    </row>
    <row r="1033" spans="1:15" x14ac:dyDescent="0.25">
      <c r="A1033" s="28" t="s">
        <v>8801</v>
      </c>
      <c r="B1033" s="26" t="s">
        <v>1277</v>
      </c>
      <c r="C1033" s="26" t="s">
        <v>1322</v>
      </c>
      <c r="D1033" s="26" t="s">
        <v>8737</v>
      </c>
      <c r="E1033" s="31"/>
      <c r="F1033" s="31" t="s">
        <v>217</v>
      </c>
      <c r="G1033" s="26" t="s">
        <v>88</v>
      </c>
      <c r="H1033" s="26"/>
      <c r="I1033" s="26"/>
      <c r="J1033" s="26"/>
      <c r="K1033" s="31"/>
      <c r="L1033" s="26"/>
      <c r="M1033" s="26"/>
      <c r="N1033" s="26"/>
      <c r="O1033" s="26"/>
    </row>
    <row r="1034" spans="1:15" x14ac:dyDescent="0.25">
      <c r="A1034" s="28" t="s">
        <v>1320</v>
      </c>
      <c r="B1034" s="26" t="s">
        <v>1321</v>
      </c>
      <c r="C1034" s="26" t="s">
        <v>1322</v>
      </c>
      <c r="D1034" s="26" t="s">
        <v>1323</v>
      </c>
      <c r="E1034" s="26"/>
      <c r="F1034" s="26" t="s">
        <v>217</v>
      </c>
      <c r="G1034" s="26" t="s">
        <v>88</v>
      </c>
      <c r="H1034" s="26"/>
      <c r="I1034" s="26"/>
      <c r="J1034" s="26" t="s">
        <v>1324</v>
      </c>
      <c r="K1034" s="26"/>
      <c r="L1034" s="26"/>
      <c r="M1034" s="26"/>
      <c r="N1034" s="26"/>
      <c r="O1034" s="26"/>
    </row>
    <row r="1035" spans="1:15" x14ac:dyDescent="0.25">
      <c r="A1035" s="28" t="s">
        <v>8807</v>
      </c>
      <c r="B1035" s="26" t="s">
        <v>1277</v>
      </c>
      <c r="C1035" s="26" t="s">
        <v>1322</v>
      </c>
      <c r="D1035" s="26" t="s">
        <v>8737</v>
      </c>
      <c r="E1035" s="31"/>
      <c r="F1035" s="31" t="s">
        <v>217</v>
      </c>
      <c r="G1035" s="26" t="s">
        <v>88</v>
      </c>
      <c r="H1035" s="26"/>
      <c r="I1035" s="26"/>
      <c r="J1035" s="26"/>
      <c r="K1035" s="31"/>
      <c r="L1035" s="26"/>
      <c r="M1035" s="26"/>
      <c r="N1035" s="26"/>
      <c r="O1035" s="26"/>
    </row>
    <row r="1036" spans="1:15" x14ac:dyDescent="0.25">
      <c r="A1036" s="28" t="s">
        <v>8809</v>
      </c>
      <c r="B1036" s="26" t="s">
        <v>1277</v>
      </c>
      <c r="C1036" s="26" t="s">
        <v>1322</v>
      </c>
      <c r="D1036" s="26" t="s">
        <v>8737</v>
      </c>
      <c r="E1036" s="31"/>
      <c r="F1036" s="31" t="s">
        <v>217</v>
      </c>
      <c r="G1036" s="26" t="s">
        <v>88</v>
      </c>
      <c r="H1036" s="26"/>
      <c r="I1036" s="26"/>
      <c r="J1036" s="26"/>
      <c r="K1036" s="31"/>
      <c r="L1036" s="26"/>
      <c r="M1036" s="26"/>
      <c r="N1036" s="26"/>
      <c r="O1036" s="26"/>
    </row>
    <row r="1037" spans="1:15" x14ac:dyDescent="0.25">
      <c r="A1037" s="28" t="s">
        <v>8813</v>
      </c>
      <c r="B1037" s="26" t="s">
        <v>1277</v>
      </c>
      <c r="C1037" s="26" t="s">
        <v>1322</v>
      </c>
      <c r="D1037" s="26" t="s">
        <v>8737</v>
      </c>
      <c r="E1037" s="31"/>
      <c r="F1037" s="31" t="s">
        <v>217</v>
      </c>
      <c r="G1037" s="26" t="s">
        <v>88</v>
      </c>
      <c r="H1037" s="26"/>
      <c r="I1037" s="26"/>
      <c r="J1037" s="26"/>
      <c r="K1037" s="31"/>
      <c r="L1037" s="26"/>
      <c r="M1037" s="26"/>
      <c r="N1037" s="26"/>
      <c r="O1037" s="26"/>
    </row>
    <row r="1038" spans="1:15" x14ac:dyDescent="0.25">
      <c r="A1038" s="28" t="s">
        <v>8816</v>
      </c>
      <c r="B1038" s="26" t="s">
        <v>1277</v>
      </c>
      <c r="C1038" s="26" t="s">
        <v>1322</v>
      </c>
      <c r="D1038" s="26" t="s">
        <v>8737</v>
      </c>
      <c r="E1038" s="31"/>
      <c r="F1038" s="31" t="s">
        <v>217</v>
      </c>
      <c r="G1038" s="26" t="s">
        <v>88</v>
      </c>
      <c r="H1038" s="26"/>
      <c r="I1038" s="26"/>
      <c r="J1038" s="26"/>
      <c r="K1038" s="31"/>
      <c r="L1038" s="26"/>
      <c r="M1038" s="26"/>
      <c r="N1038" s="26"/>
      <c r="O1038" s="26"/>
    </row>
    <row r="1039" spans="1:15" x14ac:dyDescent="0.25">
      <c r="A1039" s="28" t="s">
        <v>8817</v>
      </c>
      <c r="B1039" s="26" t="s">
        <v>1277</v>
      </c>
      <c r="C1039" s="26" t="s">
        <v>1322</v>
      </c>
      <c r="D1039" s="26" t="s">
        <v>8737</v>
      </c>
      <c r="E1039" s="31"/>
      <c r="F1039" s="31" t="s">
        <v>217</v>
      </c>
      <c r="G1039" s="26" t="s">
        <v>88</v>
      </c>
      <c r="H1039" s="26"/>
      <c r="I1039" s="26"/>
      <c r="J1039" s="26"/>
      <c r="K1039" s="31"/>
      <c r="L1039" s="26"/>
      <c r="M1039" s="26"/>
      <c r="N1039" s="26"/>
      <c r="O1039" s="26"/>
    </row>
    <row r="1040" spans="1:15" x14ac:dyDescent="0.25">
      <c r="A1040" s="28" t="s">
        <v>8824</v>
      </c>
      <c r="B1040" s="26" t="s">
        <v>1277</v>
      </c>
      <c r="C1040" s="26" t="s">
        <v>1322</v>
      </c>
      <c r="D1040" s="26" t="s">
        <v>8737</v>
      </c>
      <c r="E1040" s="31"/>
      <c r="F1040" s="31" t="s">
        <v>217</v>
      </c>
      <c r="G1040" s="26" t="s">
        <v>88</v>
      </c>
      <c r="H1040" s="26"/>
      <c r="I1040" s="26"/>
      <c r="J1040" s="26"/>
      <c r="K1040" s="31"/>
      <c r="L1040" s="26"/>
      <c r="M1040" s="26"/>
      <c r="N1040" s="26"/>
      <c r="O1040" s="26"/>
    </row>
    <row r="1041" spans="1:15" x14ac:dyDescent="0.25">
      <c r="A1041" s="28" t="s">
        <v>8825</v>
      </c>
      <c r="B1041" s="26" t="s">
        <v>1277</v>
      </c>
      <c r="C1041" s="26" t="s">
        <v>1322</v>
      </c>
      <c r="D1041" s="26" t="s">
        <v>8737</v>
      </c>
      <c r="E1041" s="31"/>
      <c r="F1041" s="31" t="s">
        <v>217</v>
      </c>
      <c r="G1041" s="26" t="s">
        <v>88</v>
      </c>
      <c r="H1041" s="26"/>
      <c r="I1041" s="26"/>
      <c r="J1041" s="26"/>
      <c r="K1041" s="31"/>
      <c r="L1041" s="26"/>
      <c r="M1041" s="26"/>
      <c r="N1041" s="26"/>
      <c r="O1041" s="26"/>
    </row>
    <row r="1042" spans="1:15" x14ac:dyDescent="0.25">
      <c r="A1042" s="28" t="s">
        <v>8826</v>
      </c>
      <c r="B1042" s="26" t="s">
        <v>1277</v>
      </c>
      <c r="C1042" s="26" t="s">
        <v>1322</v>
      </c>
      <c r="D1042" s="26" t="s">
        <v>8737</v>
      </c>
      <c r="E1042" s="31"/>
      <c r="F1042" s="31" t="s">
        <v>217</v>
      </c>
      <c r="G1042" s="26" t="s">
        <v>88</v>
      </c>
      <c r="H1042" s="26"/>
      <c r="I1042" s="26"/>
      <c r="J1042" s="26"/>
      <c r="K1042" s="31"/>
      <c r="L1042" s="26"/>
      <c r="M1042" s="26"/>
      <c r="N1042" s="26"/>
      <c r="O1042" s="26"/>
    </row>
    <row r="1043" spans="1:15" x14ac:dyDescent="0.25">
      <c r="A1043" s="28" t="s">
        <v>8829</v>
      </c>
      <c r="B1043" s="26" t="s">
        <v>1277</v>
      </c>
      <c r="C1043" s="26" t="s">
        <v>1322</v>
      </c>
      <c r="D1043" s="26" t="s">
        <v>8737</v>
      </c>
      <c r="E1043" s="31"/>
      <c r="F1043" s="31" t="s">
        <v>217</v>
      </c>
      <c r="G1043" s="26" t="s">
        <v>88</v>
      </c>
      <c r="H1043" s="26"/>
      <c r="I1043" s="26"/>
      <c r="J1043" s="26"/>
      <c r="K1043" s="31"/>
      <c r="L1043" s="26"/>
      <c r="M1043" s="26"/>
      <c r="N1043" s="26"/>
      <c r="O1043" s="26"/>
    </row>
    <row r="1044" spans="1:15" x14ac:dyDescent="0.25">
      <c r="A1044" s="28" t="s">
        <v>8830</v>
      </c>
      <c r="B1044" s="26" t="s">
        <v>1277</v>
      </c>
      <c r="C1044" s="26" t="s">
        <v>1322</v>
      </c>
      <c r="D1044" s="26" t="s">
        <v>8737</v>
      </c>
      <c r="E1044" s="31"/>
      <c r="F1044" s="31" t="s">
        <v>217</v>
      </c>
      <c r="G1044" s="26" t="s">
        <v>88</v>
      </c>
      <c r="H1044" s="26"/>
      <c r="I1044" s="26"/>
      <c r="J1044" s="26"/>
      <c r="K1044" s="31"/>
      <c r="L1044" s="26"/>
      <c r="M1044" s="26"/>
      <c r="N1044" s="26"/>
      <c r="O1044" s="26"/>
    </row>
    <row r="1045" spans="1:15" x14ac:dyDescent="0.25">
      <c r="A1045" s="28" t="s">
        <v>8831</v>
      </c>
      <c r="B1045" s="26" t="s">
        <v>1277</v>
      </c>
      <c r="C1045" s="26" t="s">
        <v>1322</v>
      </c>
      <c r="D1045" s="26" t="s">
        <v>8737</v>
      </c>
      <c r="E1045" s="31"/>
      <c r="F1045" s="31" t="s">
        <v>217</v>
      </c>
      <c r="G1045" s="26" t="s">
        <v>88</v>
      </c>
      <c r="H1045" s="26"/>
      <c r="I1045" s="26"/>
      <c r="J1045" s="26"/>
      <c r="K1045" s="31"/>
      <c r="L1045" s="26"/>
      <c r="M1045" s="26"/>
      <c r="N1045" s="26"/>
      <c r="O1045" s="26"/>
    </row>
    <row r="1046" spans="1:15" x14ac:dyDescent="0.25">
      <c r="A1046" s="28" t="s">
        <v>8832</v>
      </c>
      <c r="B1046" s="26" t="s">
        <v>1277</v>
      </c>
      <c r="C1046" s="26" t="s">
        <v>1322</v>
      </c>
      <c r="D1046" s="26" t="s">
        <v>8737</v>
      </c>
      <c r="E1046" s="31"/>
      <c r="F1046" s="31" t="s">
        <v>217</v>
      </c>
      <c r="G1046" s="26" t="s">
        <v>88</v>
      </c>
      <c r="H1046" s="26"/>
      <c r="I1046" s="26"/>
      <c r="J1046" s="26"/>
      <c r="K1046" s="31"/>
      <c r="L1046" s="26"/>
      <c r="M1046" s="26"/>
      <c r="N1046" s="26"/>
      <c r="O1046" s="26"/>
    </row>
    <row r="1047" spans="1:15" x14ac:dyDescent="0.25">
      <c r="A1047" s="28" t="s">
        <v>8833</v>
      </c>
      <c r="B1047" s="26" t="s">
        <v>1277</v>
      </c>
      <c r="C1047" s="26" t="s">
        <v>1322</v>
      </c>
      <c r="D1047" s="26" t="s">
        <v>8737</v>
      </c>
      <c r="E1047" s="31"/>
      <c r="F1047" s="31" t="s">
        <v>217</v>
      </c>
      <c r="G1047" s="26" t="s">
        <v>88</v>
      </c>
      <c r="H1047" s="26"/>
      <c r="I1047" s="26"/>
      <c r="J1047" s="26"/>
      <c r="K1047" s="31"/>
      <c r="L1047" s="26"/>
      <c r="M1047" s="26"/>
      <c r="N1047" s="26"/>
      <c r="O1047" s="26"/>
    </row>
    <row r="1048" spans="1:15" x14ac:dyDescent="0.25">
      <c r="A1048" s="28" t="s">
        <v>8834</v>
      </c>
      <c r="B1048" s="26" t="s">
        <v>1277</v>
      </c>
      <c r="C1048" s="26" t="s">
        <v>1322</v>
      </c>
      <c r="D1048" s="26" t="s">
        <v>8737</v>
      </c>
      <c r="E1048" s="31"/>
      <c r="F1048" s="31" t="s">
        <v>217</v>
      </c>
      <c r="G1048" s="26" t="s">
        <v>88</v>
      </c>
      <c r="H1048" s="26"/>
      <c r="I1048" s="26"/>
      <c r="J1048" s="26"/>
      <c r="K1048" s="31"/>
      <c r="L1048" s="26"/>
      <c r="M1048" s="26"/>
      <c r="N1048" s="26"/>
      <c r="O1048" s="26"/>
    </row>
    <row r="1049" spans="1:15" x14ac:dyDescent="0.25">
      <c r="A1049" s="28" t="s">
        <v>8836</v>
      </c>
      <c r="B1049" s="26" t="s">
        <v>1277</v>
      </c>
      <c r="C1049" s="26" t="s">
        <v>1322</v>
      </c>
      <c r="D1049" s="26" t="s">
        <v>8737</v>
      </c>
      <c r="E1049" s="31"/>
      <c r="F1049" s="31" t="s">
        <v>217</v>
      </c>
      <c r="G1049" s="26" t="s">
        <v>88</v>
      </c>
      <c r="H1049" s="26"/>
      <c r="I1049" s="26"/>
      <c r="J1049" s="26"/>
      <c r="K1049" s="31"/>
      <c r="L1049" s="26"/>
      <c r="M1049" s="26"/>
      <c r="N1049" s="26"/>
      <c r="O1049" s="26"/>
    </row>
    <row r="1050" spans="1:15" x14ac:dyDescent="0.25">
      <c r="A1050" s="28" t="s">
        <v>8841</v>
      </c>
      <c r="B1050" s="26" t="s">
        <v>1277</v>
      </c>
      <c r="C1050" s="26" t="s">
        <v>1322</v>
      </c>
      <c r="D1050" s="26" t="s">
        <v>8737</v>
      </c>
      <c r="E1050" s="31"/>
      <c r="F1050" s="31" t="s">
        <v>217</v>
      </c>
      <c r="G1050" s="26" t="s">
        <v>88</v>
      </c>
      <c r="H1050" s="26"/>
      <c r="I1050" s="26"/>
      <c r="J1050" s="26"/>
      <c r="K1050" s="31"/>
      <c r="L1050" s="26"/>
      <c r="M1050" s="26"/>
      <c r="N1050" s="26"/>
      <c r="O1050" s="26"/>
    </row>
    <row r="1051" spans="1:15" x14ac:dyDescent="0.25">
      <c r="A1051" s="28" t="s">
        <v>8843</v>
      </c>
      <c r="B1051" s="26" t="s">
        <v>1277</v>
      </c>
      <c r="C1051" s="26" t="s">
        <v>1322</v>
      </c>
      <c r="D1051" s="26" t="s">
        <v>8737</v>
      </c>
      <c r="E1051" s="31"/>
      <c r="F1051" s="31" t="s">
        <v>217</v>
      </c>
      <c r="G1051" s="26" t="s">
        <v>88</v>
      </c>
      <c r="H1051" s="26"/>
      <c r="I1051" s="26"/>
      <c r="J1051" s="26"/>
      <c r="K1051" s="31"/>
      <c r="L1051" s="26"/>
      <c r="M1051" s="26"/>
      <c r="N1051" s="26"/>
      <c r="O1051" s="26"/>
    </row>
    <row r="1052" spans="1:15" x14ac:dyDescent="0.25">
      <c r="A1052" s="28" t="s">
        <v>8844</v>
      </c>
      <c r="B1052" s="26" t="s">
        <v>1277</v>
      </c>
      <c r="C1052" s="26" t="s">
        <v>1322</v>
      </c>
      <c r="D1052" s="26" t="s">
        <v>8737</v>
      </c>
      <c r="E1052" s="31"/>
      <c r="F1052" s="31" t="s">
        <v>217</v>
      </c>
      <c r="G1052" s="26" t="s">
        <v>88</v>
      </c>
      <c r="H1052" s="26"/>
      <c r="I1052" s="26"/>
      <c r="J1052" s="26"/>
      <c r="K1052" s="31"/>
      <c r="L1052" s="26"/>
      <c r="M1052" s="26"/>
      <c r="N1052" s="26"/>
      <c r="O1052" s="26"/>
    </row>
    <row r="1053" spans="1:15" x14ac:dyDescent="0.25">
      <c r="A1053" s="28" t="s">
        <v>8846</v>
      </c>
      <c r="B1053" s="26" t="s">
        <v>1277</v>
      </c>
      <c r="C1053" s="26" t="s">
        <v>1322</v>
      </c>
      <c r="D1053" s="26" t="s">
        <v>8737</v>
      </c>
      <c r="E1053" s="31"/>
      <c r="F1053" s="31" t="s">
        <v>217</v>
      </c>
      <c r="G1053" s="26" t="s">
        <v>88</v>
      </c>
      <c r="H1053" s="26"/>
      <c r="I1053" s="26"/>
      <c r="J1053" s="26"/>
      <c r="K1053" s="31"/>
      <c r="L1053" s="26"/>
      <c r="M1053" s="26"/>
      <c r="N1053" s="26"/>
      <c r="O1053" s="26"/>
    </row>
    <row r="1054" spans="1:15" x14ac:dyDescent="0.25">
      <c r="A1054" s="28" t="s">
        <v>8861</v>
      </c>
      <c r="B1054" s="26" t="s">
        <v>1277</v>
      </c>
      <c r="C1054" s="26" t="s">
        <v>7611</v>
      </c>
      <c r="D1054" s="26" t="s">
        <v>8862</v>
      </c>
      <c r="E1054" s="31"/>
      <c r="F1054" s="31" t="s">
        <v>217</v>
      </c>
      <c r="G1054" s="26" t="s">
        <v>88</v>
      </c>
      <c r="H1054" s="26"/>
      <c r="I1054" s="26"/>
      <c r="J1054" s="26"/>
      <c r="K1054" s="31"/>
      <c r="L1054" s="26"/>
      <c r="M1054" s="26"/>
      <c r="N1054" s="26"/>
      <c r="O1054" s="26"/>
    </row>
    <row r="1055" spans="1:15" x14ac:dyDescent="0.25">
      <c r="A1055" s="28" t="s">
        <v>8863</v>
      </c>
      <c r="B1055" s="26" t="s">
        <v>1277</v>
      </c>
      <c r="C1055" s="26" t="s">
        <v>7611</v>
      </c>
      <c r="D1055" s="26" t="s">
        <v>8862</v>
      </c>
      <c r="E1055" s="31"/>
      <c r="F1055" s="31" t="s">
        <v>217</v>
      </c>
      <c r="G1055" s="26" t="s">
        <v>88</v>
      </c>
      <c r="H1055" s="26"/>
      <c r="I1055" s="26"/>
      <c r="J1055" s="26"/>
      <c r="K1055" s="31"/>
      <c r="L1055" s="26"/>
      <c r="M1055" s="26"/>
      <c r="N1055" s="26"/>
      <c r="O1055" s="26"/>
    </row>
    <row r="1056" spans="1:15" x14ac:dyDescent="0.25">
      <c r="A1056" s="28" t="s">
        <v>8864</v>
      </c>
      <c r="B1056" s="26" t="s">
        <v>1277</v>
      </c>
      <c r="C1056" s="26" t="s">
        <v>7611</v>
      </c>
      <c r="D1056" s="26" t="s">
        <v>8862</v>
      </c>
      <c r="E1056" s="31"/>
      <c r="F1056" s="31" t="s">
        <v>217</v>
      </c>
      <c r="G1056" s="26" t="s">
        <v>88</v>
      </c>
      <c r="H1056" s="26"/>
      <c r="I1056" s="26"/>
      <c r="J1056" s="26"/>
      <c r="K1056" s="31"/>
      <c r="L1056" s="26"/>
      <c r="M1056" s="26"/>
      <c r="N1056" s="26"/>
      <c r="O1056" s="26"/>
    </row>
    <row r="1057" spans="1:15" x14ac:dyDescent="0.25">
      <c r="A1057" s="28" t="s">
        <v>8865</v>
      </c>
      <c r="B1057" s="26" t="s">
        <v>1277</v>
      </c>
      <c r="C1057" s="26" t="s">
        <v>7611</v>
      </c>
      <c r="D1057" s="26" t="s">
        <v>8862</v>
      </c>
      <c r="E1057" s="31"/>
      <c r="F1057" s="31" t="s">
        <v>217</v>
      </c>
      <c r="G1057" s="26" t="s">
        <v>88</v>
      </c>
      <c r="H1057" s="26"/>
      <c r="I1057" s="26"/>
      <c r="J1057" s="26"/>
      <c r="K1057" s="31"/>
      <c r="L1057" s="26"/>
      <c r="M1057" s="26"/>
      <c r="N1057" s="26"/>
      <c r="O1057" s="26"/>
    </row>
    <row r="1058" spans="1:15" x14ac:dyDescent="0.25">
      <c r="A1058" s="28" t="s">
        <v>8866</v>
      </c>
      <c r="B1058" s="26" t="s">
        <v>1277</v>
      </c>
      <c r="C1058" s="26" t="s">
        <v>7611</v>
      </c>
      <c r="D1058" s="26" t="s">
        <v>8862</v>
      </c>
      <c r="E1058" s="31"/>
      <c r="F1058" s="31" t="s">
        <v>217</v>
      </c>
      <c r="G1058" s="26" t="s">
        <v>88</v>
      </c>
      <c r="H1058" s="26"/>
      <c r="I1058" s="26"/>
      <c r="J1058" s="26"/>
      <c r="K1058" s="31"/>
      <c r="L1058" s="26"/>
      <c r="M1058" s="26"/>
      <c r="N1058" s="26"/>
      <c r="O1058" s="26"/>
    </row>
    <row r="1059" spans="1:15" x14ac:dyDescent="0.25">
      <c r="A1059" s="28" t="s">
        <v>8867</v>
      </c>
      <c r="B1059" s="26" t="s">
        <v>1277</v>
      </c>
      <c r="C1059" s="26" t="s">
        <v>7611</v>
      </c>
      <c r="D1059" s="26" t="s">
        <v>8862</v>
      </c>
      <c r="E1059" s="31"/>
      <c r="F1059" s="31" t="s">
        <v>217</v>
      </c>
      <c r="G1059" s="26" t="s">
        <v>88</v>
      </c>
      <c r="H1059" s="26"/>
      <c r="I1059" s="26"/>
      <c r="J1059" s="26"/>
      <c r="K1059" s="31"/>
      <c r="L1059" s="26"/>
      <c r="M1059" s="26"/>
      <c r="N1059" s="26"/>
      <c r="O1059" s="26"/>
    </row>
    <row r="1060" spans="1:15" x14ac:dyDescent="0.25">
      <c r="A1060" s="28" t="s">
        <v>8868</v>
      </c>
      <c r="B1060" s="26" t="s">
        <v>1277</v>
      </c>
      <c r="C1060" s="26" t="s">
        <v>7611</v>
      </c>
      <c r="D1060" s="26" t="s">
        <v>8862</v>
      </c>
      <c r="E1060" s="31"/>
      <c r="F1060" s="31" t="s">
        <v>217</v>
      </c>
      <c r="G1060" s="26" t="s">
        <v>88</v>
      </c>
      <c r="H1060" s="26"/>
      <c r="I1060" s="26"/>
      <c r="J1060" s="26"/>
      <c r="K1060" s="31"/>
      <c r="L1060" s="26"/>
      <c r="M1060" s="26"/>
      <c r="N1060" s="26"/>
      <c r="O1060" s="26"/>
    </row>
    <row r="1061" spans="1:15" x14ac:dyDescent="0.25">
      <c r="A1061" s="28" t="s">
        <v>8869</v>
      </c>
      <c r="B1061" s="26" t="s">
        <v>1277</v>
      </c>
      <c r="C1061" s="26" t="s">
        <v>7611</v>
      </c>
      <c r="D1061" s="26" t="s">
        <v>8862</v>
      </c>
      <c r="E1061" s="31"/>
      <c r="F1061" s="31" t="s">
        <v>217</v>
      </c>
      <c r="G1061" s="26" t="s">
        <v>88</v>
      </c>
      <c r="H1061" s="26"/>
      <c r="I1061" s="26"/>
      <c r="J1061" s="26"/>
      <c r="K1061" s="31"/>
      <c r="L1061" s="26"/>
      <c r="M1061" s="26"/>
      <c r="N1061" s="26"/>
      <c r="O1061" s="26"/>
    </row>
    <row r="1062" spans="1:15" x14ac:dyDescent="0.25">
      <c r="A1062" s="28" t="s">
        <v>8870</v>
      </c>
      <c r="B1062" s="26" t="s">
        <v>1277</v>
      </c>
      <c r="C1062" s="26" t="s">
        <v>7611</v>
      </c>
      <c r="D1062" s="26" t="s">
        <v>8862</v>
      </c>
      <c r="E1062" s="31"/>
      <c r="F1062" s="31" t="s">
        <v>217</v>
      </c>
      <c r="G1062" s="26" t="s">
        <v>88</v>
      </c>
      <c r="H1062" s="26"/>
      <c r="I1062" s="26"/>
      <c r="J1062" s="26"/>
      <c r="K1062" s="31"/>
      <c r="L1062" s="26"/>
      <c r="M1062" s="26"/>
      <c r="N1062" s="26"/>
      <c r="O1062" s="26"/>
    </row>
    <row r="1063" spans="1:15" x14ac:dyDescent="0.25">
      <c r="A1063" s="28" t="s">
        <v>8871</v>
      </c>
      <c r="B1063" s="26" t="s">
        <v>1277</v>
      </c>
      <c r="C1063" s="26" t="s">
        <v>7611</v>
      </c>
      <c r="D1063" s="26" t="s">
        <v>8862</v>
      </c>
      <c r="E1063" s="31"/>
      <c r="F1063" s="31" t="s">
        <v>217</v>
      </c>
      <c r="G1063" s="26" t="s">
        <v>88</v>
      </c>
      <c r="H1063" s="26"/>
      <c r="I1063" s="26"/>
      <c r="J1063" s="26"/>
      <c r="K1063" s="31"/>
      <c r="L1063" s="26"/>
      <c r="M1063" s="26"/>
      <c r="N1063" s="26"/>
      <c r="O1063" s="26"/>
    </row>
    <row r="1064" spans="1:15" x14ac:dyDescent="0.25">
      <c r="A1064" s="28" t="s">
        <v>8872</v>
      </c>
      <c r="B1064" s="26" t="s">
        <v>1277</v>
      </c>
      <c r="C1064" s="26" t="s">
        <v>7611</v>
      </c>
      <c r="D1064" s="26" t="s">
        <v>8862</v>
      </c>
      <c r="E1064" s="31"/>
      <c r="F1064" s="31" t="s">
        <v>217</v>
      </c>
      <c r="G1064" s="26" t="s">
        <v>88</v>
      </c>
      <c r="H1064" s="26"/>
      <c r="I1064" s="26"/>
      <c r="J1064" s="26"/>
      <c r="K1064" s="31"/>
      <c r="L1064" s="26"/>
      <c r="M1064" s="26"/>
      <c r="N1064" s="26"/>
      <c r="O1064" s="26"/>
    </row>
    <row r="1065" spans="1:15" x14ac:dyDescent="0.25">
      <c r="A1065" s="28" t="s">
        <v>8873</v>
      </c>
      <c r="B1065" s="26" t="s">
        <v>1277</v>
      </c>
      <c r="C1065" s="26" t="s">
        <v>7611</v>
      </c>
      <c r="D1065" s="26" t="s">
        <v>8862</v>
      </c>
      <c r="E1065" s="31"/>
      <c r="F1065" s="31" t="s">
        <v>217</v>
      </c>
      <c r="G1065" s="26" t="s">
        <v>88</v>
      </c>
      <c r="H1065" s="26"/>
      <c r="I1065" s="26"/>
      <c r="J1065" s="26"/>
      <c r="K1065" s="31"/>
      <c r="L1065" s="26"/>
      <c r="M1065" s="26"/>
      <c r="N1065" s="26"/>
      <c r="O1065" s="26"/>
    </row>
    <row r="1066" spans="1:15" x14ac:dyDescent="0.25">
      <c r="A1066" s="28" t="s">
        <v>8874</v>
      </c>
      <c r="B1066" s="26" t="s">
        <v>1277</v>
      </c>
      <c r="C1066" s="26" t="s">
        <v>7611</v>
      </c>
      <c r="D1066" s="26" t="s">
        <v>8862</v>
      </c>
      <c r="E1066" s="31"/>
      <c r="F1066" s="31" t="s">
        <v>217</v>
      </c>
      <c r="G1066" s="26" t="s">
        <v>88</v>
      </c>
      <c r="H1066" s="26"/>
      <c r="I1066" s="26"/>
      <c r="J1066" s="26"/>
      <c r="K1066" s="31"/>
      <c r="L1066" s="26"/>
      <c r="M1066" s="26"/>
      <c r="N1066" s="26"/>
      <c r="O1066" s="26"/>
    </row>
    <row r="1067" spans="1:15" x14ac:dyDescent="0.25">
      <c r="A1067" s="28" t="s">
        <v>8875</v>
      </c>
      <c r="B1067" s="26" t="s">
        <v>1277</v>
      </c>
      <c r="C1067" s="26" t="s">
        <v>7611</v>
      </c>
      <c r="D1067" s="26" t="s">
        <v>8862</v>
      </c>
      <c r="E1067" s="31"/>
      <c r="F1067" s="31" t="s">
        <v>217</v>
      </c>
      <c r="G1067" s="26" t="s">
        <v>88</v>
      </c>
      <c r="H1067" s="26"/>
      <c r="I1067" s="26"/>
      <c r="J1067" s="26"/>
      <c r="K1067" s="31"/>
      <c r="L1067" s="26"/>
      <c r="M1067" s="26"/>
      <c r="N1067" s="26"/>
      <c r="O1067" s="26"/>
    </row>
    <row r="1068" spans="1:15" x14ac:dyDescent="0.25">
      <c r="A1068" s="28" t="s">
        <v>8876</v>
      </c>
      <c r="B1068" s="26" t="s">
        <v>1277</v>
      </c>
      <c r="C1068" s="26" t="s">
        <v>7611</v>
      </c>
      <c r="D1068" s="26" t="s">
        <v>8862</v>
      </c>
      <c r="E1068" s="31"/>
      <c r="F1068" s="31" t="s">
        <v>217</v>
      </c>
      <c r="G1068" s="26" t="s">
        <v>88</v>
      </c>
      <c r="H1068" s="26"/>
      <c r="I1068" s="26"/>
      <c r="J1068" s="26"/>
      <c r="K1068" s="31"/>
      <c r="L1068" s="26"/>
      <c r="M1068" s="26"/>
      <c r="N1068" s="26"/>
      <c r="O1068" s="26"/>
    </row>
    <row r="1069" spans="1:15" x14ac:dyDescent="0.25">
      <c r="A1069" s="28" t="s">
        <v>8877</v>
      </c>
      <c r="B1069" s="26" t="s">
        <v>1277</v>
      </c>
      <c r="C1069" s="26" t="s">
        <v>7611</v>
      </c>
      <c r="D1069" s="26" t="s">
        <v>8862</v>
      </c>
      <c r="E1069" s="31"/>
      <c r="F1069" s="31" t="s">
        <v>217</v>
      </c>
      <c r="G1069" s="26" t="s">
        <v>88</v>
      </c>
      <c r="H1069" s="26"/>
      <c r="I1069" s="26"/>
      <c r="J1069" s="26"/>
      <c r="K1069" s="31"/>
      <c r="L1069" s="26"/>
      <c r="M1069" s="26"/>
      <c r="N1069" s="26"/>
      <c r="O1069" s="26"/>
    </row>
    <row r="1070" spans="1:15" x14ac:dyDescent="0.25">
      <c r="A1070" s="28" t="s">
        <v>8878</v>
      </c>
      <c r="B1070" s="26" t="s">
        <v>1277</v>
      </c>
      <c r="C1070" s="26" t="s">
        <v>7611</v>
      </c>
      <c r="D1070" s="26" t="s">
        <v>8862</v>
      </c>
      <c r="E1070" s="31"/>
      <c r="F1070" s="31" t="s">
        <v>217</v>
      </c>
      <c r="G1070" s="26" t="s">
        <v>88</v>
      </c>
      <c r="H1070" s="26"/>
      <c r="I1070" s="26"/>
      <c r="J1070" s="26"/>
      <c r="K1070" s="31"/>
      <c r="L1070" s="26"/>
      <c r="M1070" s="26"/>
      <c r="N1070" s="26"/>
      <c r="O1070" s="26"/>
    </row>
    <row r="1071" spans="1:15" x14ac:dyDescent="0.25">
      <c r="A1071" s="28" t="s">
        <v>8879</v>
      </c>
      <c r="B1071" s="26" t="s">
        <v>1277</v>
      </c>
      <c r="C1071" s="26" t="s">
        <v>7611</v>
      </c>
      <c r="D1071" s="26" t="s">
        <v>8862</v>
      </c>
      <c r="E1071" s="31"/>
      <c r="F1071" s="31" t="s">
        <v>217</v>
      </c>
      <c r="G1071" s="26" t="s">
        <v>88</v>
      </c>
      <c r="H1071" s="26"/>
      <c r="I1071" s="26"/>
      <c r="J1071" s="26"/>
      <c r="K1071" s="31"/>
      <c r="L1071" s="26"/>
      <c r="M1071" s="26"/>
      <c r="N1071" s="26"/>
      <c r="O1071" s="26"/>
    </row>
    <row r="1072" spans="1:15" x14ac:dyDescent="0.25">
      <c r="A1072" s="28" t="s">
        <v>8880</v>
      </c>
      <c r="B1072" s="26" t="s">
        <v>1277</v>
      </c>
      <c r="C1072" s="26" t="s">
        <v>7611</v>
      </c>
      <c r="D1072" s="26" t="s">
        <v>8862</v>
      </c>
      <c r="E1072" s="31"/>
      <c r="F1072" s="31" t="s">
        <v>217</v>
      </c>
      <c r="G1072" s="26" t="s">
        <v>88</v>
      </c>
      <c r="H1072" s="26"/>
      <c r="I1072" s="26"/>
      <c r="J1072" s="26"/>
      <c r="K1072" s="31"/>
      <c r="L1072" s="26"/>
      <c r="M1072" s="26"/>
      <c r="N1072" s="26"/>
      <c r="O1072" s="26"/>
    </row>
    <row r="1073" spans="1:15" x14ac:dyDescent="0.25">
      <c r="A1073" s="28" t="s">
        <v>8881</v>
      </c>
      <c r="B1073" s="26" t="s">
        <v>1277</v>
      </c>
      <c r="C1073" s="26" t="s">
        <v>7611</v>
      </c>
      <c r="D1073" s="26" t="s">
        <v>8862</v>
      </c>
      <c r="E1073" s="31"/>
      <c r="F1073" s="31" t="s">
        <v>217</v>
      </c>
      <c r="G1073" s="26" t="s">
        <v>88</v>
      </c>
      <c r="H1073" s="26"/>
      <c r="I1073" s="26"/>
      <c r="J1073" s="26"/>
      <c r="K1073" s="31"/>
      <c r="L1073" s="26"/>
      <c r="M1073" s="26"/>
      <c r="N1073" s="26"/>
      <c r="O1073" s="26"/>
    </row>
    <row r="1074" spans="1:15" x14ac:dyDescent="0.25">
      <c r="A1074" s="28" t="s">
        <v>8882</v>
      </c>
      <c r="B1074" s="26" t="s">
        <v>1277</v>
      </c>
      <c r="C1074" s="26" t="s">
        <v>7611</v>
      </c>
      <c r="D1074" s="26" t="s">
        <v>8862</v>
      </c>
      <c r="E1074" s="31"/>
      <c r="F1074" s="31" t="s">
        <v>217</v>
      </c>
      <c r="G1074" s="26" t="s">
        <v>88</v>
      </c>
      <c r="H1074" s="26"/>
      <c r="I1074" s="26"/>
      <c r="J1074" s="26"/>
      <c r="K1074" s="31"/>
      <c r="L1074" s="26"/>
      <c r="M1074" s="26"/>
      <c r="N1074" s="26"/>
      <c r="O1074" s="26"/>
    </row>
    <row r="1075" spans="1:15" x14ac:dyDescent="0.25">
      <c r="A1075" s="28" t="s">
        <v>8883</v>
      </c>
      <c r="B1075" s="26" t="s">
        <v>1277</v>
      </c>
      <c r="C1075" s="26" t="s">
        <v>7611</v>
      </c>
      <c r="D1075" s="26" t="s">
        <v>8862</v>
      </c>
      <c r="E1075" s="31"/>
      <c r="F1075" s="31" t="s">
        <v>217</v>
      </c>
      <c r="G1075" s="26" t="s">
        <v>88</v>
      </c>
      <c r="H1075" s="26"/>
      <c r="I1075" s="26"/>
      <c r="J1075" s="26"/>
      <c r="K1075" s="31"/>
      <c r="L1075" s="26"/>
      <c r="M1075" s="26"/>
      <c r="N1075" s="26"/>
      <c r="O1075" s="26"/>
    </row>
    <row r="1076" spans="1:15" x14ac:dyDescent="0.25">
      <c r="A1076" s="28" t="s">
        <v>8884</v>
      </c>
      <c r="B1076" s="26" t="s">
        <v>1277</v>
      </c>
      <c r="C1076" s="26" t="s">
        <v>7611</v>
      </c>
      <c r="D1076" s="26" t="s">
        <v>8862</v>
      </c>
      <c r="E1076" s="31"/>
      <c r="F1076" s="31" t="s">
        <v>217</v>
      </c>
      <c r="G1076" s="26" t="s">
        <v>88</v>
      </c>
      <c r="H1076" s="26"/>
      <c r="I1076" s="26"/>
      <c r="J1076" s="26"/>
      <c r="K1076" s="31"/>
      <c r="L1076" s="26"/>
      <c r="M1076" s="26"/>
      <c r="N1076" s="26"/>
      <c r="O1076" s="26"/>
    </row>
    <row r="1077" spans="1:15" x14ac:dyDescent="0.25">
      <c r="A1077" s="28" t="s">
        <v>8885</v>
      </c>
      <c r="B1077" s="26" t="s">
        <v>1277</v>
      </c>
      <c r="C1077" s="26" t="s">
        <v>7611</v>
      </c>
      <c r="D1077" s="26" t="s">
        <v>8862</v>
      </c>
      <c r="E1077" s="31"/>
      <c r="F1077" s="31" t="s">
        <v>217</v>
      </c>
      <c r="G1077" s="26" t="s">
        <v>88</v>
      </c>
      <c r="H1077" s="26"/>
      <c r="I1077" s="26"/>
      <c r="J1077" s="26"/>
      <c r="K1077" s="31"/>
      <c r="L1077" s="26"/>
      <c r="M1077" s="26"/>
      <c r="N1077" s="26"/>
      <c r="O1077" s="26"/>
    </row>
    <row r="1078" spans="1:15" x14ac:dyDescent="0.25">
      <c r="A1078" s="28" t="s">
        <v>8886</v>
      </c>
      <c r="B1078" s="26" t="s">
        <v>1277</v>
      </c>
      <c r="C1078" s="26" t="s">
        <v>7611</v>
      </c>
      <c r="D1078" s="26" t="s">
        <v>8862</v>
      </c>
      <c r="E1078" s="31"/>
      <c r="F1078" s="31" t="s">
        <v>217</v>
      </c>
      <c r="G1078" s="26" t="s">
        <v>88</v>
      </c>
      <c r="H1078" s="26"/>
      <c r="I1078" s="26"/>
      <c r="J1078" s="26"/>
      <c r="K1078" s="31"/>
      <c r="L1078" s="26"/>
      <c r="M1078" s="26"/>
      <c r="N1078" s="26"/>
      <c r="O1078" s="26"/>
    </row>
    <row r="1079" spans="1:15" x14ac:dyDescent="0.25">
      <c r="A1079" s="28" t="s">
        <v>8887</v>
      </c>
      <c r="B1079" s="26" t="s">
        <v>1277</v>
      </c>
      <c r="C1079" s="26" t="s">
        <v>7611</v>
      </c>
      <c r="D1079" s="26" t="s">
        <v>8862</v>
      </c>
      <c r="E1079" s="31"/>
      <c r="F1079" s="31" t="s">
        <v>217</v>
      </c>
      <c r="G1079" s="26" t="s">
        <v>88</v>
      </c>
      <c r="H1079" s="26"/>
      <c r="I1079" s="26"/>
      <c r="J1079" s="26"/>
      <c r="K1079" s="31"/>
      <c r="L1079" s="26"/>
      <c r="M1079" s="26"/>
      <c r="N1079" s="26"/>
      <c r="O1079" s="26"/>
    </row>
    <row r="1080" spans="1:15" x14ac:dyDescent="0.25">
      <c r="A1080" s="28" t="s">
        <v>8888</v>
      </c>
      <c r="B1080" s="26" t="s">
        <v>1277</v>
      </c>
      <c r="C1080" s="26" t="s">
        <v>7611</v>
      </c>
      <c r="D1080" s="26" t="s">
        <v>8862</v>
      </c>
      <c r="E1080" s="31"/>
      <c r="F1080" s="31" t="s">
        <v>217</v>
      </c>
      <c r="G1080" s="26" t="s">
        <v>88</v>
      </c>
      <c r="H1080" s="26"/>
      <c r="I1080" s="26"/>
      <c r="J1080" s="26"/>
      <c r="K1080" s="31"/>
      <c r="L1080" s="26"/>
      <c r="M1080" s="26"/>
      <c r="N1080" s="26"/>
      <c r="O1080" s="26"/>
    </row>
    <row r="1081" spans="1:15" x14ac:dyDescent="0.25">
      <c r="A1081" s="28" t="s">
        <v>8889</v>
      </c>
      <c r="B1081" s="26" t="s">
        <v>1277</v>
      </c>
      <c r="C1081" s="26" t="s">
        <v>7611</v>
      </c>
      <c r="D1081" s="26" t="s">
        <v>8862</v>
      </c>
      <c r="E1081" s="31"/>
      <c r="F1081" s="31" t="s">
        <v>217</v>
      </c>
      <c r="G1081" s="26" t="s">
        <v>88</v>
      </c>
      <c r="H1081" s="26"/>
      <c r="I1081" s="26"/>
      <c r="J1081" s="26"/>
      <c r="K1081" s="31"/>
      <c r="L1081" s="26"/>
      <c r="M1081" s="26"/>
      <c r="N1081" s="26"/>
      <c r="O1081" s="26"/>
    </row>
    <row r="1082" spans="1:15" x14ac:dyDescent="0.25">
      <c r="A1082" s="28" t="s">
        <v>8890</v>
      </c>
      <c r="B1082" s="26" t="s">
        <v>1277</v>
      </c>
      <c r="C1082" s="26" t="s">
        <v>7611</v>
      </c>
      <c r="D1082" s="26" t="s">
        <v>8862</v>
      </c>
      <c r="E1082" s="31"/>
      <c r="F1082" s="31" t="s">
        <v>217</v>
      </c>
      <c r="G1082" s="26" t="s">
        <v>88</v>
      </c>
      <c r="H1082" s="26"/>
      <c r="I1082" s="26"/>
      <c r="J1082" s="26"/>
      <c r="K1082" s="31"/>
      <c r="L1082" s="26"/>
      <c r="M1082" s="26"/>
      <c r="N1082" s="26"/>
      <c r="O1082" s="26"/>
    </row>
    <row r="1083" spans="1:15" x14ac:dyDescent="0.25">
      <c r="A1083" s="28" t="s">
        <v>8891</v>
      </c>
      <c r="B1083" s="26" t="s">
        <v>1277</v>
      </c>
      <c r="C1083" s="26" t="s">
        <v>7611</v>
      </c>
      <c r="D1083" s="26" t="s">
        <v>8862</v>
      </c>
      <c r="E1083" s="31"/>
      <c r="F1083" s="31" t="s">
        <v>217</v>
      </c>
      <c r="G1083" s="26" t="s">
        <v>88</v>
      </c>
      <c r="H1083" s="26"/>
      <c r="I1083" s="26"/>
      <c r="J1083" s="26"/>
      <c r="K1083" s="31"/>
      <c r="L1083" s="26"/>
      <c r="M1083" s="26"/>
      <c r="N1083" s="26"/>
      <c r="O1083" s="26"/>
    </row>
    <row r="1084" spans="1:15" x14ac:dyDescent="0.25">
      <c r="A1084" s="28" t="s">
        <v>8892</v>
      </c>
      <c r="B1084" s="26" t="s">
        <v>1277</v>
      </c>
      <c r="C1084" s="26" t="s">
        <v>1339</v>
      </c>
      <c r="D1084" s="26" t="s">
        <v>1328</v>
      </c>
      <c r="E1084" s="31"/>
      <c r="F1084" s="31" t="s">
        <v>217</v>
      </c>
      <c r="G1084" s="26" t="s">
        <v>88</v>
      </c>
      <c r="H1084" s="26"/>
      <c r="I1084" s="26"/>
      <c r="J1084" s="26"/>
      <c r="K1084" s="31"/>
      <c r="L1084" s="26"/>
      <c r="M1084" s="26"/>
      <c r="N1084" s="26"/>
      <c r="O1084" s="26"/>
    </row>
    <row r="1085" spans="1:15" x14ac:dyDescent="0.25">
      <c r="A1085" s="28" t="s">
        <v>8893</v>
      </c>
      <c r="B1085" s="26" t="s">
        <v>1277</v>
      </c>
      <c r="C1085" s="26" t="s">
        <v>1339</v>
      </c>
      <c r="D1085" s="26" t="s">
        <v>1328</v>
      </c>
      <c r="E1085" s="31"/>
      <c r="F1085" s="31" t="s">
        <v>217</v>
      </c>
      <c r="G1085" s="26" t="s">
        <v>88</v>
      </c>
      <c r="H1085" s="26"/>
      <c r="I1085" s="26"/>
      <c r="J1085" s="26"/>
      <c r="K1085" s="31"/>
      <c r="L1085" s="26"/>
      <c r="M1085" s="26"/>
      <c r="N1085" s="26"/>
      <c r="O1085" s="26"/>
    </row>
    <row r="1086" spans="1:15" x14ac:dyDescent="0.25">
      <c r="A1086" s="28" t="s">
        <v>1325</v>
      </c>
      <c r="B1086" s="26" t="s">
        <v>1277</v>
      </c>
      <c r="C1086" s="26" t="s">
        <v>1339</v>
      </c>
      <c r="D1086" s="26" t="s">
        <v>1328</v>
      </c>
      <c r="E1086" s="31"/>
      <c r="F1086" s="31" t="s">
        <v>217</v>
      </c>
      <c r="G1086" s="26" t="s">
        <v>88</v>
      </c>
      <c r="H1086" s="26"/>
      <c r="I1086" s="26"/>
      <c r="J1086" s="26"/>
      <c r="K1086" s="31"/>
      <c r="L1086" s="26"/>
      <c r="M1086" s="26"/>
      <c r="N1086" s="26"/>
      <c r="O1086" s="26"/>
    </row>
    <row r="1087" spans="1:15" x14ac:dyDescent="0.25">
      <c r="A1087" s="28" t="s">
        <v>1325</v>
      </c>
      <c r="B1087" s="26" t="s">
        <v>1326</v>
      </c>
      <c r="C1087" s="26" t="s">
        <v>1327</v>
      </c>
      <c r="D1087" s="26" t="s">
        <v>1328</v>
      </c>
      <c r="E1087" s="26"/>
      <c r="F1087" s="26" t="s">
        <v>217</v>
      </c>
      <c r="G1087" s="26" t="s">
        <v>88</v>
      </c>
      <c r="H1087" s="26"/>
      <c r="I1087" s="26"/>
      <c r="J1087" s="26" t="s">
        <v>390</v>
      </c>
      <c r="K1087" s="26"/>
      <c r="L1087" s="26"/>
      <c r="M1087" s="26"/>
      <c r="N1087" s="26"/>
      <c r="O1087" s="26"/>
    </row>
    <row r="1088" spans="1:15" x14ac:dyDescent="0.25">
      <c r="A1088" s="28" t="s">
        <v>1329</v>
      </c>
      <c r="B1088" s="26" t="s">
        <v>1277</v>
      </c>
      <c r="C1088" s="26" t="s">
        <v>1339</v>
      </c>
      <c r="D1088" s="26" t="s">
        <v>1328</v>
      </c>
      <c r="E1088" s="31"/>
      <c r="F1088" s="31" t="s">
        <v>217</v>
      </c>
      <c r="G1088" s="26" t="s">
        <v>88</v>
      </c>
      <c r="H1088" s="26"/>
      <c r="I1088" s="26"/>
      <c r="J1088" s="26"/>
      <c r="K1088" s="31"/>
      <c r="L1088" s="26"/>
      <c r="M1088" s="26"/>
      <c r="N1088" s="26"/>
      <c r="O1088" s="26"/>
    </row>
    <row r="1089" spans="1:15" x14ac:dyDescent="0.25">
      <c r="A1089" s="28" t="s">
        <v>1329</v>
      </c>
      <c r="B1089" s="26" t="s">
        <v>1326</v>
      </c>
      <c r="C1089" s="26" t="s">
        <v>1327</v>
      </c>
      <c r="D1089" s="26" t="s">
        <v>1328</v>
      </c>
      <c r="E1089" s="26"/>
      <c r="F1089" s="26" t="s">
        <v>217</v>
      </c>
      <c r="G1089" s="26" t="s">
        <v>88</v>
      </c>
      <c r="H1089" s="26"/>
      <c r="I1089" s="26"/>
      <c r="J1089" s="26" t="s">
        <v>390</v>
      </c>
      <c r="K1089" s="26"/>
      <c r="L1089" s="26"/>
      <c r="M1089" s="26"/>
      <c r="N1089" s="26"/>
      <c r="O1089" s="26"/>
    </row>
    <row r="1090" spans="1:15" x14ac:dyDescent="0.25">
      <c r="A1090" s="28" t="s">
        <v>1330</v>
      </c>
      <c r="B1090" s="26" t="s">
        <v>1277</v>
      </c>
      <c r="C1090" s="26" t="s">
        <v>1339</v>
      </c>
      <c r="D1090" s="26" t="s">
        <v>1328</v>
      </c>
      <c r="E1090" s="31"/>
      <c r="F1090" s="31" t="s">
        <v>217</v>
      </c>
      <c r="G1090" s="26" t="s">
        <v>88</v>
      </c>
      <c r="H1090" s="26"/>
      <c r="I1090" s="26"/>
      <c r="J1090" s="26"/>
      <c r="K1090" s="31"/>
      <c r="L1090" s="26"/>
      <c r="M1090" s="26"/>
      <c r="N1090" s="26"/>
      <c r="O1090" s="26"/>
    </row>
    <row r="1091" spans="1:15" x14ac:dyDescent="0.25">
      <c r="A1091" s="28" t="s">
        <v>1330</v>
      </c>
      <c r="B1091" s="26" t="s">
        <v>1326</v>
      </c>
      <c r="C1091" s="26" t="s">
        <v>1327</v>
      </c>
      <c r="D1091" s="26" t="s">
        <v>1328</v>
      </c>
      <c r="E1091" s="26"/>
      <c r="F1091" s="26" t="s">
        <v>217</v>
      </c>
      <c r="G1091" s="26" t="s">
        <v>88</v>
      </c>
      <c r="H1091" s="26"/>
      <c r="I1091" s="26"/>
      <c r="J1091" s="26" t="s">
        <v>390</v>
      </c>
      <c r="K1091" s="26"/>
      <c r="L1091" s="26"/>
      <c r="M1091" s="26"/>
      <c r="N1091" s="26"/>
      <c r="O1091" s="26"/>
    </row>
    <row r="1092" spans="1:15" x14ac:dyDescent="0.25">
      <c r="A1092" s="28" t="s">
        <v>8894</v>
      </c>
      <c r="B1092" s="26" t="s">
        <v>1277</v>
      </c>
      <c r="C1092" s="26" t="s">
        <v>1339</v>
      </c>
      <c r="D1092" s="26" t="s">
        <v>1328</v>
      </c>
      <c r="E1092" s="31"/>
      <c r="F1092" s="31" t="s">
        <v>217</v>
      </c>
      <c r="G1092" s="26" t="s">
        <v>88</v>
      </c>
      <c r="H1092" s="26"/>
      <c r="I1092" s="26"/>
      <c r="J1092" s="26"/>
      <c r="K1092" s="31"/>
      <c r="L1092" s="26"/>
      <c r="M1092" s="26"/>
      <c r="N1092" s="26"/>
      <c r="O1092" s="26"/>
    </row>
    <row r="1093" spans="1:15" x14ac:dyDescent="0.25">
      <c r="A1093" s="28" t="s">
        <v>1331</v>
      </c>
      <c r="B1093" s="26" t="s">
        <v>1277</v>
      </c>
      <c r="C1093" s="26" t="s">
        <v>1339</v>
      </c>
      <c r="D1093" s="26" t="s">
        <v>1328</v>
      </c>
      <c r="E1093" s="31"/>
      <c r="F1093" s="31" t="s">
        <v>217</v>
      </c>
      <c r="G1093" s="26" t="s">
        <v>88</v>
      </c>
      <c r="H1093" s="26"/>
      <c r="I1093" s="26"/>
      <c r="J1093" s="26"/>
      <c r="K1093" s="31"/>
      <c r="L1093" s="26"/>
      <c r="M1093" s="26"/>
      <c r="N1093" s="26"/>
      <c r="O1093" s="26"/>
    </row>
    <row r="1094" spans="1:15" x14ac:dyDescent="0.25">
      <c r="A1094" s="28" t="s">
        <v>1331</v>
      </c>
      <c r="B1094" s="26" t="s">
        <v>1326</v>
      </c>
      <c r="C1094" s="26" t="s">
        <v>1327</v>
      </c>
      <c r="D1094" s="26" t="s">
        <v>1328</v>
      </c>
      <c r="E1094" s="26"/>
      <c r="F1094" s="26" t="s">
        <v>217</v>
      </c>
      <c r="G1094" s="26" t="s">
        <v>88</v>
      </c>
      <c r="H1094" s="26"/>
      <c r="I1094" s="26"/>
      <c r="J1094" s="26" t="s">
        <v>390</v>
      </c>
      <c r="K1094" s="26"/>
      <c r="L1094" s="26"/>
      <c r="M1094" s="26"/>
      <c r="N1094" s="26"/>
      <c r="O1094" s="26"/>
    </row>
    <row r="1095" spans="1:15" x14ac:dyDescent="0.25">
      <c r="A1095" s="28" t="s">
        <v>8895</v>
      </c>
      <c r="B1095" s="26" t="s">
        <v>1277</v>
      </c>
      <c r="C1095" s="26" t="s">
        <v>1339</v>
      </c>
      <c r="D1095" s="26" t="s">
        <v>1328</v>
      </c>
      <c r="E1095" s="31"/>
      <c r="F1095" s="31" t="s">
        <v>217</v>
      </c>
      <c r="G1095" s="26" t="s">
        <v>88</v>
      </c>
      <c r="H1095" s="26"/>
      <c r="I1095" s="26"/>
      <c r="J1095" s="26"/>
      <c r="K1095" s="31"/>
      <c r="L1095" s="26"/>
      <c r="M1095" s="26"/>
      <c r="N1095" s="26"/>
      <c r="O1095" s="26"/>
    </row>
    <row r="1096" spans="1:15" x14ac:dyDescent="0.25">
      <c r="A1096" s="28" t="s">
        <v>1332</v>
      </c>
      <c r="B1096" s="26" t="s">
        <v>1277</v>
      </c>
      <c r="C1096" s="26" t="s">
        <v>1339</v>
      </c>
      <c r="D1096" s="26" t="s">
        <v>1328</v>
      </c>
      <c r="E1096" s="31"/>
      <c r="F1096" s="31" t="s">
        <v>217</v>
      </c>
      <c r="G1096" s="26" t="s">
        <v>88</v>
      </c>
      <c r="H1096" s="26"/>
      <c r="I1096" s="26"/>
      <c r="J1096" s="26"/>
      <c r="K1096" s="31"/>
      <c r="L1096" s="26"/>
      <c r="M1096" s="26"/>
      <c r="N1096" s="26"/>
      <c r="O1096" s="26"/>
    </row>
    <row r="1097" spans="1:15" x14ac:dyDescent="0.25">
      <c r="A1097" s="28" t="s">
        <v>1332</v>
      </c>
      <c r="B1097" s="26" t="s">
        <v>1326</v>
      </c>
      <c r="C1097" s="26" t="s">
        <v>1327</v>
      </c>
      <c r="D1097" s="26" t="s">
        <v>1328</v>
      </c>
      <c r="E1097" s="26"/>
      <c r="F1097" s="26" t="s">
        <v>217</v>
      </c>
      <c r="G1097" s="26" t="s">
        <v>88</v>
      </c>
      <c r="H1097" s="26"/>
      <c r="I1097" s="26"/>
      <c r="J1097" s="26" t="s">
        <v>390</v>
      </c>
      <c r="K1097" s="26"/>
      <c r="L1097" s="26"/>
      <c r="M1097" s="26"/>
      <c r="N1097" s="26"/>
      <c r="O1097" s="26"/>
    </row>
    <row r="1098" spans="1:15" x14ac:dyDescent="0.25">
      <c r="A1098" s="28" t="s">
        <v>8896</v>
      </c>
      <c r="B1098" s="26" t="s">
        <v>1277</v>
      </c>
      <c r="C1098" s="26" t="s">
        <v>1339</v>
      </c>
      <c r="D1098" s="26" t="s">
        <v>1328</v>
      </c>
      <c r="E1098" s="31"/>
      <c r="F1098" s="31" t="s">
        <v>217</v>
      </c>
      <c r="G1098" s="26" t="s">
        <v>88</v>
      </c>
      <c r="H1098" s="26"/>
      <c r="I1098" s="26"/>
      <c r="J1098" s="26"/>
      <c r="K1098" s="31"/>
      <c r="L1098" s="26"/>
      <c r="M1098" s="26"/>
      <c r="N1098" s="26"/>
      <c r="O1098" s="26"/>
    </row>
    <row r="1099" spans="1:15" x14ac:dyDescent="0.25">
      <c r="A1099" s="28" t="s">
        <v>1333</v>
      </c>
      <c r="B1099" s="26" t="s">
        <v>1277</v>
      </c>
      <c r="C1099" s="26" t="s">
        <v>1339</v>
      </c>
      <c r="D1099" s="26" t="s">
        <v>1328</v>
      </c>
      <c r="E1099" s="31"/>
      <c r="F1099" s="31" t="s">
        <v>217</v>
      </c>
      <c r="G1099" s="26" t="s">
        <v>88</v>
      </c>
      <c r="H1099" s="26"/>
      <c r="I1099" s="26"/>
      <c r="J1099" s="26"/>
      <c r="K1099" s="31"/>
      <c r="L1099" s="26"/>
      <c r="M1099" s="26"/>
      <c r="N1099" s="26"/>
      <c r="O1099" s="26"/>
    </row>
    <row r="1100" spans="1:15" x14ac:dyDescent="0.25">
      <c r="A1100" s="28" t="s">
        <v>1333</v>
      </c>
      <c r="B1100" s="26" t="s">
        <v>1326</v>
      </c>
      <c r="C1100" s="26" t="s">
        <v>1327</v>
      </c>
      <c r="D1100" s="26" t="s">
        <v>1328</v>
      </c>
      <c r="E1100" s="26"/>
      <c r="F1100" s="26" t="s">
        <v>217</v>
      </c>
      <c r="G1100" s="26" t="s">
        <v>88</v>
      </c>
      <c r="H1100" s="26"/>
      <c r="I1100" s="26"/>
      <c r="J1100" s="26" t="s">
        <v>390</v>
      </c>
      <c r="K1100" s="26"/>
      <c r="L1100" s="26"/>
      <c r="M1100" s="26"/>
      <c r="N1100" s="26"/>
      <c r="O1100" s="26"/>
    </row>
    <row r="1101" spans="1:15" x14ac:dyDescent="0.25">
      <c r="A1101" s="28" t="s">
        <v>1334</v>
      </c>
      <c r="B1101" s="26" t="s">
        <v>1277</v>
      </c>
      <c r="C1101" s="26" t="s">
        <v>1339</v>
      </c>
      <c r="D1101" s="26" t="s">
        <v>1328</v>
      </c>
      <c r="E1101" s="31"/>
      <c r="F1101" s="31" t="s">
        <v>217</v>
      </c>
      <c r="G1101" s="26" t="s">
        <v>88</v>
      </c>
      <c r="H1101" s="26"/>
      <c r="I1101" s="26"/>
      <c r="J1101" s="26"/>
      <c r="K1101" s="31"/>
      <c r="L1101" s="26"/>
      <c r="M1101" s="26"/>
      <c r="N1101" s="26"/>
      <c r="O1101" s="26"/>
    </row>
    <row r="1102" spans="1:15" x14ac:dyDescent="0.25">
      <c r="A1102" s="28" t="s">
        <v>1334</v>
      </c>
      <c r="B1102" s="26" t="s">
        <v>1326</v>
      </c>
      <c r="C1102" s="26" t="s">
        <v>1327</v>
      </c>
      <c r="D1102" s="26" t="s">
        <v>1328</v>
      </c>
      <c r="E1102" s="26"/>
      <c r="F1102" s="26" t="s">
        <v>217</v>
      </c>
      <c r="G1102" s="26" t="s">
        <v>88</v>
      </c>
      <c r="H1102" s="26"/>
      <c r="I1102" s="26"/>
      <c r="J1102" s="26" t="s">
        <v>390</v>
      </c>
      <c r="K1102" s="26"/>
      <c r="L1102" s="26"/>
      <c r="M1102" s="26"/>
      <c r="N1102" s="26"/>
      <c r="O1102" s="26"/>
    </row>
    <row r="1103" spans="1:15" x14ac:dyDescent="0.25">
      <c r="A1103" s="28" t="s">
        <v>8897</v>
      </c>
      <c r="B1103" s="26" t="s">
        <v>1277</v>
      </c>
      <c r="C1103" s="26" t="s">
        <v>1339</v>
      </c>
      <c r="D1103" s="26" t="s">
        <v>1328</v>
      </c>
      <c r="E1103" s="31"/>
      <c r="F1103" s="31" t="s">
        <v>217</v>
      </c>
      <c r="G1103" s="26" t="s">
        <v>88</v>
      </c>
      <c r="H1103" s="26"/>
      <c r="I1103" s="26"/>
      <c r="J1103" s="26"/>
      <c r="K1103" s="31"/>
      <c r="L1103" s="26"/>
      <c r="M1103" s="26"/>
      <c r="N1103" s="26"/>
      <c r="O1103" s="26"/>
    </row>
    <row r="1104" spans="1:15" x14ac:dyDescent="0.25">
      <c r="A1104" s="28" t="s">
        <v>8898</v>
      </c>
      <c r="B1104" s="26" t="s">
        <v>1277</v>
      </c>
      <c r="C1104" s="26" t="s">
        <v>1339</v>
      </c>
      <c r="D1104" s="26" t="s">
        <v>1328</v>
      </c>
      <c r="E1104" s="31"/>
      <c r="F1104" s="31" t="s">
        <v>217</v>
      </c>
      <c r="G1104" s="26" t="s">
        <v>88</v>
      </c>
      <c r="H1104" s="26"/>
      <c r="I1104" s="26"/>
      <c r="J1104" s="26"/>
      <c r="K1104" s="31"/>
      <c r="L1104" s="26"/>
      <c r="M1104" s="26"/>
      <c r="N1104" s="26"/>
      <c r="O1104" s="26"/>
    </row>
    <row r="1105" spans="1:15" x14ac:dyDescent="0.25">
      <c r="A1105" s="28" t="s">
        <v>1335</v>
      </c>
      <c r="B1105" s="26" t="s">
        <v>1277</v>
      </c>
      <c r="C1105" s="26" t="s">
        <v>1339</v>
      </c>
      <c r="D1105" s="26" t="s">
        <v>1328</v>
      </c>
      <c r="E1105" s="31"/>
      <c r="F1105" s="31" t="s">
        <v>217</v>
      </c>
      <c r="G1105" s="26" t="s">
        <v>88</v>
      </c>
      <c r="H1105" s="26"/>
      <c r="I1105" s="26"/>
      <c r="J1105" s="26"/>
      <c r="K1105" s="31"/>
      <c r="L1105" s="26"/>
      <c r="M1105" s="26"/>
      <c r="N1105" s="26"/>
      <c r="O1105" s="26"/>
    </row>
    <row r="1106" spans="1:15" x14ac:dyDescent="0.25">
      <c r="A1106" s="28" t="s">
        <v>1335</v>
      </c>
      <c r="B1106" s="26" t="s">
        <v>1326</v>
      </c>
      <c r="C1106" s="26" t="s">
        <v>1327</v>
      </c>
      <c r="D1106" s="26" t="s">
        <v>1328</v>
      </c>
      <c r="E1106" s="26"/>
      <c r="F1106" s="26" t="s">
        <v>217</v>
      </c>
      <c r="G1106" s="26" t="s">
        <v>88</v>
      </c>
      <c r="H1106" s="26"/>
      <c r="I1106" s="26"/>
      <c r="J1106" s="26" t="s">
        <v>1336</v>
      </c>
      <c r="K1106" s="26"/>
      <c r="L1106" s="26"/>
      <c r="M1106" s="26"/>
      <c r="N1106" s="26"/>
      <c r="O1106" s="26"/>
    </row>
    <row r="1107" spans="1:15" x14ac:dyDescent="0.25">
      <c r="A1107" s="28" t="s">
        <v>1337</v>
      </c>
      <c r="B1107" s="26" t="s">
        <v>1277</v>
      </c>
      <c r="C1107" s="26" t="s">
        <v>1339</v>
      </c>
      <c r="D1107" s="26" t="s">
        <v>1328</v>
      </c>
      <c r="E1107" s="31"/>
      <c r="F1107" s="31" t="s">
        <v>217</v>
      </c>
      <c r="G1107" s="26" t="s">
        <v>88</v>
      </c>
      <c r="H1107" s="26"/>
      <c r="I1107" s="26"/>
      <c r="J1107" s="26"/>
      <c r="K1107" s="31"/>
      <c r="L1107" s="26"/>
      <c r="M1107" s="26"/>
      <c r="N1107" s="26"/>
      <c r="O1107" s="26"/>
    </row>
    <row r="1108" spans="1:15" x14ac:dyDescent="0.25">
      <c r="A1108" s="28" t="s">
        <v>1337</v>
      </c>
      <c r="B1108" s="26" t="s">
        <v>1326</v>
      </c>
      <c r="C1108" s="26" t="s">
        <v>1327</v>
      </c>
      <c r="D1108" s="26" t="s">
        <v>1328</v>
      </c>
      <c r="E1108" s="31"/>
      <c r="F1108" s="26" t="s">
        <v>217</v>
      </c>
      <c r="G1108" s="26" t="s">
        <v>88</v>
      </c>
      <c r="H1108" s="26"/>
      <c r="I1108" s="26"/>
      <c r="J1108" s="26" t="s">
        <v>1336</v>
      </c>
      <c r="K1108" s="31"/>
      <c r="L1108" s="26"/>
      <c r="M1108" s="26"/>
      <c r="N1108" s="26"/>
      <c r="O1108" s="26"/>
    </row>
    <row r="1109" spans="1:15" x14ac:dyDescent="0.25">
      <c r="A1109" s="28" t="s">
        <v>1338</v>
      </c>
      <c r="B1109" s="26" t="s">
        <v>1326</v>
      </c>
      <c r="C1109" s="26" t="s">
        <v>1339</v>
      </c>
      <c r="D1109" s="26" t="s">
        <v>1328</v>
      </c>
      <c r="E1109" s="26"/>
      <c r="F1109" s="26" t="s">
        <v>217</v>
      </c>
      <c r="G1109" s="26" t="s">
        <v>88</v>
      </c>
      <c r="H1109" s="26"/>
      <c r="I1109" s="26"/>
      <c r="J1109" s="26" t="s">
        <v>390</v>
      </c>
      <c r="K1109" s="26"/>
      <c r="L1109" s="26"/>
      <c r="M1109" s="26"/>
      <c r="N1109" s="26"/>
      <c r="O1109" s="26"/>
    </row>
    <row r="1110" spans="1:15" x14ac:dyDescent="0.25">
      <c r="A1110" s="28" t="s">
        <v>1338</v>
      </c>
      <c r="B1110" s="26" t="s">
        <v>1277</v>
      </c>
      <c r="C1110" s="26" t="s">
        <v>1339</v>
      </c>
      <c r="D1110" s="26" t="s">
        <v>1328</v>
      </c>
      <c r="E1110" s="31"/>
      <c r="F1110" s="31" t="s">
        <v>217</v>
      </c>
      <c r="G1110" s="26" t="s">
        <v>88</v>
      </c>
      <c r="H1110" s="26"/>
      <c r="I1110" s="26"/>
      <c r="J1110" s="26"/>
      <c r="K1110" s="31"/>
      <c r="L1110" s="26"/>
      <c r="M1110" s="26"/>
      <c r="N1110" s="26"/>
      <c r="O1110" s="26"/>
    </row>
    <row r="1111" spans="1:15" x14ac:dyDescent="0.25">
      <c r="A1111" s="28" t="s">
        <v>8899</v>
      </c>
      <c r="B1111" s="26" t="s">
        <v>1277</v>
      </c>
      <c r="C1111" s="26" t="s">
        <v>1339</v>
      </c>
      <c r="D1111" s="26" t="s">
        <v>1328</v>
      </c>
      <c r="E1111" s="31"/>
      <c r="F1111" s="31" t="s">
        <v>217</v>
      </c>
      <c r="G1111" s="26" t="s">
        <v>88</v>
      </c>
      <c r="H1111" s="26"/>
      <c r="I1111" s="26"/>
      <c r="J1111" s="26"/>
      <c r="K1111" s="31"/>
      <c r="L1111" s="26"/>
      <c r="M1111" s="26"/>
      <c r="N1111" s="26"/>
      <c r="O1111" s="26"/>
    </row>
    <row r="1112" spans="1:15" x14ac:dyDescent="0.25">
      <c r="A1112" s="28" t="s">
        <v>1340</v>
      </c>
      <c r="B1112" s="26" t="s">
        <v>1277</v>
      </c>
      <c r="C1112" s="26" t="s">
        <v>1339</v>
      </c>
      <c r="D1112" s="26" t="s">
        <v>1328</v>
      </c>
      <c r="E1112" s="31"/>
      <c r="F1112" s="31" t="s">
        <v>217</v>
      </c>
      <c r="G1112" s="26" t="s">
        <v>88</v>
      </c>
      <c r="H1112" s="26"/>
      <c r="I1112" s="26"/>
      <c r="J1112" s="26"/>
      <c r="K1112" s="31"/>
      <c r="L1112" s="26"/>
      <c r="M1112" s="26"/>
      <c r="N1112" s="26"/>
      <c r="O1112" s="26"/>
    </row>
    <row r="1113" spans="1:15" x14ac:dyDescent="0.25">
      <c r="A1113" s="28" t="s">
        <v>1340</v>
      </c>
      <c r="B1113" s="26" t="s">
        <v>1326</v>
      </c>
      <c r="C1113" s="26" t="s">
        <v>1327</v>
      </c>
      <c r="D1113" s="26" t="s">
        <v>1328</v>
      </c>
      <c r="E1113" s="26"/>
      <c r="F1113" s="26" t="s">
        <v>217</v>
      </c>
      <c r="G1113" s="26" t="s">
        <v>88</v>
      </c>
      <c r="H1113" s="26"/>
      <c r="I1113" s="26"/>
      <c r="J1113" s="26" t="s">
        <v>390</v>
      </c>
      <c r="K1113" s="26"/>
      <c r="L1113" s="26"/>
      <c r="M1113" s="26"/>
      <c r="N1113" s="26"/>
      <c r="O1113" s="26"/>
    </row>
    <row r="1114" spans="1:15" x14ac:dyDescent="0.25">
      <c r="A1114" s="28" t="s">
        <v>1341</v>
      </c>
      <c r="B1114" s="26" t="s">
        <v>1277</v>
      </c>
      <c r="C1114" s="26" t="s">
        <v>1339</v>
      </c>
      <c r="D1114" s="26" t="s">
        <v>1328</v>
      </c>
      <c r="E1114" s="31"/>
      <c r="F1114" s="31" t="s">
        <v>217</v>
      </c>
      <c r="G1114" s="26" t="s">
        <v>88</v>
      </c>
      <c r="H1114" s="26"/>
      <c r="I1114" s="26"/>
      <c r="J1114" s="26"/>
      <c r="K1114" s="31"/>
      <c r="L1114" s="26"/>
      <c r="M1114" s="26"/>
      <c r="N1114" s="26"/>
      <c r="O1114" s="26"/>
    </row>
    <row r="1115" spans="1:15" x14ac:dyDescent="0.25">
      <c r="A1115" s="28" t="s">
        <v>1341</v>
      </c>
      <c r="B1115" s="26" t="s">
        <v>1326</v>
      </c>
      <c r="C1115" s="26" t="s">
        <v>1327</v>
      </c>
      <c r="D1115" s="26" t="s">
        <v>1328</v>
      </c>
      <c r="E1115" s="26"/>
      <c r="F1115" s="26" t="s">
        <v>217</v>
      </c>
      <c r="G1115" s="26" t="s">
        <v>88</v>
      </c>
      <c r="H1115" s="26"/>
      <c r="I1115" s="26"/>
      <c r="J1115" s="26" t="s">
        <v>390</v>
      </c>
      <c r="K1115" s="26"/>
      <c r="L1115" s="26"/>
      <c r="M1115" s="26"/>
      <c r="N1115" s="26"/>
      <c r="O1115" s="26"/>
    </row>
    <row r="1116" spans="1:15" x14ac:dyDescent="0.25">
      <c r="A1116" s="28" t="s">
        <v>8900</v>
      </c>
      <c r="B1116" s="26" t="s">
        <v>1277</v>
      </c>
      <c r="C1116" s="26" t="s">
        <v>1339</v>
      </c>
      <c r="D1116" s="26" t="s">
        <v>1328</v>
      </c>
      <c r="E1116" s="31"/>
      <c r="F1116" s="31" t="s">
        <v>217</v>
      </c>
      <c r="G1116" s="26" t="s">
        <v>88</v>
      </c>
      <c r="H1116" s="26"/>
      <c r="I1116" s="26"/>
      <c r="J1116" s="26"/>
      <c r="K1116" s="31"/>
      <c r="L1116" s="26"/>
      <c r="M1116" s="26"/>
      <c r="N1116" s="26"/>
      <c r="O1116" s="26"/>
    </row>
    <row r="1117" spans="1:15" x14ac:dyDescent="0.25">
      <c r="A1117" s="28" t="s">
        <v>8901</v>
      </c>
      <c r="B1117" s="26" t="s">
        <v>1277</v>
      </c>
      <c r="C1117" s="26" t="s">
        <v>1339</v>
      </c>
      <c r="D1117" s="26" t="s">
        <v>1328</v>
      </c>
      <c r="E1117" s="31"/>
      <c r="F1117" s="31" t="s">
        <v>217</v>
      </c>
      <c r="G1117" s="26" t="s">
        <v>88</v>
      </c>
      <c r="H1117" s="26"/>
      <c r="I1117" s="26"/>
      <c r="J1117" s="26"/>
      <c r="K1117" s="31"/>
      <c r="L1117" s="26"/>
      <c r="M1117" s="26"/>
      <c r="N1117" s="26"/>
      <c r="O1117" s="26"/>
    </row>
    <row r="1118" spans="1:15" x14ac:dyDescent="0.25">
      <c r="A1118" s="28" t="s">
        <v>1342</v>
      </c>
      <c r="B1118" s="26" t="s">
        <v>1277</v>
      </c>
      <c r="C1118" s="26" t="s">
        <v>1339</v>
      </c>
      <c r="D1118" s="26" t="s">
        <v>1328</v>
      </c>
      <c r="E1118" s="31"/>
      <c r="F1118" s="31" t="s">
        <v>217</v>
      </c>
      <c r="G1118" s="26" t="s">
        <v>88</v>
      </c>
      <c r="H1118" s="26"/>
      <c r="I1118" s="26"/>
      <c r="J1118" s="26"/>
      <c r="K1118" s="31"/>
      <c r="L1118" s="26"/>
      <c r="M1118" s="26"/>
      <c r="N1118" s="26"/>
      <c r="O1118" s="26"/>
    </row>
    <row r="1119" spans="1:15" x14ac:dyDescent="0.25">
      <c r="A1119" s="28" t="s">
        <v>1342</v>
      </c>
      <c r="B1119" s="26" t="s">
        <v>1326</v>
      </c>
      <c r="C1119" s="26" t="s">
        <v>1327</v>
      </c>
      <c r="D1119" s="26" t="s">
        <v>1328</v>
      </c>
      <c r="E1119" s="26"/>
      <c r="F1119" s="26" t="s">
        <v>217</v>
      </c>
      <c r="G1119" s="26" t="s">
        <v>88</v>
      </c>
      <c r="H1119" s="26"/>
      <c r="I1119" s="26"/>
      <c r="J1119" s="26" t="s">
        <v>390</v>
      </c>
      <c r="K1119" s="26"/>
      <c r="L1119" s="26"/>
      <c r="M1119" s="26"/>
      <c r="N1119" s="26"/>
      <c r="O1119" s="26"/>
    </row>
    <row r="1120" spans="1:15" x14ac:dyDescent="0.25">
      <c r="A1120" s="28" t="s">
        <v>1343</v>
      </c>
      <c r="B1120" s="26" t="s">
        <v>1256</v>
      </c>
      <c r="C1120" s="26" t="s">
        <v>1344</v>
      </c>
      <c r="D1120" s="26" t="s">
        <v>1345</v>
      </c>
      <c r="E1120" s="26"/>
      <c r="F1120" s="26" t="s">
        <v>217</v>
      </c>
      <c r="G1120" s="26" t="s">
        <v>88</v>
      </c>
      <c r="H1120" s="26"/>
      <c r="I1120" s="26"/>
      <c r="J1120" s="26" t="s">
        <v>1257</v>
      </c>
      <c r="K1120" s="26"/>
      <c r="L1120" s="26"/>
      <c r="M1120" s="26"/>
      <c r="N1120" s="26"/>
      <c r="O1120" s="26"/>
    </row>
    <row r="1121" spans="1:15" x14ac:dyDescent="0.25">
      <c r="A1121" s="28" t="s">
        <v>1346</v>
      </c>
      <c r="B1121" s="26" t="s">
        <v>1273</v>
      </c>
      <c r="C1121" s="26" t="s">
        <v>1344</v>
      </c>
      <c r="D1121" s="26" t="s">
        <v>1345</v>
      </c>
      <c r="E1121" s="31"/>
      <c r="F1121" s="26" t="s">
        <v>217</v>
      </c>
      <c r="G1121" s="26" t="s">
        <v>88</v>
      </c>
      <c r="H1121" s="26"/>
      <c r="I1121" s="26"/>
      <c r="J1121" s="26" t="s">
        <v>1257</v>
      </c>
      <c r="K1121" s="31"/>
      <c r="L1121" s="26"/>
      <c r="M1121" s="26"/>
      <c r="N1121" s="26"/>
      <c r="O1121" s="26"/>
    </row>
    <row r="1122" spans="1:15" x14ac:dyDescent="0.25">
      <c r="A1122" s="28" t="s">
        <v>8902</v>
      </c>
      <c r="B1122" s="26" t="s">
        <v>1277</v>
      </c>
      <c r="C1122" s="26" t="s">
        <v>3526</v>
      </c>
      <c r="D1122" s="26" t="s">
        <v>8903</v>
      </c>
      <c r="E1122" s="31"/>
      <c r="F1122" s="31" t="s">
        <v>217</v>
      </c>
      <c r="G1122" s="26" t="s">
        <v>88</v>
      </c>
      <c r="H1122" s="26"/>
      <c r="I1122" s="26"/>
      <c r="J1122" s="26"/>
      <c r="K1122" s="31"/>
      <c r="L1122" s="26"/>
      <c r="M1122" s="26"/>
      <c r="N1122" s="26"/>
      <c r="O1122" s="26"/>
    </row>
    <row r="1123" spans="1:15" x14ac:dyDescent="0.25">
      <c r="A1123" s="28" t="s">
        <v>8904</v>
      </c>
      <c r="B1123" s="26" t="s">
        <v>1277</v>
      </c>
      <c r="C1123" s="26" t="s">
        <v>3526</v>
      </c>
      <c r="D1123" s="26" t="s">
        <v>8903</v>
      </c>
      <c r="E1123" s="31"/>
      <c r="F1123" s="31" t="s">
        <v>217</v>
      </c>
      <c r="G1123" s="26" t="s">
        <v>88</v>
      </c>
      <c r="H1123" s="26"/>
      <c r="I1123" s="26"/>
      <c r="J1123" s="26"/>
      <c r="K1123" s="31"/>
      <c r="L1123" s="26"/>
      <c r="M1123" s="26"/>
      <c r="N1123" s="26"/>
      <c r="O1123" s="26"/>
    </row>
    <row r="1124" spans="1:15" x14ac:dyDescent="0.25">
      <c r="A1124" s="28" t="s">
        <v>8905</v>
      </c>
      <c r="B1124" s="26" t="s">
        <v>1277</v>
      </c>
      <c r="C1124" s="26" t="s">
        <v>3526</v>
      </c>
      <c r="D1124" s="26" t="s">
        <v>8903</v>
      </c>
      <c r="E1124" s="31"/>
      <c r="F1124" s="31" t="s">
        <v>217</v>
      </c>
      <c r="G1124" s="26" t="s">
        <v>88</v>
      </c>
      <c r="H1124" s="26"/>
      <c r="I1124" s="26"/>
      <c r="J1124" s="26"/>
      <c r="K1124" s="31"/>
      <c r="L1124" s="26"/>
      <c r="M1124" s="26"/>
      <c r="N1124" s="26"/>
      <c r="O1124" s="26"/>
    </row>
    <row r="1125" spans="1:15" x14ac:dyDescent="0.25">
      <c r="A1125" s="28" t="s">
        <v>8906</v>
      </c>
      <c r="B1125" s="26" t="s">
        <v>1277</v>
      </c>
      <c r="C1125" s="26" t="s">
        <v>3526</v>
      </c>
      <c r="D1125" s="26" t="s">
        <v>8903</v>
      </c>
      <c r="E1125" s="31"/>
      <c r="F1125" s="31" t="s">
        <v>217</v>
      </c>
      <c r="G1125" s="26" t="s">
        <v>88</v>
      </c>
      <c r="H1125" s="26"/>
      <c r="I1125" s="26"/>
      <c r="J1125" s="26"/>
      <c r="K1125" s="31"/>
      <c r="L1125" s="26"/>
      <c r="M1125" s="26"/>
      <c r="N1125" s="26"/>
      <c r="O1125" s="26"/>
    </row>
    <row r="1126" spans="1:15" x14ac:dyDescent="0.25">
      <c r="A1126" s="28" t="s">
        <v>8907</v>
      </c>
      <c r="B1126" s="26" t="s">
        <v>1277</v>
      </c>
      <c r="C1126" s="26" t="s">
        <v>3526</v>
      </c>
      <c r="D1126" s="26" t="s">
        <v>8903</v>
      </c>
      <c r="E1126" s="31"/>
      <c r="F1126" s="31" t="s">
        <v>217</v>
      </c>
      <c r="G1126" s="26" t="s">
        <v>88</v>
      </c>
      <c r="H1126" s="26"/>
      <c r="I1126" s="26"/>
      <c r="J1126" s="26"/>
      <c r="K1126" s="31"/>
      <c r="L1126" s="26"/>
      <c r="M1126" s="26"/>
      <c r="N1126" s="26"/>
      <c r="O1126" s="26"/>
    </row>
    <row r="1127" spans="1:15" x14ac:dyDescent="0.25">
      <c r="A1127" s="28" t="s">
        <v>8908</v>
      </c>
      <c r="B1127" s="26" t="s">
        <v>1277</v>
      </c>
      <c r="C1127" s="26" t="s">
        <v>1349</v>
      </c>
      <c r="D1127" s="26" t="s">
        <v>1350</v>
      </c>
      <c r="E1127" s="31"/>
      <c r="F1127" s="31" t="s">
        <v>217</v>
      </c>
      <c r="G1127" s="26" t="s">
        <v>88</v>
      </c>
      <c r="H1127" s="26"/>
      <c r="I1127" s="26"/>
      <c r="J1127" s="26"/>
      <c r="K1127" s="31"/>
      <c r="L1127" s="26"/>
      <c r="M1127" s="26"/>
      <c r="N1127" s="26"/>
      <c r="O1127" s="26"/>
    </row>
    <row r="1128" spans="1:15" x14ac:dyDescent="0.25">
      <c r="A1128" s="28" t="s">
        <v>8909</v>
      </c>
      <c r="B1128" s="26" t="s">
        <v>1277</v>
      </c>
      <c r="C1128" s="26" t="s">
        <v>1349</v>
      </c>
      <c r="D1128" s="26" t="s">
        <v>1350</v>
      </c>
      <c r="E1128" s="31"/>
      <c r="F1128" s="31" t="s">
        <v>217</v>
      </c>
      <c r="G1128" s="26" t="s">
        <v>88</v>
      </c>
      <c r="H1128" s="26"/>
      <c r="I1128" s="26"/>
      <c r="J1128" s="26"/>
      <c r="K1128" s="31"/>
      <c r="L1128" s="26"/>
      <c r="M1128" s="26"/>
      <c r="N1128" s="26"/>
      <c r="O1128" s="26"/>
    </row>
    <row r="1129" spans="1:15" x14ac:dyDescent="0.25">
      <c r="A1129" s="28" t="s">
        <v>8910</v>
      </c>
      <c r="B1129" s="26" t="s">
        <v>1277</v>
      </c>
      <c r="C1129" s="26" t="s">
        <v>1349</v>
      </c>
      <c r="D1129" s="26" t="s">
        <v>1350</v>
      </c>
      <c r="E1129" s="31"/>
      <c r="F1129" s="31" t="s">
        <v>217</v>
      </c>
      <c r="G1129" s="26" t="s">
        <v>88</v>
      </c>
      <c r="H1129" s="26"/>
      <c r="I1129" s="26"/>
      <c r="J1129" s="26"/>
      <c r="K1129" s="31"/>
      <c r="L1129" s="26"/>
      <c r="M1129" s="26"/>
      <c r="N1129" s="26"/>
      <c r="O1129" s="26"/>
    </row>
    <row r="1130" spans="1:15" x14ac:dyDescent="0.25">
      <c r="A1130" s="28" t="s">
        <v>8911</v>
      </c>
      <c r="B1130" s="26" t="s">
        <v>1277</v>
      </c>
      <c r="C1130" s="26" t="s">
        <v>1349</v>
      </c>
      <c r="D1130" s="26" t="s">
        <v>1350</v>
      </c>
      <c r="E1130" s="31"/>
      <c r="F1130" s="31" t="s">
        <v>217</v>
      </c>
      <c r="G1130" s="26" t="s">
        <v>88</v>
      </c>
      <c r="H1130" s="26"/>
      <c r="I1130" s="26"/>
      <c r="J1130" s="26"/>
      <c r="K1130" s="31"/>
      <c r="L1130" s="26"/>
      <c r="M1130" s="26"/>
      <c r="N1130" s="26"/>
      <c r="O1130" s="26"/>
    </row>
    <row r="1131" spans="1:15" x14ac:dyDescent="0.25">
      <c r="A1131" s="28" t="s">
        <v>8912</v>
      </c>
      <c r="B1131" s="26" t="s">
        <v>1277</v>
      </c>
      <c r="C1131" s="26" t="s">
        <v>1349</v>
      </c>
      <c r="D1131" s="26" t="s">
        <v>1350</v>
      </c>
      <c r="E1131" s="31"/>
      <c r="F1131" s="31" t="s">
        <v>217</v>
      </c>
      <c r="G1131" s="26" t="s">
        <v>88</v>
      </c>
      <c r="H1131" s="26"/>
      <c r="I1131" s="26"/>
      <c r="J1131" s="26"/>
      <c r="K1131" s="31"/>
      <c r="L1131" s="26"/>
      <c r="M1131" s="26"/>
      <c r="N1131" s="26"/>
      <c r="O1131" s="26"/>
    </row>
    <row r="1132" spans="1:15" x14ac:dyDescent="0.25">
      <c r="A1132" s="28" t="s">
        <v>8913</v>
      </c>
      <c r="B1132" s="26" t="s">
        <v>1277</v>
      </c>
      <c r="C1132" s="26" t="s">
        <v>1349</v>
      </c>
      <c r="D1132" s="26" t="s">
        <v>1350</v>
      </c>
      <c r="E1132" s="31"/>
      <c r="F1132" s="31" t="s">
        <v>217</v>
      </c>
      <c r="G1132" s="26" t="s">
        <v>88</v>
      </c>
      <c r="H1132" s="26"/>
      <c r="I1132" s="26"/>
      <c r="J1132" s="26"/>
      <c r="K1132" s="31"/>
      <c r="L1132" s="26"/>
      <c r="M1132" s="26"/>
      <c r="N1132" s="26"/>
      <c r="O1132" s="26"/>
    </row>
    <row r="1133" spans="1:15" x14ac:dyDescent="0.25">
      <c r="A1133" s="28" t="s">
        <v>1347</v>
      </c>
      <c r="B1133" s="26" t="s">
        <v>1348</v>
      </c>
      <c r="C1133" s="26" t="s">
        <v>1349</v>
      </c>
      <c r="D1133" s="26" t="s">
        <v>1350</v>
      </c>
      <c r="E1133" s="31"/>
      <c r="F1133" s="26" t="s">
        <v>217</v>
      </c>
      <c r="G1133" s="26" t="s">
        <v>88</v>
      </c>
      <c r="H1133" s="26"/>
      <c r="I1133" s="26"/>
      <c r="J1133" s="26" t="s">
        <v>1261</v>
      </c>
      <c r="K1133" s="31"/>
      <c r="L1133" s="26" t="s">
        <v>1227</v>
      </c>
      <c r="M1133" s="26"/>
      <c r="N1133" s="26"/>
      <c r="O1133" s="26"/>
    </row>
    <row r="1134" spans="1:15" x14ac:dyDescent="0.25">
      <c r="A1134" s="28" t="s">
        <v>1347</v>
      </c>
      <c r="B1134" s="26" t="s">
        <v>1277</v>
      </c>
      <c r="C1134" s="26" t="s">
        <v>1349</v>
      </c>
      <c r="D1134" s="26" t="s">
        <v>1350</v>
      </c>
      <c r="E1134" s="31"/>
      <c r="F1134" s="31" t="s">
        <v>217</v>
      </c>
      <c r="G1134" s="26" t="s">
        <v>88</v>
      </c>
      <c r="H1134" s="26"/>
      <c r="I1134" s="26"/>
      <c r="J1134" s="26"/>
      <c r="K1134" s="31"/>
      <c r="L1134" s="26"/>
      <c r="M1134" s="26"/>
      <c r="N1134" s="26"/>
      <c r="O1134" s="26"/>
    </row>
    <row r="1135" spans="1:15" x14ac:dyDescent="0.25">
      <c r="A1135" s="28" t="s">
        <v>8914</v>
      </c>
      <c r="B1135" s="26" t="s">
        <v>1277</v>
      </c>
      <c r="C1135" s="26" t="s">
        <v>1349</v>
      </c>
      <c r="D1135" s="26" t="s">
        <v>1350</v>
      </c>
      <c r="E1135" s="31"/>
      <c r="F1135" s="31" t="s">
        <v>217</v>
      </c>
      <c r="G1135" s="26" t="s">
        <v>88</v>
      </c>
      <c r="H1135" s="26"/>
      <c r="I1135" s="26"/>
      <c r="J1135" s="26"/>
      <c r="K1135" s="31"/>
      <c r="L1135" s="26"/>
      <c r="M1135" s="26"/>
      <c r="N1135" s="26"/>
      <c r="O1135" s="26"/>
    </row>
    <row r="1136" spans="1:15" x14ac:dyDescent="0.25">
      <c r="A1136" s="28" t="s">
        <v>8915</v>
      </c>
      <c r="B1136" s="26" t="s">
        <v>1277</v>
      </c>
      <c r="C1136" s="26" t="s">
        <v>1349</v>
      </c>
      <c r="D1136" s="26" t="s">
        <v>1350</v>
      </c>
      <c r="E1136" s="31"/>
      <c r="F1136" s="31" t="s">
        <v>217</v>
      </c>
      <c r="G1136" s="26" t="s">
        <v>88</v>
      </c>
      <c r="H1136" s="26"/>
      <c r="I1136" s="26"/>
      <c r="J1136" s="26"/>
      <c r="K1136" s="31"/>
      <c r="L1136" s="26"/>
      <c r="M1136" s="26"/>
      <c r="N1136" s="26"/>
      <c r="O1136" s="26"/>
    </row>
    <row r="1137" spans="1:15" x14ac:dyDescent="0.25">
      <c r="A1137" s="28" t="s">
        <v>8916</v>
      </c>
      <c r="B1137" s="26" t="s">
        <v>1277</v>
      </c>
      <c r="C1137" s="26" t="s">
        <v>1349</v>
      </c>
      <c r="D1137" s="26" t="s">
        <v>1350</v>
      </c>
      <c r="E1137" s="31"/>
      <c r="F1137" s="31" t="s">
        <v>217</v>
      </c>
      <c r="G1137" s="26" t="s">
        <v>88</v>
      </c>
      <c r="H1137" s="26"/>
      <c r="I1137" s="26"/>
      <c r="J1137" s="26"/>
      <c r="K1137" s="31"/>
      <c r="L1137" s="26"/>
      <c r="M1137" s="26"/>
      <c r="N1137" s="26"/>
      <c r="O1137" s="26"/>
    </row>
    <row r="1138" spans="1:15" x14ac:dyDescent="0.25">
      <c r="A1138" s="28" t="s">
        <v>8917</v>
      </c>
      <c r="B1138" s="26" t="s">
        <v>1277</v>
      </c>
      <c r="C1138" s="26" t="s">
        <v>1349</v>
      </c>
      <c r="D1138" s="26" t="s">
        <v>1350</v>
      </c>
      <c r="E1138" s="31"/>
      <c r="F1138" s="31" t="s">
        <v>217</v>
      </c>
      <c r="G1138" s="26" t="s">
        <v>88</v>
      </c>
      <c r="H1138" s="26"/>
      <c r="I1138" s="26"/>
      <c r="J1138" s="26"/>
      <c r="K1138" s="31"/>
      <c r="L1138" s="26"/>
      <c r="M1138" s="26"/>
      <c r="N1138" s="26"/>
      <c r="O1138" s="26"/>
    </row>
    <row r="1139" spans="1:15" x14ac:dyDescent="0.25">
      <c r="A1139" s="28" t="s">
        <v>8918</v>
      </c>
      <c r="B1139" s="26" t="s">
        <v>1277</v>
      </c>
      <c r="C1139" s="26" t="s">
        <v>1349</v>
      </c>
      <c r="D1139" s="26" t="s">
        <v>1350</v>
      </c>
      <c r="E1139" s="31"/>
      <c r="F1139" s="31" t="s">
        <v>217</v>
      </c>
      <c r="G1139" s="26" t="s">
        <v>88</v>
      </c>
      <c r="H1139" s="26"/>
      <c r="I1139" s="26"/>
      <c r="J1139" s="26"/>
      <c r="K1139" s="31"/>
      <c r="L1139" s="26"/>
      <c r="M1139" s="26"/>
      <c r="N1139" s="26"/>
      <c r="O1139" s="26"/>
    </row>
    <row r="1140" spans="1:15" x14ac:dyDescent="0.25">
      <c r="A1140" s="28" t="s">
        <v>8919</v>
      </c>
      <c r="B1140" s="26" t="s">
        <v>1277</v>
      </c>
      <c r="C1140" s="26" t="s">
        <v>1349</v>
      </c>
      <c r="D1140" s="26" t="s">
        <v>1350</v>
      </c>
      <c r="E1140" s="31"/>
      <c r="F1140" s="31" t="s">
        <v>217</v>
      </c>
      <c r="G1140" s="26" t="s">
        <v>88</v>
      </c>
      <c r="H1140" s="26"/>
      <c r="I1140" s="26"/>
      <c r="J1140" s="26"/>
      <c r="K1140" s="31"/>
      <c r="L1140" s="26"/>
      <c r="M1140" s="26"/>
      <c r="N1140" s="26"/>
      <c r="O1140" s="26"/>
    </row>
    <row r="1141" spans="1:15" x14ac:dyDescent="0.25">
      <c r="A1141" s="28" t="s">
        <v>8920</v>
      </c>
      <c r="B1141" s="26" t="s">
        <v>1277</v>
      </c>
      <c r="C1141" s="26" t="s">
        <v>1349</v>
      </c>
      <c r="D1141" s="26" t="s">
        <v>1350</v>
      </c>
      <c r="E1141" s="31"/>
      <c r="F1141" s="31" t="s">
        <v>217</v>
      </c>
      <c r="G1141" s="26" t="s">
        <v>88</v>
      </c>
      <c r="H1141" s="26"/>
      <c r="I1141" s="26"/>
      <c r="J1141" s="26"/>
      <c r="K1141" s="31"/>
      <c r="L1141" s="26"/>
      <c r="M1141" s="26"/>
      <c r="N1141" s="26"/>
      <c r="O1141" s="26"/>
    </row>
    <row r="1142" spans="1:15" x14ac:dyDescent="0.25">
      <c r="A1142" s="28" t="s">
        <v>8921</v>
      </c>
      <c r="B1142" s="26" t="s">
        <v>1277</v>
      </c>
      <c r="C1142" s="26" t="s">
        <v>1349</v>
      </c>
      <c r="D1142" s="26" t="s">
        <v>1350</v>
      </c>
      <c r="E1142" s="31"/>
      <c r="F1142" s="31" t="s">
        <v>217</v>
      </c>
      <c r="G1142" s="26" t="s">
        <v>88</v>
      </c>
      <c r="H1142" s="26"/>
      <c r="I1142" s="26"/>
      <c r="J1142" s="26"/>
      <c r="K1142" s="31"/>
      <c r="L1142" s="26"/>
      <c r="M1142" s="26"/>
      <c r="N1142" s="26"/>
      <c r="O1142" s="26"/>
    </row>
    <row r="1143" spans="1:15" x14ac:dyDescent="0.25">
      <c r="A1143" s="28" t="s">
        <v>1351</v>
      </c>
      <c r="B1143" s="26" t="s">
        <v>1348</v>
      </c>
      <c r="C1143" s="26" t="s">
        <v>1349</v>
      </c>
      <c r="D1143" s="31" t="s">
        <v>1350</v>
      </c>
      <c r="E1143" s="26"/>
      <c r="F1143" s="26" t="s">
        <v>217</v>
      </c>
      <c r="G1143" s="26" t="s">
        <v>88</v>
      </c>
      <c r="H1143" s="26"/>
      <c r="I1143" s="26"/>
      <c r="J1143" s="26" t="s">
        <v>1261</v>
      </c>
      <c r="K1143" s="26"/>
      <c r="L1143" s="26" t="s">
        <v>1227</v>
      </c>
      <c r="M1143" s="26"/>
      <c r="N1143" s="26"/>
      <c r="O1143" s="26"/>
    </row>
    <row r="1144" spans="1:15" x14ac:dyDescent="0.25">
      <c r="A1144" s="28" t="s">
        <v>1351</v>
      </c>
      <c r="B1144" s="26" t="s">
        <v>1277</v>
      </c>
      <c r="C1144" s="26" t="s">
        <v>1349</v>
      </c>
      <c r="D1144" s="26" t="s">
        <v>1350</v>
      </c>
      <c r="E1144" s="31"/>
      <c r="F1144" s="31" t="s">
        <v>217</v>
      </c>
      <c r="G1144" s="26" t="s">
        <v>88</v>
      </c>
      <c r="H1144" s="26"/>
      <c r="I1144" s="26"/>
      <c r="J1144" s="26"/>
      <c r="K1144" s="31"/>
      <c r="L1144" s="26"/>
      <c r="M1144" s="26"/>
      <c r="N1144" s="26"/>
      <c r="O1144" s="26"/>
    </row>
    <row r="1145" spans="1:15" x14ac:dyDescent="0.25">
      <c r="A1145" s="28" t="s">
        <v>1352</v>
      </c>
      <c r="B1145" s="26" t="s">
        <v>1348</v>
      </c>
      <c r="C1145" s="26" t="s">
        <v>1349</v>
      </c>
      <c r="D1145" s="31" t="s">
        <v>1350</v>
      </c>
      <c r="E1145" s="26"/>
      <c r="F1145" s="26" t="s">
        <v>217</v>
      </c>
      <c r="G1145" s="26" t="s">
        <v>88</v>
      </c>
      <c r="H1145" s="26"/>
      <c r="I1145" s="26"/>
      <c r="J1145" s="26" t="s">
        <v>1261</v>
      </c>
      <c r="K1145" s="26"/>
      <c r="L1145" s="26" t="s">
        <v>1227</v>
      </c>
      <c r="M1145" s="26"/>
      <c r="N1145" s="26"/>
      <c r="O1145" s="26"/>
    </row>
    <row r="1146" spans="1:15" x14ac:dyDescent="0.25">
      <c r="A1146" s="28" t="s">
        <v>1352</v>
      </c>
      <c r="B1146" s="26" t="s">
        <v>1277</v>
      </c>
      <c r="C1146" s="26" t="s">
        <v>1349</v>
      </c>
      <c r="D1146" s="26" t="s">
        <v>1350</v>
      </c>
      <c r="E1146" s="31"/>
      <c r="F1146" s="31" t="s">
        <v>217</v>
      </c>
      <c r="G1146" s="26" t="s">
        <v>88</v>
      </c>
      <c r="H1146" s="26"/>
      <c r="I1146" s="26"/>
      <c r="J1146" s="26"/>
      <c r="K1146" s="31"/>
      <c r="L1146" s="26"/>
      <c r="M1146" s="26"/>
      <c r="N1146" s="26"/>
      <c r="O1146" s="26"/>
    </row>
    <row r="1147" spans="1:15" x14ac:dyDescent="0.25">
      <c r="A1147" s="28" t="s">
        <v>8922</v>
      </c>
      <c r="B1147" s="26" t="s">
        <v>1277</v>
      </c>
      <c r="C1147" s="26" t="s">
        <v>1349</v>
      </c>
      <c r="D1147" s="26" t="s">
        <v>1350</v>
      </c>
      <c r="E1147" s="31"/>
      <c r="F1147" s="31" t="s">
        <v>217</v>
      </c>
      <c r="G1147" s="26" t="s">
        <v>88</v>
      </c>
      <c r="H1147" s="26"/>
      <c r="I1147" s="26"/>
      <c r="J1147" s="26"/>
      <c r="K1147" s="31"/>
      <c r="L1147" s="26"/>
      <c r="M1147" s="26"/>
      <c r="N1147" s="26"/>
      <c r="O1147" s="26"/>
    </row>
    <row r="1148" spans="1:15" x14ac:dyDescent="0.25">
      <c r="A1148" s="28" t="s">
        <v>1353</v>
      </c>
      <c r="B1148" s="26" t="s">
        <v>1348</v>
      </c>
      <c r="C1148" s="26" t="s">
        <v>1349</v>
      </c>
      <c r="D1148" s="31" t="s">
        <v>1350</v>
      </c>
      <c r="E1148" s="26"/>
      <c r="F1148" s="26" t="s">
        <v>217</v>
      </c>
      <c r="G1148" s="26" t="s">
        <v>88</v>
      </c>
      <c r="H1148" s="26"/>
      <c r="I1148" s="26"/>
      <c r="J1148" s="26" t="s">
        <v>1261</v>
      </c>
      <c r="K1148" s="26"/>
      <c r="L1148" s="26" t="s">
        <v>1227</v>
      </c>
      <c r="M1148" s="26"/>
      <c r="N1148" s="26"/>
      <c r="O1148" s="26"/>
    </row>
    <row r="1149" spans="1:15" x14ac:dyDescent="0.25">
      <c r="A1149" s="28" t="s">
        <v>1353</v>
      </c>
      <c r="B1149" s="26" t="s">
        <v>1277</v>
      </c>
      <c r="C1149" s="26" t="s">
        <v>1349</v>
      </c>
      <c r="D1149" s="26" t="s">
        <v>1350</v>
      </c>
      <c r="E1149" s="31"/>
      <c r="F1149" s="31" t="s">
        <v>217</v>
      </c>
      <c r="G1149" s="26" t="s">
        <v>88</v>
      </c>
      <c r="H1149" s="26"/>
      <c r="I1149" s="26"/>
      <c r="J1149" s="26"/>
      <c r="K1149" s="31"/>
      <c r="L1149" s="26"/>
      <c r="M1149" s="26"/>
      <c r="N1149" s="26"/>
      <c r="O1149" s="26"/>
    </row>
    <row r="1150" spans="1:15" x14ac:dyDescent="0.25">
      <c r="A1150" s="28" t="s">
        <v>8923</v>
      </c>
      <c r="B1150" s="26" t="s">
        <v>1277</v>
      </c>
      <c r="C1150" s="26" t="s">
        <v>1349</v>
      </c>
      <c r="D1150" s="26" t="s">
        <v>1350</v>
      </c>
      <c r="E1150" s="31"/>
      <c r="F1150" s="31" t="s">
        <v>217</v>
      </c>
      <c r="G1150" s="26" t="s">
        <v>88</v>
      </c>
      <c r="H1150" s="26"/>
      <c r="I1150" s="26"/>
      <c r="J1150" s="26"/>
      <c r="K1150" s="31"/>
      <c r="L1150" s="26"/>
      <c r="M1150" s="26"/>
      <c r="N1150" s="26"/>
      <c r="O1150" s="26"/>
    </row>
    <row r="1151" spans="1:15" x14ac:dyDescent="0.25">
      <c r="A1151" s="28" t="s">
        <v>8924</v>
      </c>
      <c r="B1151" s="26" t="s">
        <v>1277</v>
      </c>
      <c r="C1151" s="26" t="s">
        <v>1349</v>
      </c>
      <c r="D1151" s="26" t="s">
        <v>1350</v>
      </c>
      <c r="E1151" s="31"/>
      <c r="F1151" s="31" t="s">
        <v>217</v>
      </c>
      <c r="G1151" s="26" t="s">
        <v>88</v>
      </c>
      <c r="H1151" s="26"/>
      <c r="I1151" s="26"/>
      <c r="J1151" s="26"/>
      <c r="K1151" s="31"/>
      <c r="L1151" s="26"/>
      <c r="M1151" s="26"/>
      <c r="N1151" s="26"/>
      <c r="O1151" s="26"/>
    </row>
    <row r="1152" spans="1:15" x14ac:dyDescent="0.25">
      <c r="A1152" s="28" t="s">
        <v>8925</v>
      </c>
      <c r="B1152" s="26" t="s">
        <v>1277</v>
      </c>
      <c r="C1152" s="26" t="s">
        <v>1349</v>
      </c>
      <c r="D1152" s="26" t="s">
        <v>1350</v>
      </c>
      <c r="E1152" s="31"/>
      <c r="F1152" s="31" t="s">
        <v>217</v>
      </c>
      <c r="G1152" s="26" t="s">
        <v>88</v>
      </c>
      <c r="H1152" s="26"/>
      <c r="I1152" s="26"/>
      <c r="J1152" s="26"/>
      <c r="K1152" s="31"/>
      <c r="L1152" s="26"/>
      <c r="M1152" s="26"/>
      <c r="N1152" s="26"/>
      <c r="O1152" s="26"/>
    </row>
    <row r="1153" spans="1:15" x14ac:dyDescent="0.25">
      <c r="A1153" s="28" t="s">
        <v>8926</v>
      </c>
      <c r="B1153" s="26" t="s">
        <v>1277</v>
      </c>
      <c r="C1153" s="26" t="s">
        <v>559</v>
      </c>
      <c r="D1153" s="26" t="s">
        <v>8511</v>
      </c>
      <c r="E1153" s="31"/>
      <c r="F1153" s="31" t="s">
        <v>217</v>
      </c>
      <c r="G1153" s="26" t="s">
        <v>88</v>
      </c>
      <c r="H1153" s="26"/>
      <c r="I1153" s="26"/>
      <c r="J1153" s="26"/>
      <c r="K1153" s="31"/>
      <c r="L1153" s="26"/>
      <c r="M1153" s="26"/>
      <c r="N1153" s="26"/>
      <c r="O1153" s="26"/>
    </row>
    <row r="1154" spans="1:15" x14ac:dyDescent="0.25">
      <c r="A1154" s="28" t="s">
        <v>8927</v>
      </c>
      <c r="B1154" s="26" t="s">
        <v>1277</v>
      </c>
      <c r="C1154" s="26" t="s">
        <v>559</v>
      </c>
      <c r="D1154" s="26" t="s">
        <v>8511</v>
      </c>
      <c r="E1154" s="31"/>
      <c r="F1154" s="31" t="s">
        <v>217</v>
      </c>
      <c r="G1154" s="26" t="s">
        <v>88</v>
      </c>
      <c r="H1154" s="26"/>
      <c r="I1154" s="26"/>
      <c r="J1154" s="26"/>
      <c r="K1154" s="31"/>
      <c r="L1154" s="26"/>
      <c r="M1154" s="26"/>
      <c r="N1154" s="26"/>
      <c r="O1154" s="26"/>
    </row>
    <row r="1155" spans="1:15" x14ac:dyDescent="0.25">
      <c r="A1155" s="28" t="s">
        <v>8928</v>
      </c>
      <c r="B1155" s="26" t="s">
        <v>1277</v>
      </c>
      <c r="C1155" s="26" t="s">
        <v>559</v>
      </c>
      <c r="D1155" s="26" t="s">
        <v>8511</v>
      </c>
      <c r="E1155" s="31"/>
      <c r="F1155" s="31" t="s">
        <v>217</v>
      </c>
      <c r="G1155" s="26" t="s">
        <v>88</v>
      </c>
      <c r="H1155" s="26"/>
      <c r="I1155" s="26"/>
      <c r="J1155" s="26"/>
      <c r="K1155" s="31"/>
      <c r="L1155" s="26"/>
      <c r="M1155" s="26"/>
      <c r="N1155" s="26"/>
      <c r="O1155" s="26"/>
    </row>
    <row r="1156" spans="1:15" x14ac:dyDescent="0.25">
      <c r="A1156" s="28" t="s">
        <v>8929</v>
      </c>
      <c r="B1156" s="26" t="s">
        <v>1277</v>
      </c>
      <c r="C1156" s="26" t="s">
        <v>559</v>
      </c>
      <c r="D1156" s="26" t="s">
        <v>8511</v>
      </c>
      <c r="E1156" s="31"/>
      <c r="F1156" s="31" t="s">
        <v>217</v>
      </c>
      <c r="G1156" s="26" t="s">
        <v>88</v>
      </c>
      <c r="H1156" s="26"/>
      <c r="I1156" s="26"/>
      <c r="J1156" s="26"/>
      <c r="K1156" s="31"/>
      <c r="L1156" s="26"/>
      <c r="M1156" s="26"/>
      <c r="N1156" s="26"/>
      <c r="O1156" s="26"/>
    </row>
    <row r="1157" spans="1:15" x14ac:dyDescent="0.25">
      <c r="A1157" s="28" t="s">
        <v>8510</v>
      </c>
      <c r="B1157" s="26" t="s">
        <v>1277</v>
      </c>
      <c r="C1157" s="26" t="s">
        <v>559</v>
      </c>
      <c r="D1157" s="26" t="s">
        <v>8511</v>
      </c>
      <c r="E1157" s="31"/>
      <c r="F1157" s="31" t="s">
        <v>217</v>
      </c>
      <c r="G1157" s="26" t="s">
        <v>88</v>
      </c>
      <c r="H1157" s="26"/>
      <c r="I1157" s="26"/>
      <c r="J1157" s="26"/>
      <c r="K1157" s="31"/>
      <c r="L1157" s="26"/>
      <c r="M1157" s="26"/>
      <c r="N1157" s="26"/>
      <c r="O1157" s="26"/>
    </row>
    <row r="1158" spans="1:15" x14ac:dyDescent="0.25">
      <c r="A1158" s="28" t="s">
        <v>1354</v>
      </c>
      <c r="B1158" s="26" t="s">
        <v>1277</v>
      </c>
      <c r="C1158" s="26" t="s">
        <v>559</v>
      </c>
      <c r="D1158" s="26" t="s">
        <v>8511</v>
      </c>
      <c r="E1158" s="31"/>
      <c r="F1158" s="31" t="s">
        <v>217</v>
      </c>
      <c r="G1158" s="26" t="s">
        <v>88</v>
      </c>
      <c r="H1158" s="26"/>
      <c r="I1158" s="26"/>
      <c r="J1158" s="26"/>
      <c r="K1158" s="31"/>
      <c r="L1158" s="26"/>
      <c r="M1158" s="26"/>
      <c r="N1158" s="26"/>
      <c r="O1158" s="26"/>
    </row>
    <row r="1159" spans="1:15" x14ac:dyDescent="0.25">
      <c r="A1159" s="28" t="s">
        <v>1357</v>
      </c>
      <c r="B1159" s="26" t="s">
        <v>1277</v>
      </c>
      <c r="C1159" s="26" t="s">
        <v>559</v>
      </c>
      <c r="D1159" s="26" t="s">
        <v>8511</v>
      </c>
      <c r="E1159" s="31"/>
      <c r="F1159" s="31" t="s">
        <v>217</v>
      </c>
      <c r="G1159" s="26" t="s">
        <v>88</v>
      </c>
      <c r="H1159" s="26"/>
      <c r="I1159" s="26"/>
      <c r="J1159" s="26"/>
      <c r="K1159" s="31"/>
      <c r="L1159" s="26"/>
      <c r="M1159" s="26"/>
      <c r="N1159" s="26"/>
      <c r="O1159" s="26"/>
    </row>
    <row r="1160" spans="1:15" x14ac:dyDescent="0.25">
      <c r="A1160" s="28" t="s">
        <v>1358</v>
      </c>
      <c r="B1160" s="26" t="s">
        <v>1277</v>
      </c>
      <c r="C1160" s="26" t="s">
        <v>520</v>
      </c>
      <c r="D1160" s="26" t="s">
        <v>8930</v>
      </c>
      <c r="E1160" s="31"/>
      <c r="F1160" s="31" t="s">
        <v>217</v>
      </c>
      <c r="G1160" s="26" t="s">
        <v>88</v>
      </c>
      <c r="H1160" s="26"/>
      <c r="I1160" s="26"/>
      <c r="J1160" s="26"/>
      <c r="K1160" s="31"/>
      <c r="L1160" s="26"/>
      <c r="M1160" s="26"/>
      <c r="N1160" s="26"/>
      <c r="O1160" s="26"/>
    </row>
    <row r="1161" spans="1:15" x14ac:dyDescent="0.25">
      <c r="A1161" s="28" t="s">
        <v>1359</v>
      </c>
      <c r="B1161" s="26" t="s">
        <v>1277</v>
      </c>
      <c r="C1161" s="26" t="s">
        <v>520</v>
      </c>
      <c r="D1161" s="26" t="s">
        <v>8930</v>
      </c>
      <c r="E1161" s="31"/>
      <c r="F1161" s="31" t="s">
        <v>217</v>
      </c>
      <c r="G1161" s="26" t="s">
        <v>88</v>
      </c>
      <c r="H1161" s="26"/>
      <c r="I1161" s="26"/>
      <c r="J1161" s="26"/>
      <c r="K1161" s="31"/>
      <c r="L1161" s="26"/>
      <c r="M1161" s="26"/>
      <c r="N1161" s="26"/>
      <c r="O1161" s="26"/>
    </row>
    <row r="1162" spans="1:15" x14ac:dyDescent="0.25">
      <c r="A1162" s="28" t="s">
        <v>8931</v>
      </c>
      <c r="B1162" s="26" t="s">
        <v>1277</v>
      </c>
      <c r="C1162" s="26" t="s">
        <v>520</v>
      </c>
      <c r="D1162" s="26" t="s">
        <v>8930</v>
      </c>
      <c r="E1162" s="31"/>
      <c r="F1162" s="31" t="s">
        <v>217</v>
      </c>
      <c r="G1162" s="26" t="s">
        <v>88</v>
      </c>
      <c r="H1162" s="26"/>
      <c r="I1162" s="26"/>
      <c r="J1162" s="26"/>
      <c r="K1162" s="31"/>
      <c r="L1162" s="26"/>
      <c r="M1162" s="26"/>
      <c r="N1162" s="26"/>
      <c r="O1162" s="26"/>
    </row>
    <row r="1163" spans="1:15" x14ac:dyDescent="0.25">
      <c r="A1163" s="28" t="s">
        <v>1360</v>
      </c>
      <c r="B1163" s="26" t="s">
        <v>1277</v>
      </c>
      <c r="C1163" s="26" t="s">
        <v>520</v>
      </c>
      <c r="D1163" s="26" t="s">
        <v>8930</v>
      </c>
      <c r="E1163" s="31"/>
      <c r="F1163" s="31" t="s">
        <v>217</v>
      </c>
      <c r="G1163" s="26" t="s">
        <v>88</v>
      </c>
      <c r="H1163" s="26"/>
      <c r="I1163" s="26"/>
      <c r="J1163" s="26"/>
      <c r="K1163" s="31"/>
      <c r="L1163" s="26"/>
      <c r="M1163" s="26"/>
      <c r="N1163" s="26"/>
      <c r="O1163" s="26"/>
    </row>
    <row r="1164" spans="1:15" x14ac:dyDescent="0.25">
      <c r="A1164" s="28" t="s">
        <v>1361</v>
      </c>
      <c r="B1164" s="26" t="s">
        <v>1277</v>
      </c>
      <c r="C1164" s="26" t="s">
        <v>520</v>
      </c>
      <c r="D1164" s="26" t="s">
        <v>8930</v>
      </c>
      <c r="E1164" s="31"/>
      <c r="F1164" s="31" t="s">
        <v>217</v>
      </c>
      <c r="G1164" s="26" t="s">
        <v>88</v>
      </c>
      <c r="H1164" s="26"/>
      <c r="I1164" s="26"/>
      <c r="J1164" s="26"/>
      <c r="K1164" s="31"/>
      <c r="L1164" s="26"/>
      <c r="M1164" s="26"/>
      <c r="N1164" s="26"/>
      <c r="O1164" s="26"/>
    </row>
    <row r="1165" spans="1:15" x14ac:dyDescent="0.25">
      <c r="A1165" s="28" t="s">
        <v>1362</v>
      </c>
      <c r="B1165" s="26" t="s">
        <v>1277</v>
      </c>
      <c r="C1165" s="26" t="s">
        <v>520</v>
      </c>
      <c r="D1165" s="26" t="s">
        <v>8930</v>
      </c>
      <c r="E1165" s="31"/>
      <c r="F1165" s="31" t="s">
        <v>217</v>
      </c>
      <c r="G1165" s="26" t="s">
        <v>88</v>
      </c>
      <c r="H1165" s="26"/>
      <c r="I1165" s="26"/>
      <c r="J1165" s="26"/>
      <c r="K1165" s="31"/>
      <c r="L1165" s="26"/>
      <c r="M1165" s="26"/>
      <c r="N1165" s="26"/>
      <c r="O1165" s="26"/>
    </row>
    <row r="1166" spans="1:15" x14ac:dyDescent="0.25">
      <c r="A1166" s="28" t="s">
        <v>1363</v>
      </c>
      <c r="B1166" s="26" t="s">
        <v>1277</v>
      </c>
      <c r="C1166" s="26" t="s">
        <v>520</v>
      </c>
      <c r="D1166" s="26" t="s">
        <v>8930</v>
      </c>
      <c r="E1166" s="31"/>
      <c r="F1166" s="31" t="s">
        <v>217</v>
      </c>
      <c r="G1166" s="26" t="s">
        <v>88</v>
      </c>
      <c r="H1166" s="26"/>
      <c r="I1166" s="26"/>
      <c r="J1166" s="26"/>
      <c r="K1166" s="31"/>
      <c r="L1166" s="26"/>
      <c r="M1166" s="26"/>
      <c r="N1166" s="26"/>
      <c r="O1166" s="26"/>
    </row>
    <row r="1167" spans="1:15" x14ac:dyDescent="0.25">
      <c r="A1167" s="28" t="s">
        <v>8932</v>
      </c>
      <c r="B1167" s="26" t="s">
        <v>1277</v>
      </c>
      <c r="C1167" s="26" t="s">
        <v>520</v>
      </c>
      <c r="D1167" s="26" t="s">
        <v>8930</v>
      </c>
      <c r="E1167" s="31"/>
      <c r="F1167" s="31" t="s">
        <v>217</v>
      </c>
      <c r="G1167" s="26" t="s">
        <v>88</v>
      </c>
      <c r="H1167" s="26"/>
      <c r="I1167" s="26"/>
      <c r="J1167" s="26"/>
      <c r="K1167" s="31"/>
      <c r="L1167" s="26"/>
      <c r="M1167" s="26"/>
      <c r="N1167" s="26"/>
      <c r="O1167" s="26"/>
    </row>
    <row r="1168" spans="1:15" x14ac:dyDescent="0.25">
      <c r="A1168" s="28" t="s">
        <v>1364</v>
      </c>
      <c r="B1168" s="26" t="s">
        <v>1277</v>
      </c>
      <c r="C1168" s="26" t="s">
        <v>520</v>
      </c>
      <c r="D1168" s="26" t="s">
        <v>8930</v>
      </c>
      <c r="E1168" s="31"/>
      <c r="F1168" s="31" t="s">
        <v>217</v>
      </c>
      <c r="G1168" s="26" t="s">
        <v>88</v>
      </c>
      <c r="H1168" s="26"/>
      <c r="I1168" s="26"/>
      <c r="J1168" s="26"/>
      <c r="K1168" s="31"/>
      <c r="L1168" s="26"/>
      <c r="M1168" s="26"/>
      <c r="N1168" s="26"/>
      <c r="O1168" s="26"/>
    </row>
    <row r="1169" spans="1:15" x14ac:dyDescent="0.25">
      <c r="A1169" s="28" t="s">
        <v>8933</v>
      </c>
      <c r="B1169" s="26" t="s">
        <v>1277</v>
      </c>
      <c r="C1169" s="26" t="s">
        <v>520</v>
      </c>
      <c r="D1169" s="26" t="s">
        <v>8930</v>
      </c>
      <c r="E1169" s="31"/>
      <c r="F1169" s="31" t="s">
        <v>217</v>
      </c>
      <c r="G1169" s="26" t="s">
        <v>88</v>
      </c>
      <c r="H1169" s="26"/>
      <c r="I1169" s="26"/>
      <c r="J1169" s="26"/>
      <c r="K1169" s="31"/>
      <c r="L1169" s="26"/>
      <c r="M1169" s="26"/>
      <c r="N1169" s="26"/>
      <c r="O1169" s="26"/>
    </row>
    <row r="1170" spans="1:15" x14ac:dyDescent="0.25">
      <c r="A1170" s="28" t="s">
        <v>1365</v>
      </c>
      <c r="B1170" s="26" t="s">
        <v>1277</v>
      </c>
      <c r="C1170" s="26" t="s">
        <v>520</v>
      </c>
      <c r="D1170" s="26" t="s">
        <v>8930</v>
      </c>
      <c r="E1170" s="31"/>
      <c r="F1170" s="31" t="s">
        <v>217</v>
      </c>
      <c r="G1170" s="26" t="s">
        <v>88</v>
      </c>
      <c r="H1170" s="26"/>
      <c r="I1170" s="26"/>
      <c r="J1170" s="26"/>
      <c r="K1170" s="31"/>
      <c r="L1170" s="26"/>
      <c r="M1170" s="26"/>
      <c r="N1170" s="26"/>
      <c r="O1170" s="26"/>
    </row>
    <row r="1171" spans="1:15" x14ac:dyDescent="0.25">
      <c r="A1171" s="28" t="s">
        <v>1366</v>
      </c>
      <c r="B1171" s="26" t="s">
        <v>1277</v>
      </c>
      <c r="C1171" s="26" t="s">
        <v>520</v>
      </c>
      <c r="D1171" s="26" t="s">
        <v>8930</v>
      </c>
      <c r="E1171" s="31"/>
      <c r="F1171" s="31" t="s">
        <v>217</v>
      </c>
      <c r="G1171" s="26" t="s">
        <v>88</v>
      </c>
      <c r="H1171" s="26"/>
      <c r="I1171" s="26"/>
      <c r="J1171" s="26"/>
      <c r="K1171" s="31"/>
      <c r="L1171" s="26"/>
      <c r="M1171" s="26"/>
      <c r="N1171" s="26"/>
      <c r="O1171" s="26"/>
    </row>
    <row r="1172" spans="1:15" x14ac:dyDescent="0.25">
      <c r="A1172" s="28" t="s">
        <v>1367</v>
      </c>
      <c r="B1172" s="26" t="s">
        <v>1277</v>
      </c>
      <c r="C1172" s="26" t="s">
        <v>520</v>
      </c>
      <c r="D1172" s="26" t="s">
        <v>8930</v>
      </c>
      <c r="E1172" s="31"/>
      <c r="F1172" s="31" t="s">
        <v>217</v>
      </c>
      <c r="G1172" s="26" t="s">
        <v>88</v>
      </c>
      <c r="H1172" s="26"/>
      <c r="I1172" s="26"/>
      <c r="J1172" s="26"/>
      <c r="K1172" s="31"/>
      <c r="L1172" s="26"/>
      <c r="M1172" s="26"/>
      <c r="N1172" s="26"/>
      <c r="O1172" s="26"/>
    </row>
    <row r="1173" spans="1:15" x14ac:dyDescent="0.25">
      <c r="A1173" s="28" t="s">
        <v>8934</v>
      </c>
      <c r="B1173" s="26" t="s">
        <v>1277</v>
      </c>
      <c r="C1173" s="26" t="s">
        <v>520</v>
      </c>
      <c r="D1173" s="26" t="s">
        <v>8930</v>
      </c>
      <c r="E1173" s="31"/>
      <c r="F1173" s="31" t="s">
        <v>217</v>
      </c>
      <c r="G1173" s="26" t="s">
        <v>88</v>
      </c>
      <c r="H1173" s="26"/>
      <c r="I1173" s="26"/>
      <c r="J1173" s="26"/>
      <c r="K1173" s="31"/>
      <c r="L1173" s="26"/>
      <c r="M1173" s="26"/>
      <c r="N1173" s="26"/>
      <c r="O1173" s="26"/>
    </row>
    <row r="1174" spans="1:15" x14ac:dyDescent="0.25">
      <c r="A1174" s="28" t="s">
        <v>1368</v>
      </c>
      <c r="B1174" s="26" t="s">
        <v>1277</v>
      </c>
      <c r="C1174" s="26" t="s">
        <v>520</v>
      </c>
      <c r="D1174" s="26" t="s">
        <v>8930</v>
      </c>
      <c r="E1174" s="31"/>
      <c r="F1174" s="31" t="s">
        <v>217</v>
      </c>
      <c r="G1174" s="26" t="s">
        <v>88</v>
      </c>
      <c r="H1174" s="26"/>
      <c r="I1174" s="26"/>
      <c r="J1174" s="26"/>
      <c r="K1174" s="31"/>
      <c r="L1174" s="26"/>
      <c r="M1174" s="26"/>
      <c r="N1174" s="26"/>
      <c r="O1174" s="26"/>
    </row>
    <row r="1175" spans="1:15" x14ac:dyDescent="0.25">
      <c r="A1175" s="28" t="s">
        <v>1369</v>
      </c>
      <c r="B1175" s="26" t="s">
        <v>1277</v>
      </c>
      <c r="C1175" s="26" t="s">
        <v>520</v>
      </c>
      <c r="D1175" s="26" t="s">
        <v>8930</v>
      </c>
      <c r="E1175" s="31"/>
      <c r="F1175" s="31" t="s">
        <v>217</v>
      </c>
      <c r="G1175" s="26" t="s">
        <v>88</v>
      </c>
      <c r="H1175" s="26"/>
      <c r="I1175" s="26"/>
      <c r="J1175" s="26"/>
      <c r="K1175" s="31"/>
      <c r="L1175" s="26"/>
      <c r="M1175" s="26"/>
      <c r="N1175" s="26"/>
      <c r="O1175" s="26"/>
    </row>
    <row r="1176" spans="1:15" x14ac:dyDescent="0.25">
      <c r="A1176" s="28" t="s">
        <v>1370</v>
      </c>
      <c r="B1176" s="26" t="s">
        <v>1277</v>
      </c>
      <c r="C1176" s="26" t="s">
        <v>520</v>
      </c>
      <c r="D1176" s="26" t="s">
        <v>8930</v>
      </c>
      <c r="E1176" s="31"/>
      <c r="F1176" s="31" t="s">
        <v>217</v>
      </c>
      <c r="G1176" s="26" t="s">
        <v>88</v>
      </c>
      <c r="H1176" s="26"/>
      <c r="I1176" s="26"/>
      <c r="J1176" s="26"/>
      <c r="K1176" s="31"/>
      <c r="L1176" s="26"/>
      <c r="M1176" s="26"/>
      <c r="N1176" s="26"/>
      <c r="O1176" s="26"/>
    </row>
    <row r="1177" spans="1:15" x14ac:dyDescent="0.25">
      <c r="A1177" s="28" t="s">
        <v>8935</v>
      </c>
      <c r="B1177" s="26" t="s">
        <v>1277</v>
      </c>
      <c r="C1177" s="26" t="s">
        <v>520</v>
      </c>
      <c r="D1177" s="26" t="s">
        <v>8930</v>
      </c>
      <c r="E1177" s="31"/>
      <c r="F1177" s="31" t="s">
        <v>217</v>
      </c>
      <c r="G1177" s="26" t="s">
        <v>88</v>
      </c>
      <c r="H1177" s="26"/>
      <c r="I1177" s="26"/>
      <c r="J1177" s="26"/>
      <c r="K1177" s="31"/>
      <c r="L1177" s="26"/>
      <c r="M1177" s="26"/>
      <c r="N1177" s="26"/>
      <c r="O1177" s="26"/>
    </row>
    <row r="1178" spans="1:15" x14ac:dyDescent="0.25">
      <c r="A1178" s="28" t="s">
        <v>1371</v>
      </c>
      <c r="B1178" s="26" t="s">
        <v>1277</v>
      </c>
      <c r="C1178" s="26" t="s">
        <v>520</v>
      </c>
      <c r="D1178" s="26" t="s">
        <v>8930</v>
      </c>
      <c r="E1178" s="31"/>
      <c r="F1178" s="31" t="s">
        <v>217</v>
      </c>
      <c r="G1178" s="26" t="s">
        <v>88</v>
      </c>
      <c r="H1178" s="26"/>
      <c r="I1178" s="26"/>
      <c r="J1178" s="26"/>
      <c r="K1178" s="31"/>
      <c r="L1178" s="26"/>
      <c r="M1178" s="26"/>
      <c r="N1178" s="26"/>
      <c r="O1178" s="26"/>
    </row>
    <row r="1179" spans="1:15" x14ac:dyDescent="0.25">
      <c r="A1179" s="28" t="s">
        <v>1372</v>
      </c>
      <c r="B1179" s="26" t="s">
        <v>1277</v>
      </c>
      <c r="C1179" s="26" t="s">
        <v>520</v>
      </c>
      <c r="D1179" s="26" t="s">
        <v>8930</v>
      </c>
      <c r="E1179" s="31"/>
      <c r="F1179" s="31" t="s">
        <v>217</v>
      </c>
      <c r="G1179" s="26" t="s">
        <v>88</v>
      </c>
      <c r="H1179" s="26"/>
      <c r="I1179" s="26"/>
      <c r="J1179" s="26"/>
      <c r="K1179" s="31"/>
      <c r="L1179" s="26"/>
      <c r="M1179" s="26"/>
      <c r="N1179" s="26"/>
      <c r="O1179" s="26"/>
    </row>
    <row r="1180" spans="1:15" x14ac:dyDescent="0.25">
      <c r="A1180" s="28" t="s">
        <v>1373</v>
      </c>
      <c r="B1180" s="26" t="s">
        <v>1277</v>
      </c>
      <c r="C1180" s="26" t="s">
        <v>520</v>
      </c>
      <c r="D1180" s="26" t="s">
        <v>8930</v>
      </c>
      <c r="E1180" s="31"/>
      <c r="F1180" s="31" t="s">
        <v>217</v>
      </c>
      <c r="G1180" s="26" t="s">
        <v>88</v>
      </c>
      <c r="H1180" s="26"/>
      <c r="I1180" s="26"/>
      <c r="J1180" s="26"/>
      <c r="K1180" s="31"/>
      <c r="L1180" s="26"/>
      <c r="M1180" s="26"/>
      <c r="N1180" s="26"/>
      <c r="O1180" s="26"/>
    </row>
    <row r="1181" spans="1:15" x14ac:dyDescent="0.25">
      <c r="A1181" s="28" t="s">
        <v>1374</v>
      </c>
      <c r="B1181" s="26" t="s">
        <v>1277</v>
      </c>
      <c r="C1181" s="26" t="s">
        <v>520</v>
      </c>
      <c r="D1181" s="26" t="s">
        <v>8930</v>
      </c>
      <c r="E1181" s="31"/>
      <c r="F1181" s="31" t="s">
        <v>217</v>
      </c>
      <c r="G1181" s="26" t="s">
        <v>88</v>
      </c>
      <c r="H1181" s="26"/>
      <c r="I1181" s="26"/>
      <c r="J1181" s="26"/>
      <c r="K1181" s="31"/>
      <c r="L1181" s="26"/>
      <c r="M1181" s="26"/>
      <c r="N1181" s="26"/>
      <c r="O1181" s="26"/>
    </row>
    <row r="1182" spans="1:15" x14ac:dyDescent="0.25">
      <c r="A1182" s="28" t="s">
        <v>1375</v>
      </c>
      <c r="B1182" s="26" t="s">
        <v>1277</v>
      </c>
      <c r="C1182" s="26" t="s">
        <v>520</v>
      </c>
      <c r="D1182" s="26" t="s">
        <v>8930</v>
      </c>
      <c r="E1182" s="31"/>
      <c r="F1182" s="31" t="s">
        <v>217</v>
      </c>
      <c r="G1182" s="26" t="s">
        <v>88</v>
      </c>
      <c r="H1182" s="26"/>
      <c r="I1182" s="26"/>
      <c r="J1182" s="26"/>
      <c r="K1182" s="31"/>
      <c r="L1182" s="26"/>
      <c r="M1182" s="26"/>
      <c r="N1182" s="26"/>
      <c r="O1182" s="26"/>
    </row>
    <row r="1183" spans="1:15" x14ac:dyDescent="0.25">
      <c r="A1183" s="28" t="s">
        <v>1376</v>
      </c>
      <c r="B1183" s="26" t="s">
        <v>1277</v>
      </c>
      <c r="C1183" s="26" t="s">
        <v>520</v>
      </c>
      <c r="D1183" s="26" t="s">
        <v>8930</v>
      </c>
      <c r="E1183" s="31"/>
      <c r="F1183" s="31" t="s">
        <v>217</v>
      </c>
      <c r="G1183" s="26" t="s">
        <v>88</v>
      </c>
      <c r="H1183" s="26"/>
      <c r="I1183" s="26"/>
      <c r="J1183" s="26"/>
      <c r="K1183" s="31"/>
      <c r="L1183" s="26"/>
      <c r="M1183" s="26"/>
      <c r="N1183" s="26"/>
      <c r="O1183" s="26"/>
    </row>
    <row r="1184" spans="1:15" x14ac:dyDescent="0.25">
      <c r="A1184" s="28" t="s">
        <v>8936</v>
      </c>
      <c r="B1184" s="26" t="s">
        <v>1277</v>
      </c>
      <c r="C1184" s="26" t="s">
        <v>520</v>
      </c>
      <c r="D1184" s="26" t="s">
        <v>8930</v>
      </c>
      <c r="E1184" s="31"/>
      <c r="F1184" s="31" t="s">
        <v>217</v>
      </c>
      <c r="G1184" s="26" t="s">
        <v>88</v>
      </c>
      <c r="H1184" s="26"/>
      <c r="I1184" s="26"/>
      <c r="J1184" s="26"/>
      <c r="K1184" s="31"/>
      <c r="L1184" s="26"/>
      <c r="M1184" s="26"/>
      <c r="N1184" s="26"/>
      <c r="O1184" s="26"/>
    </row>
    <row r="1185" spans="1:15" x14ac:dyDescent="0.25">
      <c r="A1185" s="28" t="s">
        <v>8937</v>
      </c>
      <c r="B1185" s="26" t="s">
        <v>1277</v>
      </c>
      <c r="C1185" s="26" t="s">
        <v>520</v>
      </c>
      <c r="D1185" s="26" t="s">
        <v>8930</v>
      </c>
      <c r="E1185" s="31"/>
      <c r="F1185" s="31" t="s">
        <v>217</v>
      </c>
      <c r="G1185" s="26" t="s">
        <v>88</v>
      </c>
      <c r="H1185" s="26"/>
      <c r="I1185" s="26"/>
      <c r="J1185" s="26"/>
      <c r="K1185" s="31"/>
      <c r="L1185" s="26"/>
      <c r="M1185" s="26"/>
      <c r="N1185" s="26"/>
      <c r="O1185" s="26"/>
    </row>
    <row r="1186" spans="1:15" x14ac:dyDescent="0.25">
      <c r="A1186" s="28" t="s">
        <v>1378</v>
      </c>
      <c r="B1186" s="26" t="s">
        <v>1277</v>
      </c>
      <c r="C1186" s="26" t="s">
        <v>520</v>
      </c>
      <c r="D1186" s="26" t="s">
        <v>8930</v>
      </c>
      <c r="E1186" s="31"/>
      <c r="F1186" s="31" t="s">
        <v>217</v>
      </c>
      <c r="G1186" s="26" t="s">
        <v>88</v>
      </c>
      <c r="H1186" s="26"/>
      <c r="I1186" s="26"/>
      <c r="J1186" s="26"/>
      <c r="K1186" s="31"/>
      <c r="L1186" s="26"/>
      <c r="M1186" s="26"/>
      <c r="N1186" s="26"/>
      <c r="O1186" s="26"/>
    </row>
    <row r="1187" spans="1:15" x14ac:dyDescent="0.25">
      <c r="A1187" s="28" t="s">
        <v>8188</v>
      </c>
      <c r="B1187" s="26" t="s">
        <v>1277</v>
      </c>
      <c r="C1187" s="26" t="s">
        <v>520</v>
      </c>
      <c r="D1187" s="26" t="s">
        <v>8930</v>
      </c>
      <c r="E1187" s="31"/>
      <c r="F1187" s="31" t="s">
        <v>217</v>
      </c>
      <c r="G1187" s="26" t="s">
        <v>88</v>
      </c>
      <c r="H1187" s="26"/>
      <c r="I1187" s="26"/>
      <c r="J1187" s="26"/>
      <c r="K1187" s="31"/>
      <c r="L1187" s="26"/>
      <c r="M1187" s="26"/>
      <c r="N1187" s="26"/>
      <c r="O1187" s="26"/>
    </row>
    <row r="1188" spans="1:15" x14ac:dyDescent="0.25">
      <c r="A1188" s="28" t="s">
        <v>1379</v>
      </c>
      <c r="B1188" s="26" t="s">
        <v>1277</v>
      </c>
      <c r="C1188" s="26" t="s">
        <v>520</v>
      </c>
      <c r="D1188" s="26" t="s">
        <v>8930</v>
      </c>
      <c r="E1188" s="31"/>
      <c r="F1188" s="31" t="s">
        <v>217</v>
      </c>
      <c r="G1188" s="26" t="s">
        <v>88</v>
      </c>
      <c r="H1188" s="26"/>
      <c r="I1188" s="26"/>
      <c r="J1188" s="26"/>
      <c r="K1188" s="31"/>
      <c r="L1188" s="26"/>
      <c r="M1188" s="26"/>
      <c r="N1188" s="26"/>
      <c r="O1188" s="26"/>
    </row>
    <row r="1189" spans="1:15" x14ac:dyDescent="0.25">
      <c r="A1189" s="28" t="s">
        <v>8938</v>
      </c>
      <c r="B1189" s="26" t="s">
        <v>1277</v>
      </c>
      <c r="C1189" s="26" t="s">
        <v>5940</v>
      </c>
      <c r="D1189" s="26" t="s">
        <v>8939</v>
      </c>
      <c r="E1189" s="31"/>
      <c r="F1189" s="31" t="s">
        <v>217</v>
      </c>
      <c r="G1189" s="26" t="s">
        <v>88</v>
      </c>
      <c r="H1189" s="26"/>
      <c r="I1189" s="26"/>
      <c r="J1189" s="26"/>
      <c r="K1189" s="31"/>
      <c r="L1189" s="26"/>
      <c r="M1189" s="26"/>
      <c r="N1189" s="26"/>
      <c r="O1189" s="26"/>
    </row>
    <row r="1190" spans="1:15" x14ac:dyDescent="0.25">
      <c r="A1190" s="28" t="s">
        <v>8940</v>
      </c>
      <c r="B1190" s="26" t="s">
        <v>1277</v>
      </c>
      <c r="C1190" s="26" t="s">
        <v>5940</v>
      </c>
      <c r="D1190" s="26" t="s">
        <v>8939</v>
      </c>
      <c r="E1190" s="31"/>
      <c r="F1190" s="31" t="s">
        <v>217</v>
      </c>
      <c r="G1190" s="26" t="s">
        <v>88</v>
      </c>
      <c r="H1190" s="26"/>
      <c r="I1190" s="26"/>
      <c r="J1190" s="26"/>
      <c r="K1190" s="31"/>
      <c r="L1190" s="26"/>
      <c r="M1190" s="26"/>
      <c r="N1190" s="26"/>
      <c r="O1190" s="26"/>
    </row>
    <row r="1191" spans="1:15" x14ac:dyDescent="0.25">
      <c r="A1191" s="28" t="s">
        <v>8941</v>
      </c>
      <c r="B1191" s="26" t="s">
        <v>1277</v>
      </c>
      <c r="C1191" s="26" t="s">
        <v>5940</v>
      </c>
      <c r="D1191" s="26" t="s">
        <v>8939</v>
      </c>
      <c r="E1191" s="31"/>
      <c r="F1191" s="31" t="s">
        <v>217</v>
      </c>
      <c r="G1191" s="26" t="s">
        <v>88</v>
      </c>
      <c r="H1191" s="26"/>
      <c r="I1191" s="26"/>
      <c r="J1191" s="26"/>
      <c r="K1191" s="31"/>
      <c r="L1191" s="26"/>
      <c r="M1191" s="26"/>
      <c r="N1191" s="26"/>
      <c r="O1191" s="26"/>
    </row>
    <row r="1192" spans="1:15" x14ac:dyDescent="0.25">
      <c r="A1192" s="28" t="s">
        <v>8942</v>
      </c>
      <c r="B1192" s="26" t="s">
        <v>1277</v>
      </c>
      <c r="C1192" s="26" t="s">
        <v>5940</v>
      </c>
      <c r="D1192" s="26" t="s">
        <v>8939</v>
      </c>
      <c r="E1192" s="31"/>
      <c r="F1192" s="31" t="s">
        <v>217</v>
      </c>
      <c r="G1192" s="26" t="s">
        <v>88</v>
      </c>
      <c r="H1192" s="26"/>
      <c r="I1192" s="26"/>
      <c r="J1192" s="26"/>
      <c r="K1192" s="31"/>
      <c r="L1192" s="26"/>
      <c r="M1192" s="26"/>
      <c r="N1192" s="26"/>
      <c r="O1192" s="26"/>
    </row>
    <row r="1193" spans="1:15" x14ac:dyDescent="0.25">
      <c r="A1193" s="28" t="s">
        <v>8943</v>
      </c>
      <c r="B1193" s="26" t="s">
        <v>1277</v>
      </c>
      <c r="C1193" s="26" t="s">
        <v>5940</v>
      </c>
      <c r="D1193" s="26" t="s">
        <v>8939</v>
      </c>
      <c r="E1193" s="31"/>
      <c r="F1193" s="31" t="s">
        <v>217</v>
      </c>
      <c r="G1193" s="26" t="s">
        <v>88</v>
      </c>
      <c r="H1193" s="26"/>
      <c r="I1193" s="26"/>
      <c r="J1193" s="26"/>
      <c r="K1193" s="31"/>
      <c r="L1193" s="26"/>
      <c r="M1193" s="26"/>
      <c r="N1193" s="26"/>
      <c r="O1193" s="26"/>
    </row>
    <row r="1194" spans="1:15" x14ac:dyDescent="0.25">
      <c r="A1194" s="28" t="s">
        <v>8944</v>
      </c>
      <c r="B1194" s="26" t="s">
        <v>1277</v>
      </c>
      <c r="C1194" s="26" t="s">
        <v>5940</v>
      </c>
      <c r="D1194" s="26" t="s">
        <v>8939</v>
      </c>
      <c r="E1194" s="31"/>
      <c r="F1194" s="31" t="s">
        <v>217</v>
      </c>
      <c r="G1194" s="26" t="s">
        <v>88</v>
      </c>
      <c r="H1194" s="26"/>
      <c r="I1194" s="26"/>
      <c r="J1194" s="26"/>
      <c r="K1194" s="31"/>
      <c r="L1194" s="26"/>
      <c r="M1194" s="26"/>
      <c r="N1194" s="26"/>
      <c r="O1194" s="26"/>
    </row>
    <row r="1195" spans="1:15" x14ac:dyDescent="0.25">
      <c r="A1195" s="28" t="s">
        <v>8945</v>
      </c>
      <c r="B1195" s="26" t="s">
        <v>1277</v>
      </c>
      <c r="C1195" s="26" t="s">
        <v>5940</v>
      </c>
      <c r="D1195" s="26" t="s">
        <v>8939</v>
      </c>
      <c r="E1195" s="31"/>
      <c r="F1195" s="31" t="s">
        <v>217</v>
      </c>
      <c r="G1195" s="26" t="s">
        <v>88</v>
      </c>
      <c r="H1195" s="26"/>
      <c r="I1195" s="26"/>
      <c r="J1195" s="26"/>
      <c r="K1195" s="31"/>
      <c r="L1195" s="26"/>
      <c r="M1195" s="26"/>
      <c r="N1195" s="26"/>
      <c r="O1195" s="26"/>
    </row>
    <row r="1196" spans="1:15" x14ac:dyDescent="0.25">
      <c r="A1196" s="28" t="s">
        <v>8946</v>
      </c>
      <c r="B1196" s="26" t="s">
        <v>1277</v>
      </c>
      <c r="C1196" s="26" t="s">
        <v>5940</v>
      </c>
      <c r="D1196" s="26" t="s">
        <v>8939</v>
      </c>
      <c r="E1196" s="31"/>
      <c r="F1196" s="31" t="s">
        <v>217</v>
      </c>
      <c r="G1196" s="26" t="s">
        <v>88</v>
      </c>
      <c r="H1196" s="26"/>
      <c r="I1196" s="26"/>
      <c r="J1196" s="26"/>
      <c r="K1196" s="31"/>
      <c r="L1196" s="26"/>
      <c r="M1196" s="26"/>
      <c r="N1196" s="26"/>
      <c r="O1196" s="26"/>
    </row>
    <row r="1197" spans="1:15" x14ac:dyDescent="0.25">
      <c r="A1197" s="28" t="s">
        <v>8947</v>
      </c>
      <c r="B1197" s="26" t="s">
        <v>1277</v>
      </c>
      <c r="C1197" s="26" t="s">
        <v>5940</v>
      </c>
      <c r="D1197" s="26" t="s">
        <v>8939</v>
      </c>
      <c r="E1197" s="31"/>
      <c r="F1197" s="31" t="s">
        <v>217</v>
      </c>
      <c r="G1197" s="26" t="s">
        <v>88</v>
      </c>
      <c r="H1197" s="26"/>
      <c r="I1197" s="26"/>
      <c r="J1197" s="26"/>
      <c r="K1197" s="31"/>
      <c r="L1197" s="26"/>
      <c r="M1197" s="26"/>
      <c r="N1197" s="26"/>
      <c r="O1197" s="26"/>
    </row>
    <row r="1198" spans="1:15" x14ac:dyDescent="0.25">
      <c r="A1198" s="28" t="s">
        <v>1380</v>
      </c>
      <c r="B1198" s="26" t="s">
        <v>1381</v>
      </c>
      <c r="C1198" s="26" t="s">
        <v>1295</v>
      </c>
      <c r="D1198" s="26" t="s">
        <v>1296</v>
      </c>
      <c r="E1198" s="31"/>
      <c r="F1198" s="26" t="s">
        <v>1225</v>
      </c>
      <c r="G1198" s="26" t="s">
        <v>88</v>
      </c>
      <c r="H1198" s="26"/>
      <c r="I1198" s="26"/>
      <c r="J1198" s="26" t="s">
        <v>1382</v>
      </c>
      <c r="K1198" s="31"/>
      <c r="L1198" s="26" t="s">
        <v>1227</v>
      </c>
      <c r="M1198" s="26"/>
      <c r="N1198" s="26"/>
      <c r="O1198" s="26"/>
    </row>
    <row r="1199" spans="1:15" x14ac:dyDescent="0.25">
      <c r="A1199" s="28" t="s">
        <v>8951</v>
      </c>
      <c r="B1199" s="26" t="s">
        <v>1277</v>
      </c>
      <c r="C1199" s="26" t="s">
        <v>2681</v>
      </c>
      <c r="D1199" s="26" t="s">
        <v>8952</v>
      </c>
      <c r="E1199" s="31"/>
      <c r="F1199" s="31" t="s">
        <v>217</v>
      </c>
      <c r="G1199" s="26" t="s">
        <v>88</v>
      </c>
      <c r="H1199" s="26"/>
      <c r="I1199" s="26"/>
      <c r="J1199" s="26"/>
      <c r="K1199" s="31"/>
      <c r="L1199" s="26"/>
      <c r="M1199" s="26"/>
      <c r="N1199" s="26"/>
      <c r="O1199" s="26"/>
    </row>
    <row r="1200" spans="1:15" x14ac:dyDescent="0.25">
      <c r="A1200" s="28" t="s">
        <v>8953</v>
      </c>
      <c r="B1200" s="26" t="s">
        <v>1277</v>
      </c>
      <c r="C1200" s="26" t="s">
        <v>2681</v>
      </c>
      <c r="D1200" s="26" t="s">
        <v>8952</v>
      </c>
      <c r="E1200" s="31"/>
      <c r="F1200" s="31" t="s">
        <v>217</v>
      </c>
      <c r="G1200" s="26" t="s">
        <v>88</v>
      </c>
      <c r="H1200" s="26"/>
      <c r="I1200" s="26"/>
      <c r="J1200" s="26"/>
      <c r="K1200" s="31"/>
      <c r="L1200" s="26"/>
      <c r="M1200" s="26"/>
      <c r="N1200" s="26"/>
      <c r="O1200" s="26"/>
    </row>
    <row r="1201" spans="1:15" x14ac:dyDescent="0.25">
      <c r="A1201" s="28" t="s">
        <v>8954</v>
      </c>
      <c r="B1201" s="26" t="s">
        <v>1277</v>
      </c>
      <c r="C1201" s="26" t="s">
        <v>2681</v>
      </c>
      <c r="D1201" s="26" t="s">
        <v>8952</v>
      </c>
      <c r="E1201" s="31"/>
      <c r="F1201" s="31" t="s">
        <v>217</v>
      </c>
      <c r="G1201" s="26" t="s">
        <v>88</v>
      </c>
      <c r="H1201" s="26"/>
      <c r="I1201" s="26"/>
      <c r="J1201" s="26"/>
      <c r="K1201" s="31"/>
      <c r="L1201" s="26"/>
      <c r="M1201" s="26"/>
      <c r="N1201" s="26"/>
      <c r="O1201" s="26"/>
    </row>
    <row r="1202" spans="1:15" x14ac:dyDescent="0.25">
      <c r="A1202" s="28" t="s">
        <v>8955</v>
      </c>
      <c r="B1202" s="26" t="s">
        <v>1277</v>
      </c>
      <c r="C1202" s="26" t="s">
        <v>2681</v>
      </c>
      <c r="D1202" s="26" t="s">
        <v>8952</v>
      </c>
      <c r="E1202" s="31"/>
      <c r="F1202" s="31" t="s">
        <v>217</v>
      </c>
      <c r="G1202" s="26" t="s">
        <v>88</v>
      </c>
      <c r="H1202" s="26"/>
      <c r="I1202" s="26"/>
      <c r="J1202" s="26"/>
      <c r="K1202" s="31"/>
      <c r="L1202" s="26"/>
      <c r="M1202" s="26"/>
      <c r="N1202" s="26"/>
      <c r="O1202" s="26"/>
    </row>
    <row r="1203" spans="1:15" x14ac:dyDescent="0.25">
      <c r="A1203" s="28" t="s">
        <v>8956</v>
      </c>
      <c r="B1203" s="26" t="s">
        <v>1277</v>
      </c>
      <c r="C1203" s="26" t="s">
        <v>2681</v>
      </c>
      <c r="D1203" s="26" t="s">
        <v>8952</v>
      </c>
      <c r="E1203" s="31"/>
      <c r="F1203" s="31" t="s">
        <v>217</v>
      </c>
      <c r="G1203" s="26" t="s">
        <v>88</v>
      </c>
      <c r="H1203" s="26"/>
      <c r="I1203" s="26"/>
      <c r="J1203" s="26"/>
      <c r="K1203" s="31"/>
      <c r="L1203" s="26"/>
      <c r="M1203" s="26"/>
      <c r="N1203" s="26"/>
      <c r="O1203" s="26"/>
    </row>
    <row r="1204" spans="1:15" x14ac:dyDescent="0.25">
      <c r="A1204" s="28" t="s">
        <v>8957</v>
      </c>
      <c r="B1204" s="26" t="s">
        <v>1277</v>
      </c>
      <c r="C1204" s="26" t="s">
        <v>2681</v>
      </c>
      <c r="D1204" s="26" t="s">
        <v>8952</v>
      </c>
      <c r="E1204" s="31"/>
      <c r="F1204" s="31" t="s">
        <v>217</v>
      </c>
      <c r="G1204" s="26" t="s">
        <v>88</v>
      </c>
      <c r="H1204" s="26"/>
      <c r="I1204" s="26"/>
      <c r="J1204" s="26"/>
      <c r="K1204" s="31"/>
      <c r="L1204" s="26"/>
      <c r="M1204" s="26"/>
      <c r="N1204" s="26"/>
      <c r="O1204" s="26"/>
    </row>
    <row r="1205" spans="1:15" x14ac:dyDescent="0.25">
      <c r="A1205" s="28" t="s">
        <v>8958</v>
      </c>
      <c r="B1205" s="26" t="s">
        <v>1277</v>
      </c>
      <c r="C1205" s="26" t="s">
        <v>2681</v>
      </c>
      <c r="D1205" s="26" t="s">
        <v>8952</v>
      </c>
      <c r="E1205" s="31"/>
      <c r="F1205" s="31" t="s">
        <v>217</v>
      </c>
      <c r="G1205" s="26" t="s">
        <v>88</v>
      </c>
      <c r="H1205" s="26"/>
      <c r="I1205" s="26"/>
      <c r="J1205" s="26"/>
      <c r="K1205" s="31"/>
      <c r="L1205" s="26"/>
      <c r="M1205" s="26"/>
      <c r="N1205" s="26"/>
      <c r="O1205" s="26"/>
    </row>
    <row r="1206" spans="1:15" x14ac:dyDescent="0.25">
      <c r="A1206" s="28" t="s">
        <v>8959</v>
      </c>
      <c r="B1206" s="26" t="s">
        <v>1277</v>
      </c>
      <c r="C1206" s="26" t="s">
        <v>2681</v>
      </c>
      <c r="D1206" s="26" t="s">
        <v>8952</v>
      </c>
      <c r="E1206" s="31"/>
      <c r="F1206" s="31" t="s">
        <v>217</v>
      </c>
      <c r="G1206" s="26" t="s">
        <v>88</v>
      </c>
      <c r="H1206" s="26"/>
      <c r="I1206" s="26"/>
      <c r="J1206" s="26"/>
      <c r="K1206" s="31"/>
      <c r="L1206" s="26"/>
      <c r="M1206" s="26"/>
      <c r="N1206" s="26"/>
      <c r="O1206" s="26"/>
    </row>
    <row r="1207" spans="1:15" x14ac:dyDescent="0.25">
      <c r="A1207" s="28" t="s">
        <v>8960</v>
      </c>
      <c r="B1207" s="26" t="s">
        <v>1277</v>
      </c>
      <c r="C1207" s="26" t="s">
        <v>6252</v>
      </c>
      <c r="D1207" s="26" t="s">
        <v>8961</v>
      </c>
      <c r="E1207" s="31"/>
      <c r="F1207" s="31" t="s">
        <v>217</v>
      </c>
      <c r="G1207" s="26" t="s">
        <v>88</v>
      </c>
      <c r="H1207" s="26"/>
      <c r="I1207" s="26"/>
      <c r="J1207" s="26"/>
      <c r="K1207" s="31"/>
      <c r="L1207" s="26"/>
      <c r="M1207" s="26"/>
      <c r="N1207" s="26"/>
      <c r="O1207" s="26"/>
    </row>
    <row r="1208" spans="1:15" x14ac:dyDescent="0.25">
      <c r="A1208" s="28" t="s">
        <v>8962</v>
      </c>
      <c r="B1208" s="26" t="s">
        <v>1277</v>
      </c>
      <c r="C1208" s="26" t="s">
        <v>6252</v>
      </c>
      <c r="D1208" s="26" t="s">
        <v>8961</v>
      </c>
      <c r="E1208" s="31"/>
      <c r="F1208" s="31" t="s">
        <v>217</v>
      </c>
      <c r="G1208" s="26" t="s">
        <v>88</v>
      </c>
      <c r="H1208" s="26"/>
      <c r="I1208" s="26"/>
      <c r="J1208" s="26"/>
      <c r="K1208" s="31"/>
      <c r="L1208" s="26"/>
      <c r="M1208" s="26"/>
      <c r="N1208" s="26"/>
      <c r="O1208" s="26"/>
    </row>
    <row r="1209" spans="1:15" x14ac:dyDescent="0.25">
      <c r="A1209" s="28" t="s">
        <v>8963</v>
      </c>
      <c r="B1209" s="26" t="s">
        <v>1277</v>
      </c>
      <c r="C1209" s="26" t="s">
        <v>6252</v>
      </c>
      <c r="D1209" s="26" t="s">
        <v>8961</v>
      </c>
      <c r="E1209" s="31"/>
      <c r="F1209" s="31" t="s">
        <v>217</v>
      </c>
      <c r="G1209" s="26" t="s">
        <v>88</v>
      </c>
      <c r="H1209" s="26"/>
      <c r="I1209" s="26"/>
      <c r="J1209" s="26"/>
      <c r="K1209" s="31"/>
      <c r="L1209" s="26"/>
      <c r="M1209" s="26"/>
      <c r="N1209" s="26"/>
      <c r="O1209" s="26"/>
    </row>
    <row r="1210" spans="1:15" x14ac:dyDescent="0.25">
      <c r="A1210" s="28" t="s">
        <v>8964</v>
      </c>
      <c r="B1210" s="26" t="s">
        <v>1277</v>
      </c>
      <c r="C1210" s="26" t="s">
        <v>6252</v>
      </c>
      <c r="D1210" s="26" t="s">
        <v>8961</v>
      </c>
      <c r="E1210" s="31"/>
      <c r="F1210" s="31" t="s">
        <v>217</v>
      </c>
      <c r="G1210" s="26" t="s">
        <v>88</v>
      </c>
      <c r="H1210" s="26"/>
      <c r="I1210" s="26"/>
      <c r="J1210" s="26"/>
      <c r="K1210" s="31"/>
      <c r="L1210" s="26"/>
      <c r="M1210" s="26"/>
      <c r="N1210" s="26"/>
      <c r="O1210" s="26"/>
    </row>
    <row r="1211" spans="1:15" x14ac:dyDescent="0.25">
      <c r="A1211" s="28" t="s">
        <v>8965</v>
      </c>
      <c r="B1211" s="26" t="s">
        <v>1277</v>
      </c>
      <c r="C1211" s="26" t="s">
        <v>6252</v>
      </c>
      <c r="D1211" s="26" t="s">
        <v>8961</v>
      </c>
      <c r="E1211" s="31"/>
      <c r="F1211" s="31" t="s">
        <v>217</v>
      </c>
      <c r="G1211" s="26" t="s">
        <v>88</v>
      </c>
      <c r="H1211" s="26"/>
      <c r="I1211" s="26"/>
      <c r="J1211" s="26"/>
      <c r="K1211" s="31"/>
      <c r="L1211" s="26"/>
      <c r="M1211" s="26"/>
      <c r="N1211" s="26"/>
      <c r="O1211" s="26"/>
    </row>
    <row r="1212" spans="1:15" x14ac:dyDescent="0.25">
      <c r="A1212" s="28" t="s">
        <v>8966</v>
      </c>
      <c r="B1212" s="26" t="s">
        <v>1277</v>
      </c>
      <c r="C1212" s="26" t="s">
        <v>6252</v>
      </c>
      <c r="D1212" s="26" t="s">
        <v>8961</v>
      </c>
      <c r="E1212" s="31"/>
      <c r="F1212" s="31" t="s">
        <v>217</v>
      </c>
      <c r="G1212" s="26" t="s">
        <v>88</v>
      </c>
      <c r="H1212" s="26"/>
      <c r="I1212" s="26"/>
      <c r="J1212" s="26"/>
      <c r="K1212" s="31"/>
      <c r="L1212" s="26"/>
      <c r="M1212" s="26"/>
      <c r="N1212" s="26"/>
      <c r="O1212" s="26"/>
    </row>
    <row r="1213" spans="1:15" x14ac:dyDescent="0.25">
      <c r="A1213" s="28" t="s">
        <v>8967</v>
      </c>
      <c r="B1213" s="26" t="s">
        <v>1277</v>
      </c>
      <c r="C1213" s="26" t="s">
        <v>6252</v>
      </c>
      <c r="D1213" s="26" t="s">
        <v>8961</v>
      </c>
      <c r="E1213" s="31"/>
      <c r="F1213" s="31" t="s">
        <v>217</v>
      </c>
      <c r="G1213" s="26" t="s">
        <v>88</v>
      </c>
      <c r="H1213" s="26"/>
      <c r="I1213" s="26"/>
      <c r="J1213" s="26"/>
      <c r="K1213" s="31"/>
      <c r="L1213" s="26"/>
      <c r="M1213" s="26"/>
      <c r="N1213" s="26"/>
      <c r="O1213" s="26"/>
    </row>
    <row r="1214" spans="1:15" x14ac:dyDescent="0.25">
      <c r="A1214" s="28" t="s">
        <v>8968</v>
      </c>
      <c r="B1214" s="26" t="s">
        <v>1277</v>
      </c>
      <c r="C1214" s="26" t="s">
        <v>6252</v>
      </c>
      <c r="D1214" s="26" t="s">
        <v>8961</v>
      </c>
      <c r="E1214" s="31"/>
      <c r="F1214" s="31" t="s">
        <v>217</v>
      </c>
      <c r="G1214" s="26" t="s">
        <v>88</v>
      </c>
      <c r="H1214" s="26"/>
      <c r="I1214" s="26"/>
      <c r="J1214" s="26"/>
      <c r="K1214" s="31"/>
      <c r="L1214" s="26"/>
      <c r="M1214" s="26"/>
      <c r="N1214" s="26"/>
      <c r="O1214" s="26"/>
    </row>
    <row r="1215" spans="1:15" x14ac:dyDescent="0.25">
      <c r="A1215" s="28" t="s">
        <v>1393</v>
      </c>
      <c r="B1215" s="26" t="s">
        <v>1394</v>
      </c>
      <c r="C1215" s="26" t="s">
        <v>1395</v>
      </c>
      <c r="D1215" s="32" t="s">
        <v>1396</v>
      </c>
      <c r="E1215" s="31"/>
      <c r="F1215" s="26" t="s">
        <v>217</v>
      </c>
      <c r="G1215" s="26" t="s">
        <v>88</v>
      </c>
      <c r="H1215" s="26"/>
      <c r="I1215" s="26"/>
      <c r="J1215" s="26" t="s">
        <v>1397</v>
      </c>
      <c r="K1215" s="31"/>
      <c r="L1215" s="26"/>
      <c r="M1215" s="26"/>
      <c r="N1215" s="26"/>
      <c r="O1215" s="26"/>
    </row>
    <row r="1216" spans="1:15" x14ac:dyDescent="0.25">
      <c r="A1216" s="28" t="s">
        <v>1393</v>
      </c>
      <c r="B1216" s="26" t="s">
        <v>1277</v>
      </c>
      <c r="C1216" s="26" t="s">
        <v>1395</v>
      </c>
      <c r="D1216" s="26" t="s">
        <v>8980</v>
      </c>
      <c r="E1216" s="31"/>
      <c r="F1216" s="31" t="s">
        <v>217</v>
      </c>
      <c r="G1216" s="26" t="s">
        <v>88</v>
      </c>
      <c r="H1216" s="26"/>
      <c r="I1216" s="26"/>
      <c r="J1216" s="26"/>
      <c r="K1216" s="31"/>
      <c r="L1216" s="26"/>
      <c r="M1216" s="26"/>
      <c r="N1216" s="26"/>
      <c r="O1216" s="26"/>
    </row>
    <row r="1217" spans="1:15" x14ac:dyDescent="0.25">
      <c r="A1217" s="28" t="s">
        <v>8981</v>
      </c>
      <c r="B1217" s="26" t="s">
        <v>1277</v>
      </c>
      <c r="C1217" s="26" t="s">
        <v>1395</v>
      </c>
      <c r="D1217" s="26" t="s">
        <v>8980</v>
      </c>
      <c r="E1217" s="31"/>
      <c r="F1217" s="31" t="s">
        <v>217</v>
      </c>
      <c r="G1217" s="26" t="s">
        <v>88</v>
      </c>
      <c r="H1217" s="26"/>
      <c r="I1217" s="26"/>
      <c r="J1217" s="26"/>
      <c r="K1217" s="31"/>
      <c r="L1217" s="26"/>
      <c r="M1217" s="26"/>
      <c r="N1217" s="26"/>
      <c r="O1217" s="26"/>
    </row>
    <row r="1218" spans="1:15" x14ac:dyDescent="0.25">
      <c r="A1218" s="28" t="s">
        <v>1398</v>
      </c>
      <c r="B1218" s="26" t="s">
        <v>1399</v>
      </c>
      <c r="C1218" s="26" t="s">
        <v>1395</v>
      </c>
      <c r="D1218" s="32" t="s">
        <v>1396</v>
      </c>
      <c r="E1218" s="31"/>
      <c r="F1218" s="40" t="s">
        <v>217</v>
      </c>
      <c r="G1218" s="26" t="s">
        <v>88</v>
      </c>
      <c r="H1218" s="26"/>
      <c r="I1218" s="26"/>
      <c r="J1218" s="26" t="s">
        <v>1397</v>
      </c>
      <c r="K1218" s="31"/>
      <c r="L1218" s="26"/>
      <c r="M1218" s="26"/>
      <c r="N1218" s="26"/>
      <c r="O1218" s="26"/>
    </row>
    <row r="1219" spans="1:15" x14ac:dyDescent="0.25">
      <c r="A1219" s="28" t="s">
        <v>1398</v>
      </c>
      <c r="B1219" s="26" t="s">
        <v>1277</v>
      </c>
      <c r="C1219" s="26" t="s">
        <v>1395</v>
      </c>
      <c r="D1219" s="26" t="s">
        <v>8980</v>
      </c>
      <c r="E1219" s="31"/>
      <c r="F1219" s="31" t="s">
        <v>217</v>
      </c>
      <c r="G1219" s="26" t="s">
        <v>88</v>
      </c>
      <c r="H1219" s="26"/>
      <c r="I1219" s="26"/>
      <c r="J1219" s="26"/>
      <c r="K1219" s="31"/>
      <c r="L1219" s="26"/>
      <c r="M1219" s="26"/>
      <c r="N1219" s="26"/>
      <c r="O1219" s="26"/>
    </row>
    <row r="1220" spans="1:15" x14ac:dyDescent="0.25">
      <c r="A1220" s="28" t="s">
        <v>8982</v>
      </c>
      <c r="B1220" s="26" t="s">
        <v>1277</v>
      </c>
      <c r="C1220" s="26" t="s">
        <v>1395</v>
      </c>
      <c r="D1220" s="26" t="s">
        <v>8980</v>
      </c>
      <c r="E1220" s="31"/>
      <c r="F1220" s="31" t="s">
        <v>217</v>
      </c>
      <c r="G1220" s="26" t="s">
        <v>88</v>
      </c>
      <c r="H1220" s="26"/>
      <c r="I1220" s="26"/>
      <c r="J1220" s="26"/>
      <c r="K1220" s="31"/>
      <c r="L1220" s="26"/>
      <c r="M1220" s="26"/>
      <c r="N1220" s="26"/>
      <c r="O1220" s="26"/>
    </row>
    <row r="1221" spans="1:15" x14ac:dyDescent="0.25">
      <c r="A1221" s="28" t="s">
        <v>8983</v>
      </c>
      <c r="B1221" s="26" t="s">
        <v>1277</v>
      </c>
      <c r="C1221" s="26" t="s">
        <v>1395</v>
      </c>
      <c r="D1221" s="26" t="s">
        <v>8980</v>
      </c>
      <c r="E1221" s="31"/>
      <c r="F1221" s="31" t="s">
        <v>217</v>
      </c>
      <c r="G1221" s="26" t="s">
        <v>88</v>
      </c>
      <c r="H1221" s="26"/>
      <c r="I1221" s="26"/>
      <c r="J1221" s="26"/>
      <c r="K1221" s="31"/>
      <c r="L1221" s="26"/>
      <c r="M1221" s="26"/>
      <c r="N1221" s="26"/>
      <c r="O1221" s="26"/>
    </row>
    <row r="1222" spans="1:15" x14ac:dyDescent="0.25">
      <c r="A1222" s="28" t="s">
        <v>8984</v>
      </c>
      <c r="B1222" s="26" t="s">
        <v>1277</v>
      </c>
      <c r="C1222" s="26" t="s">
        <v>1395</v>
      </c>
      <c r="D1222" s="26" t="s">
        <v>8980</v>
      </c>
      <c r="E1222" s="31"/>
      <c r="F1222" s="31" t="s">
        <v>217</v>
      </c>
      <c r="G1222" s="26" t="s">
        <v>88</v>
      </c>
      <c r="H1222" s="26"/>
      <c r="I1222" s="26"/>
      <c r="J1222" s="26"/>
      <c r="K1222" s="31"/>
      <c r="L1222" s="26"/>
      <c r="M1222" s="26"/>
      <c r="N1222" s="26"/>
      <c r="O1222" s="26"/>
    </row>
    <row r="1223" spans="1:15" x14ac:dyDescent="0.25">
      <c r="A1223" s="28" t="s">
        <v>8985</v>
      </c>
      <c r="B1223" s="26" t="s">
        <v>1277</v>
      </c>
      <c r="C1223" s="26" t="s">
        <v>6282</v>
      </c>
      <c r="D1223" s="26" t="s">
        <v>8986</v>
      </c>
      <c r="E1223" s="31"/>
      <c r="F1223" s="31" t="s">
        <v>217</v>
      </c>
      <c r="G1223" s="26" t="s">
        <v>88</v>
      </c>
      <c r="H1223" s="26"/>
      <c r="I1223" s="26"/>
      <c r="J1223" s="26"/>
      <c r="K1223" s="31"/>
      <c r="L1223" s="26"/>
      <c r="M1223" s="26"/>
      <c r="N1223" s="26"/>
      <c r="O1223" s="26"/>
    </row>
    <row r="1224" spans="1:15" x14ac:dyDescent="0.25">
      <c r="A1224" s="28" t="s">
        <v>8987</v>
      </c>
      <c r="B1224" s="26" t="s">
        <v>1277</v>
      </c>
      <c r="C1224" s="26" t="s">
        <v>6282</v>
      </c>
      <c r="D1224" s="26" t="s">
        <v>8986</v>
      </c>
      <c r="E1224" s="31"/>
      <c r="F1224" s="31" t="s">
        <v>217</v>
      </c>
      <c r="G1224" s="26" t="s">
        <v>88</v>
      </c>
      <c r="H1224" s="26"/>
      <c r="I1224" s="26"/>
      <c r="J1224" s="26"/>
      <c r="K1224" s="31"/>
      <c r="L1224" s="26"/>
      <c r="M1224" s="26"/>
      <c r="N1224" s="26"/>
      <c r="O1224" s="26"/>
    </row>
    <row r="1225" spans="1:15" x14ac:dyDescent="0.25">
      <c r="A1225" s="28" t="s">
        <v>8988</v>
      </c>
      <c r="B1225" s="26" t="s">
        <v>1277</v>
      </c>
      <c r="C1225" s="26" t="s">
        <v>6282</v>
      </c>
      <c r="D1225" s="26" t="s">
        <v>8986</v>
      </c>
      <c r="E1225" s="31"/>
      <c r="F1225" s="31" t="s">
        <v>217</v>
      </c>
      <c r="G1225" s="26" t="s">
        <v>88</v>
      </c>
      <c r="H1225" s="26"/>
      <c r="I1225" s="26"/>
      <c r="J1225" s="26"/>
      <c r="K1225" s="31"/>
      <c r="L1225" s="26"/>
      <c r="M1225" s="26"/>
      <c r="N1225" s="26"/>
      <c r="O1225" s="26"/>
    </row>
    <row r="1226" spans="1:15" x14ac:dyDescent="0.25">
      <c r="A1226" s="28"/>
      <c r="B1226" s="26"/>
      <c r="C1226" s="26"/>
      <c r="D1226" s="26"/>
      <c r="E1226" s="31"/>
      <c r="F1226" s="31"/>
      <c r="G1226" s="26"/>
      <c r="H1226" s="26"/>
      <c r="I1226" s="26"/>
      <c r="J1226" s="26"/>
      <c r="K1226" s="31"/>
      <c r="L1226" s="26"/>
      <c r="M1226" s="26"/>
      <c r="N1226" s="26"/>
      <c r="O1226" s="26"/>
    </row>
    <row r="1227" spans="1:15" ht="14.4" x14ac:dyDescent="0.3">
      <c r="A1227"/>
      <c r="B1227"/>
      <c r="C1227"/>
      <c r="D1227"/>
      <c r="E1227"/>
      <c r="F1227"/>
      <c r="G1227"/>
      <c r="H1227"/>
      <c r="I1227"/>
      <c r="J1227"/>
      <c r="K1227"/>
      <c r="L1227"/>
      <c r="M1227"/>
      <c r="N1227"/>
      <c r="O1227"/>
    </row>
    <row r="1228" spans="1:15" ht="14.4" x14ac:dyDescent="0.3">
      <c r="A1228"/>
      <c r="B1228"/>
      <c r="C1228"/>
      <c r="D1228"/>
      <c r="E1228"/>
      <c r="F1228"/>
      <c r="G1228"/>
      <c r="H1228"/>
      <c r="I1228"/>
      <c r="J1228"/>
      <c r="K1228"/>
      <c r="L1228"/>
      <c r="M1228"/>
      <c r="N1228"/>
      <c r="O1228"/>
    </row>
    <row r="1229" spans="1:15" ht="14.4" x14ac:dyDescent="0.3">
      <c r="A1229"/>
      <c r="B1229"/>
      <c r="C1229"/>
      <c r="D1229"/>
      <c r="E1229"/>
      <c r="F1229"/>
      <c r="G1229"/>
      <c r="H1229"/>
      <c r="I1229"/>
      <c r="J1229"/>
      <c r="K1229"/>
      <c r="L1229"/>
      <c r="M1229"/>
      <c r="N1229"/>
      <c r="O1229"/>
    </row>
    <row r="1230" spans="1:15" ht="14.4" x14ac:dyDescent="0.3">
      <c r="A1230"/>
      <c r="B1230"/>
      <c r="C1230"/>
      <c r="D1230"/>
      <c r="E1230"/>
      <c r="F1230"/>
      <c r="G1230"/>
      <c r="H1230"/>
      <c r="I1230"/>
      <c r="J1230"/>
      <c r="K1230"/>
      <c r="L1230"/>
      <c r="M1230"/>
      <c r="N1230"/>
      <c r="O1230"/>
    </row>
    <row r="1231" spans="1:15" ht="14.4" x14ac:dyDescent="0.3">
      <c r="A1231"/>
      <c r="B1231"/>
      <c r="C1231"/>
      <c r="D1231"/>
      <c r="E1231"/>
      <c r="F1231"/>
      <c r="G1231"/>
      <c r="H1231"/>
      <c r="I1231"/>
      <c r="J1231"/>
      <c r="K1231"/>
      <c r="L1231"/>
      <c r="M1231"/>
      <c r="N1231"/>
      <c r="O1231"/>
    </row>
    <row r="1232" spans="1:15" ht="14.4" x14ac:dyDescent="0.3">
      <c r="A1232"/>
      <c r="B1232"/>
      <c r="C1232"/>
      <c r="D1232"/>
      <c r="E1232"/>
      <c r="F1232"/>
      <c r="G1232"/>
      <c r="H1232"/>
      <c r="I1232"/>
      <c r="J1232"/>
      <c r="K1232"/>
      <c r="L1232"/>
      <c r="M1232"/>
      <c r="N1232"/>
      <c r="O1232"/>
    </row>
    <row r="1233" spans="1:15" ht="14.4" x14ac:dyDescent="0.3">
      <c r="A1233"/>
      <c r="B1233"/>
      <c r="C1233"/>
      <c r="D1233"/>
      <c r="E1233"/>
      <c r="F1233"/>
      <c r="G1233"/>
      <c r="H1233"/>
      <c r="I1233"/>
      <c r="J1233"/>
      <c r="K1233"/>
      <c r="L1233"/>
      <c r="M1233"/>
      <c r="N1233"/>
      <c r="O1233"/>
    </row>
    <row r="1234" spans="1:15" ht="14.4" x14ac:dyDescent="0.3">
      <c r="A1234"/>
      <c r="B1234"/>
      <c r="C1234"/>
      <c r="D1234"/>
      <c r="E1234"/>
      <c r="F1234"/>
      <c r="G1234"/>
      <c r="H1234"/>
      <c r="I1234"/>
      <c r="J1234"/>
      <c r="K1234"/>
      <c r="L1234"/>
      <c r="M1234"/>
      <c r="N1234"/>
      <c r="O1234"/>
    </row>
    <row r="1235" spans="1:15" ht="14.4" x14ac:dyDescent="0.3">
      <c r="A1235"/>
      <c r="B1235"/>
      <c r="C1235"/>
      <c r="D1235"/>
      <c r="E1235"/>
      <c r="F1235"/>
      <c r="G1235"/>
      <c r="H1235"/>
      <c r="I1235"/>
      <c r="J1235"/>
      <c r="K1235"/>
      <c r="L1235"/>
      <c r="M1235"/>
      <c r="N1235"/>
      <c r="O1235"/>
    </row>
    <row r="1236" spans="1:15" ht="14.4" x14ac:dyDescent="0.3">
      <c r="A1236"/>
      <c r="B1236"/>
      <c r="C1236"/>
      <c r="D1236"/>
      <c r="E1236"/>
      <c r="F1236"/>
      <c r="G1236"/>
      <c r="H1236"/>
      <c r="I1236"/>
      <c r="J1236"/>
      <c r="K1236"/>
      <c r="L1236"/>
      <c r="M1236"/>
      <c r="N1236"/>
      <c r="O1236"/>
    </row>
    <row r="1237" spans="1:15" ht="14.4" x14ac:dyDescent="0.3">
      <c r="A1237"/>
      <c r="B1237"/>
      <c r="C1237"/>
      <c r="D1237"/>
      <c r="E1237"/>
      <c r="F1237"/>
      <c r="G1237"/>
      <c r="H1237"/>
      <c r="I1237"/>
      <c r="J1237"/>
      <c r="K1237"/>
      <c r="L1237"/>
      <c r="M1237"/>
      <c r="N1237"/>
      <c r="O1237"/>
    </row>
    <row r="1238" spans="1:15" ht="14.4" x14ac:dyDescent="0.3">
      <c r="A1238"/>
      <c r="B1238"/>
      <c r="C1238"/>
      <c r="D1238"/>
      <c r="E1238"/>
      <c r="F1238"/>
      <c r="G1238"/>
      <c r="H1238"/>
      <c r="I1238"/>
      <c r="J1238"/>
      <c r="K1238"/>
      <c r="L1238"/>
      <c r="M1238"/>
      <c r="N1238"/>
      <c r="O1238"/>
    </row>
    <row r="1239" spans="1:15" ht="14.4" x14ac:dyDescent="0.3">
      <c r="A1239"/>
      <c r="B1239"/>
      <c r="C1239"/>
      <c r="D1239"/>
      <c r="E1239"/>
      <c r="F1239"/>
      <c r="G1239"/>
      <c r="H1239"/>
      <c r="I1239"/>
      <c r="J1239"/>
      <c r="K1239"/>
      <c r="L1239"/>
      <c r="M1239"/>
      <c r="N1239"/>
      <c r="O1239"/>
    </row>
    <row r="1240" spans="1:15" ht="14.4" x14ac:dyDescent="0.3">
      <c r="A1240"/>
      <c r="B1240"/>
      <c r="C1240"/>
      <c r="D1240"/>
      <c r="E1240"/>
      <c r="F1240"/>
      <c r="G1240"/>
      <c r="H1240"/>
      <c r="I1240"/>
      <c r="J1240"/>
      <c r="K1240"/>
      <c r="L1240"/>
      <c r="M1240"/>
      <c r="N1240"/>
      <c r="O1240"/>
    </row>
    <row r="1241" spans="1:15" ht="14.4" x14ac:dyDescent="0.3">
      <c r="A1241"/>
      <c r="B1241"/>
      <c r="C1241"/>
      <c r="D1241"/>
      <c r="E1241"/>
      <c r="F1241"/>
      <c r="G1241"/>
      <c r="H1241"/>
      <c r="I1241"/>
      <c r="J1241"/>
      <c r="K1241"/>
      <c r="L1241"/>
      <c r="M1241"/>
      <c r="N1241"/>
      <c r="O1241"/>
    </row>
    <row r="1242" spans="1:15" ht="14.4" x14ac:dyDescent="0.3">
      <c r="A1242"/>
      <c r="B1242"/>
      <c r="C1242"/>
      <c r="D1242"/>
      <c r="E1242"/>
      <c r="F1242"/>
      <c r="G1242"/>
      <c r="H1242"/>
      <c r="I1242"/>
      <c r="J1242"/>
      <c r="K1242"/>
      <c r="L1242"/>
      <c r="M1242"/>
      <c r="N1242"/>
      <c r="O1242"/>
    </row>
    <row r="1243" spans="1:15" ht="14.4" x14ac:dyDescent="0.3">
      <c r="A1243"/>
      <c r="B1243"/>
      <c r="C1243"/>
      <c r="D1243"/>
      <c r="E1243"/>
      <c r="F1243"/>
      <c r="G1243"/>
      <c r="H1243"/>
      <c r="I1243"/>
      <c r="J1243"/>
      <c r="K1243"/>
      <c r="L1243"/>
      <c r="M1243"/>
      <c r="N1243"/>
      <c r="O1243"/>
    </row>
    <row r="1244" spans="1:15" ht="14.4" x14ac:dyDescent="0.3">
      <c r="A1244"/>
      <c r="B1244"/>
      <c r="C1244"/>
      <c r="D1244"/>
      <c r="E1244"/>
      <c r="F1244"/>
      <c r="G1244"/>
      <c r="H1244"/>
      <c r="I1244"/>
      <c r="J1244"/>
      <c r="K1244"/>
      <c r="L1244"/>
      <c r="M1244"/>
      <c r="N1244"/>
      <c r="O1244"/>
    </row>
    <row r="1245" spans="1:15" ht="14.4" x14ac:dyDescent="0.3">
      <c r="A1245"/>
      <c r="B1245"/>
      <c r="C1245"/>
      <c r="D1245"/>
      <c r="E1245"/>
      <c r="F1245"/>
      <c r="G1245"/>
      <c r="H1245"/>
      <c r="I1245"/>
      <c r="J1245"/>
      <c r="K1245"/>
      <c r="L1245"/>
      <c r="M1245"/>
      <c r="N1245"/>
      <c r="O1245"/>
    </row>
    <row r="1246" spans="1:15" ht="14.4" x14ac:dyDescent="0.3">
      <c r="A1246"/>
      <c r="B1246"/>
      <c r="C1246"/>
      <c r="D1246"/>
      <c r="E1246"/>
      <c r="F1246"/>
      <c r="G1246"/>
      <c r="H1246"/>
      <c r="I1246"/>
      <c r="J1246"/>
      <c r="K1246"/>
      <c r="L1246"/>
      <c r="M1246"/>
      <c r="N1246"/>
      <c r="O1246"/>
    </row>
    <row r="1247" spans="1:15" ht="14.4" x14ac:dyDescent="0.3">
      <c r="A1247"/>
      <c r="B1247"/>
      <c r="C1247"/>
      <c r="D1247"/>
      <c r="E1247"/>
      <c r="F1247"/>
      <c r="G1247"/>
      <c r="H1247"/>
      <c r="I1247"/>
      <c r="J1247"/>
      <c r="K1247"/>
      <c r="L1247"/>
      <c r="M1247"/>
      <c r="N1247"/>
      <c r="O1247"/>
    </row>
    <row r="1248" spans="1:15" ht="14.4" x14ac:dyDescent="0.3">
      <c r="A1248"/>
      <c r="B1248"/>
      <c r="C1248"/>
      <c r="D1248"/>
      <c r="E1248"/>
      <c r="F1248"/>
      <c r="G1248"/>
      <c r="H1248"/>
      <c r="I1248"/>
      <c r="J1248"/>
      <c r="K1248"/>
      <c r="L1248"/>
      <c r="M1248"/>
      <c r="N1248"/>
      <c r="O1248"/>
    </row>
    <row r="1249" spans="1:15" ht="14.4" x14ac:dyDescent="0.3">
      <c r="A1249"/>
      <c r="B1249"/>
      <c r="C1249"/>
      <c r="D1249"/>
      <c r="E1249"/>
      <c r="F1249"/>
      <c r="G1249"/>
      <c r="H1249"/>
      <c r="I1249"/>
      <c r="J1249"/>
      <c r="K1249"/>
      <c r="L1249"/>
      <c r="M1249"/>
      <c r="N1249"/>
      <c r="O1249"/>
    </row>
    <row r="1250" spans="1:15" ht="14.4" x14ac:dyDescent="0.3">
      <c r="A1250"/>
      <c r="B1250"/>
      <c r="C1250"/>
      <c r="D1250"/>
      <c r="E1250"/>
      <c r="F1250"/>
      <c r="G1250"/>
      <c r="H1250"/>
      <c r="I1250"/>
      <c r="J1250"/>
      <c r="K1250"/>
      <c r="L1250"/>
      <c r="M1250"/>
      <c r="N1250"/>
      <c r="O1250"/>
    </row>
    <row r="1251" spans="1:15" ht="14.4" x14ac:dyDescent="0.3">
      <c r="A1251"/>
      <c r="B1251"/>
      <c r="C1251"/>
      <c r="D1251"/>
      <c r="E1251"/>
      <c r="F1251"/>
      <c r="G1251"/>
      <c r="H1251"/>
      <c r="I1251"/>
      <c r="J1251"/>
      <c r="K1251"/>
      <c r="L1251"/>
      <c r="M1251"/>
      <c r="N1251"/>
      <c r="O1251"/>
    </row>
    <row r="1252" spans="1:15" ht="14.4" x14ac:dyDescent="0.3">
      <c r="A1252"/>
      <c r="B1252"/>
      <c r="C1252"/>
      <c r="D1252"/>
      <c r="E1252"/>
      <c r="F1252"/>
      <c r="G1252"/>
      <c r="H1252"/>
      <c r="I1252"/>
      <c r="J1252"/>
      <c r="K1252"/>
      <c r="L1252"/>
      <c r="M1252"/>
      <c r="N1252"/>
      <c r="O1252"/>
    </row>
    <row r="1253" spans="1:15" ht="14.4" x14ac:dyDescent="0.3">
      <c r="A1253"/>
      <c r="B1253"/>
      <c r="C1253"/>
      <c r="D1253"/>
      <c r="E1253"/>
      <c r="F1253"/>
      <c r="G1253"/>
      <c r="H1253"/>
      <c r="I1253"/>
      <c r="J1253"/>
      <c r="K1253"/>
      <c r="L1253"/>
      <c r="M1253"/>
      <c r="N1253"/>
      <c r="O1253"/>
    </row>
    <row r="1254" spans="1:15" ht="14.4" x14ac:dyDescent="0.3">
      <c r="A1254"/>
      <c r="B1254"/>
      <c r="C1254"/>
      <c r="D1254"/>
      <c r="E1254"/>
      <c r="F1254"/>
      <c r="G1254"/>
      <c r="H1254"/>
      <c r="I1254"/>
      <c r="J1254"/>
      <c r="K1254"/>
      <c r="L1254"/>
      <c r="M1254"/>
      <c r="N1254"/>
      <c r="O1254"/>
    </row>
    <row r="1255" spans="1:15" ht="14.4" x14ac:dyDescent="0.3">
      <c r="A1255"/>
      <c r="B1255"/>
      <c r="C1255"/>
      <c r="D1255"/>
      <c r="E1255"/>
      <c r="F1255"/>
      <c r="G1255"/>
      <c r="H1255"/>
      <c r="I1255"/>
      <c r="J1255"/>
      <c r="K1255"/>
      <c r="L1255"/>
      <c r="M1255"/>
      <c r="N1255"/>
      <c r="O1255"/>
    </row>
    <row r="1256" spans="1:15" ht="14.4" x14ac:dyDescent="0.3">
      <c r="A1256"/>
      <c r="B1256"/>
      <c r="C1256"/>
      <c r="D1256"/>
      <c r="E1256"/>
      <c r="F1256"/>
      <c r="G1256"/>
      <c r="H1256"/>
      <c r="I1256"/>
      <c r="J1256"/>
      <c r="K1256"/>
      <c r="L1256"/>
      <c r="M1256"/>
      <c r="N1256"/>
      <c r="O1256"/>
    </row>
    <row r="1257" spans="1:15" ht="14.4" x14ac:dyDescent="0.3">
      <c r="A1257"/>
      <c r="B1257"/>
      <c r="C1257"/>
      <c r="D1257"/>
      <c r="E1257"/>
      <c r="F1257"/>
      <c r="G1257"/>
      <c r="H1257"/>
      <c r="I1257"/>
      <c r="J1257"/>
      <c r="K1257"/>
      <c r="L1257"/>
      <c r="M1257"/>
      <c r="N1257"/>
      <c r="O1257"/>
    </row>
    <row r="1258" spans="1:15" ht="14.4" x14ac:dyDescent="0.3">
      <c r="A1258"/>
      <c r="B1258"/>
      <c r="C1258"/>
      <c r="D1258"/>
      <c r="E1258"/>
      <c r="F1258"/>
      <c r="G1258"/>
      <c r="H1258"/>
      <c r="I1258"/>
      <c r="J1258"/>
      <c r="K1258"/>
      <c r="L1258"/>
      <c r="M1258"/>
      <c r="N1258"/>
      <c r="O1258"/>
    </row>
    <row r="1259" spans="1:15" ht="14.4" x14ac:dyDescent="0.3">
      <c r="A1259"/>
      <c r="B1259"/>
      <c r="C1259"/>
      <c r="D1259"/>
      <c r="E1259"/>
      <c r="F1259"/>
      <c r="G1259"/>
      <c r="H1259"/>
      <c r="I1259"/>
      <c r="J1259"/>
      <c r="K1259"/>
      <c r="L1259"/>
      <c r="M1259"/>
      <c r="N1259"/>
      <c r="O1259"/>
    </row>
    <row r="1260" spans="1:15" ht="14.4" x14ac:dyDescent="0.3">
      <c r="A1260"/>
      <c r="B1260"/>
      <c r="C1260"/>
      <c r="D1260"/>
      <c r="E1260"/>
      <c r="F1260"/>
      <c r="G1260"/>
      <c r="H1260"/>
      <c r="I1260"/>
      <c r="J1260"/>
      <c r="K1260"/>
      <c r="L1260"/>
      <c r="M1260"/>
      <c r="N1260"/>
      <c r="O1260"/>
    </row>
    <row r="1261" spans="1:15" ht="14.4" x14ac:dyDescent="0.3">
      <c r="A1261"/>
      <c r="B1261"/>
      <c r="C1261"/>
      <c r="D1261"/>
      <c r="E1261"/>
      <c r="F1261"/>
      <c r="G1261"/>
      <c r="H1261"/>
      <c r="I1261"/>
      <c r="J1261"/>
      <c r="K1261"/>
      <c r="L1261"/>
      <c r="M1261"/>
      <c r="N1261"/>
      <c r="O1261"/>
    </row>
    <row r="1262" spans="1:15" ht="14.4" x14ac:dyDescent="0.3">
      <c r="A1262"/>
      <c r="B1262"/>
      <c r="C1262"/>
      <c r="D1262"/>
      <c r="E1262"/>
      <c r="F1262"/>
      <c r="G1262"/>
      <c r="H1262"/>
      <c r="I1262"/>
      <c r="J1262"/>
      <c r="K1262"/>
      <c r="L1262"/>
      <c r="M1262"/>
      <c r="N1262"/>
      <c r="O1262"/>
    </row>
    <row r="1263" spans="1:15" ht="14.4" x14ac:dyDescent="0.3">
      <c r="A1263"/>
      <c r="B1263"/>
      <c r="C1263"/>
      <c r="D1263"/>
      <c r="E1263"/>
      <c r="F1263"/>
      <c r="G1263"/>
      <c r="H1263"/>
      <c r="I1263"/>
      <c r="J1263"/>
      <c r="K1263"/>
      <c r="L1263"/>
      <c r="M1263"/>
      <c r="N1263"/>
      <c r="O1263"/>
    </row>
    <row r="1264" spans="1:15" ht="14.4" x14ac:dyDescent="0.3">
      <c r="A1264"/>
      <c r="B1264"/>
      <c r="C1264"/>
      <c r="D1264"/>
      <c r="E1264"/>
      <c r="F1264"/>
      <c r="G1264"/>
      <c r="H1264"/>
      <c r="I1264"/>
      <c r="J1264"/>
      <c r="K1264"/>
      <c r="L1264"/>
      <c r="M1264"/>
      <c r="N1264"/>
      <c r="O1264"/>
    </row>
    <row r="1265" spans="1:15" ht="14.4" x14ac:dyDescent="0.3">
      <c r="A1265"/>
      <c r="B1265"/>
      <c r="C1265"/>
      <c r="D1265"/>
      <c r="E1265"/>
      <c r="F1265"/>
      <c r="G1265"/>
      <c r="H1265"/>
      <c r="I1265"/>
      <c r="J1265"/>
      <c r="K1265"/>
      <c r="L1265"/>
      <c r="M1265"/>
      <c r="N1265"/>
      <c r="O1265"/>
    </row>
    <row r="1266" spans="1:15" ht="14.4" x14ac:dyDescent="0.3">
      <c r="A1266"/>
      <c r="B1266"/>
      <c r="C1266"/>
      <c r="D1266"/>
      <c r="E1266"/>
      <c r="F1266"/>
      <c r="G1266"/>
      <c r="H1266"/>
      <c r="I1266"/>
      <c r="J1266"/>
      <c r="K1266"/>
      <c r="L1266"/>
      <c r="M1266"/>
      <c r="N1266"/>
      <c r="O1266"/>
    </row>
    <row r="1267" spans="1:15" ht="14.4" x14ac:dyDescent="0.3">
      <c r="A1267"/>
      <c r="B1267"/>
      <c r="C1267"/>
      <c r="D1267"/>
      <c r="E1267"/>
      <c r="F1267"/>
      <c r="G1267"/>
      <c r="H1267"/>
      <c r="I1267"/>
      <c r="J1267"/>
      <c r="K1267"/>
      <c r="L1267"/>
      <c r="M1267"/>
      <c r="N1267"/>
      <c r="O1267"/>
    </row>
    <row r="1268" spans="1:15" ht="14.4" x14ac:dyDescent="0.3">
      <c r="A1268"/>
      <c r="B1268"/>
      <c r="C1268"/>
      <c r="D1268"/>
      <c r="E1268"/>
      <c r="F1268"/>
      <c r="G1268"/>
      <c r="H1268"/>
      <c r="I1268"/>
      <c r="J1268"/>
      <c r="K1268"/>
      <c r="L1268"/>
      <c r="M1268"/>
      <c r="N1268"/>
      <c r="O1268"/>
    </row>
    <row r="1269" spans="1:15" ht="14.4" x14ac:dyDescent="0.3">
      <c r="A1269"/>
      <c r="B1269"/>
      <c r="C1269"/>
      <c r="D1269"/>
      <c r="E1269"/>
      <c r="F1269"/>
      <c r="G1269"/>
      <c r="H1269"/>
      <c r="I1269"/>
      <c r="J1269"/>
      <c r="K1269"/>
      <c r="L1269"/>
      <c r="M1269"/>
      <c r="N1269"/>
      <c r="O1269"/>
    </row>
    <row r="1270" spans="1:15" ht="14.4" x14ac:dyDescent="0.3">
      <c r="A1270"/>
      <c r="B1270"/>
      <c r="C1270"/>
      <c r="D1270"/>
      <c r="E1270"/>
      <c r="F1270"/>
      <c r="G1270"/>
      <c r="H1270"/>
      <c r="I1270"/>
      <c r="J1270"/>
      <c r="K1270"/>
      <c r="L1270"/>
      <c r="M1270"/>
      <c r="N1270"/>
      <c r="O1270"/>
    </row>
    <row r="1271" spans="1:15" ht="14.4" x14ac:dyDescent="0.3">
      <c r="A1271"/>
      <c r="B1271"/>
      <c r="C1271"/>
      <c r="D1271"/>
      <c r="E1271"/>
      <c r="F1271"/>
      <c r="G1271"/>
      <c r="H1271"/>
      <c r="I1271"/>
      <c r="J1271"/>
      <c r="K1271"/>
      <c r="L1271"/>
      <c r="M1271"/>
      <c r="N1271"/>
      <c r="O1271"/>
    </row>
    <row r="1272" spans="1:15" ht="14.4" x14ac:dyDescent="0.3">
      <c r="A1272"/>
      <c r="B1272"/>
      <c r="C1272"/>
      <c r="D1272"/>
      <c r="E1272"/>
      <c r="F1272"/>
      <c r="G1272"/>
      <c r="H1272"/>
      <c r="I1272"/>
      <c r="J1272"/>
      <c r="K1272"/>
      <c r="L1272"/>
      <c r="M1272"/>
      <c r="N1272"/>
      <c r="O1272"/>
    </row>
    <row r="1273" spans="1:15" ht="14.4" x14ac:dyDescent="0.3">
      <c r="A1273"/>
      <c r="B1273"/>
      <c r="C1273"/>
      <c r="D1273"/>
      <c r="E1273"/>
      <c r="F1273"/>
      <c r="G1273"/>
      <c r="H1273"/>
      <c r="I1273"/>
      <c r="J1273"/>
      <c r="K1273"/>
      <c r="L1273"/>
      <c r="M1273"/>
      <c r="N1273"/>
      <c r="O1273"/>
    </row>
    <row r="1274" spans="1:15" ht="14.4" x14ac:dyDescent="0.3">
      <c r="A1274"/>
      <c r="B1274"/>
      <c r="C1274"/>
      <c r="D1274"/>
      <c r="E1274"/>
      <c r="F1274"/>
      <c r="G1274"/>
      <c r="H1274"/>
      <c r="I1274"/>
      <c r="J1274"/>
      <c r="K1274"/>
      <c r="L1274"/>
      <c r="M1274"/>
      <c r="N1274"/>
      <c r="O1274"/>
    </row>
    <row r="1275" spans="1:15" ht="14.4" x14ac:dyDescent="0.3">
      <c r="A1275"/>
      <c r="B1275"/>
      <c r="C1275"/>
      <c r="D1275"/>
      <c r="E1275"/>
      <c r="F1275"/>
      <c r="G1275"/>
      <c r="H1275"/>
      <c r="I1275"/>
      <c r="J1275"/>
      <c r="K1275"/>
      <c r="L1275"/>
      <c r="M1275"/>
      <c r="N1275"/>
      <c r="O1275"/>
    </row>
    <row r="1276" spans="1:15" ht="14.4" x14ac:dyDescent="0.3">
      <c r="A1276"/>
      <c r="B1276"/>
      <c r="C1276"/>
      <c r="D1276"/>
      <c r="E1276"/>
      <c r="F1276"/>
      <c r="G1276"/>
      <c r="H1276"/>
      <c r="I1276"/>
      <c r="J1276"/>
      <c r="K1276"/>
      <c r="L1276"/>
      <c r="M1276"/>
      <c r="N1276"/>
      <c r="O1276"/>
    </row>
    <row r="1277" spans="1:15" ht="14.4" x14ac:dyDescent="0.3">
      <c r="A1277"/>
      <c r="B1277"/>
      <c r="C1277"/>
      <c r="D1277"/>
      <c r="E1277"/>
      <c r="F1277"/>
      <c r="G1277"/>
      <c r="H1277"/>
      <c r="I1277"/>
      <c r="J1277"/>
      <c r="K1277"/>
      <c r="L1277"/>
      <c r="M1277"/>
      <c r="N1277"/>
      <c r="O1277"/>
    </row>
    <row r="1278" spans="1:15" ht="14.4" x14ac:dyDescent="0.3">
      <c r="A1278"/>
      <c r="B1278"/>
      <c r="C1278"/>
      <c r="D1278"/>
      <c r="E1278"/>
      <c r="F1278"/>
      <c r="G1278"/>
      <c r="H1278"/>
      <c r="I1278"/>
      <c r="J1278"/>
      <c r="K1278"/>
      <c r="L1278"/>
      <c r="M1278"/>
      <c r="N1278"/>
      <c r="O1278"/>
    </row>
    <row r="1279" spans="1:15" ht="14.4" x14ac:dyDescent="0.3">
      <c r="A1279"/>
      <c r="B1279"/>
      <c r="C1279"/>
      <c r="D1279"/>
      <c r="E1279"/>
      <c r="F1279"/>
      <c r="G1279"/>
      <c r="H1279"/>
      <c r="I1279"/>
      <c r="J1279"/>
      <c r="K1279"/>
      <c r="L1279"/>
      <c r="M1279"/>
      <c r="N1279"/>
      <c r="O1279"/>
    </row>
    <row r="1280" spans="1:15" ht="14.4" x14ac:dyDescent="0.3">
      <c r="A1280"/>
      <c r="B1280"/>
      <c r="C1280"/>
      <c r="D1280"/>
      <c r="E1280"/>
      <c r="F1280"/>
      <c r="G1280"/>
      <c r="H1280"/>
      <c r="I1280"/>
      <c r="J1280"/>
      <c r="K1280"/>
      <c r="L1280"/>
      <c r="M1280"/>
      <c r="N1280"/>
      <c r="O1280"/>
    </row>
    <row r="1281" spans="1:15" ht="14.4" x14ac:dyDescent="0.3">
      <c r="A1281"/>
      <c r="B1281"/>
      <c r="C1281"/>
      <c r="D1281"/>
      <c r="E1281"/>
      <c r="F1281"/>
      <c r="G1281"/>
      <c r="H1281"/>
      <c r="I1281"/>
      <c r="J1281"/>
      <c r="K1281"/>
      <c r="L1281"/>
      <c r="M1281"/>
      <c r="N1281"/>
      <c r="O1281"/>
    </row>
    <row r="1282" spans="1:15" ht="14.4" x14ac:dyDescent="0.3">
      <c r="A1282"/>
      <c r="B1282"/>
      <c r="C1282"/>
      <c r="D1282"/>
      <c r="E1282"/>
      <c r="F1282"/>
      <c r="G1282"/>
      <c r="H1282"/>
      <c r="I1282"/>
      <c r="J1282"/>
      <c r="K1282"/>
      <c r="L1282"/>
      <c r="M1282"/>
      <c r="N1282"/>
      <c r="O1282"/>
    </row>
    <row r="1283" spans="1:15" ht="14.4" x14ac:dyDescent="0.3">
      <c r="A1283"/>
      <c r="B1283"/>
      <c r="C1283"/>
      <c r="D1283"/>
      <c r="E1283"/>
      <c r="F1283"/>
      <c r="G1283"/>
      <c r="H1283"/>
      <c r="I1283"/>
      <c r="J1283"/>
      <c r="K1283"/>
      <c r="L1283"/>
      <c r="M1283"/>
      <c r="N1283"/>
      <c r="O1283"/>
    </row>
    <row r="1284" spans="1:15" ht="14.4" x14ac:dyDescent="0.3">
      <c r="A1284"/>
      <c r="B1284"/>
      <c r="C1284"/>
      <c r="D1284"/>
      <c r="E1284"/>
      <c r="F1284"/>
      <c r="G1284"/>
      <c r="H1284"/>
      <c r="I1284"/>
      <c r="J1284"/>
      <c r="K1284"/>
      <c r="L1284"/>
      <c r="M1284"/>
      <c r="N1284"/>
      <c r="O1284"/>
    </row>
    <row r="1285" spans="1:15" ht="14.4" x14ac:dyDescent="0.3">
      <c r="A1285"/>
      <c r="B1285"/>
      <c r="C1285"/>
      <c r="D1285"/>
      <c r="E1285"/>
      <c r="F1285"/>
      <c r="G1285"/>
      <c r="H1285"/>
      <c r="I1285"/>
      <c r="J1285"/>
      <c r="K1285"/>
      <c r="L1285"/>
      <c r="M1285"/>
      <c r="N1285"/>
      <c r="O1285"/>
    </row>
    <row r="1286" spans="1:15" ht="14.4" x14ac:dyDescent="0.3">
      <c r="A1286"/>
      <c r="B1286"/>
      <c r="C1286"/>
      <c r="D1286"/>
      <c r="E1286"/>
      <c r="F1286"/>
      <c r="G1286"/>
      <c r="H1286"/>
      <c r="I1286"/>
      <c r="J1286"/>
      <c r="K1286"/>
      <c r="L1286"/>
      <c r="M1286"/>
      <c r="N1286"/>
      <c r="O1286"/>
    </row>
    <row r="1287" spans="1:15" ht="14.4" x14ac:dyDescent="0.3">
      <c r="A1287"/>
      <c r="B1287"/>
      <c r="C1287"/>
      <c r="D1287"/>
      <c r="E1287"/>
      <c r="F1287"/>
      <c r="G1287"/>
      <c r="H1287"/>
      <c r="I1287"/>
      <c r="J1287"/>
      <c r="K1287"/>
      <c r="L1287"/>
      <c r="M1287"/>
      <c r="N1287"/>
      <c r="O1287"/>
    </row>
    <row r="1288" spans="1:15" ht="14.4" x14ac:dyDescent="0.3">
      <c r="A1288"/>
      <c r="B1288"/>
      <c r="C1288"/>
      <c r="D1288"/>
      <c r="E1288"/>
      <c r="F1288"/>
      <c r="G1288"/>
      <c r="H1288"/>
      <c r="I1288"/>
      <c r="J1288"/>
      <c r="K1288"/>
      <c r="L1288"/>
      <c r="M1288"/>
      <c r="N1288"/>
      <c r="O1288"/>
    </row>
    <row r="1289" spans="1:15" ht="14.4" x14ac:dyDescent="0.3">
      <c r="A1289"/>
      <c r="B1289"/>
      <c r="C1289"/>
      <c r="D1289"/>
      <c r="E1289"/>
      <c r="F1289"/>
      <c r="G1289"/>
      <c r="H1289"/>
      <c r="I1289"/>
      <c r="J1289"/>
      <c r="K1289"/>
      <c r="L1289"/>
      <c r="M1289"/>
      <c r="N1289"/>
      <c r="O1289"/>
    </row>
    <row r="1290" spans="1:15" ht="14.4" x14ac:dyDescent="0.3">
      <c r="A1290"/>
      <c r="B1290"/>
      <c r="C1290"/>
      <c r="D1290"/>
      <c r="E1290"/>
      <c r="F1290"/>
      <c r="G1290"/>
      <c r="H1290"/>
      <c r="I1290"/>
      <c r="J1290"/>
      <c r="K1290"/>
      <c r="L1290"/>
      <c r="M1290"/>
      <c r="N1290"/>
      <c r="O1290"/>
    </row>
    <row r="1291" spans="1:15" ht="14.4" x14ac:dyDescent="0.3">
      <c r="A1291"/>
      <c r="B1291"/>
      <c r="C1291"/>
      <c r="D1291"/>
      <c r="E1291"/>
      <c r="F1291"/>
      <c r="G1291"/>
      <c r="H1291"/>
      <c r="I1291"/>
      <c r="J1291"/>
      <c r="K1291"/>
      <c r="L1291"/>
      <c r="M1291"/>
      <c r="N1291"/>
      <c r="O1291"/>
    </row>
    <row r="1292" spans="1:15" ht="14.4" x14ac:dyDescent="0.3">
      <c r="A1292"/>
      <c r="B1292"/>
      <c r="C1292"/>
      <c r="D1292"/>
      <c r="E1292"/>
      <c r="F1292"/>
      <c r="G1292"/>
      <c r="H1292"/>
      <c r="I1292"/>
      <c r="J1292"/>
      <c r="K1292"/>
      <c r="L1292"/>
      <c r="M1292"/>
      <c r="N1292"/>
      <c r="O1292"/>
    </row>
    <row r="1293" spans="1:15" ht="14.4" x14ac:dyDescent="0.3">
      <c r="A1293"/>
      <c r="B1293"/>
      <c r="C1293"/>
      <c r="D1293"/>
      <c r="E1293"/>
      <c r="F1293"/>
      <c r="G1293"/>
      <c r="H1293"/>
      <c r="I1293"/>
      <c r="J1293"/>
      <c r="K1293"/>
      <c r="L1293"/>
      <c r="M1293"/>
      <c r="N1293"/>
      <c r="O1293"/>
    </row>
    <row r="1294" spans="1:15" ht="14.4" x14ac:dyDescent="0.3">
      <c r="A1294"/>
      <c r="B1294"/>
      <c r="C1294"/>
      <c r="D1294"/>
      <c r="E1294"/>
      <c r="F1294"/>
      <c r="G1294"/>
      <c r="H1294"/>
      <c r="I1294"/>
      <c r="J1294"/>
      <c r="K1294"/>
      <c r="L1294"/>
      <c r="M1294"/>
      <c r="N1294"/>
      <c r="O1294"/>
    </row>
    <row r="1295" spans="1:15" ht="14.4" x14ac:dyDescent="0.3">
      <c r="A1295"/>
      <c r="B1295"/>
      <c r="C1295"/>
      <c r="D1295"/>
      <c r="E1295"/>
      <c r="F1295"/>
      <c r="G1295"/>
      <c r="H1295"/>
      <c r="I1295"/>
      <c r="J1295"/>
      <c r="K1295"/>
      <c r="L1295"/>
      <c r="M1295"/>
      <c r="N1295"/>
      <c r="O1295"/>
    </row>
    <row r="1296" spans="1:15" ht="14.4" x14ac:dyDescent="0.3">
      <c r="A1296"/>
      <c r="B1296"/>
      <c r="C1296"/>
      <c r="D1296"/>
      <c r="E1296"/>
      <c r="F1296"/>
      <c r="G1296"/>
      <c r="H1296"/>
      <c r="I1296"/>
      <c r="J1296"/>
      <c r="K1296"/>
      <c r="L1296"/>
      <c r="M1296"/>
      <c r="N1296"/>
      <c r="O1296"/>
    </row>
    <row r="1297" spans="1:15" ht="14.4" x14ac:dyDescent="0.3">
      <c r="A1297"/>
      <c r="B1297"/>
      <c r="C1297"/>
      <c r="D1297"/>
      <c r="E1297"/>
      <c r="F1297"/>
      <c r="G1297"/>
      <c r="H1297"/>
      <c r="I1297"/>
      <c r="J1297"/>
      <c r="K1297"/>
      <c r="L1297"/>
      <c r="M1297"/>
      <c r="N1297"/>
      <c r="O1297"/>
    </row>
    <row r="1298" spans="1:15" ht="14.4" x14ac:dyDescent="0.3">
      <c r="A1298"/>
      <c r="B1298"/>
      <c r="C1298"/>
      <c r="D1298"/>
      <c r="E1298"/>
      <c r="F1298"/>
      <c r="G1298"/>
      <c r="H1298"/>
      <c r="I1298"/>
      <c r="J1298"/>
      <c r="K1298"/>
      <c r="L1298"/>
      <c r="M1298"/>
      <c r="N1298"/>
      <c r="O1298"/>
    </row>
    <row r="1299" spans="1:15" ht="14.4" x14ac:dyDescent="0.3">
      <c r="A1299"/>
      <c r="B1299"/>
      <c r="C1299"/>
      <c r="D1299"/>
      <c r="E1299"/>
      <c r="F1299"/>
      <c r="G1299"/>
      <c r="H1299"/>
      <c r="I1299"/>
      <c r="J1299"/>
      <c r="K1299"/>
      <c r="L1299"/>
      <c r="M1299"/>
      <c r="N1299"/>
      <c r="O1299"/>
    </row>
    <row r="1300" spans="1:15" ht="14.4" x14ac:dyDescent="0.3">
      <c r="A1300"/>
      <c r="B1300"/>
      <c r="C1300"/>
      <c r="D1300"/>
      <c r="E1300"/>
      <c r="F1300"/>
      <c r="G1300"/>
      <c r="H1300"/>
      <c r="I1300"/>
      <c r="J1300"/>
      <c r="K1300"/>
      <c r="L1300"/>
      <c r="M1300"/>
      <c r="N1300"/>
      <c r="O1300"/>
    </row>
    <row r="1301" spans="1:15" ht="14.4" x14ac:dyDescent="0.3">
      <c r="A1301"/>
      <c r="B1301"/>
      <c r="C1301"/>
      <c r="D1301"/>
      <c r="E1301"/>
      <c r="F1301"/>
      <c r="G1301"/>
      <c r="H1301"/>
      <c r="I1301"/>
      <c r="J1301"/>
      <c r="K1301"/>
      <c r="L1301"/>
      <c r="M1301"/>
      <c r="N1301"/>
      <c r="O1301"/>
    </row>
    <row r="1302" spans="1:15" ht="14.4" x14ac:dyDescent="0.3">
      <c r="A1302"/>
      <c r="B1302"/>
      <c r="C1302"/>
      <c r="D1302"/>
      <c r="E1302"/>
      <c r="F1302"/>
      <c r="G1302"/>
      <c r="H1302"/>
      <c r="I1302"/>
      <c r="J1302"/>
      <c r="K1302"/>
      <c r="L1302"/>
      <c r="M1302"/>
      <c r="N1302"/>
      <c r="O1302"/>
    </row>
    <row r="1303" spans="1:15" ht="14.4" x14ac:dyDescent="0.3">
      <c r="A1303"/>
      <c r="B1303"/>
      <c r="C1303"/>
      <c r="D1303"/>
      <c r="E1303"/>
      <c r="F1303"/>
      <c r="G1303"/>
      <c r="H1303"/>
      <c r="I1303"/>
      <c r="J1303"/>
      <c r="K1303"/>
      <c r="L1303"/>
      <c r="M1303"/>
      <c r="N1303"/>
      <c r="O1303"/>
    </row>
    <row r="1304" spans="1:15" ht="14.4" x14ac:dyDescent="0.3">
      <c r="A1304"/>
      <c r="B1304"/>
      <c r="C1304"/>
      <c r="D1304"/>
      <c r="E1304"/>
      <c r="F1304"/>
      <c r="G1304"/>
      <c r="H1304"/>
      <c r="I1304"/>
      <c r="J1304"/>
      <c r="K1304"/>
      <c r="L1304"/>
      <c r="M1304"/>
      <c r="N1304"/>
      <c r="O1304"/>
    </row>
    <row r="1305" spans="1:15" ht="14.4" x14ac:dyDescent="0.3">
      <c r="A1305"/>
      <c r="B1305"/>
      <c r="C1305"/>
      <c r="D1305"/>
      <c r="E1305"/>
      <c r="F1305"/>
      <c r="G1305"/>
      <c r="H1305"/>
      <c r="I1305"/>
      <c r="J1305"/>
      <c r="K1305"/>
      <c r="L1305"/>
      <c r="M1305"/>
      <c r="N1305"/>
      <c r="O1305"/>
    </row>
    <row r="1306" spans="1:15" ht="14.4" x14ac:dyDescent="0.3">
      <c r="A1306"/>
      <c r="B1306"/>
      <c r="C1306"/>
      <c r="D1306"/>
      <c r="E1306"/>
      <c r="F1306"/>
      <c r="G1306"/>
      <c r="H1306"/>
      <c r="I1306"/>
      <c r="J1306"/>
      <c r="K1306"/>
      <c r="L1306"/>
      <c r="M1306"/>
      <c r="N1306"/>
      <c r="O1306"/>
    </row>
    <row r="1307" spans="1:15" ht="14.4" x14ac:dyDescent="0.3">
      <c r="A1307"/>
      <c r="B1307"/>
      <c r="C1307"/>
      <c r="D1307"/>
      <c r="E1307"/>
      <c r="F1307"/>
      <c r="G1307"/>
      <c r="H1307"/>
      <c r="I1307"/>
      <c r="J1307"/>
      <c r="K1307"/>
      <c r="L1307"/>
      <c r="M1307"/>
      <c r="N1307"/>
      <c r="O1307"/>
    </row>
    <row r="1308" spans="1:15" ht="14.4" x14ac:dyDescent="0.3">
      <c r="A1308"/>
      <c r="B1308"/>
      <c r="C1308"/>
      <c r="D1308"/>
      <c r="E1308"/>
      <c r="F1308"/>
      <c r="G1308"/>
      <c r="H1308"/>
      <c r="I1308"/>
      <c r="J1308"/>
      <c r="K1308"/>
      <c r="L1308"/>
      <c r="M1308"/>
      <c r="N1308"/>
      <c r="O1308"/>
    </row>
    <row r="1309" spans="1:15" ht="14.4" x14ac:dyDescent="0.3">
      <c r="A1309"/>
      <c r="B1309"/>
      <c r="C1309"/>
      <c r="D1309"/>
      <c r="E1309"/>
      <c r="F1309"/>
      <c r="G1309"/>
      <c r="H1309"/>
      <c r="I1309"/>
      <c r="J1309"/>
      <c r="K1309"/>
      <c r="L1309"/>
      <c r="M1309"/>
      <c r="N1309"/>
      <c r="O1309"/>
    </row>
    <row r="1310" spans="1:15" ht="14.4" x14ac:dyDescent="0.3">
      <c r="A1310"/>
      <c r="B1310"/>
      <c r="C1310"/>
      <c r="D1310"/>
      <c r="E1310"/>
      <c r="F1310"/>
      <c r="G1310"/>
      <c r="H1310"/>
      <c r="I1310"/>
      <c r="J1310"/>
      <c r="K1310"/>
      <c r="L1310"/>
      <c r="M1310"/>
      <c r="N1310"/>
      <c r="O1310"/>
    </row>
    <row r="1311" spans="1:15" ht="14.4" x14ac:dyDescent="0.3">
      <c r="A1311"/>
      <c r="B1311"/>
      <c r="C1311"/>
      <c r="D1311"/>
      <c r="E1311"/>
      <c r="F1311"/>
      <c r="G1311"/>
      <c r="H1311"/>
      <c r="I1311"/>
      <c r="J1311"/>
      <c r="K1311"/>
      <c r="L1311"/>
      <c r="M1311"/>
      <c r="N1311"/>
      <c r="O1311"/>
    </row>
    <row r="1312" spans="1:15" ht="14.4" x14ac:dyDescent="0.3">
      <c r="A1312"/>
      <c r="B1312"/>
      <c r="C1312"/>
      <c r="D1312"/>
      <c r="E1312"/>
      <c r="F1312"/>
      <c r="G1312"/>
      <c r="H1312"/>
      <c r="I1312"/>
      <c r="J1312"/>
      <c r="K1312"/>
      <c r="L1312"/>
      <c r="M1312"/>
      <c r="N1312"/>
      <c r="O1312"/>
    </row>
    <row r="1313" spans="1:15" ht="14.4" x14ac:dyDescent="0.3">
      <c r="A1313"/>
      <c r="B1313"/>
      <c r="C1313"/>
      <c r="D1313"/>
      <c r="E1313"/>
      <c r="F1313"/>
      <c r="G1313"/>
      <c r="H1313"/>
      <c r="I1313"/>
      <c r="J1313"/>
      <c r="K1313"/>
      <c r="L1313"/>
      <c r="M1313"/>
      <c r="N1313"/>
      <c r="O1313"/>
    </row>
    <row r="1314" spans="1:15" ht="14.4" x14ac:dyDescent="0.3">
      <c r="A1314"/>
      <c r="B1314"/>
      <c r="C1314"/>
      <c r="D1314"/>
      <c r="E1314"/>
      <c r="F1314"/>
      <c r="G1314"/>
      <c r="H1314"/>
      <c r="I1314"/>
      <c r="J1314"/>
      <c r="K1314"/>
      <c r="L1314"/>
      <c r="M1314"/>
      <c r="N1314"/>
      <c r="O1314"/>
    </row>
    <row r="1315" spans="1:15" ht="14.4" x14ac:dyDescent="0.3">
      <c r="A1315"/>
      <c r="B1315"/>
      <c r="C1315"/>
      <c r="D1315"/>
      <c r="E1315"/>
      <c r="F1315"/>
      <c r="G1315"/>
      <c r="H1315"/>
      <c r="I1315"/>
      <c r="J1315"/>
      <c r="K1315"/>
      <c r="L1315"/>
      <c r="M1315"/>
      <c r="N1315"/>
      <c r="O1315"/>
    </row>
    <row r="1316" spans="1:15" ht="14.4" x14ac:dyDescent="0.3">
      <c r="A1316"/>
      <c r="B1316"/>
      <c r="C1316"/>
      <c r="D1316"/>
      <c r="E1316"/>
      <c r="F1316"/>
      <c r="G1316"/>
      <c r="H1316"/>
      <c r="I1316"/>
      <c r="J1316"/>
      <c r="K1316"/>
      <c r="L1316"/>
      <c r="M1316"/>
      <c r="N1316"/>
      <c r="O1316"/>
    </row>
    <row r="1317" spans="1:15" ht="14.4" x14ac:dyDescent="0.3">
      <c r="A1317"/>
      <c r="B1317"/>
      <c r="C1317"/>
      <c r="D1317"/>
      <c r="E1317"/>
      <c r="F1317"/>
      <c r="G1317"/>
      <c r="H1317"/>
      <c r="I1317"/>
      <c r="J1317"/>
      <c r="K1317"/>
      <c r="L1317"/>
      <c r="M1317"/>
      <c r="N1317"/>
      <c r="O1317"/>
    </row>
    <row r="1318" spans="1:15" ht="14.4" x14ac:dyDescent="0.3">
      <c r="A1318"/>
      <c r="B1318"/>
      <c r="C1318"/>
      <c r="D1318"/>
      <c r="E1318"/>
      <c r="F1318"/>
      <c r="G1318"/>
      <c r="H1318"/>
      <c r="I1318"/>
      <c r="J1318"/>
      <c r="K1318"/>
      <c r="L1318"/>
      <c r="M1318"/>
      <c r="N1318"/>
      <c r="O1318"/>
    </row>
    <row r="1319" spans="1:15" ht="14.4" x14ac:dyDescent="0.3">
      <c r="A1319"/>
      <c r="B1319"/>
      <c r="C1319"/>
      <c r="D1319"/>
      <c r="E1319"/>
      <c r="F1319"/>
      <c r="G1319"/>
      <c r="H1319"/>
      <c r="I1319"/>
      <c r="J1319"/>
      <c r="K1319"/>
      <c r="L1319"/>
      <c r="M1319"/>
      <c r="N1319"/>
      <c r="O1319"/>
    </row>
    <row r="1320" spans="1:15" ht="14.4" x14ac:dyDescent="0.3">
      <c r="A1320"/>
      <c r="B1320"/>
      <c r="C1320"/>
      <c r="D1320"/>
      <c r="E1320"/>
      <c r="F1320"/>
      <c r="G1320"/>
      <c r="H1320"/>
      <c r="I1320"/>
      <c r="J1320"/>
      <c r="K1320"/>
      <c r="L1320"/>
      <c r="M1320"/>
      <c r="N1320"/>
      <c r="O1320"/>
    </row>
    <row r="1321" spans="1:15" ht="14.4" x14ac:dyDescent="0.3">
      <c r="A1321"/>
      <c r="B1321"/>
      <c r="C1321"/>
      <c r="D1321"/>
      <c r="E1321"/>
      <c r="F1321"/>
      <c r="G1321"/>
      <c r="H1321"/>
      <c r="I1321"/>
      <c r="J1321"/>
      <c r="K1321"/>
      <c r="L1321"/>
      <c r="M1321"/>
      <c r="N1321"/>
      <c r="O1321"/>
    </row>
    <row r="1322" spans="1:15" ht="14.4" x14ac:dyDescent="0.3">
      <c r="A1322"/>
      <c r="B1322"/>
      <c r="C1322"/>
      <c r="D1322"/>
      <c r="E1322"/>
      <c r="F1322"/>
      <c r="G1322"/>
      <c r="H1322"/>
      <c r="I1322"/>
      <c r="J1322"/>
      <c r="K1322"/>
      <c r="L1322"/>
      <c r="M1322"/>
      <c r="N1322"/>
      <c r="O1322"/>
    </row>
    <row r="1323" spans="1:15" ht="14.4" x14ac:dyDescent="0.3">
      <c r="A1323"/>
      <c r="B1323"/>
      <c r="C1323"/>
      <c r="D1323"/>
      <c r="E1323"/>
      <c r="F1323"/>
      <c r="G1323"/>
      <c r="H1323"/>
      <c r="I1323"/>
      <c r="J1323"/>
      <c r="K1323"/>
      <c r="L1323"/>
      <c r="M1323"/>
      <c r="N1323"/>
      <c r="O1323"/>
    </row>
    <row r="1324" spans="1:15" ht="14.4" x14ac:dyDescent="0.3">
      <c r="A1324"/>
      <c r="B1324"/>
      <c r="C1324"/>
      <c r="D1324"/>
      <c r="E1324"/>
      <c r="F1324"/>
      <c r="G1324"/>
      <c r="H1324"/>
      <c r="I1324"/>
      <c r="J1324"/>
      <c r="K1324"/>
      <c r="L1324"/>
      <c r="M1324"/>
      <c r="N1324"/>
      <c r="O1324"/>
    </row>
    <row r="1325" spans="1:15" ht="14.4" x14ac:dyDescent="0.3">
      <c r="A1325"/>
      <c r="B1325"/>
      <c r="C1325"/>
      <c r="D1325"/>
      <c r="E1325"/>
      <c r="F1325"/>
      <c r="G1325"/>
      <c r="H1325"/>
      <c r="I1325"/>
      <c r="J1325"/>
      <c r="K1325"/>
      <c r="L1325"/>
      <c r="M1325"/>
      <c r="N1325"/>
      <c r="O1325"/>
    </row>
    <row r="1326" spans="1:15" ht="14.4" x14ac:dyDescent="0.3">
      <c r="A1326"/>
      <c r="B1326"/>
      <c r="C1326"/>
      <c r="D1326"/>
      <c r="E1326"/>
      <c r="F1326"/>
      <c r="G1326"/>
      <c r="H1326"/>
      <c r="I1326"/>
      <c r="J1326"/>
      <c r="K1326"/>
      <c r="L1326"/>
      <c r="M1326"/>
      <c r="N1326"/>
      <c r="O1326"/>
    </row>
    <row r="1327" spans="1:15" ht="14.4" x14ac:dyDescent="0.3">
      <c r="A1327"/>
      <c r="B1327"/>
      <c r="C1327"/>
      <c r="D1327"/>
      <c r="E1327"/>
      <c r="F1327"/>
      <c r="G1327"/>
      <c r="H1327"/>
      <c r="I1327"/>
      <c r="J1327"/>
      <c r="K1327"/>
      <c r="L1327"/>
      <c r="M1327"/>
      <c r="N1327"/>
      <c r="O1327"/>
    </row>
    <row r="1328" spans="1:15" ht="14.4" x14ac:dyDescent="0.3">
      <c r="A1328"/>
      <c r="B1328"/>
      <c r="C1328"/>
      <c r="D1328"/>
      <c r="E1328"/>
      <c r="F1328"/>
      <c r="G1328"/>
      <c r="H1328"/>
      <c r="I1328"/>
      <c r="J1328"/>
      <c r="K1328"/>
      <c r="L1328"/>
      <c r="M1328"/>
      <c r="N1328"/>
      <c r="O1328"/>
    </row>
    <row r="1329" spans="1:15" ht="14.4" x14ac:dyDescent="0.3">
      <c r="A1329"/>
      <c r="B1329"/>
      <c r="C1329"/>
      <c r="D1329"/>
      <c r="E1329"/>
      <c r="F1329"/>
      <c r="G1329"/>
      <c r="H1329"/>
      <c r="I1329"/>
      <c r="J1329"/>
      <c r="K1329"/>
      <c r="L1329"/>
      <c r="M1329"/>
      <c r="N1329"/>
      <c r="O1329"/>
    </row>
    <row r="1330" spans="1:15" ht="14.4" x14ac:dyDescent="0.3">
      <c r="A1330"/>
      <c r="B1330"/>
      <c r="C1330"/>
      <c r="D1330"/>
      <c r="E1330"/>
      <c r="F1330"/>
      <c r="G1330"/>
      <c r="H1330"/>
      <c r="I1330"/>
      <c r="J1330"/>
      <c r="K1330"/>
      <c r="L1330"/>
      <c r="M1330"/>
      <c r="N1330"/>
      <c r="O1330"/>
    </row>
    <row r="1331" spans="1:15" ht="14.4" x14ac:dyDescent="0.3">
      <c r="A1331"/>
      <c r="B1331"/>
      <c r="C1331"/>
      <c r="D1331"/>
      <c r="E1331"/>
      <c r="F1331"/>
      <c r="G1331"/>
      <c r="H1331"/>
      <c r="I1331"/>
      <c r="J1331"/>
      <c r="K1331"/>
      <c r="L1331"/>
      <c r="M1331"/>
      <c r="N1331"/>
      <c r="O1331"/>
    </row>
    <row r="1332" spans="1:15" ht="14.4" x14ac:dyDescent="0.3">
      <c r="A1332"/>
      <c r="B1332"/>
      <c r="C1332"/>
      <c r="D1332"/>
      <c r="E1332"/>
      <c r="F1332"/>
      <c r="G1332"/>
      <c r="H1332"/>
      <c r="I1332"/>
      <c r="J1332"/>
      <c r="K1332"/>
      <c r="L1332"/>
      <c r="M1332"/>
      <c r="N1332"/>
      <c r="O1332"/>
    </row>
    <row r="1333" spans="1:15" ht="14.4" x14ac:dyDescent="0.3">
      <c r="A1333"/>
      <c r="B1333"/>
      <c r="C1333"/>
      <c r="D1333"/>
      <c r="E1333"/>
      <c r="F1333"/>
      <c r="G1333"/>
      <c r="H1333"/>
      <c r="I1333"/>
      <c r="J1333"/>
      <c r="K1333"/>
      <c r="L1333"/>
      <c r="M1333"/>
      <c r="N1333"/>
      <c r="O1333"/>
    </row>
    <row r="1334" spans="1:15" ht="14.4" x14ac:dyDescent="0.3">
      <c r="A1334"/>
      <c r="B1334"/>
      <c r="C1334"/>
      <c r="D1334"/>
      <c r="E1334"/>
      <c r="F1334"/>
      <c r="G1334"/>
      <c r="H1334"/>
      <c r="I1334"/>
      <c r="J1334"/>
      <c r="K1334"/>
      <c r="L1334"/>
      <c r="M1334"/>
      <c r="N1334"/>
      <c r="O1334"/>
    </row>
    <row r="1335" spans="1:15" ht="14.4" x14ac:dyDescent="0.3">
      <c r="A1335"/>
      <c r="B1335"/>
      <c r="C1335"/>
      <c r="D1335"/>
      <c r="E1335"/>
      <c r="F1335"/>
      <c r="G1335"/>
      <c r="H1335"/>
      <c r="I1335"/>
      <c r="J1335"/>
      <c r="K1335"/>
      <c r="L1335"/>
      <c r="M1335"/>
      <c r="N1335"/>
      <c r="O1335"/>
    </row>
    <row r="1336" spans="1:15" ht="14.4" x14ac:dyDescent="0.3">
      <c r="A1336"/>
      <c r="B1336"/>
      <c r="C1336"/>
      <c r="D1336"/>
      <c r="E1336"/>
      <c r="F1336"/>
      <c r="G1336"/>
      <c r="H1336"/>
      <c r="I1336"/>
      <c r="J1336"/>
      <c r="K1336"/>
      <c r="L1336"/>
      <c r="M1336"/>
      <c r="N1336"/>
      <c r="O1336"/>
    </row>
    <row r="1337" spans="1:15" ht="14.4" x14ac:dyDescent="0.3">
      <c r="A1337"/>
      <c r="B1337"/>
      <c r="C1337"/>
      <c r="D1337"/>
      <c r="E1337"/>
      <c r="F1337"/>
      <c r="G1337"/>
      <c r="H1337"/>
      <c r="I1337"/>
      <c r="J1337"/>
      <c r="K1337"/>
      <c r="L1337"/>
      <c r="M1337"/>
      <c r="N1337"/>
      <c r="O1337"/>
    </row>
    <row r="1338" spans="1:15" ht="14.4" x14ac:dyDescent="0.3">
      <c r="A1338"/>
      <c r="B1338"/>
      <c r="C1338"/>
      <c r="D1338"/>
      <c r="E1338"/>
      <c r="F1338"/>
      <c r="G1338"/>
      <c r="H1338"/>
      <c r="I1338"/>
      <c r="J1338"/>
      <c r="K1338"/>
      <c r="L1338"/>
      <c r="M1338"/>
      <c r="N1338"/>
      <c r="O1338"/>
    </row>
    <row r="1339" spans="1:15" ht="14.4" x14ac:dyDescent="0.3">
      <c r="A1339"/>
      <c r="B1339"/>
      <c r="C1339"/>
      <c r="D1339"/>
      <c r="E1339"/>
      <c r="F1339"/>
      <c r="G1339"/>
      <c r="H1339"/>
      <c r="I1339"/>
      <c r="J1339"/>
      <c r="K1339"/>
      <c r="L1339"/>
      <c r="M1339"/>
      <c r="N1339"/>
      <c r="O1339"/>
    </row>
    <row r="1340" spans="1:15" ht="14.4" x14ac:dyDescent="0.3">
      <c r="A1340"/>
      <c r="B1340"/>
      <c r="C1340"/>
      <c r="D1340"/>
      <c r="E1340"/>
      <c r="F1340"/>
      <c r="G1340"/>
      <c r="H1340"/>
      <c r="I1340"/>
      <c r="J1340"/>
      <c r="K1340"/>
      <c r="L1340"/>
      <c r="M1340"/>
      <c r="N1340"/>
      <c r="O1340"/>
    </row>
    <row r="1341" spans="1:15" ht="14.4" x14ac:dyDescent="0.3">
      <c r="A1341"/>
      <c r="B1341"/>
      <c r="C1341"/>
      <c r="D1341"/>
      <c r="E1341"/>
      <c r="F1341"/>
      <c r="G1341"/>
      <c r="H1341"/>
      <c r="I1341"/>
      <c r="J1341"/>
      <c r="K1341"/>
      <c r="L1341"/>
      <c r="M1341"/>
      <c r="N1341"/>
      <c r="O1341"/>
    </row>
    <row r="1342" spans="1:15" ht="14.4" x14ac:dyDescent="0.3">
      <c r="A1342"/>
      <c r="B1342"/>
      <c r="C1342"/>
      <c r="D1342"/>
      <c r="E1342"/>
      <c r="F1342"/>
      <c r="G1342"/>
      <c r="H1342"/>
      <c r="I1342"/>
      <c r="J1342"/>
      <c r="K1342"/>
      <c r="L1342"/>
      <c r="M1342"/>
      <c r="N1342"/>
      <c r="O1342"/>
    </row>
    <row r="1343" spans="1:15" ht="14.4" x14ac:dyDescent="0.3">
      <c r="A1343"/>
      <c r="B1343"/>
      <c r="C1343"/>
      <c r="D1343"/>
      <c r="E1343"/>
      <c r="F1343"/>
      <c r="G1343"/>
      <c r="H1343"/>
      <c r="I1343"/>
      <c r="J1343"/>
      <c r="K1343"/>
      <c r="L1343"/>
      <c r="M1343"/>
      <c r="N1343"/>
      <c r="O1343"/>
    </row>
    <row r="1344" spans="1:15" ht="14.4" x14ac:dyDescent="0.3">
      <c r="A1344"/>
      <c r="B1344"/>
      <c r="C1344"/>
      <c r="D1344"/>
      <c r="E1344"/>
      <c r="F1344"/>
      <c r="G1344"/>
      <c r="H1344"/>
      <c r="I1344"/>
      <c r="J1344"/>
      <c r="K1344"/>
      <c r="L1344"/>
      <c r="M1344"/>
      <c r="N1344"/>
      <c r="O1344"/>
    </row>
    <row r="1345" spans="1:15" ht="14.4" x14ac:dyDescent="0.3">
      <c r="A1345"/>
      <c r="B1345"/>
      <c r="C1345"/>
      <c r="D1345"/>
      <c r="E1345"/>
      <c r="F1345"/>
      <c r="G1345"/>
      <c r="H1345"/>
      <c r="I1345"/>
      <c r="J1345"/>
      <c r="K1345"/>
      <c r="L1345"/>
      <c r="M1345"/>
      <c r="N1345"/>
      <c r="O1345"/>
    </row>
    <row r="1346" spans="1:15" ht="14.4" x14ac:dyDescent="0.3">
      <c r="A1346"/>
      <c r="B1346"/>
      <c r="C1346"/>
      <c r="D1346"/>
      <c r="E1346"/>
      <c r="F1346"/>
      <c r="G1346"/>
      <c r="H1346"/>
      <c r="I1346"/>
      <c r="J1346"/>
      <c r="K1346"/>
      <c r="L1346"/>
      <c r="M1346"/>
      <c r="N1346"/>
      <c r="O1346"/>
    </row>
    <row r="1347" spans="1:15" ht="14.4" x14ac:dyDescent="0.3">
      <c r="A1347"/>
      <c r="B1347"/>
      <c r="C1347"/>
      <c r="D1347"/>
      <c r="E1347"/>
      <c r="F1347"/>
      <c r="G1347"/>
      <c r="H1347"/>
      <c r="I1347"/>
      <c r="J1347"/>
      <c r="K1347"/>
      <c r="L1347"/>
      <c r="M1347"/>
      <c r="N1347"/>
      <c r="O1347"/>
    </row>
    <row r="1348" spans="1:15" ht="14.4" x14ac:dyDescent="0.3">
      <c r="A1348"/>
      <c r="B1348"/>
      <c r="C1348"/>
      <c r="D1348"/>
      <c r="E1348"/>
      <c r="F1348"/>
      <c r="G1348"/>
      <c r="H1348"/>
      <c r="I1348"/>
      <c r="J1348"/>
      <c r="K1348"/>
      <c r="L1348"/>
      <c r="M1348"/>
      <c r="N1348"/>
      <c r="O1348"/>
    </row>
    <row r="1349" spans="1:15" ht="14.4" x14ac:dyDescent="0.3">
      <c r="A1349"/>
      <c r="B1349"/>
      <c r="C1349"/>
      <c r="D1349"/>
      <c r="E1349"/>
      <c r="F1349"/>
      <c r="G1349"/>
      <c r="H1349"/>
      <c r="I1349"/>
      <c r="J1349"/>
      <c r="K1349"/>
      <c r="L1349"/>
      <c r="M1349"/>
      <c r="N1349"/>
      <c r="O1349"/>
    </row>
    <row r="1350" spans="1:15" ht="14.4" x14ac:dyDescent="0.3">
      <c r="A1350"/>
      <c r="B1350"/>
      <c r="C1350"/>
      <c r="D1350"/>
      <c r="E1350"/>
      <c r="F1350"/>
      <c r="G1350"/>
      <c r="H1350"/>
      <c r="I1350"/>
      <c r="J1350"/>
      <c r="K1350"/>
      <c r="L1350"/>
      <c r="M1350"/>
      <c r="N1350"/>
      <c r="O1350"/>
    </row>
  </sheetData>
  <sortState xmlns:xlrd2="http://schemas.microsoft.com/office/spreadsheetml/2017/richdata2" ref="A1:K1">
    <sortCondition ref="A1"/>
  </sortState>
  <phoneticPr fontId="8" type="noConversion"/>
  <conditionalFormatting sqref="A1">
    <cfRule type="duplicateValues" dxfId="59" priority="114"/>
  </conditionalFormatting>
  <conditionalFormatting sqref="A2">
    <cfRule type="duplicateValues" dxfId="58" priority="51"/>
  </conditionalFormatting>
  <conditionalFormatting sqref="A10">
    <cfRule type="duplicateValues" dxfId="57" priority="42"/>
    <cfRule type="duplicateValues" dxfId="56" priority="43"/>
    <cfRule type="duplicateValues" dxfId="55" priority="44"/>
  </conditionalFormatting>
  <conditionalFormatting sqref="A40">
    <cfRule type="duplicateValues" dxfId="54" priority="19"/>
    <cfRule type="duplicateValues" dxfId="53" priority="20"/>
    <cfRule type="duplicateValues" dxfId="52" priority="21"/>
  </conditionalFormatting>
  <conditionalFormatting sqref="A51">
    <cfRule type="duplicateValues" dxfId="51" priority="39"/>
    <cfRule type="duplicateValues" dxfId="50" priority="40"/>
    <cfRule type="duplicateValues" dxfId="49" priority="41"/>
  </conditionalFormatting>
  <conditionalFormatting sqref="A141">
    <cfRule type="duplicateValues" dxfId="48" priority="25"/>
    <cfRule type="duplicateValues" dxfId="47" priority="26"/>
    <cfRule type="duplicateValues" dxfId="46" priority="27"/>
  </conditionalFormatting>
  <conditionalFormatting sqref="A331">
    <cfRule type="duplicateValues" dxfId="45" priority="11"/>
    <cfRule type="duplicateValues" dxfId="44" priority="12"/>
    <cfRule type="duplicateValues" dxfId="43" priority="13"/>
  </conditionalFormatting>
  <conditionalFormatting sqref="A699">
    <cfRule type="duplicateValues" dxfId="42" priority="16"/>
    <cfRule type="duplicateValues" dxfId="41" priority="17"/>
    <cfRule type="duplicateValues" dxfId="40" priority="18"/>
  </conditionalFormatting>
  <conditionalFormatting sqref="A700:A716 A332:A698 A239:A330 A142:A237 A52:A140 A3:A9 A11:A39 A41:A50">
    <cfRule type="duplicateValues" dxfId="39" priority="53"/>
  </conditionalFormatting>
  <conditionalFormatting sqref="A780">
    <cfRule type="duplicateValues" dxfId="38" priority="45"/>
    <cfRule type="duplicateValues" dxfId="37" priority="46"/>
    <cfRule type="duplicateValues" dxfId="36" priority="47"/>
  </conditionalFormatting>
  <conditionalFormatting sqref="A811">
    <cfRule type="duplicateValues" dxfId="35" priority="36"/>
    <cfRule type="duplicateValues" dxfId="34" priority="37"/>
    <cfRule type="duplicateValues" dxfId="33" priority="38"/>
  </conditionalFormatting>
  <conditionalFormatting sqref="A812">
    <cfRule type="duplicateValues" dxfId="32" priority="32"/>
    <cfRule type="duplicateValues" dxfId="31" priority="33"/>
    <cfRule type="duplicateValues" dxfId="30" priority="34"/>
  </conditionalFormatting>
  <conditionalFormatting sqref="A813">
    <cfRule type="duplicateValues" dxfId="29" priority="28"/>
    <cfRule type="duplicateValues" dxfId="28" priority="29"/>
    <cfRule type="duplicateValues" dxfId="27" priority="30"/>
  </conditionalFormatting>
  <conditionalFormatting sqref="A814">
    <cfRule type="duplicateValues" dxfId="26" priority="22"/>
    <cfRule type="duplicateValues" dxfId="25" priority="23"/>
    <cfRule type="duplicateValues" dxfId="24" priority="24"/>
  </conditionalFormatting>
  <conditionalFormatting sqref="A815">
    <cfRule type="duplicateValues" dxfId="23" priority="7"/>
    <cfRule type="duplicateValues" dxfId="22" priority="8"/>
    <cfRule type="duplicateValues" dxfId="21" priority="9"/>
  </conditionalFormatting>
  <conditionalFormatting sqref="A822">
    <cfRule type="duplicateValues" dxfId="20" priority="2"/>
    <cfRule type="duplicateValues" dxfId="19" priority="3"/>
    <cfRule type="duplicateValues" dxfId="18" priority="4"/>
  </conditionalFormatting>
  <conditionalFormatting sqref="A968:A1226">
    <cfRule type="duplicateValues" dxfId="17" priority="52"/>
  </conditionalFormatting>
  <conditionalFormatting sqref="A1351:A1048576">
    <cfRule type="duplicateValues" dxfId="16" priority="262"/>
  </conditionalFormatting>
  <conditionalFormatting sqref="M284:M304 M306:M313">
    <cfRule type="duplicateValues" dxfId="15" priority="56"/>
  </conditionalFormatting>
  <conditionalFormatting sqref="M314:M315">
    <cfRule type="duplicateValues" dxfId="14" priority="48"/>
  </conditionalFormatting>
  <conditionalFormatting sqref="M331">
    <cfRule type="duplicateValues" dxfId="13" priority="10"/>
  </conditionalFormatting>
  <conditionalFormatting sqref="M359:M367 M316:M330 M332:M354">
    <cfRule type="duplicateValues" dxfId="12" priority="49"/>
  </conditionalFormatting>
  <conditionalFormatting sqref="M628:M640 M642:M698 M700:M716">
    <cfRule type="duplicateValues" dxfId="11" priority="54"/>
  </conditionalFormatting>
  <conditionalFormatting sqref="M641 M612 M399:M423 M427 M430:M457 M459:M602">
    <cfRule type="duplicateValues" dxfId="10" priority="50"/>
  </conditionalFormatting>
  <conditionalFormatting sqref="M699">
    <cfRule type="duplicateValues" dxfId="9" priority="14"/>
    <cfRule type="duplicateValues" dxfId="8" priority="15"/>
  </conditionalFormatting>
  <conditionalFormatting sqref="M811">
    <cfRule type="duplicateValues" dxfId="7" priority="35"/>
  </conditionalFormatting>
  <conditionalFormatting sqref="M812">
    <cfRule type="duplicateValues" dxfId="6" priority="31"/>
  </conditionalFormatting>
  <conditionalFormatting sqref="M815">
    <cfRule type="duplicateValues" dxfId="5" priority="5"/>
    <cfRule type="duplicateValues" dxfId="4" priority="6"/>
  </conditionalFormatting>
  <conditionalFormatting sqref="M822">
    <cfRule type="duplicateValues" dxfId="3" priority="1"/>
  </conditionalFormatting>
  <conditionalFormatting sqref="A700:A806 A332:A698 A239:A330 A142:A237 A52:A140 A3:A9 A11:A39 A41:A50">
    <cfRule type="duplicateValues" dxfId="2" priority="263"/>
    <cfRule type="duplicateValues" dxfId="1" priority="264"/>
  </conditionalFormatting>
  <conditionalFormatting sqref="M628:M640 M642:M698 M700:M737">
    <cfRule type="duplicateValues" dxfId="0" priority="281"/>
  </conditionalFormatting>
  <pageMargins left="0.75" right="0.75" top="1" bottom="1" header="0.5" footer="0.5"/>
  <pageSetup paperSize="9" orientation="portrait" horizontalDpi="4294967292" verticalDpi="4294967292" r:id="rId1"/>
  <headerFooter>
    <oddFooter>&amp;L_x000D_&amp;1#&amp;"Calibri"&amp;14&amp;K000000 NATS Internal</oddFooter>
  </headerFooter>
  <tableParts count="1">
    <tablePart r:id="rId2"/>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8D7D14-88FF-4C9A-BA3B-5FF09D17B7FA}">
  <sheetPr codeName="Sheet5"/>
  <dimension ref="A1:H3606"/>
  <sheetViews>
    <sheetView zoomScale="80" zoomScaleNormal="80" workbookViewId="0">
      <pane ySplit="1" topLeftCell="A3576" activePane="bottomLeft" state="frozen"/>
      <selection pane="bottomLeft" activeCell="A2" sqref="A2:H3606"/>
    </sheetView>
  </sheetViews>
  <sheetFormatPr defaultRowHeight="14.4" x14ac:dyDescent="0.3"/>
  <cols>
    <col min="1" max="1" width="14.33203125" customWidth="1"/>
    <col min="2" max="2" width="29.88671875" customWidth="1"/>
    <col min="3" max="3" width="12.6640625" customWidth="1"/>
    <col min="4" max="4" width="6.21875" customWidth="1"/>
    <col min="5" max="5" width="7.33203125" customWidth="1"/>
    <col min="6" max="6" width="6.21875" customWidth="1"/>
    <col min="7" max="7" width="3.6640625" customWidth="1"/>
    <col min="8" max="8" width="35.5546875" customWidth="1"/>
  </cols>
  <sheetData>
    <row r="1" spans="1:8" x14ac:dyDescent="0.3">
      <c r="A1" t="s">
        <v>1403</v>
      </c>
      <c r="B1" t="s">
        <v>1404</v>
      </c>
      <c r="C1" t="s">
        <v>1405</v>
      </c>
      <c r="D1" t="s">
        <v>1406</v>
      </c>
      <c r="E1" t="s">
        <v>1407</v>
      </c>
      <c r="F1" t="s">
        <v>1408</v>
      </c>
      <c r="G1" t="s">
        <v>1409</v>
      </c>
      <c r="H1" t="s">
        <v>8538</v>
      </c>
    </row>
    <row r="2" spans="1:8" x14ac:dyDescent="0.3">
      <c r="A2" t="s">
        <v>5608</v>
      </c>
      <c r="B2">
        <v>1</v>
      </c>
      <c r="C2" t="s">
        <v>5609</v>
      </c>
      <c r="D2" t="s">
        <v>85</v>
      </c>
      <c r="E2">
        <v>0</v>
      </c>
      <c r="F2" t="s">
        <v>85</v>
      </c>
      <c r="G2" t="s">
        <v>85</v>
      </c>
    </row>
    <row r="3" spans="1:8" x14ac:dyDescent="0.3">
      <c r="A3" t="s">
        <v>6953</v>
      </c>
      <c r="B3">
        <v>1</v>
      </c>
      <c r="C3" t="s">
        <v>6954</v>
      </c>
      <c r="D3" t="s">
        <v>85</v>
      </c>
      <c r="E3">
        <v>0</v>
      </c>
      <c r="F3" t="s">
        <v>85</v>
      </c>
      <c r="G3" t="s">
        <v>85</v>
      </c>
    </row>
    <row r="4" spans="1:8" x14ac:dyDescent="0.3">
      <c r="A4" t="s">
        <v>3894</v>
      </c>
      <c r="B4">
        <v>2</v>
      </c>
      <c r="C4" t="s">
        <v>3995</v>
      </c>
      <c r="D4" t="s">
        <v>85</v>
      </c>
      <c r="E4">
        <v>783</v>
      </c>
      <c r="F4" t="s">
        <v>85</v>
      </c>
      <c r="G4" t="s">
        <v>85</v>
      </c>
    </row>
    <row r="5" spans="1:8" x14ac:dyDescent="0.3">
      <c r="A5" t="s">
        <v>4106</v>
      </c>
      <c r="B5">
        <v>2</v>
      </c>
      <c r="C5" t="s">
        <v>6950</v>
      </c>
      <c r="D5" t="s">
        <v>85</v>
      </c>
      <c r="E5">
        <v>0</v>
      </c>
      <c r="F5" t="s">
        <v>85</v>
      </c>
      <c r="G5" t="s">
        <v>85</v>
      </c>
    </row>
    <row r="6" spans="1:8" x14ac:dyDescent="0.3">
      <c r="A6" t="s">
        <v>6953</v>
      </c>
      <c r="B6">
        <v>2</v>
      </c>
      <c r="C6" t="s">
        <v>6955</v>
      </c>
      <c r="D6" t="s">
        <v>85</v>
      </c>
      <c r="E6">
        <v>0</v>
      </c>
      <c r="F6" t="s">
        <v>85</v>
      </c>
      <c r="G6" t="s">
        <v>85</v>
      </c>
    </row>
    <row r="7" spans="1:8" x14ac:dyDescent="0.3">
      <c r="A7" t="s">
        <v>7941</v>
      </c>
      <c r="B7">
        <v>2</v>
      </c>
      <c r="C7" t="s">
        <v>7938</v>
      </c>
      <c r="D7" t="s">
        <v>85</v>
      </c>
      <c r="E7">
        <v>700</v>
      </c>
      <c r="F7" t="s">
        <v>85</v>
      </c>
      <c r="G7" t="s">
        <v>85</v>
      </c>
    </row>
    <row r="8" spans="1:8" x14ac:dyDescent="0.3">
      <c r="A8" t="s">
        <v>7459</v>
      </c>
      <c r="B8">
        <v>4</v>
      </c>
      <c r="C8" t="s">
        <v>7460</v>
      </c>
      <c r="D8" t="s">
        <v>85</v>
      </c>
      <c r="E8">
        <v>1111</v>
      </c>
      <c r="F8" t="s">
        <v>85</v>
      </c>
      <c r="G8" t="s">
        <v>85</v>
      </c>
    </row>
    <row r="9" spans="1:8" x14ac:dyDescent="0.3">
      <c r="A9" t="s">
        <v>4109</v>
      </c>
      <c r="B9">
        <v>9</v>
      </c>
      <c r="C9" t="s">
        <v>7715</v>
      </c>
      <c r="D9" t="s">
        <v>85</v>
      </c>
      <c r="E9">
        <v>953</v>
      </c>
      <c r="F9" t="s">
        <v>85</v>
      </c>
      <c r="G9" t="s">
        <v>85</v>
      </c>
    </row>
    <row r="10" spans="1:8" x14ac:dyDescent="0.3">
      <c r="A10" t="s">
        <v>3894</v>
      </c>
      <c r="B10">
        <v>10</v>
      </c>
      <c r="C10" t="s">
        <v>3968</v>
      </c>
      <c r="D10" t="s">
        <v>85</v>
      </c>
      <c r="E10">
        <v>852</v>
      </c>
      <c r="F10" t="s">
        <v>85</v>
      </c>
      <c r="G10" t="s">
        <v>85</v>
      </c>
    </row>
    <row r="11" spans="1:8" x14ac:dyDescent="0.3">
      <c r="A11" t="s">
        <v>2535</v>
      </c>
      <c r="B11">
        <v>11</v>
      </c>
      <c r="C11" t="s">
        <v>2536</v>
      </c>
      <c r="D11" t="s">
        <v>85</v>
      </c>
      <c r="E11">
        <v>0</v>
      </c>
      <c r="F11" t="s">
        <v>85</v>
      </c>
      <c r="G11" t="s">
        <v>85</v>
      </c>
    </row>
    <row r="12" spans="1:8" x14ac:dyDescent="0.3">
      <c r="A12" t="s">
        <v>2199</v>
      </c>
      <c r="B12">
        <v>18</v>
      </c>
      <c r="C12" t="s">
        <v>2440</v>
      </c>
      <c r="D12" t="s">
        <v>85</v>
      </c>
      <c r="E12">
        <v>3402</v>
      </c>
      <c r="F12" t="s">
        <v>85</v>
      </c>
      <c r="G12" t="s">
        <v>85</v>
      </c>
    </row>
    <row r="13" spans="1:8" x14ac:dyDescent="0.3">
      <c r="A13" t="s">
        <v>7540</v>
      </c>
      <c r="B13">
        <v>20</v>
      </c>
      <c r="C13" t="s">
        <v>7543</v>
      </c>
      <c r="D13" t="s">
        <v>85</v>
      </c>
      <c r="E13">
        <v>0</v>
      </c>
      <c r="F13" t="s">
        <v>85</v>
      </c>
      <c r="G13" t="s">
        <v>85</v>
      </c>
    </row>
    <row r="14" spans="1:8" x14ac:dyDescent="0.3">
      <c r="A14" t="s">
        <v>5174</v>
      </c>
      <c r="B14">
        <v>23</v>
      </c>
      <c r="C14" t="s">
        <v>5175</v>
      </c>
      <c r="D14" t="s">
        <v>85</v>
      </c>
      <c r="E14">
        <v>5670</v>
      </c>
      <c r="F14" t="s">
        <v>85</v>
      </c>
      <c r="G14" t="s">
        <v>85</v>
      </c>
    </row>
    <row r="15" spans="1:8" x14ac:dyDescent="0.3">
      <c r="A15" t="s">
        <v>5174</v>
      </c>
      <c r="B15">
        <v>24</v>
      </c>
      <c r="C15" t="s">
        <v>5176</v>
      </c>
      <c r="D15" t="s">
        <v>85</v>
      </c>
      <c r="E15">
        <v>6123</v>
      </c>
      <c r="F15" t="s">
        <v>85</v>
      </c>
      <c r="G15" t="s">
        <v>85</v>
      </c>
    </row>
    <row r="16" spans="1:8" x14ac:dyDescent="0.3">
      <c r="A16" t="s">
        <v>5174</v>
      </c>
      <c r="B16">
        <v>25</v>
      </c>
      <c r="C16" t="s">
        <v>5177</v>
      </c>
      <c r="D16" t="s">
        <v>85</v>
      </c>
      <c r="E16">
        <v>6804</v>
      </c>
      <c r="F16" t="s">
        <v>85</v>
      </c>
      <c r="G16" t="s">
        <v>85</v>
      </c>
    </row>
    <row r="17" spans="1:7" x14ac:dyDescent="0.3">
      <c r="A17" t="s">
        <v>5178</v>
      </c>
      <c r="B17">
        <v>28</v>
      </c>
      <c r="C17" t="s">
        <v>5179</v>
      </c>
      <c r="D17" t="s">
        <v>85</v>
      </c>
      <c r="E17">
        <v>6804</v>
      </c>
      <c r="F17" t="s">
        <v>85</v>
      </c>
      <c r="G17" t="s">
        <v>85</v>
      </c>
    </row>
    <row r="18" spans="1:7" x14ac:dyDescent="0.3">
      <c r="A18" t="s">
        <v>5465</v>
      </c>
      <c r="B18">
        <v>29</v>
      </c>
      <c r="C18" t="s">
        <v>6732</v>
      </c>
      <c r="D18" t="s">
        <v>88</v>
      </c>
      <c r="E18">
        <v>7500</v>
      </c>
      <c r="F18" t="s">
        <v>85</v>
      </c>
      <c r="G18" t="s">
        <v>85</v>
      </c>
    </row>
    <row r="19" spans="1:7" x14ac:dyDescent="0.3">
      <c r="A19" t="s">
        <v>2293</v>
      </c>
      <c r="B19">
        <v>30</v>
      </c>
      <c r="C19" t="s">
        <v>7755</v>
      </c>
      <c r="D19" t="s">
        <v>85</v>
      </c>
      <c r="E19">
        <v>5806</v>
      </c>
      <c r="F19" t="s">
        <v>85</v>
      </c>
      <c r="G19" t="s">
        <v>85</v>
      </c>
    </row>
    <row r="20" spans="1:7" x14ac:dyDescent="0.3">
      <c r="A20" t="s">
        <v>5178</v>
      </c>
      <c r="B20">
        <v>31</v>
      </c>
      <c r="C20" t="s">
        <v>5180</v>
      </c>
      <c r="D20" t="s">
        <v>88</v>
      </c>
      <c r="E20">
        <v>8029</v>
      </c>
      <c r="F20" t="s">
        <v>85</v>
      </c>
      <c r="G20" t="s">
        <v>85</v>
      </c>
    </row>
    <row r="21" spans="1:7" x14ac:dyDescent="0.3">
      <c r="A21" t="s">
        <v>5178</v>
      </c>
      <c r="B21">
        <v>35</v>
      </c>
      <c r="C21" t="s">
        <v>5181</v>
      </c>
      <c r="D21" t="s">
        <v>88</v>
      </c>
      <c r="E21">
        <v>8301</v>
      </c>
      <c r="F21" t="s">
        <v>85</v>
      </c>
      <c r="G21" t="s">
        <v>85</v>
      </c>
    </row>
    <row r="22" spans="1:7" x14ac:dyDescent="0.3">
      <c r="A22" t="s">
        <v>2564</v>
      </c>
      <c r="B22">
        <v>40</v>
      </c>
      <c r="C22" t="s">
        <v>2565</v>
      </c>
      <c r="D22" t="s">
        <v>85</v>
      </c>
      <c r="E22">
        <v>0</v>
      </c>
      <c r="F22" t="s">
        <v>85</v>
      </c>
      <c r="G22" t="s">
        <v>85</v>
      </c>
    </row>
    <row r="23" spans="1:7" x14ac:dyDescent="0.3">
      <c r="A23" t="s">
        <v>5178</v>
      </c>
      <c r="B23">
        <v>40</v>
      </c>
      <c r="C23" t="s">
        <v>5182</v>
      </c>
      <c r="D23" t="s">
        <v>88</v>
      </c>
      <c r="E23">
        <v>9525</v>
      </c>
      <c r="F23" t="s">
        <v>85</v>
      </c>
      <c r="G23" t="s">
        <v>85</v>
      </c>
    </row>
    <row r="24" spans="1:7" x14ac:dyDescent="0.3">
      <c r="A24" t="s">
        <v>5178</v>
      </c>
      <c r="B24">
        <v>45</v>
      </c>
      <c r="C24" t="s">
        <v>5183</v>
      </c>
      <c r="D24" t="s">
        <v>88</v>
      </c>
      <c r="E24">
        <v>9752</v>
      </c>
      <c r="F24" t="s">
        <v>85</v>
      </c>
      <c r="G24" t="s">
        <v>85</v>
      </c>
    </row>
    <row r="25" spans="1:7" x14ac:dyDescent="0.3">
      <c r="A25" t="s">
        <v>5178</v>
      </c>
      <c r="B25">
        <v>55</v>
      </c>
      <c r="C25" t="s">
        <v>5184</v>
      </c>
      <c r="D25" t="s">
        <v>88</v>
      </c>
      <c r="E25">
        <v>9752</v>
      </c>
      <c r="F25" t="s">
        <v>85</v>
      </c>
      <c r="G25" t="s">
        <v>85</v>
      </c>
    </row>
    <row r="26" spans="1:7" x14ac:dyDescent="0.3">
      <c r="A26" t="s">
        <v>3245</v>
      </c>
      <c r="B26">
        <v>60</v>
      </c>
      <c r="C26" t="s">
        <v>3855</v>
      </c>
      <c r="D26" t="s">
        <v>88</v>
      </c>
      <c r="E26">
        <v>22950</v>
      </c>
      <c r="F26" t="s">
        <v>1415</v>
      </c>
      <c r="G26" t="s">
        <v>1415</v>
      </c>
    </row>
    <row r="27" spans="1:7" x14ac:dyDescent="0.3">
      <c r="A27" t="s">
        <v>5178</v>
      </c>
      <c r="B27">
        <v>60</v>
      </c>
      <c r="C27" t="s">
        <v>5185</v>
      </c>
      <c r="D27" t="s">
        <v>88</v>
      </c>
      <c r="E27">
        <v>10659</v>
      </c>
      <c r="F27" t="s">
        <v>85</v>
      </c>
      <c r="G27" t="s">
        <v>85</v>
      </c>
    </row>
    <row r="28" spans="1:7" x14ac:dyDescent="0.3">
      <c r="A28" t="s">
        <v>5135</v>
      </c>
      <c r="B28">
        <v>60</v>
      </c>
      <c r="C28" t="s">
        <v>7557</v>
      </c>
      <c r="D28" t="s">
        <v>85</v>
      </c>
      <c r="E28">
        <v>1620</v>
      </c>
      <c r="F28" t="s">
        <v>85</v>
      </c>
      <c r="G28" t="s">
        <v>85</v>
      </c>
    </row>
    <row r="29" spans="1:7" x14ac:dyDescent="0.3">
      <c r="A29" t="s">
        <v>5135</v>
      </c>
      <c r="B29">
        <v>66</v>
      </c>
      <c r="C29" t="s">
        <v>7560</v>
      </c>
      <c r="D29" t="s">
        <v>85</v>
      </c>
      <c r="E29">
        <v>1814</v>
      </c>
      <c r="F29" t="s">
        <v>85</v>
      </c>
      <c r="G29" t="s">
        <v>85</v>
      </c>
    </row>
    <row r="30" spans="1:7" x14ac:dyDescent="0.3">
      <c r="A30" t="s">
        <v>3245</v>
      </c>
      <c r="B30">
        <v>70</v>
      </c>
      <c r="C30" t="s">
        <v>3859</v>
      </c>
      <c r="D30" t="s">
        <v>88</v>
      </c>
      <c r="E30">
        <v>41730</v>
      </c>
      <c r="F30" t="s">
        <v>88</v>
      </c>
      <c r="G30" t="s">
        <v>1475</v>
      </c>
    </row>
    <row r="31" spans="1:7" x14ac:dyDescent="0.3">
      <c r="A31" t="s">
        <v>5178</v>
      </c>
      <c r="B31">
        <v>70</v>
      </c>
      <c r="C31" t="s">
        <v>5186</v>
      </c>
      <c r="D31" t="s">
        <v>88</v>
      </c>
      <c r="E31">
        <v>9752</v>
      </c>
      <c r="F31" t="s">
        <v>85</v>
      </c>
      <c r="G31" t="s">
        <v>85</v>
      </c>
    </row>
    <row r="32" spans="1:7" x14ac:dyDescent="0.3">
      <c r="A32" t="s">
        <v>5178</v>
      </c>
      <c r="B32">
        <v>75</v>
      </c>
      <c r="C32" t="s">
        <v>5187</v>
      </c>
      <c r="D32" t="s">
        <v>88</v>
      </c>
      <c r="E32">
        <v>9752</v>
      </c>
      <c r="F32" t="s">
        <v>85</v>
      </c>
      <c r="G32" t="s">
        <v>85</v>
      </c>
    </row>
    <row r="33" spans="1:7" x14ac:dyDescent="0.3">
      <c r="A33" t="s">
        <v>5178</v>
      </c>
      <c r="B33">
        <v>85</v>
      </c>
      <c r="C33" t="s">
        <v>5188</v>
      </c>
      <c r="D33" t="s">
        <v>88</v>
      </c>
      <c r="E33">
        <v>16647</v>
      </c>
      <c r="F33" t="s">
        <v>85</v>
      </c>
      <c r="G33" t="s">
        <v>85</v>
      </c>
    </row>
    <row r="34" spans="1:7" x14ac:dyDescent="0.3">
      <c r="A34" t="s">
        <v>5295</v>
      </c>
      <c r="B34">
        <v>90</v>
      </c>
      <c r="C34" t="s">
        <v>5398</v>
      </c>
      <c r="D34" t="s">
        <v>85</v>
      </c>
      <c r="E34">
        <v>803</v>
      </c>
      <c r="F34" t="s">
        <v>85</v>
      </c>
      <c r="G34" t="s">
        <v>85</v>
      </c>
    </row>
    <row r="35" spans="1:7" x14ac:dyDescent="0.3">
      <c r="A35" t="s">
        <v>3245</v>
      </c>
      <c r="B35">
        <v>100</v>
      </c>
      <c r="C35" t="s">
        <v>3788</v>
      </c>
      <c r="D35" t="s">
        <v>88</v>
      </c>
      <c r="E35">
        <v>45810</v>
      </c>
      <c r="F35" t="s">
        <v>88</v>
      </c>
      <c r="G35" t="s">
        <v>1475</v>
      </c>
    </row>
    <row r="36" spans="1:7" x14ac:dyDescent="0.3">
      <c r="A36" t="s">
        <v>6780</v>
      </c>
      <c r="B36">
        <v>101</v>
      </c>
      <c r="C36" t="s">
        <v>6781</v>
      </c>
      <c r="D36" t="s">
        <v>85</v>
      </c>
      <c r="E36">
        <v>0</v>
      </c>
      <c r="F36" t="s">
        <v>85</v>
      </c>
      <c r="G36" t="s">
        <v>85</v>
      </c>
    </row>
    <row r="37" spans="1:7" x14ac:dyDescent="0.3">
      <c r="A37" t="s">
        <v>5465</v>
      </c>
      <c r="B37">
        <v>105</v>
      </c>
      <c r="C37" t="s">
        <v>6730</v>
      </c>
      <c r="D37" t="s">
        <v>85</v>
      </c>
      <c r="E37">
        <v>4080</v>
      </c>
      <c r="F37" t="s">
        <v>85</v>
      </c>
      <c r="G37" t="s">
        <v>85</v>
      </c>
    </row>
    <row r="38" spans="1:7" x14ac:dyDescent="0.3">
      <c r="A38" t="s">
        <v>4361</v>
      </c>
      <c r="B38">
        <v>107</v>
      </c>
      <c r="C38" t="s">
        <v>4362</v>
      </c>
      <c r="D38" t="s">
        <v>88</v>
      </c>
      <c r="E38">
        <v>8619</v>
      </c>
      <c r="F38" t="s">
        <v>1415</v>
      </c>
      <c r="G38" t="s">
        <v>1415</v>
      </c>
    </row>
    <row r="39" spans="1:7" x14ac:dyDescent="0.3">
      <c r="A39" t="s">
        <v>4312</v>
      </c>
      <c r="B39">
        <v>107</v>
      </c>
      <c r="C39" t="s">
        <v>4362</v>
      </c>
      <c r="D39" t="s">
        <v>88</v>
      </c>
      <c r="E39">
        <v>8619</v>
      </c>
      <c r="F39" t="s">
        <v>1415</v>
      </c>
      <c r="G39" t="s">
        <v>1415</v>
      </c>
    </row>
    <row r="40" spans="1:7" x14ac:dyDescent="0.3">
      <c r="A40" t="s">
        <v>4361</v>
      </c>
      <c r="B40">
        <v>114</v>
      </c>
      <c r="C40" t="s">
        <v>1244</v>
      </c>
      <c r="D40" t="s">
        <v>88</v>
      </c>
      <c r="E40">
        <v>22680</v>
      </c>
      <c r="F40" t="s">
        <v>1415</v>
      </c>
      <c r="G40" t="s">
        <v>1415</v>
      </c>
    </row>
    <row r="41" spans="1:7" x14ac:dyDescent="0.3">
      <c r="A41" t="s">
        <v>1576</v>
      </c>
      <c r="B41">
        <v>120</v>
      </c>
      <c r="C41" t="s">
        <v>2656</v>
      </c>
      <c r="D41" t="s">
        <v>85</v>
      </c>
      <c r="E41">
        <v>706</v>
      </c>
      <c r="F41" t="s">
        <v>85</v>
      </c>
      <c r="G41" t="s">
        <v>85</v>
      </c>
    </row>
    <row r="42" spans="1:7" x14ac:dyDescent="0.3">
      <c r="A42" t="s">
        <v>1576</v>
      </c>
      <c r="B42">
        <v>140</v>
      </c>
      <c r="C42" t="s">
        <v>2667</v>
      </c>
      <c r="D42" t="s">
        <v>85</v>
      </c>
      <c r="E42">
        <v>706</v>
      </c>
      <c r="F42" t="s">
        <v>85</v>
      </c>
      <c r="G42" t="s">
        <v>85</v>
      </c>
    </row>
    <row r="43" spans="1:7" x14ac:dyDescent="0.3">
      <c r="A43" t="s">
        <v>1576</v>
      </c>
      <c r="B43">
        <v>150</v>
      </c>
      <c r="C43" t="s">
        <v>241</v>
      </c>
      <c r="D43" t="s">
        <v>85</v>
      </c>
      <c r="E43">
        <v>748</v>
      </c>
      <c r="F43" t="s">
        <v>85</v>
      </c>
      <c r="G43" t="s">
        <v>85</v>
      </c>
    </row>
    <row r="44" spans="1:7" x14ac:dyDescent="0.3">
      <c r="A44" t="s">
        <v>1576</v>
      </c>
      <c r="B44">
        <v>152</v>
      </c>
      <c r="C44" t="s">
        <v>288</v>
      </c>
      <c r="D44" t="s">
        <v>85</v>
      </c>
      <c r="E44">
        <v>760</v>
      </c>
      <c r="F44" t="s">
        <v>85</v>
      </c>
      <c r="G44" t="s">
        <v>85</v>
      </c>
    </row>
    <row r="45" spans="1:7" x14ac:dyDescent="0.3">
      <c r="A45" t="s">
        <v>5929</v>
      </c>
      <c r="B45">
        <v>166</v>
      </c>
      <c r="C45" t="s">
        <v>5930</v>
      </c>
      <c r="D45" t="s">
        <v>85</v>
      </c>
      <c r="E45">
        <v>4500</v>
      </c>
      <c r="F45" t="s">
        <v>85</v>
      </c>
      <c r="G45" t="s">
        <v>85</v>
      </c>
    </row>
    <row r="46" spans="1:7" x14ac:dyDescent="0.3">
      <c r="A46" t="s">
        <v>1576</v>
      </c>
      <c r="B46">
        <v>170</v>
      </c>
      <c r="C46" t="s">
        <v>2682</v>
      </c>
      <c r="D46" t="s">
        <v>85</v>
      </c>
      <c r="E46">
        <v>998</v>
      </c>
      <c r="F46" t="s">
        <v>85</v>
      </c>
      <c r="G46" t="s">
        <v>85</v>
      </c>
    </row>
    <row r="47" spans="1:7" x14ac:dyDescent="0.3">
      <c r="A47" t="s">
        <v>1576</v>
      </c>
      <c r="B47">
        <v>172</v>
      </c>
      <c r="C47" t="s">
        <v>261</v>
      </c>
      <c r="D47" t="s">
        <v>85</v>
      </c>
      <c r="E47">
        <v>1157</v>
      </c>
      <c r="F47" t="s">
        <v>85</v>
      </c>
      <c r="G47" t="s">
        <v>85</v>
      </c>
    </row>
    <row r="48" spans="1:7" x14ac:dyDescent="0.3">
      <c r="A48" t="s">
        <v>1576</v>
      </c>
      <c r="B48">
        <v>182</v>
      </c>
      <c r="C48" t="s">
        <v>1169</v>
      </c>
      <c r="D48" t="s">
        <v>85</v>
      </c>
      <c r="E48">
        <v>1406</v>
      </c>
      <c r="F48" t="s">
        <v>85</v>
      </c>
      <c r="G48" t="s">
        <v>85</v>
      </c>
    </row>
    <row r="49" spans="1:7" x14ac:dyDescent="0.3">
      <c r="A49" t="s">
        <v>1576</v>
      </c>
      <c r="B49">
        <v>190</v>
      </c>
      <c r="C49" t="s">
        <v>2693</v>
      </c>
      <c r="D49" t="s">
        <v>85</v>
      </c>
      <c r="E49">
        <v>1633</v>
      </c>
      <c r="F49" t="s">
        <v>85</v>
      </c>
      <c r="G49" t="s">
        <v>85</v>
      </c>
    </row>
    <row r="50" spans="1:7" x14ac:dyDescent="0.3">
      <c r="A50" t="s">
        <v>4053</v>
      </c>
      <c r="B50">
        <v>192</v>
      </c>
      <c r="C50" t="s">
        <v>4054</v>
      </c>
      <c r="D50" t="s">
        <v>85</v>
      </c>
      <c r="E50">
        <v>0</v>
      </c>
      <c r="F50" t="s">
        <v>85</v>
      </c>
      <c r="G50" t="s">
        <v>85</v>
      </c>
    </row>
    <row r="51" spans="1:7" x14ac:dyDescent="0.3">
      <c r="A51" t="s">
        <v>1576</v>
      </c>
      <c r="B51">
        <v>195</v>
      </c>
      <c r="C51" t="s">
        <v>2694</v>
      </c>
      <c r="D51" t="s">
        <v>85</v>
      </c>
      <c r="E51">
        <v>1633</v>
      </c>
      <c r="F51" t="s">
        <v>85</v>
      </c>
      <c r="G51" t="s">
        <v>85</v>
      </c>
    </row>
    <row r="52" spans="1:7" x14ac:dyDescent="0.3">
      <c r="A52" t="s">
        <v>4331</v>
      </c>
      <c r="B52">
        <v>200</v>
      </c>
      <c r="C52" t="s">
        <v>4324</v>
      </c>
      <c r="D52" t="s">
        <v>85</v>
      </c>
      <c r="E52">
        <v>1157</v>
      </c>
      <c r="F52" t="s">
        <v>85</v>
      </c>
      <c r="G52" t="s">
        <v>85</v>
      </c>
    </row>
    <row r="53" spans="1:7" x14ac:dyDescent="0.3">
      <c r="A53" t="s">
        <v>7685</v>
      </c>
      <c r="B53">
        <v>201</v>
      </c>
      <c r="C53" t="s">
        <v>7686</v>
      </c>
      <c r="D53" t="s">
        <v>85</v>
      </c>
      <c r="E53">
        <v>1588</v>
      </c>
      <c r="F53" t="s">
        <v>85</v>
      </c>
      <c r="G53" t="s">
        <v>85</v>
      </c>
    </row>
    <row r="54" spans="1:7" x14ac:dyDescent="0.3">
      <c r="A54" t="s">
        <v>2131</v>
      </c>
      <c r="B54">
        <v>204</v>
      </c>
      <c r="C54" t="s">
        <v>7487</v>
      </c>
      <c r="D54" t="s">
        <v>85</v>
      </c>
      <c r="E54">
        <v>3856</v>
      </c>
      <c r="F54" t="s">
        <v>85</v>
      </c>
      <c r="G54" t="s">
        <v>85</v>
      </c>
    </row>
    <row r="55" spans="1:7" x14ac:dyDescent="0.3">
      <c r="A55" t="s">
        <v>4477</v>
      </c>
      <c r="B55">
        <v>204</v>
      </c>
      <c r="C55" t="s">
        <v>7487</v>
      </c>
      <c r="D55" t="s">
        <v>85</v>
      </c>
      <c r="E55">
        <v>3856</v>
      </c>
      <c r="F55" t="s">
        <v>85</v>
      </c>
      <c r="G55" t="s">
        <v>85</v>
      </c>
    </row>
    <row r="56" spans="1:7" x14ac:dyDescent="0.3">
      <c r="A56" t="s">
        <v>1576</v>
      </c>
      <c r="B56">
        <v>205</v>
      </c>
      <c r="C56" t="s">
        <v>2697</v>
      </c>
      <c r="D56" t="s">
        <v>85</v>
      </c>
      <c r="E56">
        <v>1497</v>
      </c>
      <c r="F56" t="s">
        <v>85</v>
      </c>
      <c r="G56" t="s">
        <v>85</v>
      </c>
    </row>
    <row r="57" spans="1:7" x14ac:dyDescent="0.3">
      <c r="A57" t="s">
        <v>2131</v>
      </c>
      <c r="B57">
        <v>205</v>
      </c>
      <c r="C57" t="s">
        <v>7487</v>
      </c>
      <c r="D57" t="s">
        <v>85</v>
      </c>
      <c r="E57">
        <v>4763</v>
      </c>
      <c r="F57" t="s">
        <v>85</v>
      </c>
      <c r="G57" t="s">
        <v>85</v>
      </c>
    </row>
    <row r="58" spans="1:7" x14ac:dyDescent="0.3">
      <c r="A58" t="s">
        <v>4477</v>
      </c>
      <c r="B58">
        <v>205</v>
      </c>
      <c r="C58" t="s">
        <v>7487</v>
      </c>
      <c r="D58" t="s">
        <v>85</v>
      </c>
      <c r="E58">
        <v>4763</v>
      </c>
      <c r="F58" t="s">
        <v>85</v>
      </c>
      <c r="G58" t="s">
        <v>85</v>
      </c>
    </row>
    <row r="59" spans="1:7" x14ac:dyDescent="0.3">
      <c r="A59" t="s">
        <v>2131</v>
      </c>
      <c r="B59">
        <v>210</v>
      </c>
      <c r="C59" t="s">
        <v>7487</v>
      </c>
      <c r="D59" t="s">
        <v>85</v>
      </c>
      <c r="E59">
        <v>5080</v>
      </c>
      <c r="F59" t="s">
        <v>85</v>
      </c>
      <c r="G59" t="s">
        <v>85</v>
      </c>
    </row>
    <row r="60" spans="1:7" x14ac:dyDescent="0.3">
      <c r="A60" t="s">
        <v>2131</v>
      </c>
      <c r="B60">
        <v>212</v>
      </c>
      <c r="C60" t="s">
        <v>2207</v>
      </c>
      <c r="D60" t="s">
        <v>85</v>
      </c>
      <c r="E60">
        <v>5080</v>
      </c>
      <c r="F60" t="s">
        <v>85</v>
      </c>
      <c r="G60" t="s">
        <v>85</v>
      </c>
    </row>
    <row r="61" spans="1:7" x14ac:dyDescent="0.3">
      <c r="A61" t="s">
        <v>2131</v>
      </c>
      <c r="B61">
        <v>222</v>
      </c>
      <c r="C61" t="s">
        <v>2218</v>
      </c>
      <c r="D61" t="s">
        <v>85</v>
      </c>
      <c r="E61">
        <v>3810</v>
      </c>
      <c r="F61" t="s">
        <v>85</v>
      </c>
      <c r="G61" t="s">
        <v>85</v>
      </c>
    </row>
    <row r="62" spans="1:7" x14ac:dyDescent="0.3">
      <c r="A62" t="s">
        <v>2131</v>
      </c>
      <c r="B62">
        <v>230</v>
      </c>
      <c r="C62" t="s">
        <v>2221</v>
      </c>
      <c r="D62" t="s">
        <v>85</v>
      </c>
      <c r="E62">
        <v>3810</v>
      </c>
      <c r="F62" t="s">
        <v>85</v>
      </c>
      <c r="G62" t="s">
        <v>85</v>
      </c>
    </row>
    <row r="63" spans="1:7" x14ac:dyDescent="0.3">
      <c r="A63" t="s">
        <v>4361</v>
      </c>
      <c r="B63">
        <v>234</v>
      </c>
      <c r="C63" t="s">
        <v>1244</v>
      </c>
      <c r="D63" t="s">
        <v>88</v>
      </c>
      <c r="E63">
        <v>22680</v>
      </c>
      <c r="F63" t="s">
        <v>1415</v>
      </c>
      <c r="G63" t="s">
        <v>1415</v>
      </c>
    </row>
    <row r="64" spans="1:7" x14ac:dyDescent="0.3">
      <c r="A64" t="s">
        <v>4331</v>
      </c>
      <c r="B64">
        <v>269</v>
      </c>
      <c r="C64" t="s">
        <v>4324</v>
      </c>
      <c r="D64" t="s">
        <v>85</v>
      </c>
      <c r="E64">
        <v>1157</v>
      </c>
      <c r="F64" t="s">
        <v>85</v>
      </c>
      <c r="G64" t="s">
        <v>85</v>
      </c>
    </row>
    <row r="65" spans="1:7" x14ac:dyDescent="0.3">
      <c r="A65" t="s">
        <v>4124</v>
      </c>
      <c r="B65">
        <v>269</v>
      </c>
      <c r="C65" t="s">
        <v>4324</v>
      </c>
      <c r="D65" t="s">
        <v>85</v>
      </c>
      <c r="E65">
        <v>1157</v>
      </c>
      <c r="F65" t="s">
        <v>85</v>
      </c>
      <c r="G65" t="s">
        <v>85</v>
      </c>
    </row>
    <row r="66" spans="1:7" x14ac:dyDescent="0.3">
      <c r="A66" t="s">
        <v>2231</v>
      </c>
      <c r="B66">
        <v>272</v>
      </c>
      <c r="C66" t="s">
        <v>7737</v>
      </c>
      <c r="D66" t="s">
        <v>88</v>
      </c>
      <c r="E66">
        <v>28576</v>
      </c>
      <c r="F66" t="s">
        <v>1415</v>
      </c>
      <c r="G66" t="s">
        <v>1415</v>
      </c>
    </row>
    <row r="67" spans="1:7" x14ac:dyDescent="0.3">
      <c r="A67" t="s">
        <v>4331</v>
      </c>
      <c r="B67">
        <v>280</v>
      </c>
      <c r="C67" t="s">
        <v>4324</v>
      </c>
      <c r="D67" t="s">
        <v>85</v>
      </c>
      <c r="E67">
        <v>1157</v>
      </c>
      <c r="F67" t="s">
        <v>85</v>
      </c>
      <c r="G67" t="s">
        <v>85</v>
      </c>
    </row>
    <row r="68" spans="1:7" x14ac:dyDescent="0.3">
      <c r="A68" t="s">
        <v>3687</v>
      </c>
      <c r="B68">
        <v>280</v>
      </c>
      <c r="C68" t="s">
        <v>3688</v>
      </c>
      <c r="D68" t="s">
        <v>85</v>
      </c>
      <c r="E68">
        <v>975</v>
      </c>
      <c r="F68" t="s">
        <v>85</v>
      </c>
      <c r="G68" t="s">
        <v>85</v>
      </c>
    </row>
    <row r="69" spans="1:7" x14ac:dyDescent="0.3">
      <c r="A69" t="s">
        <v>4331</v>
      </c>
      <c r="B69">
        <v>300</v>
      </c>
      <c r="C69" t="s">
        <v>4324</v>
      </c>
      <c r="D69" t="s">
        <v>85</v>
      </c>
      <c r="E69">
        <v>1157</v>
      </c>
      <c r="F69" t="s">
        <v>85</v>
      </c>
      <c r="G69" t="s">
        <v>85</v>
      </c>
    </row>
    <row r="70" spans="1:7" x14ac:dyDescent="0.3">
      <c r="A70" t="s">
        <v>4124</v>
      </c>
      <c r="B70">
        <v>300</v>
      </c>
      <c r="C70" t="s">
        <v>4324</v>
      </c>
      <c r="D70" t="s">
        <v>85</v>
      </c>
      <c r="E70">
        <v>1157</v>
      </c>
      <c r="F70" t="s">
        <v>85</v>
      </c>
      <c r="G70" t="s">
        <v>85</v>
      </c>
    </row>
    <row r="71" spans="1:7" x14ac:dyDescent="0.3">
      <c r="A71" t="s">
        <v>2236</v>
      </c>
      <c r="B71">
        <v>305</v>
      </c>
      <c r="C71" t="s">
        <v>2237</v>
      </c>
      <c r="D71" t="s">
        <v>85</v>
      </c>
      <c r="E71">
        <v>1316</v>
      </c>
      <c r="F71" t="s">
        <v>85</v>
      </c>
      <c r="G71" t="s">
        <v>85</v>
      </c>
    </row>
    <row r="72" spans="1:7" x14ac:dyDescent="0.3">
      <c r="A72" t="s">
        <v>3228</v>
      </c>
      <c r="B72">
        <v>328</v>
      </c>
      <c r="C72" t="s">
        <v>3229</v>
      </c>
      <c r="D72" t="s">
        <v>88</v>
      </c>
      <c r="E72">
        <v>15660</v>
      </c>
      <c r="F72" t="s">
        <v>85</v>
      </c>
      <c r="G72" t="s">
        <v>85</v>
      </c>
    </row>
    <row r="73" spans="1:7" x14ac:dyDescent="0.3">
      <c r="A73" t="s">
        <v>4124</v>
      </c>
      <c r="B73">
        <v>330</v>
      </c>
      <c r="C73" t="s">
        <v>6514</v>
      </c>
      <c r="D73" t="s">
        <v>85</v>
      </c>
      <c r="E73">
        <v>1157</v>
      </c>
      <c r="F73" t="s">
        <v>85</v>
      </c>
      <c r="G73" t="s">
        <v>85</v>
      </c>
    </row>
    <row r="74" spans="1:7" x14ac:dyDescent="0.3">
      <c r="A74" t="s">
        <v>4124</v>
      </c>
      <c r="B74">
        <v>333</v>
      </c>
      <c r="C74" t="s">
        <v>6514</v>
      </c>
      <c r="D74" t="s">
        <v>85</v>
      </c>
      <c r="E74">
        <v>1157</v>
      </c>
      <c r="F74" t="s">
        <v>85</v>
      </c>
      <c r="G74" t="s">
        <v>85</v>
      </c>
    </row>
    <row r="75" spans="1:7" x14ac:dyDescent="0.3">
      <c r="A75" t="s">
        <v>1576</v>
      </c>
      <c r="B75">
        <v>335</v>
      </c>
      <c r="C75" t="s">
        <v>2741</v>
      </c>
      <c r="D75" t="s">
        <v>85</v>
      </c>
      <c r="E75">
        <v>2717</v>
      </c>
      <c r="F75" t="s">
        <v>85</v>
      </c>
      <c r="G75" t="s">
        <v>85</v>
      </c>
    </row>
    <row r="76" spans="1:7" x14ac:dyDescent="0.3">
      <c r="A76" t="s">
        <v>1576</v>
      </c>
      <c r="B76">
        <v>340</v>
      </c>
      <c r="C76" t="s">
        <v>2746</v>
      </c>
      <c r="D76" t="s">
        <v>85</v>
      </c>
      <c r="E76">
        <v>2717</v>
      </c>
      <c r="F76" t="s">
        <v>85</v>
      </c>
      <c r="G76" t="s">
        <v>85</v>
      </c>
    </row>
    <row r="77" spans="1:7" x14ac:dyDescent="0.3">
      <c r="A77" t="s">
        <v>6917</v>
      </c>
      <c r="B77">
        <v>360</v>
      </c>
      <c r="C77" t="s">
        <v>6918</v>
      </c>
      <c r="D77" t="s">
        <v>85</v>
      </c>
      <c r="E77">
        <v>0</v>
      </c>
      <c r="F77" t="s">
        <v>85</v>
      </c>
      <c r="G77" t="s">
        <v>85</v>
      </c>
    </row>
    <row r="78" spans="1:7" x14ac:dyDescent="0.3">
      <c r="A78" t="s">
        <v>4331</v>
      </c>
      <c r="B78">
        <v>369</v>
      </c>
      <c r="C78" t="s">
        <v>4378</v>
      </c>
      <c r="D78" t="s">
        <v>85</v>
      </c>
      <c r="E78">
        <v>1519</v>
      </c>
      <c r="F78" t="s">
        <v>85</v>
      </c>
      <c r="G78" t="s">
        <v>85</v>
      </c>
    </row>
    <row r="79" spans="1:7" x14ac:dyDescent="0.3">
      <c r="A79" t="s">
        <v>2292</v>
      </c>
      <c r="B79">
        <v>369</v>
      </c>
      <c r="C79" t="s">
        <v>4378</v>
      </c>
      <c r="D79" t="s">
        <v>85</v>
      </c>
      <c r="E79">
        <v>1519</v>
      </c>
      <c r="F79" t="s">
        <v>85</v>
      </c>
      <c r="G79" t="s">
        <v>85</v>
      </c>
    </row>
    <row r="80" spans="1:7" x14ac:dyDescent="0.3">
      <c r="A80" t="s">
        <v>2971</v>
      </c>
      <c r="B80">
        <v>369</v>
      </c>
      <c r="C80" t="s">
        <v>4378</v>
      </c>
      <c r="D80" t="s">
        <v>85</v>
      </c>
      <c r="E80">
        <v>1519</v>
      </c>
      <c r="F80" t="s">
        <v>85</v>
      </c>
      <c r="G80" t="s">
        <v>85</v>
      </c>
    </row>
    <row r="81" spans="1:7" x14ac:dyDescent="0.3">
      <c r="A81" t="s">
        <v>2124</v>
      </c>
      <c r="B81">
        <v>400</v>
      </c>
      <c r="C81" t="s">
        <v>2125</v>
      </c>
      <c r="D81" t="s">
        <v>85</v>
      </c>
      <c r="E81">
        <v>0</v>
      </c>
      <c r="F81" t="s">
        <v>85</v>
      </c>
      <c r="G81" t="s">
        <v>85</v>
      </c>
    </row>
    <row r="82" spans="1:7" x14ac:dyDescent="0.3">
      <c r="A82" t="s">
        <v>1576</v>
      </c>
      <c r="B82">
        <v>402</v>
      </c>
      <c r="C82" t="s">
        <v>868</v>
      </c>
      <c r="D82" t="s">
        <v>85</v>
      </c>
      <c r="E82">
        <v>3107</v>
      </c>
      <c r="F82" t="s">
        <v>85</v>
      </c>
      <c r="G82" t="s">
        <v>85</v>
      </c>
    </row>
    <row r="83" spans="1:7" x14ac:dyDescent="0.3">
      <c r="A83" t="s">
        <v>2231</v>
      </c>
      <c r="B83">
        <v>404</v>
      </c>
      <c r="C83" t="s">
        <v>5344</v>
      </c>
      <c r="D83" t="s">
        <v>88</v>
      </c>
      <c r="E83">
        <v>20366</v>
      </c>
      <c r="F83" t="s">
        <v>1415</v>
      </c>
      <c r="G83" t="s">
        <v>1415</v>
      </c>
    </row>
    <row r="84" spans="1:7" x14ac:dyDescent="0.3">
      <c r="A84" t="s">
        <v>2131</v>
      </c>
      <c r="B84">
        <v>406</v>
      </c>
      <c r="C84" t="s">
        <v>547</v>
      </c>
      <c r="D84" t="s">
        <v>85</v>
      </c>
      <c r="E84">
        <v>2064</v>
      </c>
      <c r="F84" t="s">
        <v>85</v>
      </c>
      <c r="G84" t="s">
        <v>85</v>
      </c>
    </row>
    <row r="85" spans="1:7" x14ac:dyDescent="0.3">
      <c r="A85" t="s">
        <v>2131</v>
      </c>
      <c r="B85">
        <v>407</v>
      </c>
      <c r="C85" t="s">
        <v>2254</v>
      </c>
      <c r="D85" t="s">
        <v>85</v>
      </c>
      <c r="E85">
        <v>2722</v>
      </c>
      <c r="F85" t="s">
        <v>85</v>
      </c>
      <c r="G85" t="s">
        <v>85</v>
      </c>
    </row>
    <row r="86" spans="1:7" x14ac:dyDescent="0.3">
      <c r="A86" t="s">
        <v>1576</v>
      </c>
      <c r="B86">
        <v>411</v>
      </c>
      <c r="C86" t="s">
        <v>2753</v>
      </c>
      <c r="D86" t="s">
        <v>85</v>
      </c>
      <c r="E86">
        <v>2948</v>
      </c>
      <c r="F86" t="s">
        <v>85</v>
      </c>
      <c r="G86" t="s">
        <v>85</v>
      </c>
    </row>
    <row r="87" spans="1:7" x14ac:dyDescent="0.3">
      <c r="A87" t="s">
        <v>2131</v>
      </c>
      <c r="B87">
        <v>412</v>
      </c>
      <c r="C87" t="s">
        <v>2260</v>
      </c>
      <c r="D87" t="s">
        <v>85</v>
      </c>
      <c r="E87">
        <v>5534</v>
      </c>
      <c r="F87" t="s">
        <v>85</v>
      </c>
      <c r="G87" t="s">
        <v>85</v>
      </c>
    </row>
    <row r="88" spans="1:7" x14ac:dyDescent="0.3">
      <c r="A88" t="s">
        <v>1576</v>
      </c>
      <c r="B88">
        <v>414</v>
      </c>
      <c r="C88" t="s">
        <v>2754</v>
      </c>
      <c r="D88" t="s">
        <v>85</v>
      </c>
      <c r="E88">
        <v>3062</v>
      </c>
      <c r="F88" t="s">
        <v>85</v>
      </c>
      <c r="G88" t="s">
        <v>85</v>
      </c>
    </row>
    <row r="89" spans="1:7" x14ac:dyDescent="0.3">
      <c r="A89" t="s">
        <v>4361</v>
      </c>
      <c r="B89">
        <v>414</v>
      </c>
      <c r="C89" t="s">
        <v>1244</v>
      </c>
      <c r="D89" t="s">
        <v>88</v>
      </c>
      <c r="E89">
        <v>22680</v>
      </c>
      <c r="F89" t="s">
        <v>1415</v>
      </c>
      <c r="G89" t="s">
        <v>1415</v>
      </c>
    </row>
    <row r="90" spans="1:7" x14ac:dyDescent="0.3">
      <c r="A90" t="s">
        <v>2131</v>
      </c>
      <c r="B90">
        <v>427</v>
      </c>
      <c r="C90" t="s">
        <v>2272</v>
      </c>
      <c r="D90" t="s">
        <v>85</v>
      </c>
      <c r="E90">
        <v>2971</v>
      </c>
      <c r="F90" t="s">
        <v>85</v>
      </c>
      <c r="G90" t="s">
        <v>85</v>
      </c>
    </row>
    <row r="91" spans="1:7" x14ac:dyDescent="0.3">
      <c r="A91" t="s">
        <v>2131</v>
      </c>
      <c r="B91">
        <v>430</v>
      </c>
      <c r="C91" t="s">
        <v>2276</v>
      </c>
      <c r="D91" t="s">
        <v>85</v>
      </c>
      <c r="E91">
        <v>4218</v>
      </c>
      <c r="F91" t="s">
        <v>85</v>
      </c>
      <c r="G91" t="s">
        <v>85</v>
      </c>
    </row>
    <row r="92" spans="1:7" x14ac:dyDescent="0.3">
      <c r="A92" t="s">
        <v>3687</v>
      </c>
      <c r="B92">
        <v>480</v>
      </c>
      <c r="C92" t="s">
        <v>3690</v>
      </c>
      <c r="D92" t="s">
        <v>85</v>
      </c>
      <c r="E92">
        <v>1361</v>
      </c>
      <c r="F92" t="s">
        <v>85</v>
      </c>
      <c r="G92" t="s">
        <v>85</v>
      </c>
    </row>
    <row r="93" spans="1:7" x14ac:dyDescent="0.3">
      <c r="A93" t="s">
        <v>4331</v>
      </c>
      <c r="B93">
        <v>500</v>
      </c>
      <c r="C93" t="s">
        <v>4378</v>
      </c>
      <c r="D93" t="s">
        <v>85</v>
      </c>
      <c r="E93">
        <v>1519</v>
      </c>
      <c r="F93" t="s">
        <v>85</v>
      </c>
      <c r="G93" t="s">
        <v>85</v>
      </c>
    </row>
    <row r="94" spans="1:7" x14ac:dyDescent="0.3">
      <c r="A94" t="s">
        <v>2292</v>
      </c>
      <c r="B94">
        <v>500</v>
      </c>
      <c r="C94" t="s">
        <v>4378</v>
      </c>
      <c r="D94" t="s">
        <v>85</v>
      </c>
      <c r="E94">
        <v>1519</v>
      </c>
      <c r="F94" t="s">
        <v>85</v>
      </c>
      <c r="G94" t="s">
        <v>85</v>
      </c>
    </row>
    <row r="95" spans="1:7" x14ac:dyDescent="0.3">
      <c r="A95" t="s">
        <v>2971</v>
      </c>
      <c r="B95">
        <v>500</v>
      </c>
      <c r="C95" t="s">
        <v>4378</v>
      </c>
      <c r="D95" t="s">
        <v>85</v>
      </c>
      <c r="E95">
        <v>1519</v>
      </c>
      <c r="F95" t="s">
        <v>85</v>
      </c>
      <c r="G95" t="s">
        <v>85</v>
      </c>
    </row>
    <row r="96" spans="1:7" x14ac:dyDescent="0.3">
      <c r="A96" t="s">
        <v>4402</v>
      </c>
      <c r="B96">
        <v>500</v>
      </c>
      <c r="C96" t="s">
        <v>4378</v>
      </c>
      <c r="D96" t="s">
        <v>85</v>
      </c>
      <c r="E96">
        <v>1519</v>
      </c>
      <c r="F96" t="s">
        <v>85</v>
      </c>
      <c r="G96" t="s">
        <v>85</v>
      </c>
    </row>
    <row r="97" spans="1:7" x14ac:dyDescent="0.3">
      <c r="A97" t="s">
        <v>1593</v>
      </c>
      <c r="B97">
        <v>504</v>
      </c>
      <c r="C97" t="s">
        <v>1594</v>
      </c>
      <c r="D97" t="s">
        <v>85</v>
      </c>
      <c r="E97">
        <v>0</v>
      </c>
      <c r="F97" t="s">
        <v>85</v>
      </c>
      <c r="G97" t="s">
        <v>85</v>
      </c>
    </row>
    <row r="98" spans="1:7" x14ac:dyDescent="0.3">
      <c r="A98" t="s">
        <v>6917</v>
      </c>
      <c r="B98">
        <v>540</v>
      </c>
      <c r="C98" t="s">
        <v>6919</v>
      </c>
      <c r="D98" t="s">
        <v>85</v>
      </c>
      <c r="E98">
        <v>0</v>
      </c>
      <c r="F98" t="s">
        <v>85</v>
      </c>
      <c r="G98" t="s">
        <v>85</v>
      </c>
    </row>
    <row r="99" spans="1:7" x14ac:dyDescent="0.3">
      <c r="A99" t="s">
        <v>2578</v>
      </c>
      <c r="B99">
        <v>600</v>
      </c>
      <c r="C99" t="s">
        <v>2579</v>
      </c>
      <c r="D99" t="s">
        <v>85</v>
      </c>
      <c r="E99">
        <v>0</v>
      </c>
      <c r="F99" t="s">
        <v>85</v>
      </c>
      <c r="G99" t="s">
        <v>85</v>
      </c>
    </row>
    <row r="100" spans="1:7" x14ac:dyDescent="0.3">
      <c r="A100" t="s">
        <v>2193</v>
      </c>
      <c r="B100">
        <v>720</v>
      </c>
      <c r="C100" t="s">
        <v>2327</v>
      </c>
      <c r="D100" t="s">
        <v>88</v>
      </c>
      <c r="E100">
        <v>106141</v>
      </c>
      <c r="F100" t="s">
        <v>88</v>
      </c>
      <c r="G100" t="s">
        <v>1826</v>
      </c>
    </row>
    <row r="101" spans="1:7" x14ac:dyDescent="0.3">
      <c r="A101" t="s">
        <v>2199</v>
      </c>
      <c r="B101">
        <v>1079</v>
      </c>
      <c r="C101" t="s">
        <v>7477</v>
      </c>
      <c r="D101" t="s">
        <v>85</v>
      </c>
      <c r="E101">
        <v>1656</v>
      </c>
      <c r="F101" t="s">
        <v>85</v>
      </c>
      <c r="G101" t="s">
        <v>85</v>
      </c>
    </row>
    <row r="102" spans="1:7" x14ac:dyDescent="0.3">
      <c r="A102" t="s">
        <v>2199</v>
      </c>
      <c r="B102">
        <v>1900</v>
      </c>
      <c r="C102" t="s">
        <v>2200</v>
      </c>
      <c r="D102" t="s">
        <v>88</v>
      </c>
      <c r="E102">
        <v>7983</v>
      </c>
      <c r="F102" t="s">
        <v>85</v>
      </c>
      <c r="G102" t="s">
        <v>85</v>
      </c>
    </row>
    <row r="103" spans="1:7" x14ac:dyDescent="0.3">
      <c r="A103" t="s">
        <v>5465</v>
      </c>
      <c r="B103">
        <v>2000</v>
      </c>
      <c r="C103" t="s">
        <v>6731</v>
      </c>
      <c r="D103" t="s">
        <v>88</v>
      </c>
      <c r="E103">
        <v>22999</v>
      </c>
      <c r="F103" t="s">
        <v>1415</v>
      </c>
      <c r="G103" t="s">
        <v>1415</v>
      </c>
    </row>
    <row r="104" spans="1:7" x14ac:dyDescent="0.3">
      <c r="A104" t="s">
        <v>7459</v>
      </c>
      <c r="B104">
        <v>2000</v>
      </c>
      <c r="C104" t="s">
        <v>7461</v>
      </c>
      <c r="D104" t="s">
        <v>85</v>
      </c>
      <c r="E104">
        <v>989</v>
      </c>
      <c r="F104" t="s">
        <v>85</v>
      </c>
      <c r="G104" t="s">
        <v>85</v>
      </c>
    </row>
    <row r="105" spans="1:7" x14ac:dyDescent="0.3">
      <c r="A105" t="s">
        <v>5227</v>
      </c>
      <c r="B105">
        <v>2000</v>
      </c>
      <c r="C105" t="s">
        <v>5228</v>
      </c>
      <c r="D105" t="s">
        <v>85</v>
      </c>
      <c r="E105">
        <v>1500</v>
      </c>
      <c r="F105" t="s">
        <v>85</v>
      </c>
      <c r="G105" t="s">
        <v>85</v>
      </c>
    </row>
    <row r="106" spans="1:7" x14ac:dyDescent="0.3">
      <c r="A106" t="s">
        <v>2153</v>
      </c>
      <c r="B106">
        <v>2061</v>
      </c>
      <c r="C106" t="s">
        <v>547</v>
      </c>
      <c r="D106" t="s">
        <v>85</v>
      </c>
      <c r="E106">
        <v>2064</v>
      </c>
      <c r="F106" t="s">
        <v>85</v>
      </c>
      <c r="G106" t="s">
        <v>85</v>
      </c>
    </row>
    <row r="107" spans="1:7" x14ac:dyDescent="0.3">
      <c r="A107" t="s">
        <v>2153</v>
      </c>
      <c r="B107">
        <v>2091</v>
      </c>
      <c r="C107" t="s">
        <v>7122</v>
      </c>
      <c r="D107" t="s">
        <v>88</v>
      </c>
      <c r="E107">
        <v>8391</v>
      </c>
      <c r="F107" t="s">
        <v>1415</v>
      </c>
      <c r="G107" t="s">
        <v>1415</v>
      </c>
    </row>
    <row r="108" spans="1:7" x14ac:dyDescent="0.3">
      <c r="A108" t="s">
        <v>5442</v>
      </c>
      <c r="B108">
        <v>3202</v>
      </c>
      <c r="C108" t="s">
        <v>5729</v>
      </c>
      <c r="D108" t="s">
        <v>85</v>
      </c>
      <c r="E108">
        <v>0</v>
      </c>
      <c r="F108" t="s">
        <v>85</v>
      </c>
      <c r="G108" t="s">
        <v>85</v>
      </c>
    </row>
    <row r="109" spans="1:7" x14ac:dyDescent="0.3">
      <c r="A109" t="s">
        <v>5442</v>
      </c>
      <c r="B109">
        <v>3400</v>
      </c>
      <c r="C109" t="s">
        <v>5730</v>
      </c>
      <c r="D109" t="s">
        <v>85</v>
      </c>
      <c r="E109">
        <v>0</v>
      </c>
      <c r="F109" t="s">
        <v>85</v>
      </c>
      <c r="G109" t="s">
        <v>85</v>
      </c>
    </row>
    <row r="110" spans="1:7" x14ac:dyDescent="0.3">
      <c r="A110" t="s">
        <v>3161</v>
      </c>
      <c r="B110" t="s">
        <v>5980</v>
      </c>
      <c r="C110" t="s">
        <v>254</v>
      </c>
      <c r="D110" t="s">
        <v>85</v>
      </c>
      <c r="E110">
        <v>1780</v>
      </c>
      <c r="F110" t="s">
        <v>85</v>
      </c>
      <c r="G110" t="s">
        <v>85</v>
      </c>
    </row>
    <row r="111" spans="1:7" x14ac:dyDescent="0.3">
      <c r="A111" t="s">
        <v>5085</v>
      </c>
      <c r="B111" t="s">
        <v>6465</v>
      </c>
      <c r="C111" t="s">
        <v>6466</v>
      </c>
      <c r="D111" t="s">
        <v>85</v>
      </c>
      <c r="E111">
        <v>717</v>
      </c>
      <c r="F111" t="s">
        <v>85</v>
      </c>
      <c r="G111" t="s">
        <v>85</v>
      </c>
    </row>
    <row r="112" spans="1:7" x14ac:dyDescent="0.3">
      <c r="A112" t="s">
        <v>2199</v>
      </c>
      <c r="B112" t="s">
        <v>2436</v>
      </c>
      <c r="C112" t="s">
        <v>2437</v>
      </c>
      <c r="D112" t="s">
        <v>85</v>
      </c>
      <c r="E112">
        <v>5352</v>
      </c>
      <c r="F112" t="s">
        <v>85</v>
      </c>
      <c r="G112" t="s">
        <v>85</v>
      </c>
    </row>
    <row r="113" spans="1:7" x14ac:dyDescent="0.3">
      <c r="A113" t="s">
        <v>7127</v>
      </c>
      <c r="B113" t="s">
        <v>7128</v>
      </c>
      <c r="C113" t="s">
        <v>7129</v>
      </c>
      <c r="D113" t="s">
        <v>85</v>
      </c>
      <c r="E113">
        <v>0</v>
      </c>
      <c r="F113" t="s">
        <v>85</v>
      </c>
      <c r="G113" t="s">
        <v>85</v>
      </c>
    </row>
    <row r="114" spans="1:7" x14ac:dyDescent="0.3">
      <c r="A114" t="s">
        <v>5442</v>
      </c>
      <c r="B114" t="s">
        <v>5443</v>
      </c>
      <c r="C114" t="s">
        <v>5444</v>
      </c>
      <c r="D114" t="s">
        <v>85</v>
      </c>
      <c r="E114">
        <v>0</v>
      </c>
      <c r="F114" t="s">
        <v>85</v>
      </c>
      <c r="G114" t="s">
        <v>85</v>
      </c>
    </row>
    <row r="115" spans="1:7" x14ac:dyDescent="0.3">
      <c r="A115" t="s">
        <v>1896</v>
      </c>
      <c r="B115" t="s">
        <v>1897</v>
      </c>
      <c r="C115" t="s">
        <v>1898</v>
      </c>
      <c r="D115" t="s">
        <v>85</v>
      </c>
      <c r="E115">
        <v>6867</v>
      </c>
      <c r="F115" t="s">
        <v>85</v>
      </c>
      <c r="G115" t="s">
        <v>85</v>
      </c>
    </row>
    <row r="116" spans="1:7" x14ac:dyDescent="0.3">
      <c r="A116" t="s">
        <v>1764</v>
      </c>
      <c r="B116" t="s">
        <v>1765</v>
      </c>
      <c r="C116" t="s">
        <v>1766</v>
      </c>
      <c r="D116" t="s">
        <v>88</v>
      </c>
      <c r="E116">
        <v>8200</v>
      </c>
      <c r="F116" t="s">
        <v>85</v>
      </c>
      <c r="G116" t="s">
        <v>85</v>
      </c>
    </row>
    <row r="117" spans="1:7" x14ac:dyDescent="0.3">
      <c r="A117" t="s">
        <v>5085</v>
      </c>
      <c r="B117" t="s">
        <v>6467</v>
      </c>
      <c r="C117" t="s">
        <v>6468</v>
      </c>
      <c r="D117" t="s">
        <v>85</v>
      </c>
      <c r="E117">
        <v>1134</v>
      </c>
      <c r="F117" t="s">
        <v>85</v>
      </c>
      <c r="G117" t="s">
        <v>85</v>
      </c>
    </row>
    <row r="118" spans="1:7" x14ac:dyDescent="0.3">
      <c r="A118" t="s">
        <v>5295</v>
      </c>
      <c r="B118" t="s">
        <v>5296</v>
      </c>
      <c r="C118" t="s">
        <v>5297</v>
      </c>
      <c r="D118" t="s">
        <v>85</v>
      </c>
      <c r="E118">
        <v>739</v>
      </c>
      <c r="F118" t="s">
        <v>85</v>
      </c>
      <c r="G118" t="s">
        <v>85</v>
      </c>
    </row>
    <row r="119" spans="1:7" x14ac:dyDescent="0.3">
      <c r="A119" t="s">
        <v>5442</v>
      </c>
      <c r="B119" t="s">
        <v>5716</v>
      </c>
      <c r="C119" t="s">
        <v>5717</v>
      </c>
      <c r="D119" t="s">
        <v>85</v>
      </c>
      <c r="E119">
        <v>0</v>
      </c>
      <c r="F119" t="s">
        <v>85</v>
      </c>
      <c r="G119" t="s">
        <v>85</v>
      </c>
    </row>
    <row r="120" spans="1:7" x14ac:dyDescent="0.3">
      <c r="A120" t="s">
        <v>1643</v>
      </c>
      <c r="B120" t="s">
        <v>1644</v>
      </c>
      <c r="C120" t="s">
        <v>514</v>
      </c>
      <c r="D120" t="s">
        <v>85</v>
      </c>
      <c r="E120">
        <v>1499</v>
      </c>
      <c r="F120" t="s">
        <v>85</v>
      </c>
      <c r="G120" t="s">
        <v>85</v>
      </c>
    </row>
    <row r="121" spans="1:7" x14ac:dyDescent="0.3">
      <c r="A121" t="s">
        <v>1896</v>
      </c>
      <c r="B121" t="s">
        <v>7811</v>
      </c>
      <c r="C121" t="s">
        <v>7812</v>
      </c>
      <c r="D121" t="s">
        <v>88</v>
      </c>
      <c r="E121">
        <v>9389</v>
      </c>
      <c r="F121" t="s">
        <v>85</v>
      </c>
      <c r="G121" t="s">
        <v>85</v>
      </c>
    </row>
    <row r="122" spans="1:7" x14ac:dyDescent="0.3">
      <c r="A122" t="s">
        <v>2090</v>
      </c>
      <c r="B122" t="s">
        <v>2091</v>
      </c>
      <c r="C122" t="s">
        <v>2092</v>
      </c>
      <c r="D122" t="s">
        <v>88</v>
      </c>
      <c r="E122">
        <v>43500</v>
      </c>
      <c r="F122" t="s">
        <v>88</v>
      </c>
      <c r="G122" t="s">
        <v>1475</v>
      </c>
    </row>
    <row r="123" spans="1:7" x14ac:dyDescent="0.3">
      <c r="A123" t="s">
        <v>5037</v>
      </c>
      <c r="B123" t="s">
        <v>5038</v>
      </c>
      <c r="C123" t="s">
        <v>5039</v>
      </c>
      <c r="D123" t="s">
        <v>85</v>
      </c>
      <c r="E123">
        <v>1034</v>
      </c>
      <c r="F123" t="s">
        <v>85</v>
      </c>
      <c r="G123" t="s">
        <v>85</v>
      </c>
    </row>
    <row r="124" spans="1:7" x14ac:dyDescent="0.3">
      <c r="A124" t="s">
        <v>5640</v>
      </c>
      <c r="B124" t="s">
        <v>5641</v>
      </c>
      <c r="C124" t="s">
        <v>5642</v>
      </c>
      <c r="D124" t="s">
        <v>85</v>
      </c>
      <c r="E124">
        <v>0</v>
      </c>
      <c r="F124" t="s">
        <v>85</v>
      </c>
      <c r="G124" t="s">
        <v>85</v>
      </c>
    </row>
    <row r="125" spans="1:7" x14ac:dyDescent="0.3">
      <c r="A125" t="s">
        <v>5442</v>
      </c>
      <c r="B125" t="s">
        <v>5718</v>
      </c>
      <c r="C125" t="s">
        <v>5719</v>
      </c>
      <c r="D125" t="s">
        <v>85</v>
      </c>
      <c r="E125">
        <v>0</v>
      </c>
      <c r="F125" t="s">
        <v>85</v>
      </c>
      <c r="G125" t="s">
        <v>85</v>
      </c>
    </row>
    <row r="126" spans="1:7" x14ac:dyDescent="0.3">
      <c r="A126" t="s">
        <v>3901</v>
      </c>
      <c r="B126" t="s">
        <v>7944</v>
      </c>
      <c r="C126" t="s">
        <v>7945</v>
      </c>
      <c r="D126" t="s">
        <v>85</v>
      </c>
      <c r="E126">
        <v>650</v>
      </c>
      <c r="F126" t="s">
        <v>85</v>
      </c>
      <c r="G126" t="s">
        <v>85</v>
      </c>
    </row>
    <row r="127" spans="1:7" x14ac:dyDescent="0.3">
      <c r="A127" t="s">
        <v>2187</v>
      </c>
      <c r="B127" t="s">
        <v>2188</v>
      </c>
      <c r="C127" t="s">
        <v>2189</v>
      </c>
      <c r="D127" t="s">
        <v>85</v>
      </c>
      <c r="E127">
        <v>975</v>
      </c>
      <c r="F127" t="s">
        <v>85</v>
      </c>
      <c r="G127" t="s">
        <v>85</v>
      </c>
    </row>
    <row r="128" spans="1:7" x14ac:dyDescent="0.3">
      <c r="A128" t="s">
        <v>2181</v>
      </c>
      <c r="B128" t="s">
        <v>2182</v>
      </c>
      <c r="C128" t="s">
        <v>2183</v>
      </c>
      <c r="D128" t="s">
        <v>85</v>
      </c>
      <c r="E128">
        <v>975</v>
      </c>
      <c r="F128" t="s">
        <v>85</v>
      </c>
      <c r="G128" t="s">
        <v>85</v>
      </c>
    </row>
    <row r="129" spans="1:7" x14ac:dyDescent="0.3">
      <c r="A129" t="s">
        <v>1764</v>
      </c>
      <c r="B129" t="s">
        <v>2576</v>
      </c>
      <c r="C129" t="s">
        <v>2577</v>
      </c>
      <c r="D129" t="s">
        <v>85</v>
      </c>
      <c r="E129">
        <v>0</v>
      </c>
      <c r="F129" t="s">
        <v>85</v>
      </c>
      <c r="G129" t="s">
        <v>85</v>
      </c>
    </row>
    <row r="130" spans="1:7" x14ac:dyDescent="0.3">
      <c r="A130" t="s">
        <v>2510</v>
      </c>
      <c r="B130" t="s">
        <v>2550</v>
      </c>
      <c r="C130" t="s">
        <v>2551</v>
      </c>
      <c r="D130" t="s">
        <v>85</v>
      </c>
      <c r="E130">
        <v>6804</v>
      </c>
      <c r="F130" t="s">
        <v>85</v>
      </c>
      <c r="G130" t="s">
        <v>85</v>
      </c>
    </row>
    <row r="131" spans="1:7" x14ac:dyDescent="0.3">
      <c r="A131" t="s">
        <v>7256</v>
      </c>
      <c r="B131" t="s">
        <v>7257</v>
      </c>
      <c r="C131" t="s">
        <v>7258</v>
      </c>
      <c r="D131" t="s">
        <v>85</v>
      </c>
      <c r="E131">
        <v>0</v>
      </c>
      <c r="F131" t="s">
        <v>85</v>
      </c>
      <c r="G131" t="s">
        <v>85</v>
      </c>
    </row>
    <row r="132" spans="1:7" x14ac:dyDescent="0.3">
      <c r="A132" t="s">
        <v>1713</v>
      </c>
      <c r="B132" t="s">
        <v>1866</v>
      </c>
      <c r="C132" t="s">
        <v>1867</v>
      </c>
      <c r="D132" t="s">
        <v>85</v>
      </c>
      <c r="E132">
        <v>930</v>
      </c>
      <c r="F132" t="s">
        <v>85</v>
      </c>
      <c r="G132" t="s">
        <v>85</v>
      </c>
    </row>
    <row r="133" spans="1:7" x14ac:dyDescent="0.3">
      <c r="A133" t="s">
        <v>1884</v>
      </c>
      <c r="B133" t="s">
        <v>1885</v>
      </c>
      <c r="C133" t="s">
        <v>1886</v>
      </c>
      <c r="D133" t="s">
        <v>85</v>
      </c>
      <c r="E133">
        <v>2767</v>
      </c>
      <c r="F133" t="s">
        <v>85</v>
      </c>
      <c r="G133" t="s">
        <v>85</v>
      </c>
    </row>
    <row r="134" spans="1:7" x14ac:dyDescent="0.3">
      <c r="A134" t="s">
        <v>1576</v>
      </c>
      <c r="B134" t="s">
        <v>2678</v>
      </c>
      <c r="C134" t="s">
        <v>2679</v>
      </c>
      <c r="D134" t="s">
        <v>85</v>
      </c>
      <c r="E134">
        <v>599</v>
      </c>
      <c r="F134" t="s">
        <v>85</v>
      </c>
      <c r="G134" t="s">
        <v>85</v>
      </c>
    </row>
    <row r="135" spans="1:7" x14ac:dyDescent="0.3">
      <c r="A135" t="s">
        <v>2199</v>
      </c>
      <c r="B135" t="s">
        <v>2438</v>
      </c>
      <c r="C135" t="s">
        <v>2439</v>
      </c>
      <c r="D135" t="s">
        <v>85</v>
      </c>
      <c r="E135">
        <v>2109</v>
      </c>
      <c r="F135" t="s">
        <v>85</v>
      </c>
      <c r="G135" t="s">
        <v>85</v>
      </c>
    </row>
    <row r="136" spans="1:7" x14ac:dyDescent="0.3">
      <c r="A136" t="s">
        <v>2537</v>
      </c>
      <c r="B136" t="s">
        <v>2538</v>
      </c>
      <c r="C136" t="s">
        <v>2539</v>
      </c>
      <c r="D136" t="s">
        <v>85</v>
      </c>
      <c r="E136">
        <v>1508</v>
      </c>
      <c r="F136" t="s">
        <v>85</v>
      </c>
      <c r="G136" t="s">
        <v>85</v>
      </c>
    </row>
    <row r="137" spans="1:7" x14ac:dyDescent="0.3">
      <c r="A137" t="s">
        <v>2510</v>
      </c>
      <c r="B137" t="s">
        <v>7167</v>
      </c>
      <c r="C137" t="s">
        <v>7168</v>
      </c>
      <c r="D137" t="s">
        <v>85</v>
      </c>
      <c r="E137">
        <v>2540</v>
      </c>
      <c r="F137" t="s">
        <v>85</v>
      </c>
      <c r="G137" t="s">
        <v>85</v>
      </c>
    </row>
    <row r="138" spans="1:7" x14ac:dyDescent="0.3">
      <c r="A138" t="s">
        <v>1576</v>
      </c>
      <c r="B138" t="s">
        <v>2795</v>
      </c>
      <c r="C138" t="s">
        <v>2796</v>
      </c>
      <c r="D138" t="s">
        <v>85</v>
      </c>
      <c r="E138">
        <v>1157</v>
      </c>
      <c r="F138" t="s">
        <v>85</v>
      </c>
      <c r="G138" t="s">
        <v>85</v>
      </c>
    </row>
    <row r="139" spans="1:7" x14ac:dyDescent="0.3">
      <c r="A139" t="s">
        <v>1576</v>
      </c>
      <c r="B139" t="s">
        <v>2683</v>
      </c>
      <c r="C139" t="s">
        <v>2684</v>
      </c>
      <c r="D139" t="s">
        <v>85</v>
      </c>
      <c r="E139">
        <v>1134</v>
      </c>
      <c r="F139" t="s">
        <v>85</v>
      </c>
      <c r="G139" t="s">
        <v>85</v>
      </c>
    </row>
    <row r="140" spans="1:7" x14ac:dyDescent="0.3">
      <c r="A140" t="s">
        <v>1576</v>
      </c>
      <c r="B140" t="s">
        <v>2685</v>
      </c>
      <c r="C140" t="s">
        <v>2686</v>
      </c>
      <c r="D140" t="s">
        <v>85</v>
      </c>
      <c r="E140">
        <v>1134</v>
      </c>
      <c r="F140" t="s">
        <v>85</v>
      </c>
      <c r="G140" t="s">
        <v>85</v>
      </c>
    </row>
    <row r="141" spans="1:7" x14ac:dyDescent="0.3">
      <c r="A141" t="s">
        <v>1576</v>
      </c>
      <c r="B141" t="s">
        <v>2799</v>
      </c>
      <c r="C141" t="s">
        <v>2800</v>
      </c>
      <c r="D141" t="s">
        <v>85</v>
      </c>
      <c r="E141">
        <v>1270</v>
      </c>
      <c r="F141" t="s">
        <v>85</v>
      </c>
      <c r="G141" t="s">
        <v>85</v>
      </c>
    </row>
    <row r="142" spans="1:7" x14ac:dyDescent="0.3">
      <c r="A142" t="s">
        <v>2231</v>
      </c>
      <c r="B142" t="s">
        <v>2232</v>
      </c>
      <c r="C142" t="s">
        <v>2233</v>
      </c>
      <c r="D142" t="s">
        <v>88</v>
      </c>
      <c r="E142">
        <v>17340</v>
      </c>
      <c r="F142" t="s">
        <v>1415</v>
      </c>
      <c r="G142" t="s">
        <v>1415</v>
      </c>
    </row>
    <row r="143" spans="1:7" x14ac:dyDescent="0.3">
      <c r="A143" t="s">
        <v>1576</v>
      </c>
      <c r="B143" t="s">
        <v>2687</v>
      </c>
      <c r="C143" t="s">
        <v>2688</v>
      </c>
      <c r="D143" t="s">
        <v>85</v>
      </c>
      <c r="E143">
        <v>1338</v>
      </c>
      <c r="F143" t="s">
        <v>85</v>
      </c>
      <c r="G143" t="s">
        <v>85</v>
      </c>
    </row>
    <row r="144" spans="1:7" x14ac:dyDescent="0.3">
      <c r="A144" t="s">
        <v>1576</v>
      </c>
      <c r="B144" t="s">
        <v>2803</v>
      </c>
      <c r="C144" t="s">
        <v>2804</v>
      </c>
      <c r="D144" t="s">
        <v>85</v>
      </c>
      <c r="E144">
        <v>1406</v>
      </c>
      <c r="F144" t="s">
        <v>85</v>
      </c>
      <c r="G144" t="s">
        <v>85</v>
      </c>
    </row>
    <row r="145" spans="1:7" x14ac:dyDescent="0.3">
      <c r="A145" t="s">
        <v>1576</v>
      </c>
      <c r="B145" t="s">
        <v>2689</v>
      </c>
      <c r="C145" t="s">
        <v>2690</v>
      </c>
      <c r="D145" t="s">
        <v>85</v>
      </c>
      <c r="E145">
        <v>1520</v>
      </c>
      <c r="F145" t="s">
        <v>85</v>
      </c>
      <c r="G145" t="s">
        <v>85</v>
      </c>
    </row>
    <row r="146" spans="1:7" x14ac:dyDescent="0.3">
      <c r="A146" t="s">
        <v>1576</v>
      </c>
      <c r="B146" t="s">
        <v>2691</v>
      </c>
      <c r="C146" t="s">
        <v>2692</v>
      </c>
      <c r="D146" t="s">
        <v>85</v>
      </c>
      <c r="E146">
        <v>1996</v>
      </c>
      <c r="F146" t="s">
        <v>85</v>
      </c>
      <c r="G146" t="s">
        <v>85</v>
      </c>
    </row>
    <row r="147" spans="1:7" x14ac:dyDescent="0.3">
      <c r="A147" t="s">
        <v>2199</v>
      </c>
      <c r="B147" t="s">
        <v>2441</v>
      </c>
      <c r="C147" t="s">
        <v>2442</v>
      </c>
      <c r="D147" t="s">
        <v>85</v>
      </c>
      <c r="E147">
        <v>1021</v>
      </c>
      <c r="F147" t="s">
        <v>85</v>
      </c>
      <c r="G147" t="s">
        <v>85</v>
      </c>
    </row>
    <row r="148" spans="1:7" x14ac:dyDescent="0.3">
      <c r="A148" t="s">
        <v>2537</v>
      </c>
      <c r="B148" t="s">
        <v>2540</v>
      </c>
      <c r="C148" t="s">
        <v>2541</v>
      </c>
      <c r="D148" t="s">
        <v>85</v>
      </c>
      <c r="E148">
        <v>0</v>
      </c>
      <c r="F148" t="s">
        <v>85</v>
      </c>
      <c r="G148" t="s">
        <v>85</v>
      </c>
    </row>
    <row r="149" spans="1:7" x14ac:dyDescent="0.3">
      <c r="A149" t="s">
        <v>4731</v>
      </c>
      <c r="B149" t="s">
        <v>5950</v>
      </c>
      <c r="C149" t="s">
        <v>5951</v>
      </c>
      <c r="D149" t="s">
        <v>85</v>
      </c>
      <c r="E149">
        <v>839</v>
      </c>
      <c r="F149" t="s">
        <v>85</v>
      </c>
      <c r="G149" t="s">
        <v>85</v>
      </c>
    </row>
    <row r="150" spans="1:7" x14ac:dyDescent="0.3">
      <c r="A150" t="s">
        <v>3566</v>
      </c>
      <c r="B150" t="s">
        <v>3567</v>
      </c>
      <c r="C150" t="s">
        <v>3568</v>
      </c>
      <c r="D150" t="s">
        <v>85</v>
      </c>
      <c r="E150">
        <v>0</v>
      </c>
      <c r="F150" t="s">
        <v>85</v>
      </c>
      <c r="G150" t="s">
        <v>85</v>
      </c>
    </row>
    <row r="151" spans="1:7" x14ac:dyDescent="0.3">
      <c r="A151" t="s">
        <v>7256</v>
      </c>
      <c r="B151" t="s">
        <v>7259</v>
      </c>
      <c r="C151" t="s">
        <v>7260</v>
      </c>
      <c r="D151" t="s">
        <v>85</v>
      </c>
      <c r="E151">
        <v>0</v>
      </c>
      <c r="F151" t="s">
        <v>85</v>
      </c>
      <c r="G151" t="s">
        <v>85</v>
      </c>
    </row>
    <row r="152" spans="1:7" x14ac:dyDescent="0.3">
      <c r="A152" t="s">
        <v>1613</v>
      </c>
      <c r="B152" t="s">
        <v>5312</v>
      </c>
      <c r="C152" t="s">
        <v>5313</v>
      </c>
      <c r="D152" t="s">
        <v>85</v>
      </c>
      <c r="E152">
        <v>1361</v>
      </c>
      <c r="F152" t="s">
        <v>85</v>
      </c>
      <c r="G152" t="s">
        <v>85</v>
      </c>
    </row>
    <row r="153" spans="1:7" x14ac:dyDescent="0.3">
      <c r="A153" t="s">
        <v>2199</v>
      </c>
      <c r="B153" t="s">
        <v>2443</v>
      </c>
      <c r="C153" t="s">
        <v>452</v>
      </c>
      <c r="D153" t="s">
        <v>2079</v>
      </c>
      <c r="E153">
        <v>6350</v>
      </c>
      <c r="F153" t="s">
        <v>85</v>
      </c>
      <c r="G153" t="s">
        <v>85</v>
      </c>
    </row>
    <row r="154" spans="1:7" x14ac:dyDescent="0.3">
      <c r="A154" t="s">
        <v>3027</v>
      </c>
      <c r="B154" t="s">
        <v>4932</v>
      </c>
      <c r="C154" t="s">
        <v>4933</v>
      </c>
      <c r="D154" t="s">
        <v>85</v>
      </c>
      <c r="E154">
        <v>1070</v>
      </c>
      <c r="F154" t="s">
        <v>85</v>
      </c>
      <c r="G154" t="s">
        <v>85</v>
      </c>
    </row>
    <row r="155" spans="1:7" x14ac:dyDescent="0.3">
      <c r="A155" t="s">
        <v>2238</v>
      </c>
      <c r="B155" t="s">
        <v>7062</v>
      </c>
      <c r="C155" t="s">
        <v>7063</v>
      </c>
      <c r="D155" t="s">
        <v>85</v>
      </c>
      <c r="E155">
        <v>6759</v>
      </c>
      <c r="F155" t="s">
        <v>85</v>
      </c>
      <c r="G155" t="s">
        <v>85</v>
      </c>
    </row>
    <row r="156" spans="1:7" x14ac:dyDescent="0.3">
      <c r="A156" t="s">
        <v>1576</v>
      </c>
      <c r="B156" t="s">
        <v>2640</v>
      </c>
      <c r="C156" t="s">
        <v>2641</v>
      </c>
      <c r="D156" t="s">
        <v>85</v>
      </c>
      <c r="E156">
        <v>1633</v>
      </c>
      <c r="F156" t="s">
        <v>85</v>
      </c>
      <c r="G156" t="s">
        <v>85</v>
      </c>
    </row>
    <row r="157" spans="1:7" x14ac:dyDescent="0.3">
      <c r="A157" t="s">
        <v>1576</v>
      </c>
      <c r="B157" t="s">
        <v>2698</v>
      </c>
      <c r="C157" t="s">
        <v>2699</v>
      </c>
      <c r="D157" t="s">
        <v>85</v>
      </c>
      <c r="E157">
        <v>1633</v>
      </c>
      <c r="F157" t="s">
        <v>85</v>
      </c>
      <c r="G157" t="s">
        <v>85</v>
      </c>
    </row>
    <row r="158" spans="1:7" x14ac:dyDescent="0.3">
      <c r="A158" t="s">
        <v>2131</v>
      </c>
      <c r="B158" t="s">
        <v>2132</v>
      </c>
      <c r="C158" t="s">
        <v>547</v>
      </c>
      <c r="D158" t="s">
        <v>85</v>
      </c>
      <c r="E158">
        <v>2064</v>
      </c>
      <c r="F158" t="s">
        <v>85</v>
      </c>
      <c r="G158" t="s">
        <v>85</v>
      </c>
    </row>
    <row r="159" spans="1:7" x14ac:dyDescent="0.3">
      <c r="A159" t="s">
        <v>2131</v>
      </c>
      <c r="B159" t="s">
        <v>2133</v>
      </c>
      <c r="C159" t="s">
        <v>547</v>
      </c>
      <c r="D159" t="s">
        <v>85</v>
      </c>
      <c r="E159">
        <v>2064</v>
      </c>
      <c r="F159" t="s">
        <v>85</v>
      </c>
      <c r="G159" t="s">
        <v>85</v>
      </c>
    </row>
    <row r="160" spans="1:7" x14ac:dyDescent="0.3">
      <c r="A160" t="s">
        <v>2131</v>
      </c>
      <c r="B160" t="s">
        <v>2134</v>
      </c>
      <c r="C160" t="s">
        <v>547</v>
      </c>
      <c r="D160" t="s">
        <v>85</v>
      </c>
      <c r="E160">
        <v>2064</v>
      </c>
      <c r="F160" t="s">
        <v>85</v>
      </c>
      <c r="G160" t="s">
        <v>85</v>
      </c>
    </row>
    <row r="161" spans="1:7" x14ac:dyDescent="0.3">
      <c r="A161" t="s">
        <v>2157</v>
      </c>
      <c r="B161" t="s">
        <v>2158</v>
      </c>
      <c r="C161" t="s">
        <v>2155</v>
      </c>
      <c r="D161" t="s">
        <v>85</v>
      </c>
      <c r="E161">
        <v>2064</v>
      </c>
      <c r="F161" t="s">
        <v>85</v>
      </c>
      <c r="G161" t="s">
        <v>85</v>
      </c>
    </row>
    <row r="162" spans="1:7" x14ac:dyDescent="0.3">
      <c r="A162" t="s">
        <v>2131</v>
      </c>
      <c r="B162" t="s">
        <v>2154</v>
      </c>
      <c r="C162" t="s">
        <v>2155</v>
      </c>
      <c r="D162" t="s">
        <v>85</v>
      </c>
      <c r="E162">
        <v>2064</v>
      </c>
      <c r="F162" t="s">
        <v>85</v>
      </c>
      <c r="G162" t="s">
        <v>85</v>
      </c>
    </row>
    <row r="163" spans="1:7" x14ac:dyDescent="0.3">
      <c r="A163" t="s">
        <v>1576</v>
      </c>
      <c r="B163" t="s">
        <v>2642</v>
      </c>
      <c r="C163" t="s">
        <v>2643</v>
      </c>
      <c r="D163" t="s">
        <v>85</v>
      </c>
      <c r="E163">
        <v>1724</v>
      </c>
      <c r="F163" t="s">
        <v>85</v>
      </c>
      <c r="G163" t="s">
        <v>85</v>
      </c>
    </row>
    <row r="164" spans="1:7" x14ac:dyDescent="0.3">
      <c r="A164" t="s">
        <v>1576</v>
      </c>
      <c r="B164" t="s">
        <v>2700</v>
      </c>
      <c r="C164" t="s">
        <v>2701</v>
      </c>
      <c r="D164" t="s">
        <v>85</v>
      </c>
      <c r="E164">
        <v>1724</v>
      </c>
      <c r="F164" t="s">
        <v>85</v>
      </c>
      <c r="G164" t="s">
        <v>85</v>
      </c>
    </row>
    <row r="165" spans="1:7" x14ac:dyDescent="0.3">
      <c r="A165" t="s">
        <v>1576</v>
      </c>
      <c r="B165" t="s">
        <v>2702</v>
      </c>
      <c r="C165" t="s">
        <v>1184</v>
      </c>
      <c r="D165" t="s">
        <v>85</v>
      </c>
      <c r="E165">
        <v>3969</v>
      </c>
      <c r="F165" t="s">
        <v>85</v>
      </c>
      <c r="G165" t="s">
        <v>85</v>
      </c>
    </row>
    <row r="166" spans="1:7" x14ac:dyDescent="0.3">
      <c r="A166" t="s">
        <v>2303</v>
      </c>
      <c r="B166" t="s">
        <v>2644</v>
      </c>
      <c r="C166" t="s">
        <v>2645</v>
      </c>
      <c r="D166" t="s">
        <v>85</v>
      </c>
      <c r="E166">
        <v>0</v>
      </c>
      <c r="F166" t="s">
        <v>85</v>
      </c>
      <c r="G166" t="s">
        <v>85</v>
      </c>
    </row>
    <row r="167" spans="1:7" x14ac:dyDescent="0.3">
      <c r="A167" t="s">
        <v>2131</v>
      </c>
      <c r="B167" t="s">
        <v>4573</v>
      </c>
      <c r="C167" t="s">
        <v>4574</v>
      </c>
      <c r="D167" t="s">
        <v>85</v>
      </c>
      <c r="E167">
        <v>4536</v>
      </c>
      <c r="F167" t="s">
        <v>85</v>
      </c>
      <c r="G167" t="s">
        <v>85</v>
      </c>
    </row>
    <row r="168" spans="1:7" x14ac:dyDescent="0.3">
      <c r="A168" t="s">
        <v>2131</v>
      </c>
      <c r="B168" t="s">
        <v>7121</v>
      </c>
      <c r="C168" t="s">
        <v>7122</v>
      </c>
      <c r="D168" t="s">
        <v>88</v>
      </c>
      <c r="E168">
        <v>8391</v>
      </c>
      <c r="F168" t="s">
        <v>1415</v>
      </c>
      <c r="G168" t="s">
        <v>1415</v>
      </c>
    </row>
    <row r="169" spans="1:7" x14ac:dyDescent="0.3">
      <c r="A169" t="s">
        <v>1576</v>
      </c>
      <c r="B169" t="s">
        <v>2703</v>
      </c>
      <c r="C169" t="s">
        <v>2704</v>
      </c>
      <c r="D169" t="s">
        <v>85</v>
      </c>
      <c r="E169">
        <v>1860</v>
      </c>
      <c r="F169" t="s">
        <v>85</v>
      </c>
      <c r="G169" t="s">
        <v>85</v>
      </c>
    </row>
    <row r="170" spans="1:7" x14ac:dyDescent="0.3">
      <c r="A170" t="s">
        <v>2131</v>
      </c>
      <c r="B170" t="s">
        <v>2208</v>
      </c>
      <c r="C170" t="s">
        <v>2207</v>
      </c>
      <c r="D170" t="s">
        <v>85</v>
      </c>
      <c r="E170">
        <v>5080</v>
      </c>
      <c r="F170" t="s">
        <v>85</v>
      </c>
      <c r="G170" t="s">
        <v>85</v>
      </c>
    </row>
    <row r="171" spans="1:7" x14ac:dyDescent="0.3">
      <c r="A171" t="s">
        <v>2131</v>
      </c>
      <c r="B171" t="s">
        <v>2212</v>
      </c>
      <c r="C171" t="s">
        <v>2213</v>
      </c>
      <c r="D171" t="s">
        <v>88</v>
      </c>
      <c r="E171">
        <v>7258</v>
      </c>
      <c r="F171" t="s">
        <v>1415</v>
      </c>
      <c r="G171" t="s">
        <v>1415</v>
      </c>
    </row>
    <row r="172" spans="1:7" x14ac:dyDescent="0.3">
      <c r="A172" t="s">
        <v>2131</v>
      </c>
      <c r="B172" t="s">
        <v>2214</v>
      </c>
      <c r="C172" t="s">
        <v>2213</v>
      </c>
      <c r="D172" t="s">
        <v>88</v>
      </c>
      <c r="E172">
        <v>7258</v>
      </c>
      <c r="F172" t="s">
        <v>1415</v>
      </c>
      <c r="G172" t="s">
        <v>1415</v>
      </c>
    </row>
    <row r="173" spans="1:7" x14ac:dyDescent="0.3">
      <c r="A173" t="s">
        <v>2131</v>
      </c>
      <c r="B173" t="s">
        <v>2215</v>
      </c>
      <c r="C173" t="s">
        <v>2213</v>
      </c>
      <c r="D173" t="s">
        <v>88</v>
      </c>
      <c r="E173">
        <v>7258</v>
      </c>
      <c r="F173" t="s">
        <v>1415</v>
      </c>
      <c r="G173" t="s">
        <v>1415</v>
      </c>
    </row>
    <row r="174" spans="1:7" x14ac:dyDescent="0.3">
      <c r="A174" t="s">
        <v>2131</v>
      </c>
      <c r="B174" t="s">
        <v>2599</v>
      </c>
      <c r="C174" t="s">
        <v>2600</v>
      </c>
      <c r="D174" t="s">
        <v>88</v>
      </c>
      <c r="E174">
        <v>7938</v>
      </c>
      <c r="F174" t="s">
        <v>1415</v>
      </c>
      <c r="G174" t="s">
        <v>1415</v>
      </c>
    </row>
    <row r="175" spans="1:7" x14ac:dyDescent="0.3">
      <c r="A175" t="s">
        <v>5615</v>
      </c>
      <c r="B175" t="s">
        <v>5616</v>
      </c>
      <c r="C175" t="s">
        <v>5617</v>
      </c>
      <c r="D175" t="s">
        <v>85</v>
      </c>
      <c r="E175">
        <v>824</v>
      </c>
      <c r="F175" t="s">
        <v>85</v>
      </c>
      <c r="G175" t="s">
        <v>85</v>
      </c>
    </row>
    <row r="176" spans="1:7" x14ac:dyDescent="0.3">
      <c r="A176" t="s">
        <v>6492</v>
      </c>
      <c r="B176" t="s">
        <v>6493</v>
      </c>
      <c r="C176" t="s">
        <v>6494</v>
      </c>
      <c r="D176" t="s">
        <v>85</v>
      </c>
      <c r="E176">
        <v>1050</v>
      </c>
      <c r="F176" t="s">
        <v>85</v>
      </c>
      <c r="G176" t="s">
        <v>85</v>
      </c>
    </row>
    <row r="177" spans="1:7" x14ac:dyDescent="0.3">
      <c r="A177" t="s">
        <v>2199</v>
      </c>
      <c r="B177" t="s">
        <v>2444</v>
      </c>
      <c r="C177" t="s">
        <v>2445</v>
      </c>
      <c r="D177" t="s">
        <v>85</v>
      </c>
      <c r="E177">
        <v>1111</v>
      </c>
      <c r="F177" t="s">
        <v>85</v>
      </c>
      <c r="G177" t="s">
        <v>85</v>
      </c>
    </row>
    <row r="178" spans="1:7" x14ac:dyDescent="0.3">
      <c r="A178" t="s">
        <v>2199</v>
      </c>
      <c r="B178" t="s">
        <v>2446</v>
      </c>
      <c r="C178" t="s">
        <v>2447</v>
      </c>
      <c r="D178" t="s">
        <v>85</v>
      </c>
      <c r="E178">
        <v>1247</v>
      </c>
      <c r="F178" t="s">
        <v>85</v>
      </c>
      <c r="G178" t="s">
        <v>85</v>
      </c>
    </row>
    <row r="179" spans="1:7" x14ac:dyDescent="0.3">
      <c r="A179" t="s">
        <v>5797</v>
      </c>
      <c r="B179" t="s">
        <v>5798</v>
      </c>
      <c r="C179" t="s">
        <v>5799</v>
      </c>
      <c r="D179" t="s">
        <v>88</v>
      </c>
      <c r="E179">
        <v>23000</v>
      </c>
      <c r="F179" t="s">
        <v>1415</v>
      </c>
      <c r="G179" t="s">
        <v>1415</v>
      </c>
    </row>
    <row r="180" spans="1:7" x14ac:dyDescent="0.3">
      <c r="A180" t="s">
        <v>5442</v>
      </c>
      <c r="B180" t="s">
        <v>5722</v>
      </c>
      <c r="C180" t="s">
        <v>5723</v>
      </c>
      <c r="D180" t="s">
        <v>88</v>
      </c>
      <c r="E180">
        <v>9800</v>
      </c>
      <c r="F180" t="s">
        <v>85</v>
      </c>
      <c r="G180" t="s">
        <v>85</v>
      </c>
    </row>
    <row r="181" spans="1:7" x14ac:dyDescent="0.3">
      <c r="A181" t="s">
        <v>5442</v>
      </c>
      <c r="B181" t="s">
        <v>5724</v>
      </c>
      <c r="C181" t="s">
        <v>5725</v>
      </c>
      <c r="D181" t="s">
        <v>88</v>
      </c>
      <c r="E181">
        <v>10600</v>
      </c>
      <c r="F181" t="s">
        <v>85</v>
      </c>
      <c r="G181" t="s">
        <v>85</v>
      </c>
    </row>
    <row r="182" spans="1:7" x14ac:dyDescent="0.3">
      <c r="A182" t="s">
        <v>4331</v>
      </c>
      <c r="B182" t="s">
        <v>4332</v>
      </c>
      <c r="C182" t="s">
        <v>4324</v>
      </c>
      <c r="D182" t="s">
        <v>85</v>
      </c>
      <c r="E182">
        <v>1157</v>
      </c>
      <c r="F182" t="s">
        <v>85</v>
      </c>
      <c r="G182" t="s">
        <v>85</v>
      </c>
    </row>
    <row r="183" spans="1:7" x14ac:dyDescent="0.3">
      <c r="A183" t="s">
        <v>4124</v>
      </c>
      <c r="B183" t="s">
        <v>4323</v>
      </c>
      <c r="C183" t="s">
        <v>4324</v>
      </c>
      <c r="D183" t="s">
        <v>85</v>
      </c>
      <c r="E183">
        <v>757</v>
      </c>
      <c r="F183" t="s">
        <v>85</v>
      </c>
      <c r="G183" t="s">
        <v>85</v>
      </c>
    </row>
    <row r="184" spans="1:7" x14ac:dyDescent="0.3">
      <c r="A184" t="s">
        <v>4124</v>
      </c>
      <c r="B184" t="s">
        <v>4325</v>
      </c>
      <c r="C184" t="s">
        <v>4324</v>
      </c>
      <c r="D184" t="s">
        <v>85</v>
      </c>
      <c r="E184">
        <v>757</v>
      </c>
      <c r="F184" t="s">
        <v>85</v>
      </c>
      <c r="G184" t="s">
        <v>85</v>
      </c>
    </row>
    <row r="185" spans="1:7" x14ac:dyDescent="0.3">
      <c r="A185" t="s">
        <v>4124</v>
      </c>
      <c r="B185" t="s">
        <v>4329</v>
      </c>
      <c r="C185" t="s">
        <v>4324</v>
      </c>
      <c r="D185" t="s">
        <v>85</v>
      </c>
      <c r="E185">
        <v>975</v>
      </c>
      <c r="F185" t="s">
        <v>85</v>
      </c>
      <c r="G185" t="s">
        <v>85</v>
      </c>
    </row>
    <row r="186" spans="1:7" x14ac:dyDescent="0.3">
      <c r="A186" t="s">
        <v>4124</v>
      </c>
      <c r="B186" t="s">
        <v>4330</v>
      </c>
      <c r="C186" t="s">
        <v>4324</v>
      </c>
      <c r="D186" t="s">
        <v>85</v>
      </c>
      <c r="E186">
        <v>975</v>
      </c>
      <c r="F186" t="s">
        <v>85</v>
      </c>
      <c r="G186" t="s">
        <v>85</v>
      </c>
    </row>
    <row r="187" spans="1:7" x14ac:dyDescent="0.3">
      <c r="A187" t="s">
        <v>4124</v>
      </c>
      <c r="B187" t="s">
        <v>6515</v>
      </c>
      <c r="C187" t="s">
        <v>6514</v>
      </c>
      <c r="D187" t="s">
        <v>85</v>
      </c>
      <c r="E187">
        <v>1157</v>
      </c>
      <c r="F187" t="s">
        <v>85</v>
      </c>
      <c r="G187" t="s">
        <v>85</v>
      </c>
    </row>
    <row r="188" spans="1:7" x14ac:dyDescent="0.3">
      <c r="A188" t="s">
        <v>4124</v>
      </c>
      <c r="B188" t="s">
        <v>6516</v>
      </c>
      <c r="C188" t="s">
        <v>6514</v>
      </c>
      <c r="D188" t="s">
        <v>85</v>
      </c>
      <c r="E188">
        <v>1157</v>
      </c>
      <c r="F188" t="s">
        <v>85</v>
      </c>
      <c r="G188" t="s">
        <v>85</v>
      </c>
    </row>
    <row r="189" spans="1:7" x14ac:dyDescent="0.3">
      <c r="A189" t="s">
        <v>5774</v>
      </c>
      <c r="B189" t="s">
        <v>5775</v>
      </c>
      <c r="C189" t="s">
        <v>5776</v>
      </c>
      <c r="D189" t="s">
        <v>85</v>
      </c>
      <c r="E189">
        <v>0</v>
      </c>
      <c r="F189" t="s">
        <v>85</v>
      </c>
      <c r="G189" t="s">
        <v>85</v>
      </c>
    </row>
    <row r="190" spans="1:7" x14ac:dyDescent="0.3">
      <c r="A190" t="s">
        <v>3687</v>
      </c>
      <c r="B190" t="s">
        <v>9039</v>
      </c>
      <c r="C190" t="s">
        <v>3688</v>
      </c>
      <c r="D190" t="s">
        <v>85</v>
      </c>
      <c r="E190">
        <v>1179</v>
      </c>
      <c r="F190" t="s">
        <v>85</v>
      </c>
      <c r="G190" t="s">
        <v>85</v>
      </c>
    </row>
    <row r="191" spans="1:7" x14ac:dyDescent="0.3">
      <c r="A191" t="s">
        <v>3687</v>
      </c>
      <c r="B191" t="s">
        <v>9040</v>
      </c>
      <c r="C191" t="s">
        <v>3688</v>
      </c>
      <c r="D191" t="s">
        <v>85</v>
      </c>
      <c r="E191">
        <v>1179</v>
      </c>
      <c r="F191" t="s">
        <v>85</v>
      </c>
      <c r="G191" t="s">
        <v>85</v>
      </c>
    </row>
    <row r="192" spans="1:7" x14ac:dyDescent="0.3">
      <c r="A192" t="s">
        <v>1884</v>
      </c>
      <c r="B192" t="s">
        <v>6168</v>
      </c>
      <c r="C192" t="s">
        <v>6169</v>
      </c>
      <c r="D192" t="s">
        <v>85</v>
      </c>
      <c r="E192">
        <v>5670</v>
      </c>
      <c r="F192" t="s">
        <v>85</v>
      </c>
      <c r="G192" t="s">
        <v>85</v>
      </c>
    </row>
    <row r="193" spans="1:7" x14ac:dyDescent="0.3">
      <c r="A193" t="s">
        <v>2238</v>
      </c>
      <c r="B193" t="s">
        <v>2239</v>
      </c>
      <c r="C193" t="s">
        <v>1395</v>
      </c>
      <c r="D193" t="s">
        <v>2079</v>
      </c>
      <c r="E193">
        <v>7765</v>
      </c>
      <c r="F193" t="s">
        <v>85</v>
      </c>
      <c r="G193" t="s">
        <v>85</v>
      </c>
    </row>
    <row r="194" spans="1:7" x14ac:dyDescent="0.3">
      <c r="A194" t="s">
        <v>4331</v>
      </c>
      <c r="B194" t="s">
        <v>4333</v>
      </c>
      <c r="C194" t="s">
        <v>4324</v>
      </c>
      <c r="D194" t="s">
        <v>85</v>
      </c>
      <c r="E194">
        <v>1157</v>
      </c>
      <c r="F194" t="s">
        <v>85</v>
      </c>
      <c r="G194" t="s">
        <v>85</v>
      </c>
    </row>
    <row r="195" spans="1:7" x14ac:dyDescent="0.3">
      <c r="A195" t="s">
        <v>4124</v>
      </c>
      <c r="B195" t="s">
        <v>4333</v>
      </c>
      <c r="C195" t="s">
        <v>4324</v>
      </c>
      <c r="D195" t="s">
        <v>85</v>
      </c>
      <c r="E195">
        <v>1157</v>
      </c>
      <c r="F195" t="s">
        <v>85</v>
      </c>
      <c r="G195" t="s">
        <v>85</v>
      </c>
    </row>
    <row r="196" spans="1:7" x14ac:dyDescent="0.3">
      <c r="A196" t="s">
        <v>2199</v>
      </c>
      <c r="B196" t="s">
        <v>2448</v>
      </c>
      <c r="C196" t="s">
        <v>2449</v>
      </c>
      <c r="D196" t="s">
        <v>88</v>
      </c>
      <c r="E196">
        <v>8000</v>
      </c>
      <c r="F196" t="s">
        <v>85</v>
      </c>
      <c r="G196" t="s">
        <v>85</v>
      </c>
    </row>
    <row r="197" spans="1:7" x14ac:dyDescent="0.3">
      <c r="A197" t="s">
        <v>1884</v>
      </c>
      <c r="B197" t="s">
        <v>4201</v>
      </c>
      <c r="C197" t="s">
        <v>4202</v>
      </c>
      <c r="D197" t="s">
        <v>88</v>
      </c>
      <c r="E197">
        <v>10024</v>
      </c>
      <c r="F197" t="s">
        <v>85</v>
      </c>
      <c r="G197" t="s">
        <v>85</v>
      </c>
    </row>
    <row r="198" spans="1:7" x14ac:dyDescent="0.3">
      <c r="A198" t="s">
        <v>1884</v>
      </c>
      <c r="B198" t="s">
        <v>7775</v>
      </c>
      <c r="C198" t="s">
        <v>7776</v>
      </c>
      <c r="D198" t="s">
        <v>88</v>
      </c>
      <c r="E198">
        <v>8165</v>
      </c>
      <c r="F198" t="s">
        <v>85</v>
      </c>
      <c r="G198" t="s">
        <v>85</v>
      </c>
    </row>
    <row r="199" spans="1:7" x14ac:dyDescent="0.3">
      <c r="A199" t="s">
        <v>1576</v>
      </c>
      <c r="B199" t="s">
        <v>7230</v>
      </c>
      <c r="C199" t="s">
        <v>7231</v>
      </c>
      <c r="D199" t="s">
        <v>85</v>
      </c>
      <c r="E199">
        <v>2980</v>
      </c>
      <c r="F199" t="s">
        <v>85</v>
      </c>
      <c r="G199" t="s">
        <v>85</v>
      </c>
    </row>
    <row r="200" spans="1:7" x14ac:dyDescent="0.3">
      <c r="A200" t="s">
        <v>2569</v>
      </c>
      <c r="B200" t="s">
        <v>7675</v>
      </c>
      <c r="C200" t="s">
        <v>7676</v>
      </c>
      <c r="D200" t="s">
        <v>85</v>
      </c>
      <c r="E200">
        <v>0</v>
      </c>
      <c r="F200" t="s">
        <v>85</v>
      </c>
      <c r="G200" t="s">
        <v>85</v>
      </c>
    </row>
    <row r="201" spans="1:7" x14ac:dyDescent="0.3">
      <c r="A201" t="s">
        <v>1576</v>
      </c>
      <c r="B201" t="s">
        <v>2739</v>
      </c>
      <c r="C201" t="s">
        <v>2740</v>
      </c>
      <c r="D201" t="s">
        <v>85</v>
      </c>
      <c r="E201">
        <v>2404</v>
      </c>
      <c r="F201" t="s">
        <v>85</v>
      </c>
      <c r="G201" t="s">
        <v>85</v>
      </c>
    </row>
    <row r="202" spans="1:7" x14ac:dyDescent="0.3">
      <c r="A202" t="s">
        <v>1576</v>
      </c>
      <c r="B202" t="s">
        <v>5813</v>
      </c>
      <c r="C202" t="s">
        <v>5814</v>
      </c>
      <c r="D202" t="s">
        <v>85</v>
      </c>
      <c r="E202">
        <v>1202</v>
      </c>
      <c r="F202" t="s">
        <v>85</v>
      </c>
      <c r="G202" t="s">
        <v>85</v>
      </c>
    </row>
    <row r="203" spans="1:7" x14ac:dyDescent="0.3">
      <c r="A203" t="s">
        <v>3901</v>
      </c>
      <c r="B203" t="s">
        <v>3902</v>
      </c>
      <c r="C203" t="s">
        <v>3903</v>
      </c>
      <c r="D203" t="s">
        <v>85</v>
      </c>
      <c r="E203">
        <v>650</v>
      </c>
      <c r="F203" t="s">
        <v>85</v>
      </c>
      <c r="G203" t="s">
        <v>85</v>
      </c>
    </row>
    <row r="204" spans="1:7" x14ac:dyDescent="0.3">
      <c r="A204" t="s">
        <v>2569</v>
      </c>
      <c r="B204" t="s">
        <v>7603</v>
      </c>
      <c r="C204" t="s">
        <v>7604</v>
      </c>
      <c r="D204" t="s">
        <v>85</v>
      </c>
      <c r="E204">
        <v>0</v>
      </c>
      <c r="F204" t="s">
        <v>85</v>
      </c>
      <c r="G204" t="s">
        <v>85</v>
      </c>
    </row>
    <row r="205" spans="1:7" x14ac:dyDescent="0.3">
      <c r="A205" t="s">
        <v>1576</v>
      </c>
      <c r="B205" t="s">
        <v>2742</v>
      </c>
      <c r="C205" t="s">
        <v>2743</v>
      </c>
      <c r="D205" t="s">
        <v>85</v>
      </c>
      <c r="E205">
        <v>1769</v>
      </c>
      <c r="F205" t="s">
        <v>85</v>
      </c>
      <c r="G205" t="s">
        <v>85</v>
      </c>
    </row>
    <row r="206" spans="1:7" x14ac:dyDescent="0.3">
      <c r="A206" t="s">
        <v>1576</v>
      </c>
      <c r="B206" t="s">
        <v>2744</v>
      </c>
      <c r="C206" t="s">
        <v>2745</v>
      </c>
      <c r="D206" t="s">
        <v>85</v>
      </c>
      <c r="E206">
        <v>2132</v>
      </c>
      <c r="F206" t="s">
        <v>85</v>
      </c>
      <c r="G206" t="s">
        <v>85</v>
      </c>
    </row>
    <row r="207" spans="1:7" x14ac:dyDescent="0.3">
      <c r="A207" t="s">
        <v>1884</v>
      </c>
      <c r="B207" t="s">
        <v>6910</v>
      </c>
      <c r="C207" t="s">
        <v>6911</v>
      </c>
      <c r="D207" t="s">
        <v>1455</v>
      </c>
      <c r="E207">
        <v>589670</v>
      </c>
      <c r="F207" t="s">
        <v>1455</v>
      </c>
      <c r="G207" t="s">
        <v>1455</v>
      </c>
    </row>
    <row r="208" spans="1:7" x14ac:dyDescent="0.3">
      <c r="A208" t="s">
        <v>1884</v>
      </c>
      <c r="B208" t="s">
        <v>2574</v>
      </c>
      <c r="C208" t="s">
        <v>2575</v>
      </c>
      <c r="D208" t="s">
        <v>85</v>
      </c>
      <c r="E208">
        <v>649</v>
      </c>
      <c r="F208" t="s">
        <v>85</v>
      </c>
      <c r="G208" t="s">
        <v>85</v>
      </c>
    </row>
    <row r="209" spans="1:7" x14ac:dyDescent="0.3">
      <c r="A209" t="s">
        <v>6834</v>
      </c>
      <c r="B209" t="s">
        <v>6835</v>
      </c>
      <c r="C209" t="s">
        <v>6836</v>
      </c>
      <c r="D209" t="s">
        <v>88</v>
      </c>
      <c r="E209">
        <v>77111</v>
      </c>
      <c r="F209" t="s">
        <v>88</v>
      </c>
      <c r="G209" t="s">
        <v>1475</v>
      </c>
    </row>
    <row r="210" spans="1:7" x14ac:dyDescent="0.3">
      <c r="A210" t="s">
        <v>5076</v>
      </c>
      <c r="B210" t="s">
        <v>5077</v>
      </c>
      <c r="C210" t="s">
        <v>5078</v>
      </c>
      <c r="D210" t="s">
        <v>85</v>
      </c>
      <c r="E210">
        <v>0</v>
      </c>
      <c r="F210" t="s">
        <v>85</v>
      </c>
      <c r="G210" t="s">
        <v>85</v>
      </c>
    </row>
    <row r="211" spans="1:7" x14ac:dyDescent="0.3">
      <c r="A211" t="s">
        <v>2238</v>
      </c>
      <c r="B211" t="s">
        <v>6156</v>
      </c>
      <c r="C211" t="s">
        <v>6157</v>
      </c>
      <c r="D211" t="s">
        <v>85</v>
      </c>
      <c r="E211">
        <v>5670</v>
      </c>
      <c r="F211" t="s">
        <v>85</v>
      </c>
      <c r="G211" t="s">
        <v>85</v>
      </c>
    </row>
    <row r="212" spans="1:7" x14ac:dyDescent="0.3">
      <c r="A212" t="s">
        <v>5283</v>
      </c>
      <c r="B212" t="s">
        <v>5712</v>
      </c>
      <c r="C212" t="s">
        <v>5713</v>
      </c>
      <c r="D212" t="s">
        <v>1455</v>
      </c>
      <c r="E212">
        <v>181000</v>
      </c>
      <c r="F212" t="s">
        <v>1455</v>
      </c>
      <c r="G212" t="s">
        <v>1455</v>
      </c>
    </row>
    <row r="213" spans="1:7" x14ac:dyDescent="0.3">
      <c r="A213" t="s">
        <v>496</v>
      </c>
      <c r="B213" t="s">
        <v>7045</v>
      </c>
      <c r="C213" t="s">
        <v>7046</v>
      </c>
      <c r="D213" t="s">
        <v>85</v>
      </c>
      <c r="E213">
        <v>2313</v>
      </c>
      <c r="F213" t="s">
        <v>85</v>
      </c>
      <c r="G213" t="s">
        <v>85</v>
      </c>
    </row>
    <row r="214" spans="1:7" x14ac:dyDescent="0.3">
      <c r="A214" t="s">
        <v>2199</v>
      </c>
      <c r="B214" t="s">
        <v>2459</v>
      </c>
      <c r="C214" t="s">
        <v>2460</v>
      </c>
      <c r="D214" t="s">
        <v>88</v>
      </c>
      <c r="E214">
        <v>7394</v>
      </c>
      <c r="F214" t="s">
        <v>85</v>
      </c>
      <c r="G214" t="s">
        <v>85</v>
      </c>
    </row>
    <row r="215" spans="1:7" x14ac:dyDescent="0.3">
      <c r="A215" t="s">
        <v>4487</v>
      </c>
      <c r="B215" t="s">
        <v>4488</v>
      </c>
      <c r="C215" t="s">
        <v>4489</v>
      </c>
      <c r="D215" t="s">
        <v>88</v>
      </c>
      <c r="E215">
        <v>17916</v>
      </c>
      <c r="F215" t="s">
        <v>1415</v>
      </c>
      <c r="G215" t="s">
        <v>1415</v>
      </c>
    </row>
    <row r="216" spans="1:7" x14ac:dyDescent="0.3">
      <c r="A216" t="s">
        <v>2199</v>
      </c>
      <c r="B216" t="s">
        <v>2461</v>
      </c>
      <c r="C216" t="s">
        <v>2462</v>
      </c>
      <c r="D216" t="s">
        <v>88</v>
      </c>
      <c r="E216">
        <v>7303</v>
      </c>
      <c r="F216" t="s">
        <v>85</v>
      </c>
      <c r="G216" t="s">
        <v>85</v>
      </c>
    </row>
    <row r="217" spans="1:7" x14ac:dyDescent="0.3">
      <c r="A217" t="s">
        <v>1576</v>
      </c>
      <c r="B217" t="s">
        <v>2636</v>
      </c>
      <c r="C217" t="s">
        <v>2637</v>
      </c>
      <c r="D217" t="s">
        <v>85</v>
      </c>
      <c r="E217">
        <v>3107</v>
      </c>
      <c r="F217" t="s">
        <v>85</v>
      </c>
      <c r="G217" t="s">
        <v>85</v>
      </c>
    </row>
    <row r="218" spans="1:7" x14ac:dyDescent="0.3">
      <c r="A218" t="s">
        <v>1576</v>
      </c>
      <c r="B218" t="s">
        <v>2750</v>
      </c>
      <c r="C218" t="s">
        <v>612</v>
      </c>
      <c r="D218" t="s">
        <v>85</v>
      </c>
      <c r="E218">
        <v>3810</v>
      </c>
      <c r="F218" t="s">
        <v>85</v>
      </c>
      <c r="G218" t="s">
        <v>85</v>
      </c>
    </row>
    <row r="219" spans="1:7" x14ac:dyDescent="0.3">
      <c r="A219" t="s">
        <v>1576</v>
      </c>
      <c r="B219" t="s">
        <v>2638</v>
      </c>
      <c r="C219" t="s">
        <v>2639</v>
      </c>
      <c r="D219" t="s">
        <v>85</v>
      </c>
      <c r="E219">
        <v>3810</v>
      </c>
      <c r="F219" t="s">
        <v>85</v>
      </c>
      <c r="G219" t="s">
        <v>85</v>
      </c>
    </row>
    <row r="220" spans="1:7" x14ac:dyDescent="0.3">
      <c r="A220" t="s">
        <v>2131</v>
      </c>
      <c r="B220" t="s">
        <v>2135</v>
      </c>
      <c r="C220" t="s">
        <v>547</v>
      </c>
      <c r="D220" t="s">
        <v>85</v>
      </c>
      <c r="E220">
        <v>2064</v>
      </c>
      <c r="F220" t="s">
        <v>85</v>
      </c>
      <c r="G220" t="s">
        <v>85</v>
      </c>
    </row>
    <row r="221" spans="1:7" x14ac:dyDescent="0.3">
      <c r="A221" t="s">
        <v>1576</v>
      </c>
      <c r="B221" t="s">
        <v>2751</v>
      </c>
      <c r="C221" t="s">
        <v>2752</v>
      </c>
      <c r="D221" t="s">
        <v>88</v>
      </c>
      <c r="E221">
        <v>0</v>
      </c>
    </row>
    <row r="222" spans="1:7" x14ac:dyDescent="0.3">
      <c r="A222" t="s">
        <v>2131</v>
      </c>
      <c r="B222" t="s">
        <v>2264</v>
      </c>
      <c r="C222" t="s">
        <v>2260</v>
      </c>
      <c r="D222" t="s">
        <v>85</v>
      </c>
      <c r="E222">
        <v>5534</v>
      </c>
      <c r="F222" t="s">
        <v>85</v>
      </c>
      <c r="G222" t="s">
        <v>85</v>
      </c>
    </row>
    <row r="223" spans="1:7" x14ac:dyDescent="0.3">
      <c r="A223" t="s">
        <v>2131</v>
      </c>
      <c r="B223" t="s">
        <v>2265</v>
      </c>
      <c r="C223" t="s">
        <v>2260</v>
      </c>
      <c r="D223" t="s">
        <v>85</v>
      </c>
      <c r="E223">
        <v>5534</v>
      </c>
      <c r="F223" t="s">
        <v>85</v>
      </c>
      <c r="G223" t="s">
        <v>85</v>
      </c>
    </row>
    <row r="224" spans="1:7" x14ac:dyDescent="0.3">
      <c r="A224" t="s">
        <v>2131</v>
      </c>
      <c r="B224" t="s">
        <v>2266</v>
      </c>
      <c r="C224" t="s">
        <v>2260</v>
      </c>
      <c r="D224" t="s">
        <v>85</v>
      </c>
      <c r="E224">
        <v>5534</v>
      </c>
      <c r="F224" t="s">
        <v>85</v>
      </c>
      <c r="G224" t="s">
        <v>85</v>
      </c>
    </row>
    <row r="225" spans="1:7" x14ac:dyDescent="0.3">
      <c r="A225" t="s">
        <v>1576</v>
      </c>
      <c r="B225" t="s">
        <v>2670</v>
      </c>
      <c r="C225" t="s">
        <v>2671</v>
      </c>
      <c r="D225" t="s">
        <v>85</v>
      </c>
      <c r="E225">
        <v>3062</v>
      </c>
      <c r="F225" t="s">
        <v>85</v>
      </c>
      <c r="G225" t="s">
        <v>85</v>
      </c>
    </row>
    <row r="226" spans="1:7" x14ac:dyDescent="0.3">
      <c r="A226" t="s">
        <v>4312</v>
      </c>
      <c r="B226" t="s">
        <v>4313</v>
      </c>
      <c r="C226" t="s">
        <v>4314</v>
      </c>
      <c r="D226" t="s">
        <v>85</v>
      </c>
      <c r="E226">
        <v>6600</v>
      </c>
      <c r="F226" t="s">
        <v>85</v>
      </c>
      <c r="G226" t="s">
        <v>85</v>
      </c>
    </row>
    <row r="227" spans="1:7" x14ac:dyDescent="0.3">
      <c r="A227" t="s">
        <v>1576</v>
      </c>
      <c r="B227" t="s">
        <v>2707</v>
      </c>
      <c r="C227" t="s">
        <v>2708</v>
      </c>
      <c r="D227" t="s">
        <v>85</v>
      </c>
      <c r="E227">
        <v>3379</v>
      </c>
      <c r="F227" t="s">
        <v>85</v>
      </c>
      <c r="G227" t="s">
        <v>85</v>
      </c>
    </row>
    <row r="228" spans="1:7" x14ac:dyDescent="0.3">
      <c r="A228" t="s">
        <v>1576</v>
      </c>
      <c r="B228" t="s">
        <v>2756</v>
      </c>
      <c r="C228" t="s">
        <v>2757</v>
      </c>
      <c r="D228" t="s">
        <v>85</v>
      </c>
      <c r="E228">
        <v>3379</v>
      </c>
      <c r="F228" t="s">
        <v>85</v>
      </c>
      <c r="G228" t="s">
        <v>85</v>
      </c>
    </row>
    <row r="229" spans="1:7" x14ac:dyDescent="0.3">
      <c r="A229" t="s">
        <v>1576</v>
      </c>
      <c r="B229" t="s">
        <v>2758</v>
      </c>
      <c r="C229" t="s">
        <v>2759</v>
      </c>
      <c r="D229" t="s">
        <v>85</v>
      </c>
      <c r="E229">
        <v>3719</v>
      </c>
      <c r="F229" t="s">
        <v>85</v>
      </c>
      <c r="G229" t="s">
        <v>85</v>
      </c>
    </row>
    <row r="230" spans="1:7" x14ac:dyDescent="0.3">
      <c r="A230" t="s">
        <v>2131</v>
      </c>
      <c r="B230" t="s">
        <v>2274</v>
      </c>
      <c r="C230" t="s">
        <v>698</v>
      </c>
      <c r="D230" t="s">
        <v>85</v>
      </c>
      <c r="E230">
        <v>3629</v>
      </c>
      <c r="F230" t="s">
        <v>85</v>
      </c>
      <c r="G230" t="s">
        <v>85</v>
      </c>
    </row>
    <row r="231" spans="1:7" x14ac:dyDescent="0.3">
      <c r="A231" t="s">
        <v>1831</v>
      </c>
      <c r="B231" t="s">
        <v>1832</v>
      </c>
      <c r="C231" t="s">
        <v>1833</v>
      </c>
      <c r="D231" t="s">
        <v>85</v>
      </c>
      <c r="E231">
        <v>2631</v>
      </c>
      <c r="F231" t="s">
        <v>85</v>
      </c>
      <c r="G231" t="s">
        <v>85</v>
      </c>
    </row>
    <row r="232" spans="1:7" x14ac:dyDescent="0.3">
      <c r="A232" t="s">
        <v>1576</v>
      </c>
      <c r="B232" t="s">
        <v>2760</v>
      </c>
      <c r="C232" t="s">
        <v>2761</v>
      </c>
      <c r="D232" t="s">
        <v>85</v>
      </c>
      <c r="E232">
        <v>4468</v>
      </c>
      <c r="F232" t="s">
        <v>85</v>
      </c>
      <c r="G232" t="s">
        <v>85</v>
      </c>
    </row>
    <row r="233" spans="1:7" x14ac:dyDescent="0.3">
      <c r="A233" t="s">
        <v>2131</v>
      </c>
      <c r="B233" t="s">
        <v>7123</v>
      </c>
      <c r="C233" t="s">
        <v>7122</v>
      </c>
      <c r="D233" t="s">
        <v>88</v>
      </c>
      <c r="E233">
        <v>8391</v>
      </c>
      <c r="F233" t="s">
        <v>1415</v>
      </c>
      <c r="G233" t="s">
        <v>1415</v>
      </c>
    </row>
    <row r="234" spans="1:7" x14ac:dyDescent="0.3">
      <c r="A234" t="s">
        <v>7399</v>
      </c>
      <c r="B234" t="s">
        <v>7547</v>
      </c>
      <c r="C234" t="s">
        <v>7548</v>
      </c>
      <c r="D234" t="s">
        <v>85</v>
      </c>
      <c r="E234">
        <v>0</v>
      </c>
      <c r="F234" t="s">
        <v>85</v>
      </c>
      <c r="G234" t="s">
        <v>85</v>
      </c>
    </row>
    <row r="235" spans="1:7" x14ac:dyDescent="0.3">
      <c r="A235" t="s">
        <v>3742</v>
      </c>
      <c r="B235" t="s">
        <v>3743</v>
      </c>
      <c r="C235" t="s">
        <v>3744</v>
      </c>
      <c r="D235" t="s">
        <v>85</v>
      </c>
      <c r="E235">
        <v>2495</v>
      </c>
      <c r="F235" t="s">
        <v>85</v>
      </c>
      <c r="G235" t="s">
        <v>85</v>
      </c>
    </row>
    <row r="236" spans="1:7" x14ac:dyDescent="0.3">
      <c r="A236" t="s">
        <v>2193</v>
      </c>
      <c r="B236" t="s">
        <v>7908</v>
      </c>
      <c r="C236" t="s">
        <v>7909</v>
      </c>
      <c r="D236" t="s">
        <v>85</v>
      </c>
      <c r="E236">
        <v>930</v>
      </c>
      <c r="F236" t="s">
        <v>85</v>
      </c>
      <c r="G236" t="s">
        <v>85</v>
      </c>
    </row>
    <row r="237" spans="1:7" x14ac:dyDescent="0.3">
      <c r="A237" t="s">
        <v>2131</v>
      </c>
      <c r="B237" t="s">
        <v>2283</v>
      </c>
      <c r="C237" t="s">
        <v>2282</v>
      </c>
      <c r="D237" t="s">
        <v>85</v>
      </c>
      <c r="E237">
        <v>1452</v>
      </c>
      <c r="F237" t="s">
        <v>85</v>
      </c>
      <c r="G237" t="s">
        <v>85</v>
      </c>
    </row>
    <row r="238" spans="1:7" x14ac:dyDescent="0.3">
      <c r="A238" t="s">
        <v>2131</v>
      </c>
      <c r="B238" t="s">
        <v>2284</v>
      </c>
      <c r="C238" t="s">
        <v>2282</v>
      </c>
      <c r="D238" t="s">
        <v>85</v>
      </c>
      <c r="E238">
        <v>1452</v>
      </c>
      <c r="F238" t="s">
        <v>85</v>
      </c>
      <c r="G238" t="s">
        <v>85</v>
      </c>
    </row>
    <row r="239" spans="1:7" x14ac:dyDescent="0.3">
      <c r="A239" t="s">
        <v>2292</v>
      </c>
      <c r="B239" t="s">
        <v>2284</v>
      </c>
      <c r="C239" t="s">
        <v>2282</v>
      </c>
      <c r="D239" t="s">
        <v>85</v>
      </c>
      <c r="E239">
        <v>1452</v>
      </c>
      <c r="F239" t="s">
        <v>85</v>
      </c>
      <c r="G239" t="s">
        <v>85</v>
      </c>
    </row>
    <row r="240" spans="1:7" x14ac:dyDescent="0.3">
      <c r="A240" t="s">
        <v>2131</v>
      </c>
      <c r="B240" t="s">
        <v>2285</v>
      </c>
      <c r="C240" t="s">
        <v>2282</v>
      </c>
      <c r="D240" t="s">
        <v>85</v>
      </c>
      <c r="E240">
        <v>1452</v>
      </c>
      <c r="F240" t="s">
        <v>85</v>
      </c>
      <c r="G240" t="s">
        <v>85</v>
      </c>
    </row>
    <row r="241" spans="1:7" x14ac:dyDescent="0.3">
      <c r="A241" t="s">
        <v>2131</v>
      </c>
      <c r="B241" t="s">
        <v>2286</v>
      </c>
      <c r="C241" t="s">
        <v>2282</v>
      </c>
      <c r="D241" t="s">
        <v>85</v>
      </c>
      <c r="E241">
        <v>1452</v>
      </c>
      <c r="F241" t="s">
        <v>85</v>
      </c>
      <c r="G241" t="s">
        <v>85</v>
      </c>
    </row>
    <row r="242" spans="1:7" x14ac:dyDescent="0.3">
      <c r="A242" t="s">
        <v>2131</v>
      </c>
      <c r="B242" t="s">
        <v>2296</v>
      </c>
      <c r="C242" t="s">
        <v>2295</v>
      </c>
      <c r="D242" t="s">
        <v>85</v>
      </c>
      <c r="E242">
        <v>1338</v>
      </c>
      <c r="F242" t="s">
        <v>85</v>
      </c>
      <c r="G242" t="s">
        <v>85</v>
      </c>
    </row>
    <row r="243" spans="1:7" x14ac:dyDescent="0.3">
      <c r="A243" t="s">
        <v>1713</v>
      </c>
      <c r="B243" t="s">
        <v>1868</v>
      </c>
      <c r="C243" t="s">
        <v>1869</v>
      </c>
      <c r="D243" t="s">
        <v>85</v>
      </c>
      <c r="E243">
        <v>522</v>
      </c>
      <c r="F243" t="s">
        <v>85</v>
      </c>
      <c r="G243" t="s">
        <v>85</v>
      </c>
    </row>
    <row r="244" spans="1:7" x14ac:dyDescent="0.3">
      <c r="A244" t="s">
        <v>2199</v>
      </c>
      <c r="B244" t="s">
        <v>2463</v>
      </c>
      <c r="C244" t="s">
        <v>2464</v>
      </c>
      <c r="D244" t="s">
        <v>85</v>
      </c>
      <c r="E244">
        <v>3311</v>
      </c>
      <c r="F244" t="s">
        <v>85</v>
      </c>
      <c r="G244" t="s">
        <v>85</v>
      </c>
    </row>
    <row r="245" spans="1:7" x14ac:dyDescent="0.3">
      <c r="A245" t="s">
        <v>4331</v>
      </c>
      <c r="B245" t="s">
        <v>4388</v>
      </c>
      <c r="C245" t="s">
        <v>4378</v>
      </c>
      <c r="D245" t="s">
        <v>85</v>
      </c>
      <c r="E245">
        <v>1519</v>
      </c>
      <c r="F245" t="s">
        <v>85</v>
      </c>
      <c r="G245" t="s">
        <v>85</v>
      </c>
    </row>
    <row r="246" spans="1:7" x14ac:dyDescent="0.3">
      <c r="A246" t="s">
        <v>2971</v>
      </c>
      <c r="B246" t="s">
        <v>4388</v>
      </c>
      <c r="C246" t="s">
        <v>4378</v>
      </c>
      <c r="D246" t="s">
        <v>85</v>
      </c>
      <c r="E246">
        <v>1519</v>
      </c>
      <c r="F246" t="s">
        <v>85</v>
      </c>
      <c r="G246" t="s">
        <v>85</v>
      </c>
    </row>
    <row r="247" spans="1:7" x14ac:dyDescent="0.3">
      <c r="A247" t="s">
        <v>1643</v>
      </c>
      <c r="B247" t="s">
        <v>1653</v>
      </c>
      <c r="C247" t="s">
        <v>1654</v>
      </c>
      <c r="D247" t="s">
        <v>85</v>
      </c>
      <c r="E247">
        <v>3062</v>
      </c>
      <c r="F247" t="s">
        <v>85</v>
      </c>
      <c r="G247" t="s">
        <v>85</v>
      </c>
    </row>
    <row r="248" spans="1:7" x14ac:dyDescent="0.3">
      <c r="A248" t="s">
        <v>2131</v>
      </c>
      <c r="B248" t="s">
        <v>2306</v>
      </c>
      <c r="C248" t="s">
        <v>683</v>
      </c>
      <c r="D248" t="s">
        <v>85</v>
      </c>
      <c r="E248">
        <v>2030</v>
      </c>
      <c r="F248" t="s">
        <v>85</v>
      </c>
      <c r="G248" t="s">
        <v>85</v>
      </c>
    </row>
    <row r="249" spans="1:7" x14ac:dyDescent="0.3">
      <c r="A249" t="s">
        <v>1576</v>
      </c>
      <c r="B249" t="s">
        <v>2769</v>
      </c>
      <c r="C249" t="s">
        <v>2770</v>
      </c>
      <c r="D249" t="s">
        <v>85</v>
      </c>
      <c r="E249">
        <v>3921</v>
      </c>
      <c r="F249" t="s">
        <v>85</v>
      </c>
      <c r="G249" t="s">
        <v>85</v>
      </c>
    </row>
    <row r="250" spans="1:7" x14ac:dyDescent="0.3">
      <c r="A250" t="s">
        <v>2971</v>
      </c>
      <c r="B250" t="s">
        <v>4399</v>
      </c>
      <c r="C250" t="s">
        <v>4378</v>
      </c>
      <c r="D250" t="s">
        <v>85</v>
      </c>
      <c r="E250">
        <v>1519</v>
      </c>
      <c r="F250" t="s">
        <v>85</v>
      </c>
      <c r="G250" t="s">
        <v>85</v>
      </c>
    </row>
    <row r="251" spans="1:7" x14ac:dyDescent="0.3">
      <c r="A251" t="s">
        <v>1576</v>
      </c>
      <c r="B251" t="s">
        <v>2720</v>
      </c>
      <c r="C251" t="s">
        <v>2721</v>
      </c>
      <c r="D251" t="s">
        <v>85</v>
      </c>
      <c r="E251">
        <v>4853</v>
      </c>
      <c r="F251" t="s">
        <v>85</v>
      </c>
      <c r="G251" t="s">
        <v>85</v>
      </c>
    </row>
    <row r="252" spans="1:7" x14ac:dyDescent="0.3">
      <c r="A252" t="s">
        <v>1576</v>
      </c>
      <c r="B252" t="s">
        <v>2771</v>
      </c>
      <c r="C252" t="s">
        <v>2772</v>
      </c>
      <c r="D252" t="s">
        <v>85</v>
      </c>
      <c r="E252">
        <v>4853</v>
      </c>
      <c r="F252" t="s">
        <v>85</v>
      </c>
      <c r="G252" t="s">
        <v>85</v>
      </c>
    </row>
    <row r="253" spans="1:7" x14ac:dyDescent="0.3">
      <c r="A253" t="s">
        <v>2131</v>
      </c>
      <c r="B253" t="s">
        <v>2310</v>
      </c>
      <c r="C253" t="s">
        <v>2311</v>
      </c>
      <c r="D253" t="s">
        <v>88</v>
      </c>
      <c r="E253">
        <v>8754</v>
      </c>
      <c r="F253" t="s">
        <v>1415</v>
      </c>
      <c r="G253" t="s">
        <v>1415</v>
      </c>
    </row>
    <row r="254" spans="1:7" x14ac:dyDescent="0.3">
      <c r="A254" t="s">
        <v>1576</v>
      </c>
      <c r="B254" t="s">
        <v>2714</v>
      </c>
      <c r="C254" t="s">
        <v>2715</v>
      </c>
      <c r="D254" t="s">
        <v>85</v>
      </c>
      <c r="E254">
        <v>5670</v>
      </c>
      <c r="F254" t="s">
        <v>85</v>
      </c>
      <c r="G254" t="s">
        <v>85</v>
      </c>
    </row>
    <row r="255" spans="1:7" x14ac:dyDescent="0.3">
      <c r="A255" t="s">
        <v>1576</v>
      </c>
      <c r="B255" t="s">
        <v>2716</v>
      </c>
      <c r="C255" t="s">
        <v>2717</v>
      </c>
      <c r="D255" t="s">
        <v>85</v>
      </c>
      <c r="E255">
        <v>6291</v>
      </c>
      <c r="F255" t="s">
        <v>85</v>
      </c>
      <c r="G255" t="s">
        <v>85</v>
      </c>
    </row>
    <row r="256" spans="1:7" x14ac:dyDescent="0.3">
      <c r="A256" t="s">
        <v>1576</v>
      </c>
      <c r="B256" t="s">
        <v>2718</v>
      </c>
      <c r="C256" t="s">
        <v>2719</v>
      </c>
      <c r="D256" t="s">
        <v>88</v>
      </c>
      <c r="E256">
        <v>7760</v>
      </c>
      <c r="F256" t="s">
        <v>85</v>
      </c>
      <c r="G256" t="s">
        <v>85</v>
      </c>
    </row>
    <row r="257" spans="1:7" x14ac:dyDescent="0.3">
      <c r="A257" t="s">
        <v>1576</v>
      </c>
      <c r="B257" t="s">
        <v>2773</v>
      </c>
      <c r="C257" t="s">
        <v>2774</v>
      </c>
      <c r="D257" t="s">
        <v>85</v>
      </c>
      <c r="E257">
        <v>3856</v>
      </c>
      <c r="F257" t="s">
        <v>85</v>
      </c>
      <c r="G257" t="s">
        <v>85</v>
      </c>
    </row>
    <row r="258" spans="1:7" x14ac:dyDescent="0.3">
      <c r="A258" t="s">
        <v>4331</v>
      </c>
      <c r="B258" t="s">
        <v>4389</v>
      </c>
      <c r="C258" t="s">
        <v>4378</v>
      </c>
      <c r="D258" t="s">
        <v>85</v>
      </c>
      <c r="E258">
        <v>1519</v>
      </c>
      <c r="F258" t="s">
        <v>85</v>
      </c>
      <c r="G258" t="s">
        <v>85</v>
      </c>
    </row>
    <row r="259" spans="1:7" x14ac:dyDescent="0.3">
      <c r="A259" t="s">
        <v>2199</v>
      </c>
      <c r="B259" t="s">
        <v>2465</v>
      </c>
      <c r="C259" t="s">
        <v>2466</v>
      </c>
      <c r="D259" t="s">
        <v>85</v>
      </c>
      <c r="E259">
        <v>2404</v>
      </c>
      <c r="F259" t="s">
        <v>85</v>
      </c>
      <c r="G259" t="s">
        <v>85</v>
      </c>
    </row>
    <row r="260" spans="1:7" x14ac:dyDescent="0.3">
      <c r="A260" t="s">
        <v>1576</v>
      </c>
      <c r="B260" t="s">
        <v>2779</v>
      </c>
      <c r="C260" t="s">
        <v>2780</v>
      </c>
      <c r="D260" t="s">
        <v>85</v>
      </c>
      <c r="E260">
        <v>6713</v>
      </c>
      <c r="F260" t="s">
        <v>85</v>
      </c>
      <c r="G260" t="s">
        <v>85</v>
      </c>
    </row>
    <row r="261" spans="1:7" x14ac:dyDescent="0.3">
      <c r="A261" t="s">
        <v>2199</v>
      </c>
      <c r="B261" t="s">
        <v>2467</v>
      </c>
      <c r="C261" t="s">
        <v>2468</v>
      </c>
      <c r="D261" t="s">
        <v>85</v>
      </c>
      <c r="E261">
        <v>2717</v>
      </c>
      <c r="F261" t="s">
        <v>85</v>
      </c>
      <c r="G261" t="s">
        <v>85</v>
      </c>
    </row>
    <row r="262" spans="1:7" x14ac:dyDescent="0.3">
      <c r="A262" t="s">
        <v>1576</v>
      </c>
      <c r="B262" t="s">
        <v>2781</v>
      </c>
      <c r="C262" t="s">
        <v>2782</v>
      </c>
      <c r="D262" t="s">
        <v>88</v>
      </c>
      <c r="E262">
        <v>7634</v>
      </c>
      <c r="F262" t="s">
        <v>85</v>
      </c>
      <c r="G262" t="s">
        <v>85</v>
      </c>
    </row>
    <row r="263" spans="1:7" x14ac:dyDescent="0.3">
      <c r="A263" t="s">
        <v>1576</v>
      </c>
      <c r="B263" t="s">
        <v>2783</v>
      </c>
      <c r="C263" t="s">
        <v>2784</v>
      </c>
      <c r="D263" t="s">
        <v>88</v>
      </c>
      <c r="E263">
        <v>9220</v>
      </c>
      <c r="F263" t="s">
        <v>85</v>
      </c>
      <c r="G263" t="s">
        <v>85</v>
      </c>
    </row>
    <row r="264" spans="1:7" x14ac:dyDescent="0.3">
      <c r="A264" t="s">
        <v>2199</v>
      </c>
      <c r="B264" t="s">
        <v>2469</v>
      </c>
      <c r="C264" t="s">
        <v>2470</v>
      </c>
      <c r="D264" t="s">
        <v>85</v>
      </c>
      <c r="E264">
        <v>2495</v>
      </c>
      <c r="F264" t="s">
        <v>85</v>
      </c>
      <c r="G264" t="s">
        <v>85</v>
      </c>
    </row>
    <row r="265" spans="1:7" x14ac:dyDescent="0.3">
      <c r="A265" t="s">
        <v>496</v>
      </c>
      <c r="B265" t="s">
        <v>7050</v>
      </c>
      <c r="C265" t="s">
        <v>7051</v>
      </c>
      <c r="D265" t="s">
        <v>85</v>
      </c>
      <c r="E265">
        <v>1247</v>
      </c>
      <c r="F265" t="s">
        <v>85</v>
      </c>
      <c r="G265" t="s">
        <v>85</v>
      </c>
    </row>
    <row r="266" spans="1:7" x14ac:dyDescent="0.3">
      <c r="A266" t="s">
        <v>2199</v>
      </c>
      <c r="B266" t="s">
        <v>2471</v>
      </c>
      <c r="C266" t="s">
        <v>2472</v>
      </c>
      <c r="D266" t="s">
        <v>85</v>
      </c>
      <c r="E266">
        <v>3073</v>
      </c>
      <c r="F266" t="s">
        <v>85</v>
      </c>
      <c r="G266" t="s">
        <v>85</v>
      </c>
    </row>
    <row r="267" spans="1:7" x14ac:dyDescent="0.3">
      <c r="A267" t="s">
        <v>3027</v>
      </c>
      <c r="B267" t="s">
        <v>6989</v>
      </c>
      <c r="C267" t="s">
        <v>6990</v>
      </c>
      <c r="D267" t="s">
        <v>85</v>
      </c>
      <c r="E267">
        <v>771</v>
      </c>
      <c r="F267" t="s">
        <v>85</v>
      </c>
      <c r="G267" t="s">
        <v>85</v>
      </c>
    </row>
    <row r="268" spans="1:7" x14ac:dyDescent="0.3">
      <c r="A268" t="s">
        <v>2569</v>
      </c>
      <c r="B268" t="s">
        <v>5163</v>
      </c>
      <c r="C268" t="s">
        <v>5164</v>
      </c>
      <c r="D268" t="s">
        <v>85</v>
      </c>
      <c r="E268">
        <v>0</v>
      </c>
      <c r="F268" t="s">
        <v>85</v>
      </c>
      <c r="G268" t="s">
        <v>85</v>
      </c>
    </row>
    <row r="269" spans="1:7" x14ac:dyDescent="0.3">
      <c r="A269" t="s">
        <v>2578</v>
      </c>
      <c r="B269" t="s">
        <v>2580</v>
      </c>
      <c r="C269" t="s">
        <v>2581</v>
      </c>
      <c r="D269" t="s">
        <v>85</v>
      </c>
      <c r="E269">
        <v>600</v>
      </c>
      <c r="F269" t="s">
        <v>85</v>
      </c>
      <c r="G269" t="s">
        <v>85</v>
      </c>
    </row>
    <row r="270" spans="1:7" x14ac:dyDescent="0.3">
      <c r="A270" t="s">
        <v>1593</v>
      </c>
      <c r="B270" t="s">
        <v>2122</v>
      </c>
      <c r="C270" t="s">
        <v>2123</v>
      </c>
      <c r="D270" t="s">
        <v>85</v>
      </c>
      <c r="E270">
        <v>658</v>
      </c>
      <c r="F270" t="s">
        <v>85</v>
      </c>
      <c r="G270" t="s">
        <v>85</v>
      </c>
    </row>
    <row r="271" spans="1:7" x14ac:dyDescent="0.3">
      <c r="A271" t="s">
        <v>7685</v>
      </c>
      <c r="B271" t="s">
        <v>7703</v>
      </c>
      <c r="C271" t="s">
        <v>7704</v>
      </c>
      <c r="D271" t="s">
        <v>85</v>
      </c>
      <c r="E271">
        <v>1950</v>
      </c>
      <c r="F271" t="s">
        <v>85</v>
      </c>
      <c r="G271" t="s">
        <v>85</v>
      </c>
    </row>
    <row r="272" spans="1:7" x14ac:dyDescent="0.3">
      <c r="A272" t="s">
        <v>2199</v>
      </c>
      <c r="B272" t="s">
        <v>2473</v>
      </c>
      <c r="C272" t="s">
        <v>2474</v>
      </c>
      <c r="D272" t="s">
        <v>85</v>
      </c>
      <c r="E272">
        <v>4944</v>
      </c>
      <c r="F272" t="s">
        <v>85</v>
      </c>
      <c r="G272" t="s">
        <v>85</v>
      </c>
    </row>
    <row r="273" spans="1:7" x14ac:dyDescent="0.3">
      <c r="A273" t="s">
        <v>1713</v>
      </c>
      <c r="B273" t="s">
        <v>1872</v>
      </c>
      <c r="C273" t="s">
        <v>1873</v>
      </c>
      <c r="D273" t="s">
        <v>85</v>
      </c>
      <c r="E273">
        <v>544</v>
      </c>
      <c r="F273" t="s">
        <v>85</v>
      </c>
      <c r="G273" t="s">
        <v>85</v>
      </c>
    </row>
    <row r="274" spans="1:7" x14ac:dyDescent="0.3">
      <c r="A274" t="s">
        <v>1576</v>
      </c>
      <c r="B274" t="s">
        <v>2787</v>
      </c>
      <c r="C274" t="s">
        <v>2788</v>
      </c>
      <c r="D274" t="s">
        <v>88</v>
      </c>
      <c r="E274">
        <v>10433</v>
      </c>
      <c r="F274" t="s">
        <v>85</v>
      </c>
      <c r="G274" t="s">
        <v>85</v>
      </c>
    </row>
    <row r="275" spans="1:7" x14ac:dyDescent="0.3">
      <c r="A275" t="s">
        <v>1593</v>
      </c>
      <c r="B275" t="s">
        <v>1836</v>
      </c>
      <c r="C275" t="s">
        <v>1837</v>
      </c>
      <c r="D275" t="s">
        <v>85</v>
      </c>
      <c r="E275">
        <v>4763</v>
      </c>
      <c r="F275" t="s">
        <v>85</v>
      </c>
      <c r="G275" t="s">
        <v>85</v>
      </c>
    </row>
    <row r="276" spans="1:7" x14ac:dyDescent="0.3">
      <c r="A276" t="s">
        <v>1576</v>
      </c>
      <c r="B276" t="s">
        <v>2789</v>
      </c>
      <c r="C276" t="s">
        <v>2790</v>
      </c>
      <c r="D276" t="s">
        <v>88</v>
      </c>
      <c r="E276">
        <v>13959</v>
      </c>
      <c r="F276" t="s">
        <v>85</v>
      </c>
      <c r="G276" t="s">
        <v>85</v>
      </c>
    </row>
    <row r="277" spans="1:7" x14ac:dyDescent="0.3">
      <c r="A277" t="s">
        <v>1576</v>
      </c>
      <c r="B277" t="s">
        <v>2791</v>
      </c>
      <c r="C277" t="s">
        <v>2792</v>
      </c>
      <c r="D277" t="s">
        <v>88</v>
      </c>
      <c r="E277">
        <v>13970</v>
      </c>
      <c r="F277" t="s">
        <v>85</v>
      </c>
      <c r="G277" t="s">
        <v>85</v>
      </c>
    </row>
    <row r="278" spans="1:7" x14ac:dyDescent="0.3">
      <c r="A278" t="s">
        <v>1613</v>
      </c>
      <c r="B278" t="s">
        <v>1673</v>
      </c>
      <c r="C278" t="s">
        <v>1674</v>
      </c>
      <c r="D278" t="s">
        <v>85</v>
      </c>
      <c r="E278">
        <v>4264</v>
      </c>
      <c r="F278" t="s">
        <v>85</v>
      </c>
      <c r="G278" t="s">
        <v>85</v>
      </c>
    </row>
    <row r="279" spans="1:7" x14ac:dyDescent="0.3">
      <c r="A279" t="s">
        <v>1593</v>
      </c>
      <c r="B279" t="s">
        <v>5131</v>
      </c>
      <c r="C279" t="s">
        <v>5132</v>
      </c>
      <c r="D279" t="s">
        <v>88</v>
      </c>
      <c r="E279">
        <v>30909</v>
      </c>
      <c r="F279" t="s">
        <v>1415</v>
      </c>
      <c r="G279" t="s">
        <v>1415</v>
      </c>
    </row>
    <row r="280" spans="1:7" x14ac:dyDescent="0.3">
      <c r="A280" t="s">
        <v>1593</v>
      </c>
      <c r="B280" t="s">
        <v>6844</v>
      </c>
      <c r="C280" t="s">
        <v>6845</v>
      </c>
      <c r="D280" t="s">
        <v>88</v>
      </c>
      <c r="E280">
        <v>45359</v>
      </c>
      <c r="F280" t="s">
        <v>88</v>
      </c>
      <c r="G280" t="s">
        <v>1475</v>
      </c>
    </row>
    <row r="281" spans="1:7" x14ac:dyDescent="0.3">
      <c r="A281" t="s">
        <v>3894</v>
      </c>
      <c r="B281" t="s">
        <v>3996</v>
      </c>
      <c r="C281" t="s">
        <v>3997</v>
      </c>
      <c r="D281" t="s">
        <v>85</v>
      </c>
      <c r="E281">
        <v>885</v>
      </c>
      <c r="F281" t="s">
        <v>85</v>
      </c>
      <c r="G281" t="s">
        <v>85</v>
      </c>
    </row>
    <row r="282" spans="1:7" x14ac:dyDescent="0.3">
      <c r="A282" t="s">
        <v>2199</v>
      </c>
      <c r="B282" t="s">
        <v>2475</v>
      </c>
      <c r="C282" t="s">
        <v>2476</v>
      </c>
      <c r="D282" t="s">
        <v>85</v>
      </c>
      <c r="E282">
        <v>3719</v>
      </c>
      <c r="F282" t="s">
        <v>85</v>
      </c>
      <c r="G282" t="s">
        <v>85</v>
      </c>
    </row>
    <row r="283" spans="1:7" x14ac:dyDescent="0.3">
      <c r="A283" t="s">
        <v>1576</v>
      </c>
      <c r="B283" t="s">
        <v>2793</v>
      </c>
      <c r="C283" t="s">
        <v>2794</v>
      </c>
      <c r="D283" t="s">
        <v>88</v>
      </c>
      <c r="E283">
        <v>17917</v>
      </c>
      <c r="F283" t="s">
        <v>1415</v>
      </c>
      <c r="G283" t="s">
        <v>1415</v>
      </c>
    </row>
    <row r="284" spans="1:7" x14ac:dyDescent="0.3">
      <c r="A284" t="s">
        <v>3027</v>
      </c>
      <c r="B284" t="s">
        <v>7005</v>
      </c>
      <c r="C284" t="s">
        <v>7006</v>
      </c>
      <c r="D284" t="s">
        <v>85</v>
      </c>
      <c r="E284">
        <v>733</v>
      </c>
      <c r="F284" t="s">
        <v>85</v>
      </c>
      <c r="G284" t="s">
        <v>85</v>
      </c>
    </row>
    <row r="285" spans="1:7" x14ac:dyDescent="0.3">
      <c r="A285" t="s">
        <v>2193</v>
      </c>
      <c r="B285" t="s">
        <v>2321</v>
      </c>
      <c r="C285" t="s">
        <v>2322</v>
      </c>
      <c r="D285" t="s">
        <v>88</v>
      </c>
      <c r="E285">
        <v>117027</v>
      </c>
      <c r="F285" t="s">
        <v>88</v>
      </c>
      <c r="G285" t="s">
        <v>1826</v>
      </c>
    </row>
    <row r="286" spans="1:7" x14ac:dyDescent="0.3">
      <c r="A286" t="s">
        <v>2193</v>
      </c>
      <c r="B286" t="s">
        <v>2323</v>
      </c>
      <c r="C286" t="s">
        <v>2324</v>
      </c>
      <c r="D286" t="s">
        <v>1455</v>
      </c>
      <c r="E286">
        <v>143335</v>
      </c>
      <c r="F286" t="s">
        <v>1455</v>
      </c>
      <c r="G286" t="s">
        <v>1455</v>
      </c>
    </row>
    <row r="287" spans="1:7" x14ac:dyDescent="0.3">
      <c r="A287" t="s">
        <v>2193</v>
      </c>
      <c r="B287" t="s">
        <v>2325</v>
      </c>
      <c r="C287" t="s">
        <v>2326</v>
      </c>
      <c r="D287" t="s">
        <v>88</v>
      </c>
      <c r="E287">
        <v>54885</v>
      </c>
      <c r="F287" t="s">
        <v>88</v>
      </c>
      <c r="G287" t="s">
        <v>1475</v>
      </c>
    </row>
    <row r="288" spans="1:7" x14ac:dyDescent="0.3">
      <c r="A288" t="s">
        <v>2193</v>
      </c>
      <c r="B288" t="s">
        <v>2328</v>
      </c>
      <c r="C288" t="s">
        <v>2329</v>
      </c>
      <c r="D288" t="s">
        <v>88</v>
      </c>
      <c r="E288">
        <v>72575</v>
      </c>
      <c r="F288" t="s">
        <v>88</v>
      </c>
      <c r="G288" t="s">
        <v>1475</v>
      </c>
    </row>
    <row r="289" spans="1:7" x14ac:dyDescent="0.3">
      <c r="A289" t="s">
        <v>2193</v>
      </c>
      <c r="B289" t="s">
        <v>6304</v>
      </c>
      <c r="C289" t="s">
        <v>6305</v>
      </c>
      <c r="D289" t="s">
        <v>88</v>
      </c>
      <c r="E289">
        <v>72575</v>
      </c>
      <c r="F289" t="s">
        <v>88</v>
      </c>
      <c r="G289" t="s">
        <v>1475</v>
      </c>
    </row>
    <row r="290" spans="1:7" x14ac:dyDescent="0.3">
      <c r="A290" t="s">
        <v>2193</v>
      </c>
      <c r="B290" t="s">
        <v>2330</v>
      </c>
      <c r="C290" t="s">
        <v>2331</v>
      </c>
      <c r="D290" t="s">
        <v>88</v>
      </c>
      <c r="E290">
        <v>95028</v>
      </c>
      <c r="F290" t="s">
        <v>88</v>
      </c>
      <c r="G290" t="s">
        <v>1475</v>
      </c>
    </row>
    <row r="291" spans="1:7" x14ac:dyDescent="0.3">
      <c r="A291" t="s">
        <v>2193</v>
      </c>
      <c r="B291" t="s">
        <v>6306</v>
      </c>
      <c r="C291" t="s">
        <v>913</v>
      </c>
      <c r="D291" t="s">
        <v>88</v>
      </c>
      <c r="E291">
        <v>95028</v>
      </c>
      <c r="F291" t="s">
        <v>88</v>
      </c>
      <c r="G291" t="s">
        <v>1475</v>
      </c>
    </row>
    <row r="292" spans="1:7" x14ac:dyDescent="0.3">
      <c r="A292" t="s">
        <v>2193</v>
      </c>
      <c r="B292" t="s">
        <v>2252</v>
      </c>
      <c r="C292" t="s">
        <v>2253</v>
      </c>
      <c r="D292" t="s">
        <v>88</v>
      </c>
      <c r="E292">
        <v>89766</v>
      </c>
      <c r="F292" t="s">
        <v>88</v>
      </c>
      <c r="G292" t="s">
        <v>1475</v>
      </c>
    </row>
    <row r="293" spans="1:7" x14ac:dyDescent="0.3">
      <c r="A293" t="s">
        <v>2193</v>
      </c>
      <c r="B293" t="s">
        <v>2246</v>
      </c>
      <c r="C293" t="s">
        <v>2247</v>
      </c>
      <c r="D293" t="s">
        <v>88</v>
      </c>
      <c r="E293">
        <v>80286</v>
      </c>
      <c r="F293" t="s">
        <v>88</v>
      </c>
      <c r="G293" t="s">
        <v>1475</v>
      </c>
    </row>
    <row r="294" spans="1:7" x14ac:dyDescent="0.3">
      <c r="A294" t="s">
        <v>2193</v>
      </c>
      <c r="B294" t="s">
        <v>2248</v>
      </c>
      <c r="C294" t="s">
        <v>2249</v>
      </c>
      <c r="D294" t="s">
        <v>88</v>
      </c>
      <c r="E294">
        <v>82645</v>
      </c>
      <c r="F294" t="s">
        <v>88</v>
      </c>
      <c r="G294" t="s">
        <v>1475</v>
      </c>
    </row>
    <row r="295" spans="1:7" x14ac:dyDescent="0.3">
      <c r="A295" t="s">
        <v>2193</v>
      </c>
      <c r="B295" t="s">
        <v>2250</v>
      </c>
      <c r="C295" t="s">
        <v>2251</v>
      </c>
      <c r="D295" t="s">
        <v>88</v>
      </c>
      <c r="E295">
        <v>88314</v>
      </c>
      <c r="F295" t="s">
        <v>88</v>
      </c>
      <c r="G295" t="s">
        <v>1475</v>
      </c>
    </row>
    <row r="296" spans="1:7" x14ac:dyDescent="0.3">
      <c r="A296" t="s">
        <v>2193</v>
      </c>
      <c r="B296" t="s">
        <v>2332</v>
      </c>
      <c r="C296" t="s">
        <v>2333</v>
      </c>
      <c r="D296" t="s">
        <v>88</v>
      </c>
      <c r="E296">
        <v>58105</v>
      </c>
      <c r="F296" t="s">
        <v>88</v>
      </c>
      <c r="G296" t="s">
        <v>1475</v>
      </c>
    </row>
    <row r="297" spans="1:7" x14ac:dyDescent="0.3">
      <c r="A297" t="s">
        <v>2193</v>
      </c>
      <c r="B297" t="s">
        <v>2334</v>
      </c>
      <c r="C297" t="s">
        <v>2335</v>
      </c>
      <c r="D297" t="s">
        <v>88</v>
      </c>
      <c r="E297">
        <v>63276</v>
      </c>
      <c r="F297" t="s">
        <v>88</v>
      </c>
      <c r="G297" t="s">
        <v>1475</v>
      </c>
    </row>
    <row r="298" spans="1:7" x14ac:dyDescent="0.3">
      <c r="A298" t="s">
        <v>2193</v>
      </c>
      <c r="B298" t="s">
        <v>2336</v>
      </c>
      <c r="C298" t="s">
        <v>2337</v>
      </c>
      <c r="D298" t="s">
        <v>88</v>
      </c>
      <c r="E298">
        <v>68038</v>
      </c>
      <c r="F298" t="s">
        <v>88</v>
      </c>
      <c r="G298" t="s">
        <v>1475</v>
      </c>
    </row>
    <row r="299" spans="1:7" x14ac:dyDescent="0.3">
      <c r="A299" t="s">
        <v>2193</v>
      </c>
      <c r="B299" t="s">
        <v>2338</v>
      </c>
      <c r="C299" t="s">
        <v>2339</v>
      </c>
      <c r="D299" t="s">
        <v>88</v>
      </c>
      <c r="E299">
        <v>61688</v>
      </c>
      <c r="F299" t="s">
        <v>88</v>
      </c>
      <c r="G299" t="s">
        <v>1475</v>
      </c>
    </row>
    <row r="300" spans="1:7" x14ac:dyDescent="0.3">
      <c r="A300" t="s">
        <v>2193</v>
      </c>
      <c r="B300" t="s">
        <v>2340</v>
      </c>
      <c r="C300" t="s">
        <v>2341</v>
      </c>
      <c r="D300" t="s">
        <v>88</v>
      </c>
      <c r="E300">
        <v>65997</v>
      </c>
      <c r="F300" t="s">
        <v>88</v>
      </c>
      <c r="G300" t="s">
        <v>1475</v>
      </c>
    </row>
    <row r="301" spans="1:7" x14ac:dyDescent="0.3">
      <c r="A301" t="s">
        <v>2193</v>
      </c>
      <c r="B301" t="s">
        <v>8993</v>
      </c>
      <c r="C301" t="s">
        <v>2342</v>
      </c>
      <c r="D301" t="s">
        <v>88</v>
      </c>
      <c r="E301">
        <v>70080</v>
      </c>
      <c r="F301" t="s">
        <v>88</v>
      </c>
      <c r="G301" t="s">
        <v>1475</v>
      </c>
    </row>
    <row r="302" spans="1:7" x14ac:dyDescent="0.3">
      <c r="A302" t="s">
        <v>2193</v>
      </c>
      <c r="B302" t="s">
        <v>8994</v>
      </c>
      <c r="C302" t="s">
        <v>2342</v>
      </c>
      <c r="D302" t="s">
        <v>88</v>
      </c>
      <c r="E302">
        <v>77564</v>
      </c>
      <c r="F302" t="s">
        <v>88</v>
      </c>
      <c r="G302" t="s">
        <v>1475</v>
      </c>
    </row>
    <row r="303" spans="1:7" x14ac:dyDescent="0.3">
      <c r="A303" t="s">
        <v>2193</v>
      </c>
      <c r="B303" t="s">
        <v>3537</v>
      </c>
      <c r="C303" t="s">
        <v>3538</v>
      </c>
      <c r="D303" t="s">
        <v>88</v>
      </c>
      <c r="E303">
        <v>77564</v>
      </c>
      <c r="F303" t="s">
        <v>88</v>
      </c>
      <c r="G303" t="s">
        <v>1475</v>
      </c>
    </row>
    <row r="304" spans="1:7" x14ac:dyDescent="0.3">
      <c r="A304" t="s">
        <v>2193</v>
      </c>
      <c r="B304" t="s">
        <v>8995</v>
      </c>
      <c r="C304" t="s">
        <v>2343</v>
      </c>
      <c r="D304" t="s">
        <v>88</v>
      </c>
      <c r="E304">
        <v>79015</v>
      </c>
      <c r="F304" t="s">
        <v>88</v>
      </c>
      <c r="G304" t="s">
        <v>1475</v>
      </c>
    </row>
    <row r="305" spans="1:7" x14ac:dyDescent="0.3">
      <c r="A305" t="s">
        <v>2193</v>
      </c>
      <c r="B305" t="s">
        <v>2344</v>
      </c>
      <c r="C305" t="s">
        <v>2345</v>
      </c>
      <c r="D305" t="s">
        <v>88</v>
      </c>
      <c r="E305">
        <v>79015</v>
      </c>
      <c r="F305" t="s">
        <v>88</v>
      </c>
      <c r="G305" t="s">
        <v>1475</v>
      </c>
    </row>
    <row r="306" spans="1:7" x14ac:dyDescent="0.3">
      <c r="A306" t="s">
        <v>2193</v>
      </c>
      <c r="B306" t="s">
        <v>8996</v>
      </c>
      <c r="C306" t="s">
        <v>2345</v>
      </c>
      <c r="D306" t="s">
        <v>88</v>
      </c>
      <c r="E306">
        <v>85139</v>
      </c>
      <c r="F306" t="s">
        <v>88</v>
      </c>
      <c r="G306" t="s">
        <v>1475</v>
      </c>
    </row>
    <row r="307" spans="1:7" x14ac:dyDescent="0.3">
      <c r="A307" t="s">
        <v>2193</v>
      </c>
      <c r="B307" t="s">
        <v>2346</v>
      </c>
      <c r="C307" t="s">
        <v>2347</v>
      </c>
      <c r="D307" t="s">
        <v>1455</v>
      </c>
      <c r="E307">
        <v>333400</v>
      </c>
      <c r="F307" t="s">
        <v>1455</v>
      </c>
      <c r="G307" t="s">
        <v>1455</v>
      </c>
    </row>
    <row r="308" spans="1:7" x14ac:dyDescent="0.3">
      <c r="A308" t="s">
        <v>2193</v>
      </c>
      <c r="B308" t="s">
        <v>2348</v>
      </c>
      <c r="C308" t="s">
        <v>2349</v>
      </c>
      <c r="D308" t="s">
        <v>1455</v>
      </c>
      <c r="E308">
        <v>377842</v>
      </c>
      <c r="F308" t="s">
        <v>1455</v>
      </c>
      <c r="G308" t="s">
        <v>1455</v>
      </c>
    </row>
    <row r="309" spans="1:7" x14ac:dyDescent="0.3">
      <c r="A309" t="s">
        <v>2193</v>
      </c>
      <c r="B309" t="s">
        <v>2350</v>
      </c>
      <c r="C309" t="s">
        <v>2351</v>
      </c>
      <c r="D309" t="s">
        <v>1455</v>
      </c>
      <c r="E309">
        <v>377842</v>
      </c>
      <c r="F309" t="s">
        <v>1455</v>
      </c>
      <c r="G309" t="s">
        <v>1455</v>
      </c>
    </row>
    <row r="310" spans="1:7" x14ac:dyDescent="0.3">
      <c r="A310" t="s">
        <v>2193</v>
      </c>
      <c r="B310" t="s">
        <v>2352</v>
      </c>
      <c r="C310" t="s">
        <v>2353</v>
      </c>
      <c r="D310" t="s">
        <v>1455</v>
      </c>
      <c r="E310">
        <v>412769</v>
      </c>
      <c r="F310" t="s">
        <v>1455</v>
      </c>
      <c r="G310" t="s">
        <v>1455</v>
      </c>
    </row>
    <row r="311" spans="1:7" x14ac:dyDescent="0.3">
      <c r="A311" t="s">
        <v>2193</v>
      </c>
      <c r="B311" t="s">
        <v>2548</v>
      </c>
      <c r="C311" t="s">
        <v>2549</v>
      </c>
      <c r="D311" t="s">
        <v>1455</v>
      </c>
      <c r="E311">
        <v>364235</v>
      </c>
      <c r="F311" t="s">
        <v>1455</v>
      </c>
      <c r="G311" t="s">
        <v>1455</v>
      </c>
    </row>
    <row r="312" spans="1:7" x14ac:dyDescent="0.3">
      <c r="A312" t="s">
        <v>2193</v>
      </c>
      <c r="B312" t="s">
        <v>2354</v>
      </c>
      <c r="C312" t="s">
        <v>2355</v>
      </c>
      <c r="D312" t="s">
        <v>1455</v>
      </c>
      <c r="E312">
        <v>447695</v>
      </c>
      <c r="F312" t="s">
        <v>1455</v>
      </c>
      <c r="G312" t="s">
        <v>1455</v>
      </c>
    </row>
    <row r="313" spans="1:7" x14ac:dyDescent="0.3">
      <c r="A313" t="s">
        <v>2193</v>
      </c>
      <c r="B313" t="s">
        <v>2358</v>
      </c>
      <c r="C313" t="s">
        <v>2359</v>
      </c>
      <c r="D313" t="s">
        <v>1455</v>
      </c>
      <c r="E313">
        <v>315700</v>
      </c>
      <c r="F313" t="s">
        <v>1455</v>
      </c>
      <c r="G313" t="s">
        <v>1455</v>
      </c>
    </row>
    <row r="314" spans="1:7" x14ac:dyDescent="0.3">
      <c r="A314" t="s">
        <v>2193</v>
      </c>
      <c r="B314" t="s">
        <v>2356</v>
      </c>
      <c r="C314" t="s">
        <v>2357</v>
      </c>
      <c r="D314" t="s">
        <v>1455</v>
      </c>
      <c r="E314">
        <v>340190</v>
      </c>
      <c r="F314" t="s">
        <v>1455</v>
      </c>
      <c r="G314" t="s">
        <v>1455</v>
      </c>
    </row>
    <row r="315" spans="1:7" x14ac:dyDescent="0.3">
      <c r="A315" t="s">
        <v>1576</v>
      </c>
      <c r="B315" t="s">
        <v>2797</v>
      </c>
      <c r="C315" t="s">
        <v>2798</v>
      </c>
      <c r="D315" t="s">
        <v>88</v>
      </c>
      <c r="E315">
        <v>16375</v>
      </c>
      <c r="F315" t="s">
        <v>85</v>
      </c>
      <c r="G315" t="s">
        <v>85</v>
      </c>
    </row>
    <row r="316" spans="1:7" x14ac:dyDescent="0.3">
      <c r="A316" t="s">
        <v>3148</v>
      </c>
      <c r="B316" t="s">
        <v>5938</v>
      </c>
      <c r="C316" t="s">
        <v>1197</v>
      </c>
      <c r="D316" t="s">
        <v>85</v>
      </c>
      <c r="E316">
        <v>3402</v>
      </c>
      <c r="F316" t="s">
        <v>85</v>
      </c>
      <c r="G316" t="s">
        <v>85</v>
      </c>
    </row>
    <row r="317" spans="1:7" x14ac:dyDescent="0.3">
      <c r="A317" t="s">
        <v>2193</v>
      </c>
      <c r="B317" t="s">
        <v>2360</v>
      </c>
      <c r="C317" t="s">
        <v>2361</v>
      </c>
      <c r="D317" t="s">
        <v>88</v>
      </c>
      <c r="E317">
        <v>115893</v>
      </c>
      <c r="F317" t="s">
        <v>88</v>
      </c>
      <c r="G317" t="s">
        <v>1826</v>
      </c>
    </row>
    <row r="318" spans="1:7" x14ac:dyDescent="0.3">
      <c r="A318" t="s">
        <v>2193</v>
      </c>
      <c r="B318" t="s">
        <v>2362</v>
      </c>
      <c r="C318" t="s">
        <v>2363</v>
      </c>
      <c r="D318" t="s">
        <v>88</v>
      </c>
      <c r="E318">
        <v>123830</v>
      </c>
      <c r="F318" t="s">
        <v>88</v>
      </c>
      <c r="G318" t="s">
        <v>1826</v>
      </c>
    </row>
    <row r="319" spans="1:7" x14ac:dyDescent="0.3">
      <c r="A319" t="s">
        <v>2199</v>
      </c>
      <c r="B319" t="s">
        <v>2477</v>
      </c>
      <c r="C319" t="s">
        <v>2478</v>
      </c>
      <c r="D319" t="s">
        <v>85</v>
      </c>
      <c r="E319">
        <v>1769</v>
      </c>
      <c r="F319" t="s">
        <v>85</v>
      </c>
      <c r="G319" t="s">
        <v>85</v>
      </c>
    </row>
    <row r="320" spans="1:7" x14ac:dyDescent="0.3">
      <c r="A320" t="s">
        <v>2193</v>
      </c>
      <c r="B320" t="s">
        <v>2364</v>
      </c>
      <c r="C320" t="s">
        <v>2365</v>
      </c>
      <c r="D320" t="s">
        <v>1455</v>
      </c>
      <c r="E320">
        <v>179169</v>
      </c>
      <c r="F320" t="s">
        <v>1455</v>
      </c>
      <c r="G320" t="s">
        <v>1455</v>
      </c>
    </row>
    <row r="321" spans="1:7" x14ac:dyDescent="0.3">
      <c r="A321" t="s">
        <v>2193</v>
      </c>
      <c r="B321" t="s">
        <v>2366</v>
      </c>
      <c r="C321" t="s">
        <v>2367</v>
      </c>
      <c r="D321" t="s">
        <v>1455</v>
      </c>
      <c r="E321">
        <v>186880</v>
      </c>
      <c r="F321" t="s">
        <v>1455</v>
      </c>
      <c r="G321" t="s">
        <v>1455</v>
      </c>
    </row>
    <row r="322" spans="1:7" x14ac:dyDescent="0.3">
      <c r="A322" t="s">
        <v>2193</v>
      </c>
      <c r="B322" t="s">
        <v>2368</v>
      </c>
      <c r="C322" t="s">
        <v>2369</v>
      </c>
      <c r="D322" t="s">
        <v>1455</v>
      </c>
      <c r="E322">
        <v>204116</v>
      </c>
      <c r="F322" t="s">
        <v>1455</v>
      </c>
      <c r="G322" t="s">
        <v>1455</v>
      </c>
    </row>
    <row r="323" spans="1:7" x14ac:dyDescent="0.3">
      <c r="A323" t="s">
        <v>4331</v>
      </c>
      <c r="B323" t="s">
        <v>4478</v>
      </c>
      <c r="C323" t="s">
        <v>1302</v>
      </c>
      <c r="D323" t="s">
        <v>88</v>
      </c>
      <c r="E323">
        <v>10433</v>
      </c>
      <c r="F323" t="s">
        <v>1415</v>
      </c>
      <c r="G323" t="s">
        <v>1415</v>
      </c>
    </row>
    <row r="324" spans="1:7" x14ac:dyDescent="0.3">
      <c r="A324" t="s">
        <v>2199</v>
      </c>
      <c r="B324" t="s">
        <v>2479</v>
      </c>
      <c r="C324" t="s">
        <v>2480</v>
      </c>
      <c r="D324" t="s">
        <v>85</v>
      </c>
      <c r="E324">
        <v>760</v>
      </c>
      <c r="F324" t="s">
        <v>85</v>
      </c>
      <c r="G324" t="s">
        <v>85</v>
      </c>
    </row>
    <row r="325" spans="1:7" x14ac:dyDescent="0.3">
      <c r="A325" t="s">
        <v>2569</v>
      </c>
      <c r="B325" t="s">
        <v>6956</v>
      </c>
      <c r="C325" t="s">
        <v>6957</v>
      </c>
      <c r="D325" t="s">
        <v>85</v>
      </c>
      <c r="E325">
        <v>0</v>
      </c>
      <c r="F325" t="s">
        <v>85</v>
      </c>
      <c r="G325" t="s">
        <v>85</v>
      </c>
    </row>
    <row r="326" spans="1:7" x14ac:dyDescent="0.3">
      <c r="A326" t="s">
        <v>2193</v>
      </c>
      <c r="B326" t="s">
        <v>2370</v>
      </c>
      <c r="C326" t="s">
        <v>2371</v>
      </c>
      <c r="D326" t="s">
        <v>1455</v>
      </c>
      <c r="E326">
        <v>297556</v>
      </c>
      <c r="F326" t="s">
        <v>1455</v>
      </c>
      <c r="G326" t="s">
        <v>1455</v>
      </c>
    </row>
    <row r="327" spans="1:7" x14ac:dyDescent="0.3">
      <c r="A327" t="s">
        <v>2193</v>
      </c>
      <c r="B327" t="s">
        <v>2378</v>
      </c>
      <c r="C327" t="s">
        <v>2379</v>
      </c>
      <c r="D327" t="s">
        <v>1455</v>
      </c>
      <c r="E327">
        <v>347814</v>
      </c>
      <c r="F327" t="s">
        <v>1455</v>
      </c>
      <c r="G327" t="s">
        <v>1455</v>
      </c>
    </row>
    <row r="328" spans="1:7" x14ac:dyDescent="0.3">
      <c r="A328" t="s">
        <v>2193</v>
      </c>
      <c r="B328" t="s">
        <v>2372</v>
      </c>
      <c r="C328" t="s">
        <v>2373</v>
      </c>
      <c r="D328" t="s">
        <v>1455</v>
      </c>
      <c r="E328">
        <v>299370</v>
      </c>
      <c r="F328" t="s">
        <v>1455</v>
      </c>
      <c r="G328" t="s">
        <v>1455</v>
      </c>
    </row>
    <row r="329" spans="1:7" x14ac:dyDescent="0.3">
      <c r="A329" t="s">
        <v>2193</v>
      </c>
      <c r="B329" t="s">
        <v>2380</v>
      </c>
      <c r="C329" t="s">
        <v>2381</v>
      </c>
      <c r="D329" t="s">
        <v>1455</v>
      </c>
      <c r="E329">
        <v>351534</v>
      </c>
      <c r="F329" t="s">
        <v>1455</v>
      </c>
      <c r="G329" t="s">
        <v>1455</v>
      </c>
    </row>
    <row r="330" spans="1:7" x14ac:dyDescent="0.3">
      <c r="A330" t="s">
        <v>2193</v>
      </c>
      <c r="B330" t="s">
        <v>2374</v>
      </c>
      <c r="C330" t="s">
        <v>2375</v>
      </c>
      <c r="D330" t="s">
        <v>1455</v>
      </c>
      <c r="E330">
        <v>351534</v>
      </c>
      <c r="F330" t="s">
        <v>1455</v>
      </c>
      <c r="G330" t="s">
        <v>1455</v>
      </c>
    </row>
    <row r="331" spans="1:7" x14ac:dyDescent="0.3">
      <c r="A331" t="s">
        <v>2193</v>
      </c>
      <c r="B331" t="s">
        <v>2376</v>
      </c>
      <c r="C331" t="s">
        <v>2377</v>
      </c>
      <c r="D331" t="s">
        <v>1455</v>
      </c>
      <c r="E331">
        <v>351534</v>
      </c>
      <c r="F331" t="s">
        <v>1455</v>
      </c>
      <c r="G331" t="s">
        <v>1455</v>
      </c>
    </row>
    <row r="332" spans="1:7" x14ac:dyDescent="0.3">
      <c r="A332" t="s">
        <v>2193</v>
      </c>
      <c r="B332" t="s">
        <v>2386</v>
      </c>
      <c r="C332" t="s">
        <v>2387</v>
      </c>
      <c r="D332" t="s">
        <v>1455</v>
      </c>
      <c r="E332">
        <v>254011</v>
      </c>
      <c r="F332" t="s">
        <v>1455</v>
      </c>
      <c r="G332" t="s">
        <v>1455</v>
      </c>
    </row>
    <row r="333" spans="1:7" x14ac:dyDescent="0.3">
      <c r="A333" t="s">
        <v>2193</v>
      </c>
      <c r="B333" t="s">
        <v>2382</v>
      </c>
      <c r="C333" t="s">
        <v>2383</v>
      </c>
      <c r="D333" t="s">
        <v>1455</v>
      </c>
      <c r="E333">
        <v>227930</v>
      </c>
      <c r="F333" t="s">
        <v>1455</v>
      </c>
      <c r="G333" t="s">
        <v>1455</v>
      </c>
    </row>
    <row r="334" spans="1:7" x14ac:dyDescent="0.3">
      <c r="A334" t="s">
        <v>2193</v>
      </c>
      <c r="B334" t="s">
        <v>2384</v>
      </c>
      <c r="C334" t="s">
        <v>2385</v>
      </c>
      <c r="D334" t="s">
        <v>1455</v>
      </c>
      <c r="E334">
        <v>254692</v>
      </c>
      <c r="F334" t="s">
        <v>1455</v>
      </c>
      <c r="G334" t="s">
        <v>1455</v>
      </c>
    </row>
    <row r="335" spans="1:7" x14ac:dyDescent="0.3">
      <c r="A335" t="s">
        <v>2542</v>
      </c>
      <c r="B335" t="s">
        <v>2960</v>
      </c>
      <c r="C335" t="s">
        <v>2961</v>
      </c>
      <c r="D335" t="s">
        <v>85</v>
      </c>
      <c r="E335">
        <v>680</v>
      </c>
      <c r="F335" t="s">
        <v>85</v>
      </c>
      <c r="G335" t="s">
        <v>85</v>
      </c>
    </row>
    <row r="336" spans="1:7" x14ac:dyDescent="0.3">
      <c r="A336" t="s">
        <v>2542</v>
      </c>
      <c r="B336" t="s">
        <v>2962</v>
      </c>
      <c r="C336" t="s">
        <v>531</v>
      </c>
      <c r="D336" t="s">
        <v>85</v>
      </c>
      <c r="E336">
        <v>1089</v>
      </c>
      <c r="F336" t="s">
        <v>85</v>
      </c>
      <c r="G336" t="s">
        <v>85</v>
      </c>
    </row>
    <row r="337" spans="1:7" x14ac:dyDescent="0.3">
      <c r="A337" t="s">
        <v>2542</v>
      </c>
      <c r="B337" t="s">
        <v>2543</v>
      </c>
      <c r="C337" t="s">
        <v>2544</v>
      </c>
      <c r="D337" t="s">
        <v>85</v>
      </c>
      <c r="E337">
        <v>1179</v>
      </c>
      <c r="F337" t="s">
        <v>85</v>
      </c>
      <c r="G337" t="s">
        <v>85</v>
      </c>
    </row>
    <row r="338" spans="1:7" x14ac:dyDescent="0.3">
      <c r="A338" t="s">
        <v>2199</v>
      </c>
      <c r="B338" t="s">
        <v>2481</v>
      </c>
      <c r="C338" t="s">
        <v>2482</v>
      </c>
      <c r="D338" t="s">
        <v>85</v>
      </c>
      <c r="E338">
        <v>3992</v>
      </c>
      <c r="F338" t="s">
        <v>85</v>
      </c>
      <c r="G338" t="s">
        <v>85</v>
      </c>
    </row>
    <row r="339" spans="1:7" x14ac:dyDescent="0.3">
      <c r="A339" t="s">
        <v>3027</v>
      </c>
      <c r="B339" t="s">
        <v>3028</v>
      </c>
      <c r="C339" t="s">
        <v>3029</v>
      </c>
      <c r="D339" t="s">
        <v>85</v>
      </c>
      <c r="E339">
        <v>862</v>
      </c>
      <c r="F339" t="s">
        <v>85</v>
      </c>
      <c r="G339" t="s">
        <v>85</v>
      </c>
    </row>
    <row r="340" spans="1:7" x14ac:dyDescent="0.3">
      <c r="A340" t="s">
        <v>2199</v>
      </c>
      <c r="B340" t="s">
        <v>2483</v>
      </c>
      <c r="C340" t="s">
        <v>2484</v>
      </c>
      <c r="D340" t="s">
        <v>85</v>
      </c>
      <c r="E340">
        <v>3992</v>
      </c>
      <c r="F340" t="s">
        <v>85</v>
      </c>
      <c r="G340" t="s">
        <v>85</v>
      </c>
    </row>
    <row r="341" spans="1:7" x14ac:dyDescent="0.3">
      <c r="A341" t="s">
        <v>2199</v>
      </c>
      <c r="B341" t="s">
        <v>2491</v>
      </c>
      <c r="C341" t="s">
        <v>2492</v>
      </c>
      <c r="D341" t="s">
        <v>85</v>
      </c>
      <c r="E341">
        <v>4967</v>
      </c>
      <c r="F341" t="s">
        <v>85</v>
      </c>
      <c r="G341" t="s">
        <v>85</v>
      </c>
    </row>
    <row r="342" spans="1:7" x14ac:dyDescent="0.3">
      <c r="A342" t="s">
        <v>2199</v>
      </c>
      <c r="B342" t="s">
        <v>2489</v>
      </c>
      <c r="C342" t="s">
        <v>2490</v>
      </c>
      <c r="D342" t="s">
        <v>85</v>
      </c>
      <c r="E342">
        <v>4581</v>
      </c>
      <c r="F342" t="s">
        <v>85</v>
      </c>
      <c r="G342" t="s">
        <v>85</v>
      </c>
    </row>
    <row r="343" spans="1:7" x14ac:dyDescent="0.3">
      <c r="A343" t="s">
        <v>5465</v>
      </c>
      <c r="B343" t="s">
        <v>6743</v>
      </c>
      <c r="C343" t="s">
        <v>6744</v>
      </c>
      <c r="D343" t="s">
        <v>85</v>
      </c>
      <c r="E343">
        <v>0</v>
      </c>
      <c r="F343" t="s">
        <v>85</v>
      </c>
      <c r="G343" t="s">
        <v>85</v>
      </c>
    </row>
    <row r="344" spans="1:7" x14ac:dyDescent="0.3">
      <c r="A344" t="s">
        <v>2199</v>
      </c>
      <c r="B344" t="s">
        <v>2485</v>
      </c>
      <c r="C344" t="s">
        <v>2486</v>
      </c>
      <c r="D344" t="s">
        <v>85</v>
      </c>
      <c r="E344">
        <v>2404</v>
      </c>
      <c r="F344" t="s">
        <v>85</v>
      </c>
      <c r="G344" t="s">
        <v>85</v>
      </c>
    </row>
    <row r="345" spans="1:7" x14ac:dyDescent="0.3">
      <c r="A345" t="s">
        <v>2199</v>
      </c>
      <c r="B345" t="s">
        <v>2487</v>
      </c>
      <c r="C345" t="s">
        <v>2488</v>
      </c>
      <c r="D345" t="s">
        <v>85</v>
      </c>
      <c r="E345">
        <v>5126</v>
      </c>
      <c r="F345" t="s">
        <v>85</v>
      </c>
      <c r="G345" t="s">
        <v>85</v>
      </c>
    </row>
    <row r="346" spans="1:7" x14ac:dyDescent="0.3">
      <c r="A346" t="s">
        <v>7277</v>
      </c>
      <c r="B346" t="s">
        <v>102</v>
      </c>
      <c r="C346" t="s">
        <v>7278</v>
      </c>
      <c r="D346" t="s">
        <v>85</v>
      </c>
      <c r="E346">
        <v>0</v>
      </c>
      <c r="F346" t="s">
        <v>85</v>
      </c>
      <c r="G346" t="s">
        <v>85</v>
      </c>
    </row>
    <row r="347" spans="1:7" x14ac:dyDescent="0.3">
      <c r="A347" t="s">
        <v>5085</v>
      </c>
      <c r="B347" t="s">
        <v>7419</v>
      </c>
      <c r="C347" t="s">
        <v>7420</v>
      </c>
      <c r="D347" t="s">
        <v>85</v>
      </c>
      <c r="E347">
        <v>3992</v>
      </c>
      <c r="F347" t="s">
        <v>85</v>
      </c>
      <c r="G347" t="s">
        <v>85</v>
      </c>
    </row>
    <row r="348" spans="1:7" x14ac:dyDescent="0.3">
      <c r="A348" t="s">
        <v>1710</v>
      </c>
      <c r="B348" t="s">
        <v>1711</v>
      </c>
      <c r="C348" t="s">
        <v>1712</v>
      </c>
      <c r="D348" t="s">
        <v>85</v>
      </c>
      <c r="E348">
        <v>499</v>
      </c>
      <c r="F348" t="s">
        <v>85</v>
      </c>
      <c r="G348" t="s">
        <v>85</v>
      </c>
    </row>
    <row r="349" spans="1:7" x14ac:dyDescent="0.3">
      <c r="A349" t="s">
        <v>3556</v>
      </c>
      <c r="B349" t="s">
        <v>4594</v>
      </c>
      <c r="C349" t="s">
        <v>4595</v>
      </c>
      <c r="D349" t="s">
        <v>85</v>
      </c>
      <c r="E349">
        <v>998</v>
      </c>
      <c r="F349" t="s">
        <v>85</v>
      </c>
      <c r="G349" t="s">
        <v>85</v>
      </c>
    </row>
    <row r="350" spans="1:7" x14ac:dyDescent="0.3">
      <c r="A350" t="s">
        <v>2653</v>
      </c>
      <c r="B350" t="s">
        <v>1413</v>
      </c>
      <c r="C350" t="s">
        <v>1414</v>
      </c>
      <c r="D350" t="s">
        <v>88</v>
      </c>
      <c r="E350">
        <v>22700</v>
      </c>
      <c r="F350" t="s">
        <v>1415</v>
      </c>
      <c r="G350" t="s">
        <v>1415</v>
      </c>
    </row>
    <row r="351" spans="1:7" x14ac:dyDescent="0.3">
      <c r="A351" t="s">
        <v>1416</v>
      </c>
      <c r="B351" t="s">
        <v>1417</v>
      </c>
      <c r="C351" t="s">
        <v>445</v>
      </c>
      <c r="D351" t="s">
        <v>85</v>
      </c>
      <c r="E351">
        <v>3175</v>
      </c>
      <c r="F351" t="s">
        <v>85</v>
      </c>
      <c r="G351" t="s">
        <v>85</v>
      </c>
    </row>
    <row r="352" spans="1:7" x14ac:dyDescent="0.3">
      <c r="A352" t="s">
        <v>1439</v>
      </c>
      <c r="B352" t="s">
        <v>1417</v>
      </c>
      <c r="C352" t="s">
        <v>445</v>
      </c>
      <c r="D352" t="s">
        <v>85</v>
      </c>
      <c r="E352">
        <v>3175</v>
      </c>
      <c r="F352" t="s">
        <v>85</v>
      </c>
      <c r="G352" t="s">
        <v>85</v>
      </c>
    </row>
    <row r="353" spans="1:7" x14ac:dyDescent="0.3">
      <c r="A353" t="s">
        <v>1444</v>
      </c>
      <c r="B353" t="s">
        <v>1417</v>
      </c>
      <c r="C353" t="s">
        <v>445</v>
      </c>
      <c r="D353" t="s">
        <v>85</v>
      </c>
      <c r="E353">
        <v>3175</v>
      </c>
      <c r="F353" t="s">
        <v>85</v>
      </c>
      <c r="G353" t="s">
        <v>85</v>
      </c>
    </row>
    <row r="354" spans="1:7" x14ac:dyDescent="0.3">
      <c r="A354" t="s">
        <v>1416</v>
      </c>
      <c r="B354" t="s">
        <v>1418</v>
      </c>
      <c r="C354" t="s">
        <v>445</v>
      </c>
      <c r="D354" t="s">
        <v>85</v>
      </c>
      <c r="E354">
        <v>3175</v>
      </c>
      <c r="F354" t="s">
        <v>85</v>
      </c>
      <c r="G354" t="s">
        <v>85</v>
      </c>
    </row>
    <row r="355" spans="1:7" x14ac:dyDescent="0.3">
      <c r="A355" t="s">
        <v>1416</v>
      </c>
      <c r="B355" t="s">
        <v>1419</v>
      </c>
      <c r="C355" t="s">
        <v>445</v>
      </c>
      <c r="D355" t="s">
        <v>85</v>
      </c>
      <c r="E355">
        <v>3175</v>
      </c>
      <c r="F355" t="s">
        <v>85</v>
      </c>
      <c r="G355" t="s">
        <v>85</v>
      </c>
    </row>
    <row r="356" spans="1:7" x14ac:dyDescent="0.3">
      <c r="A356" t="s">
        <v>1416</v>
      </c>
      <c r="B356" t="s">
        <v>1420</v>
      </c>
      <c r="C356" t="s">
        <v>445</v>
      </c>
      <c r="D356" t="s">
        <v>85</v>
      </c>
      <c r="E356">
        <v>3175</v>
      </c>
      <c r="F356" t="s">
        <v>85</v>
      </c>
      <c r="G356" t="s">
        <v>85</v>
      </c>
    </row>
    <row r="357" spans="1:7" x14ac:dyDescent="0.3">
      <c r="A357" t="s">
        <v>1416</v>
      </c>
      <c r="B357" t="s">
        <v>1445</v>
      </c>
      <c r="C357" t="s">
        <v>1446</v>
      </c>
      <c r="D357" t="s">
        <v>85</v>
      </c>
      <c r="E357">
        <v>2850</v>
      </c>
      <c r="F357" t="s">
        <v>85</v>
      </c>
      <c r="G357" t="s">
        <v>85</v>
      </c>
    </row>
    <row r="358" spans="1:7" x14ac:dyDescent="0.3">
      <c r="A358" t="s">
        <v>1439</v>
      </c>
      <c r="B358" t="s">
        <v>1445</v>
      </c>
      <c r="C358" t="s">
        <v>1446</v>
      </c>
      <c r="D358" t="s">
        <v>85</v>
      </c>
      <c r="E358">
        <v>2850</v>
      </c>
      <c r="F358" t="s">
        <v>85</v>
      </c>
      <c r="G358" t="s">
        <v>85</v>
      </c>
    </row>
    <row r="359" spans="1:7" x14ac:dyDescent="0.3">
      <c r="A359" t="s">
        <v>1449</v>
      </c>
      <c r="B359" t="s">
        <v>1450</v>
      </c>
      <c r="C359" t="s">
        <v>1451</v>
      </c>
      <c r="D359" t="s">
        <v>85</v>
      </c>
      <c r="E359">
        <v>840</v>
      </c>
      <c r="F359" t="s">
        <v>85</v>
      </c>
      <c r="G359" t="s">
        <v>85</v>
      </c>
    </row>
    <row r="360" spans="1:7" x14ac:dyDescent="0.3">
      <c r="A360" t="s">
        <v>1416</v>
      </c>
      <c r="B360" t="s">
        <v>1457</v>
      </c>
      <c r="C360" t="s">
        <v>1458</v>
      </c>
      <c r="D360" t="s">
        <v>85</v>
      </c>
      <c r="E360">
        <v>4600</v>
      </c>
      <c r="F360" t="s">
        <v>85</v>
      </c>
      <c r="G360" t="s">
        <v>85</v>
      </c>
    </row>
    <row r="361" spans="1:7" x14ac:dyDescent="0.3">
      <c r="A361" t="s">
        <v>1480</v>
      </c>
      <c r="B361" t="s">
        <v>1481</v>
      </c>
      <c r="C361" t="s">
        <v>1482</v>
      </c>
      <c r="D361" t="s">
        <v>85</v>
      </c>
      <c r="E361">
        <v>0</v>
      </c>
      <c r="F361" t="s">
        <v>85</v>
      </c>
      <c r="G361" t="s">
        <v>85</v>
      </c>
    </row>
    <row r="362" spans="1:7" x14ac:dyDescent="0.3">
      <c r="A362" t="s">
        <v>1487</v>
      </c>
      <c r="B362" t="s">
        <v>1488</v>
      </c>
      <c r="C362" t="s">
        <v>1489</v>
      </c>
      <c r="D362" t="s">
        <v>85</v>
      </c>
      <c r="E362">
        <v>0</v>
      </c>
      <c r="F362" t="s">
        <v>85</v>
      </c>
      <c r="G362" t="s">
        <v>85</v>
      </c>
    </row>
    <row r="363" spans="1:7" x14ac:dyDescent="0.3">
      <c r="A363" t="s">
        <v>3705</v>
      </c>
      <c r="B363" t="s">
        <v>3706</v>
      </c>
      <c r="C363" t="s">
        <v>3707</v>
      </c>
      <c r="D363" t="s">
        <v>85</v>
      </c>
      <c r="E363">
        <v>658</v>
      </c>
      <c r="F363" t="s">
        <v>85</v>
      </c>
      <c r="G363" t="s">
        <v>85</v>
      </c>
    </row>
    <row r="364" spans="1:7" x14ac:dyDescent="0.3">
      <c r="A364" t="s">
        <v>1410</v>
      </c>
      <c r="B364" t="s">
        <v>1493</v>
      </c>
      <c r="C364" t="s">
        <v>1494</v>
      </c>
      <c r="D364" t="s">
        <v>88</v>
      </c>
      <c r="E364">
        <v>9080</v>
      </c>
      <c r="F364" t="s">
        <v>85</v>
      </c>
      <c r="G364" t="s">
        <v>85</v>
      </c>
    </row>
    <row r="365" spans="1:7" x14ac:dyDescent="0.3">
      <c r="A365" t="s">
        <v>1887</v>
      </c>
      <c r="B365" t="s">
        <v>1888</v>
      </c>
      <c r="C365" t="s">
        <v>1889</v>
      </c>
      <c r="D365" t="s">
        <v>85</v>
      </c>
      <c r="E365">
        <v>0</v>
      </c>
      <c r="F365" t="s">
        <v>85</v>
      </c>
      <c r="G365" t="s">
        <v>85</v>
      </c>
    </row>
    <row r="366" spans="1:7" x14ac:dyDescent="0.3">
      <c r="A366" t="s">
        <v>1487</v>
      </c>
      <c r="B366" t="s">
        <v>1500</v>
      </c>
      <c r="C366" t="s">
        <v>1501</v>
      </c>
      <c r="D366" t="s">
        <v>85</v>
      </c>
      <c r="E366">
        <v>0</v>
      </c>
      <c r="F366" t="s">
        <v>85</v>
      </c>
      <c r="G366" t="s">
        <v>85</v>
      </c>
    </row>
    <row r="367" spans="1:7" x14ac:dyDescent="0.3">
      <c r="A367" t="s">
        <v>1502</v>
      </c>
      <c r="B367" t="s">
        <v>1503</v>
      </c>
      <c r="C367" t="s">
        <v>1504</v>
      </c>
      <c r="D367" t="s">
        <v>85</v>
      </c>
      <c r="E367">
        <v>800</v>
      </c>
      <c r="F367" t="s">
        <v>85</v>
      </c>
      <c r="G367" t="s">
        <v>85</v>
      </c>
    </row>
    <row r="368" spans="1:7" x14ac:dyDescent="0.3">
      <c r="A368" t="s">
        <v>1505</v>
      </c>
      <c r="B368" t="s">
        <v>1506</v>
      </c>
      <c r="C368" t="s">
        <v>1507</v>
      </c>
      <c r="D368" t="s">
        <v>85</v>
      </c>
      <c r="E368">
        <v>0</v>
      </c>
      <c r="F368" t="s">
        <v>85</v>
      </c>
      <c r="G368" t="s">
        <v>85</v>
      </c>
    </row>
    <row r="369" spans="1:7" x14ac:dyDescent="0.3">
      <c r="A369" t="s">
        <v>3631</v>
      </c>
      <c r="B369" t="s">
        <v>3632</v>
      </c>
      <c r="C369" t="s">
        <v>3633</v>
      </c>
      <c r="D369" t="s">
        <v>85</v>
      </c>
      <c r="E369">
        <v>473</v>
      </c>
      <c r="F369" t="s">
        <v>85</v>
      </c>
      <c r="G369" t="s">
        <v>85</v>
      </c>
    </row>
    <row r="370" spans="1:7" x14ac:dyDescent="0.3">
      <c r="A370" t="s">
        <v>1490</v>
      </c>
      <c r="B370" t="s">
        <v>2413</v>
      </c>
      <c r="C370" t="s">
        <v>2414</v>
      </c>
      <c r="D370" t="s">
        <v>88</v>
      </c>
      <c r="E370">
        <v>63730</v>
      </c>
      <c r="F370" t="s">
        <v>88</v>
      </c>
      <c r="G370" t="s">
        <v>1475</v>
      </c>
    </row>
    <row r="371" spans="1:7" x14ac:dyDescent="0.3">
      <c r="A371" t="s">
        <v>1490</v>
      </c>
      <c r="B371" t="s">
        <v>2415</v>
      </c>
      <c r="C371" t="s">
        <v>2416</v>
      </c>
      <c r="D371" t="s">
        <v>88</v>
      </c>
      <c r="E371">
        <v>70896</v>
      </c>
      <c r="F371" t="s">
        <v>88</v>
      </c>
      <c r="G371" t="s">
        <v>1475</v>
      </c>
    </row>
    <row r="372" spans="1:7" x14ac:dyDescent="0.3">
      <c r="A372" t="s">
        <v>1487</v>
      </c>
      <c r="B372" t="s">
        <v>1516</v>
      </c>
      <c r="C372" t="s">
        <v>1517</v>
      </c>
      <c r="D372" t="s">
        <v>85</v>
      </c>
      <c r="E372">
        <v>0</v>
      </c>
      <c r="F372" t="s">
        <v>85</v>
      </c>
      <c r="G372" t="s">
        <v>85</v>
      </c>
    </row>
    <row r="373" spans="1:7" x14ac:dyDescent="0.3">
      <c r="A373" t="s">
        <v>1410</v>
      </c>
      <c r="B373" t="s">
        <v>6745</v>
      </c>
      <c r="C373" t="s">
        <v>6746</v>
      </c>
      <c r="D373" t="s">
        <v>85</v>
      </c>
      <c r="E373">
        <v>0</v>
      </c>
      <c r="F373" t="s">
        <v>85</v>
      </c>
      <c r="G373" t="s">
        <v>85</v>
      </c>
    </row>
    <row r="374" spans="1:7" x14ac:dyDescent="0.3">
      <c r="A374" t="s">
        <v>1518</v>
      </c>
      <c r="B374" t="s">
        <v>1519</v>
      </c>
      <c r="C374" t="s">
        <v>1520</v>
      </c>
      <c r="D374" t="s">
        <v>85</v>
      </c>
      <c r="E374">
        <v>0</v>
      </c>
      <c r="F374" t="s">
        <v>85</v>
      </c>
      <c r="G374" t="s">
        <v>85</v>
      </c>
    </row>
    <row r="375" spans="1:7" x14ac:dyDescent="0.3">
      <c r="A375" t="s">
        <v>1518</v>
      </c>
      <c r="B375" t="s">
        <v>1524</v>
      </c>
      <c r="C375" t="s">
        <v>1525</v>
      </c>
      <c r="D375" t="s">
        <v>85</v>
      </c>
      <c r="E375">
        <v>0</v>
      </c>
      <c r="F375" t="s">
        <v>85</v>
      </c>
      <c r="G375" t="s">
        <v>85</v>
      </c>
    </row>
    <row r="376" spans="1:7" x14ac:dyDescent="0.3">
      <c r="A376" t="s">
        <v>1410</v>
      </c>
      <c r="B376" t="s">
        <v>1529</v>
      </c>
      <c r="C376" t="s">
        <v>1530</v>
      </c>
      <c r="D376" t="s">
        <v>88</v>
      </c>
      <c r="E376">
        <v>33110</v>
      </c>
      <c r="F376" t="s">
        <v>1415</v>
      </c>
      <c r="G376" t="s">
        <v>1415</v>
      </c>
    </row>
    <row r="377" spans="1:7" x14ac:dyDescent="0.3">
      <c r="A377" t="s">
        <v>1490</v>
      </c>
      <c r="B377" t="s">
        <v>1533</v>
      </c>
      <c r="C377" t="s">
        <v>1534</v>
      </c>
      <c r="D377" t="s">
        <v>1455</v>
      </c>
      <c r="E377">
        <v>165000</v>
      </c>
      <c r="F377" t="s">
        <v>1455</v>
      </c>
      <c r="G377" t="s">
        <v>1455</v>
      </c>
    </row>
    <row r="378" spans="1:7" x14ac:dyDescent="0.3">
      <c r="A378" t="s">
        <v>1490</v>
      </c>
      <c r="B378" t="s">
        <v>1531</v>
      </c>
      <c r="C378" t="s">
        <v>1532</v>
      </c>
      <c r="D378" t="s">
        <v>1455</v>
      </c>
      <c r="E378">
        <v>171700</v>
      </c>
      <c r="F378" t="s">
        <v>1455</v>
      </c>
      <c r="G378" t="s">
        <v>1455</v>
      </c>
    </row>
    <row r="379" spans="1:7" x14ac:dyDescent="0.3">
      <c r="A379" t="s">
        <v>1490</v>
      </c>
      <c r="B379" t="s">
        <v>1581</v>
      </c>
      <c r="C379" t="s">
        <v>1582</v>
      </c>
      <c r="D379" t="s">
        <v>1455</v>
      </c>
      <c r="E379">
        <v>155000</v>
      </c>
      <c r="F379" t="s">
        <v>1455</v>
      </c>
      <c r="G379" t="s">
        <v>1455</v>
      </c>
    </row>
    <row r="380" spans="1:7" x14ac:dyDescent="0.3">
      <c r="A380" t="s">
        <v>1490</v>
      </c>
      <c r="B380" t="s">
        <v>1537</v>
      </c>
      <c r="C380" t="s">
        <v>1538</v>
      </c>
      <c r="D380" t="s">
        <v>1455</v>
      </c>
      <c r="E380">
        <v>164000</v>
      </c>
      <c r="F380" t="s">
        <v>1455</v>
      </c>
      <c r="G380" t="s">
        <v>1455</v>
      </c>
    </row>
    <row r="381" spans="1:7" x14ac:dyDescent="0.3">
      <c r="A381" t="s">
        <v>1490</v>
      </c>
      <c r="B381" t="s">
        <v>1539</v>
      </c>
      <c r="C381" t="s">
        <v>1540</v>
      </c>
      <c r="D381" t="s">
        <v>88</v>
      </c>
      <c r="E381">
        <v>68000</v>
      </c>
      <c r="F381" t="s">
        <v>88</v>
      </c>
      <c r="G381" t="s">
        <v>1475</v>
      </c>
    </row>
    <row r="382" spans="1:7" x14ac:dyDescent="0.3">
      <c r="A382" t="s">
        <v>1490</v>
      </c>
      <c r="B382" t="s">
        <v>1541</v>
      </c>
      <c r="C382" t="s">
        <v>1542</v>
      </c>
      <c r="D382" t="s">
        <v>88</v>
      </c>
      <c r="E382">
        <v>76500</v>
      </c>
      <c r="F382" t="s">
        <v>88</v>
      </c>
      <c r="G382" t="s">
        <v>1475</v>
      </c>
    </row>
    <row r="383" spans="1:7" x14ac:dyDescent="0.3">
      <c r="A383" t="s">
        <v>1490</v>
      </c>
      <c r="B383" t="s">
        <v>1491</v>
      </c>
      <c r="C383" t="s">
        <v>1492</v>
      </c>
      <c r="D383" t="s">
        <v>88</v>
      </c>
      <c r="E383">
        <v>78200</v>
      </c>
      <c r="F383" t="s">
        <v>88</v>
      </c>
      <c r="G383" t="s">
        <v>1475</v>
      </c>
    </row>
    <row r="384" spans="1:7" x14ac:dyDescent="0.3">
      <c r="A384" t="s">
        <v>1840</v>
      </c>
      <c r="B384" t="s">
        <v>1849</v>
      </c>
      <c r="C384" t="s">
        <v>1850</v>
      </c>
      <c r="D384" t="s">
        <v>85</v>
      </c>
      <c r="E384">
        <v>600</v>
      </c>
      <c r="F384" t="s">
        <v>85</v>
      </c>
      <c r="G384" t="s">
        <v>85</v>
      </c>
    </row>
    <row r="385" spans="1:7" x14ac:dyDescent="0.3">
      <c r="A385" t="s">
        <v>1490</v>
      </c>
      <c r="B385" t="s">
        <v>1543</v>
      </c>
      <c r="C385" t="s">
        <v>1544</v>
      </c>
      <c r="D385" t="s">
        <v>88</v>
      </c>
      <c r="E385">
        <v>78000</v>
      </c>
      <c r="F385" t="s">
        <v>88</v>
      </c>
      <c r="G385" t="s">
        <v>1475</v>
      </c>
    </row>
    <row r="386" spans="1:7" x14ac:dyDescent="0.3">
      <c r="A386" t="s">
        <v>1490</v>
      </c>
      <c r="B386" t="s">
        <v>1498</v>
      </c>
      <c r="C386" t="s">
        <v>1499</v>
      </c>
      <c r="D386" t="s">
        <v>88</v>
      </c>
      <c r="E386">
        <v>79000</v>
      </c>
      <c r="F386" t="s">
        <v>88</v>
      </c>
      <c r="G386" t="s">
        <v>1475</v>
      </c>
    </row>
    <row r="387" spans="1:7" x14ac:dyDescent="0.3">
      <c r="A387" t="s">
        <v>1490</v>
      </c>
      <c r="B387" t="s">
        <v>1545</v>
      </c>
      <c r="C387" t="s">
        <v>1546</v>
      </c>
      <c r="D387" t="s">
        <v>88</v>
      </c>
      <c r="E387">
        <v>93500</v>
      </c>
      <c r="F387" t="s">
        <v>88</v>
      </c>
      <c r="G387" t="s">
        <v>1475</v>
      </c>
    </row>
    <row r="388" spans="1:7" x14ac:dyDescent="0.3">
      <c r="A388" t="s">
        <v>1490</v>
      </c>
      <c r="B388" t="s">
        <v>1508</v>
      </c>
      <c r="C388" t="s">
        <v>1509</v>
      </c>
      <c r="D388" t="s">
        <v>88</v>
      </c>
      <c r="E388">
        <v>97000</v>
      </c>
      <c r="F388" t="s">
        <v>88</v>
      </c>
      <c r="G388" t="s">
        <v>1475</v>
      </c>
    </row>
    <row r="389" spans="1:7" x14ac:dyDescent="0.3">
      <c r="A389" t="s">
        <v>1487</v>
      </c>
      <c r="B389" t="s">
        <v>1550</v>
      </c>
      <c r="C389" t="s">
        <v>1551</v>
      </c>
      <c r="D389" t="s">
        <v>85</v>
      </c>
      <c r="E389">
        <v>0</v>
      </c>
      <c r="F389" t="s">
        <v>85</v>
      </c>
      <c r="G389" t="s">
        <v>85</v>
      </c>
    </row>
    <row r="390" spans="1:7" x14ac:dyDescent="0.3">
      <c r="A390" t="s">
        <v>1490</v>
      </c>
      <c r="B390" t="s">
        <v>1552</v>
      </c>
      <c r="C390" t="s">
        <v>1553</v>
      </c>
      <c r="D390" t="s">
        <v>1455</v>
      </c>
      <c r="E390">
        <v>242000</v>
      </c>
      <c r="F390" t="s">
        <v>1455</v>
      </c>
      <c r="G390" t="s">
        <v>1455</v>
      </c>
    </row>
    <row r="391" spans="1:7" x14ac:dyDescent="0.3">
      <c r="A391" t="s">
        <v>1490</v>
      </c>
      <c r="B391" t="s">
        <v>1554</v>
      </c>
      <c r="C391" t="s">
        <v>1555</v>
      </c>
      <c r="D391" t="s">
        <v>1455</v>
      </c>
      <c r="E391">
        <v>242000</v>
      </c>
      <c r="F391" t="s">
        <v>1455</v>
      </c>
      <c r="G391" t="s">
        <v>1455</v>
      </c>
    </row>
    <row r="392" spans="1:7" x14ac:dyDescent="0.3">
      <c r="A392" t="s">
        <v>1490</v>
      </c>
      <c r="B392" t="s">
        <v>1556</v>
      </c>
      <c r="C392" t="s">
        <v>1557</v>
      </c>
      <c r="D392" t="s">
        <v>1455</v>
      </c>
      <c r="E392">
        <v>227000</v>
      </c>
      <c r="F392" t="s">
        <v>1455</v>
      </c>
      <c r="G392" t="s">
        <v>1455</v>
      </c>
    </row>
    <row r="393" spans="1:7" x14ac:dyDescent="0.3">
      <c r="A393" t="s">
        <v>1490</v>
      </c>
      <c r="B393" t="s">
        <v>1558</v>
      </c>
      <c r="C393" t="s">
        <v>1559</v>
      </c>
      <c r="D393" t="s">
        <v>1455</v>
      </c>
      <c r="E393">
        <v>251000</v>
      </c>
      <c r="F393" t="s">
        <v>1455</v>
      </c>
      <c r="G393" t="s">
        <v>1455</v>
      </c>
    </row>
    <row r="394" spans="1:7" x14ac:dyDescent="0.3">
      <c r="A394" t="s">
        <v>1490</v>
      </c>
      <c r="B394" t="s">
        <v>1560</v>
      </c>
      <c r="C394" t="s">
        <v>1561</v>
      </c>
      <c r="D394" t="s">
        <v>1455</v>
      </c>
      <c r="E394">
        <v>251000</v>
      </c>
      <c r="F394" t="s">
        <v>1455</v>
      </c>
      <c r="G394" t="s">
        <v>1455</v>
      </c>
    </row>
    <row r="395" spans="1:7" x14ac:dyDescent="0.3">
      <c r="A395" t="s">
        <v>1490</v>
      </c>
      <c r="B395" t="s">
        <v>1562</v>
      </c>
      <c r="C395" t="s">
        <v>1563</v>
      </c>
      <c r="D395" t="s">
        <v>1455</v>
      </c>
      <c r="E395">
        <v>275000</v>
      </c>
      <c r="F395" t="s">
        <v>1455</v>
      </c>
      <c r="G395" t="s">
        <v>1455</v>
      </c>
    </row>
    <row r="396" spans="1:7" x14ac:dyDescent="0.3">
      <c r="A396" t="s">
        <v>1490</v>
      </c>
      <c r="B396" t="s">
        <v>1564</v>
      </c>
      <c r="C396" t="s">
        <v>1565</v>
      </c>
      <c r="D396" t="s">
        <v>1455</v>
      </c>
      <c r="E396">
        <v>276500</v>
      </c>
      <c r="F396" t="s">
        <v>1455</v>
      </c>
      <c r="G396" t="s">
        <v>1455</v>
      </c>
    </row>
    <row r="397" spans="1:7" x14ac:dyDescent="0.3">
      <c r="A397" t="s">
        <v>1490</v>
      </c>
      <c r="B397" t="s">
        <v>1566</v>
      </c>
      <c r="C397" t="s">
        <v>1567</v>
      </c>
      <c r="D397" t="s">
        <v>1455</v>
      </c>
      <c r="E397">
        <v>380000</v>
      </c>
      <c r="F397" t="s">
        <v>1455</v>
      </c>
      <c r="G397" t="s">
        <v>1455</v>
      </c>
    </row>
    <row r="398" spans="1:7" x14ac:dyDescent="0.3">
      <c r="A398" t="s">
        <v>1490</v>
      </c>
      <c r="B398" t="s">
        <v>1568</v>
      </c>
      <c r="C398" t="s">
        <v>1569</v>
      </c>
      <c r="D398" t="s">
        <v>1455</v>
      </c>
      <c r="E398">
        <v>380000</v>
      </c>
      <c r="F398" t="s">
        <v>1455</v>
      </c>
      <c r="G398" t="s">
        <v>1455</v>
      </c>
    </row>
    <row r="399" spans="1:7" x14ac:dyDescent="0.3">
      <c r="A399" t="s">
        <v>1490</v>
      </c>
      <c r="B399" t="s">
        <v>1574</v>
      </c>
      <c r="C399" t="s">
        <v>1575</v>
      </c>
      <c r="D399" t="s">
        <v>1455</v>
      </c>
      <c r="E399">
        <v>322000</v>
      </c>
      <c r="F399" t="s">
        <v>1455</v>
      </c>
      <c r="G399" t="s">
        <v>1455</v>
      </c>
    </row>
    <row r="400" spans="1:7" x14ac:dyDescent="0.3">
      <c r="A400" t="s">
        <v>1490</v>
      </c>
      <c r="B400" t="s">
        <v>1572</v>
      </c>
      <c r="C400" t="s">
        <v>1573</v>
      </c>
      <c r="D400" t="s">
        <v>1455</v>
      </c>
      <c r="E400">
        <v>283000</v>
      </c>
      <c r="F400" t="s">
        <v>1455</v>
      </c>
      <c r="G400" t="s">
        <v>1455</v>
      </c>
    </row>
    <row r="401" spans="1:7" x14ac:dyDescent="0.3">
      <c r="A401" t="s">
        <v>1840</v>
      </c>
      <c r="B401" t="s">
        <v>1851</v>
      </c>
      <c r="C401" t="s">
        <v>1852</v>
      </c>
      <c r="D401" t="s">
        <v>85</v>
      </c>
      <c r="E401">
        <v>0</v>
      </c>
      <c r="F401" t="s">
        <v>85</v>
      </c>
      <c r="G401" t="s">
        <v>85</v>
      </c>
    </row>
    <row r="402" spans="1:7" x14ac:dyDescent="0.3">
      <c r="A402" t="s">
        <v>1487</v>
      </c>
      <c r="B402" t="s">
        <v>1623</v>
      </c>
      <c r="C402" t="s">
        <v>1624</v>
      </c>
      <c r="D402" t="s">
        <v>85</v>
      </c>
      <c r="E402">
        <v>0</v>
      </c>
      <c r="F402" t="s">
        <v>85</v>
      </c>
      <c r="G402" t="s">
        <v>85</v>
      </c>
    </row>
    <row r="403" spans="1:7" x14ac:dyDescent="0.3">
      <c r="A403" t="s">
        <v>1576</v>
      </c>
      <c r="B403" t="s">
        <v>1577</v>
      </c>
      <c r="C403" t="s">
        <v>1578</v>
      </c>
      <c r="D403" t="s">
        <v>85</v>
      </c>
      <c r="E403">
        <v>6350</v>
      </c>
      <c r="F403" t="s">
        <v>85</v>
      </c>
      <c r="G403" t="s">
        <v>85</v>
      </c>
    </row>
    <row r="404" spans="1:7" x14ac:dyDescent="0.3">
      <c r="A404" t="s">
        <v>1490</v>
      </c>
      <c r="B404" t="s">
        <v>1579</v>
      </c>
      <c r="C404" t="s">
        <v>1580</v>
      </c>
      <c r="D404" t="s">
        <v>1456</v>
      </c>
      <c r="E404">
        <v>575000</v>
      </c>
      <c r="F404" t="s">
        <v>1456</v>
      </c>
      <c r="G404" t="s">
        <v>1456</v>
      </c>
    </row>
    <row r="405" spans="1:7" x14ac:dyDescent="0.3">
      <c r="A405" t="s">
        <v>3019</v>
      </c>
      <c r="B405" t="s">
        <v>3020</v>
      </c>
      <c r="C405" t="s">
        <v>3021</v>
      </c>
      <c r="D405" t="s">
        <v>85</v>
      </c>
      <c r="E405">
        <v>703</v>
      </c>
      <c r="F405" t="s">
        <v>85</v>
      </c>
      <c r="G405" t="s">
        <v>85</v>
      </c>
    </row>
    <row r="406" spans="1:7" x14ac:dyDescent="0.3">
      <c r="A406" t="s">
        <v>1583</v>
      </c>
      <c r="B406" t="s">
        <v>1584</v>
      </c>
      <c r="C406" t="s">
        <v>1585</v>
      </c>
      <c r="D406" t="s">
        <v>88</v>
      </c>
      <c r="E406">
        <v>11136</v>
      </c>
      <c r="F406" t="s">
        <v>85</v>
      </c>
      <c r="G406" t="s">
        <v>85</v>
      </c>
    </row>
    <row r="407" spans="1:7" x14ac:dyDescent="0.3">
      <c r="A407" t="s">
        <v>1490</v>
      </c>
      <c r="B407" t="s">
        <v>1586</v>
      </c>
      <c r="C407" t="s">
        <v>1349</v>
      </c>
      <c r="D407" t="s">
        <v>1455</v>
      </c>
      <c r="E407">
        <v>137500</v>
      </c>
      <c r="F407" t="s">
        <v>1455</v>
      </c>
      <c r="G407" t="s">
        <v>1455</v>
      </c>
    </row>
    <row r="408" spans="1:7" x14ac:dyDescent="0.3">
      <c r="A408" t="s">
        <v>2995</v>
      </c>
      <c r="B408" t="s">
        <v>6249</v>
      </c>
      <c r="C408" t="s">
        <v>6250</v>
      </c>
      <c r="D408" t="s">
        <v>88</v>
      </c>
      <c r="E408">
        <v>11800</v>
      </c>
      <c r="F408" t="s">
        <v>85</v>
      </c>
      <c r="G408" t="s">
        <v>85</v>
      </c>
    </row>
    <row r="409" spans="1:7" x14ac:dyDescent="0.3">
      <c r="A409" t="s">
        <v>1595</v>
      </c>
      <c r="B409" t="s">
        <v>1596</v>
      </c>
      <c r="C409" t="s">
        <v>1597</v>
      </c>
      <c r="D409" t="s">
        <v>88</v>
      </c>
      <c r="E409">
        <v>28000</v>
      </c>
      <c r="F409" t="s">
        <v>1415</v>
      </c>
      <c r="G409" t="s">
        <v>1415</v>
      </c>
    </row>
    <row r="410" spans="1:7" x14ac:dyDescent="0.3">
      <c r="A410" t="s">
        <v>1598</v>
      </c>
      <c r="B410" t="s">
        <v>1599</v>
      </c>
      <c r="C410" t="s">
        <v>1600</v>
      </c>
      <c r="D410" t="s">
        <v>85</v>
      </c>
      <c r="E410">
        <v>700</v>
      </c>
      <c r="F410" t="s">
        <v>85</v>
      </c>
      <c r="G410" t="s">
        <v>85</v>
      </c>
    </row>
    <row r="411" spans="1:7" x14ac:dyDescent="0.3">
      <c r="A411" t="s">
        <v>3785</v>
      </c>
      <c r="B411" t="s">
        <v>7946</v>
      </c>
      <c r="C411" t="s">
        <v>7947</v>
      </c>
      <c r="D411" t="s">
        <v>85</v>
      </c>
      <c r="E411">
        <v>0</v>
      </c>
      <c r="F411" t="s">
        <v>85</v>
      </c>
      <c r="G411" t="s">
        <v>85</v>
      </c>
    </row>
    <row r="412" spans="1:7" x14ac:dyDescent="0.3">
      <c r="A412" t="s">
        <v>1613</v>
      </c>
      <c r="B412" t="s">
        <v>1614</v>
      </c>
      <c r="C412" t="s">
        <v>1615</v>
      </c>
      <c r="D412" t="s">
        <v>85</v>
      </c>
      <c r="E412">
        <v>1361</v>
      </c>
      <c r="F412" t="s">
        <v>85</v>
      </c>
      <c r="G412" t="s">
        <v>85</v>
      </c>
    </row>
    <row r="413" spans="1:7" x14ac:dyDescent="0.3">
      <c r="A413" t="s">
        <v>1620</v>
      </c>
      <c r="B413" t="s">
        <v>1621</v>
      </c>
      <c r="C413" t="s">
        <v>1622</v>
      </c>
      <c r="D413" t="s">
        <v>85</v>
      </c>
      <c r="E413">
        <v>726</v>
      </c>
      <c r="F413" t="s">
        <v>85</v>
      </c>
      <c r="G413" t="s">
        <v>85</v>
      </c>
    </row>
    <row r="414" spans="1:7" x14ac:dyDescent="0.3">
      <c r="A414" t="s">
        <v>1634</v>
      </c>
      <c r="B414" t="s">
        <v>1635</v>
      </c>
      <c r="C414" t="s">
        <v>1636</v>
      </c>
      <c r="D414" t="s">
        <v>85</v>
      </c>
      <c r="E414">
        <v>770</v>
      </c>
      <c r="F414" t="s">
        <v>85</v>
      </c>
      <c r="G414" t="s">
        <v>85</v>
      </c>
    </row>
    <row r="415" spans="1:7" x14ac:dyDescent="0.3">
      <c r="A415" t="s">
        <v>1467</v>
      </c>
      <c r="B415" t="s">
        <v>1468</v>
      </c>
      <c r="C415" t="s">
        <v>442</v>
      </c>
      <c r="D415" t="s">
        <v>85</v>
      </c>
      <c r="E415">
        <v>7000</v>
      </c>
      <c r="F415" t="s">
        <v>1415</v>
      </c>
      <c r="G415" t="s">
        <v>1415</v>
      </c>
    </row>
    <row r="416" spans="1:7" x14ac:dyDescent="0.3">
      <c r="A416" t="s">
        <v>1634</v>
      </c>
      <c r="B416" t="s">
        <v>1637</v>
      </c>
      <c r="C416" t="s">
        <v>1638</v>
      </c>
      <c r="D416" t="s">
        <v>85</v>
      </c>
      <c r="E416">
        <v>1001</v>
      </c>
      <c r="F416" t="s">
        <v>85</v>
      </c>
      <c r="G416" t="s">
        <v>85</v>
      </c>
    </row>
    <row r="417" spans="1:7" x14ac:dyDescent="0.3">
      <c r="A417" t="s">
        <v>1634</v>
      </c>
      <c r="B417" t="s">
        <v>1639</v>
      </c>
      <c r="C417" t="s">
        <v>1640</v>
      </c>
      <c r="D417" t="s">
        <v>85</v>
      </c>
      <c r="E417">
        <v>890</v>
      </c>
      <c r="F417" t="s">
        <v>85</v>
      </c>
      <c r="G417" t="s">
        <v>85</v>
      </c>
    </row>
    <row r="418" spans="1:7" x14ac:dyDescent="0.3">
      <c r="A418" t="s">
        <v>1416</v>
      </c>
      <c r="B418" t="s">
        <v>7486</v>
      </c>
      <c r="C418" t="s">
        <v>7487</v>
      </c>
      <c r="D418" t="s">
        <v>85</v>
      </c>
      <c r="E418">
        <v>3856</v>
      </c>
      <c r="F418" t="s">
        <v>85</v>
      </c>
      <c r="G418" t="s">
        <v>85</v>
      </c>
    </row>
    <row r="419" spans="1:7" x14ac:dyDescent="0.3">
      <c r="A419" t="s">
        <v>1416</v>
      </c>
      <c r="B419" t="s">
        <v>7488</v>
      </c>
      <c r="C419" t="s">
        <v>7487</v>
      </c>
      <c r="D419" t="s">
        <v>85</v>
      </c>
      <c r="E419">
        <v>4763</v>
      </c>
      <c r="F419" t="s">
        <v>85</v>
      </c>
      <c r="G419" t="s">
        <v>85</v>
      </c>
    </row>
    <row r="420" spans="1:7" x14ac:dyDescent="0.3">
      <c r="A420" t="s">
        <v>1416</v>
      </c>
      <c r="B420" t="s">
        <v>2126</v>
      </c>
      <c r="C420" t="s">
        <v>547</v>
      </c>
      <c r="D420" t="s">
        <v>85</v>
      </c>
      <c r="E420">
        <v>1520</v>
      </c>
      <c r="F420" t="s">
        <v>85</v>
      </c>
      <c r="G420" t="s">
        <v>85</v>
      </c>
    </row>
    <row r="421" spans="1:7" x14ac:dyDescent="0.3">
      <c r="A421" t="s">
        <v>1416</v>
      </c>
      <c r="B421" t="s">
        <v>2127</v>
      </c>
      <c r="C421" t="s">
        <v>547</v>
      </c>
      <c r="D421" t="s">
        <v>85</v>
      </c>
      <c r="E421">
        <v>1520</v>
      </c>
      <c r="F421" t="s">
        <v>85</v>
      </c>
      <c r="G421" t="s">
        <v>85</v>
      </c>
    </row>
    <row r="422" spans="1:7" x14ac:dyDescent="0.3">
      <c r="A422" t="s">
        <v>1416</v>
      </c>
      <c r="B422" t="s">
        <v>2206</v>
      </c>
      <c r="C422" t="s">
        <v>2207</v>
      </c>
      <c r="D422" t="s">
        <v>85</v>
      </c>
      <c r="E422">
        <v>5080</v>
      </c>
      <c r="F422" t="s">
        <v>85</v>
      </c>
      <c r="G422" t="s">
        <v>85</v>
      </c>
    </row>
    <row r="423" spans="1:7" x14ac:dyDescent="0.3">
      <c r="A423" t="s">
        <v>1416</v>
      </c>
      <c r="B423" t="s">
        <v>2259</v>
      </c>
      <c r="C423" t="s">
        <v>2260</v>
      </c>
      <c r="D423" t="s">
        <v>85</v>
      </c>
      <c r="E423">
        <v>5400</v>
      </c>
      <c r="F423" t="s">
        <v>85</v>
      </c>
      <c r="G423" t="s">
        <v>85</v>
      </c>
    </row>
    <row r="424" spans="1:7" x14ac:dyDescent="0.3">
      <c r="A424" t="s">
        <v>1416</v>
      </c>
      <c r="B424" t="s">
        <v>2261</v>
      </c>
      <c r="C424" t="s">
        <v>2260</v>
      </c>
      <c r="D424" t="s">
        <v>85</v>
      </c>
      <c r="E424">
        <v>5400</v>
      </c>
      <c r="F424" t="s">
        <v>85</v>
      </c>
      <c r="G424" t="s">
        <v>85</v>
      </c>
    </row>
    <row r="425" spans="1:7" x14ac:dyDescent="0.3">
      <c r="A425" t="s">
        <v>1416</v>
      </c>
      <c r="B425" t="s">
        <v>2281</v>
      </c>
      <c r="C425" t="s">
        <v>2282</v>
      </c>
      <c r="D425" t="s">
        <v>85</v>
      </c>
      <c r="E425">
        <v>1452</v>
      </c>
      <c r="F425" t="s">
        <v>85</v>
      </c>
      <c r="G425" t="s">
        <v>85</v>
      </c>
    </row>
    <row r="426" spans="1:7" x14ac:dyDescent="0.3">
      <c r="A426" t="s">
        <v>1416</v>
      </c>
      <c r="B426" t="s">
        <v>2294</v>
      </c>
      <c r="C426" t="s">
        <v>2295</v>
      </c>
      <c r="D426" t="s">
        <v>85</v>
      </c>
      <c r="E426">
        <v>1338</v>
      </c>
      <c r="F426" t="s">
        <v>85</v>
      </c>
      <c r="G426" t="s">
        <v>85</v>
      </c>
    </row>
    <row r="427" spans="1:7" x14ac:dyDescent="0.3">
      <c r="A427" t="s">
        <v>1634</v>
      </c>
      <c r="B427" t="s">
        <v>1641</v>
      </c>
      <c r="C427" t="s">
        <v>1642</v>
      </c>
      <c r="D427" t="s">
        <v>85</v>
      </c>
      <c r="E427">
        <v>700</v>
      </c>
      <c r="F427" t="s">
        <v>85</v>
      </c>
      <c r="G427" t="s">
        <v>85</v>
      </c>
    </row>
    <row r="428" spans="1:7" x14ac:dyDescent="0.3">
      <c r="A428" t="s">
        <v>1751</v>
      </c>
      <c r="B428" t="s">
        <v>1752</v>
      </c>
      <c r="C428" t="s">
        <v>1753</v>
      </c>
      <c r="D428" t="s">
        <v>85</v>
      </c>
      <c r="E428">
        <v>0</v>
      </c>
      <c r="F428" t="s">
        <v>85</v>
      </c>
      <c r="G428" t="s">
        <v>85</v>
      </c>
    </row>
    <row r="429" spans="1:7" x14ac:dyDescent="0.3">
      <c r="A429" t="s">
        <v>1645</v>
      </c>
      <c r="B429" t="s">
        <v>1981</v>
      </c>
      <c r="C429" t="s">
        <v>490</v>
      </c>
      <c r="D429" t="s">
        <v>85</v>
      </c>
      <c r="E429">
        <v>2500</v>
      </c>
      <c r="F429" t="s">
        <v>85</v>
      </c>
      <c r="G429" t="s">
        <v>85</v>
      </c>
    </row>
    <row r="430" spans="1:7" x14ac:dyDescent="0.3">
      <c r="A430" t="s">
        <v>1645</v>
      </c>
      <c r="B430" t="s">
        <v>1646</v>
      </c>
      <c r="C430" t="s">
        <v>1647</v>
      </c>
      <c r="D430" t="s">
        <v>85</v>
      </c>
      <c r="E430">
        <v>2250</v>
      </c>
      <c r="F430" t="s">
        <v>85</v>
      </c>
      <c r="G430" t="s">
        <v>85</v>
      </c>
    </row>
    <row r="431" spans="1:7" x14ac:dyDescent="0.3">
      <c r="A431" t="s">
        <v>1645</v>
      </c>
      <c r="B431" t="s">
        <v>1648</v>
      </c>
      <c r="C431" t="s">
        <v>1649</v>
      </c>
      <c r="D431" t="s">
        <v>88</v>
      </c>
      <c r="E431">
        <v>13000</v>
      </c>
      <c r="F431" t="s">
        <v>1415</v>
      </c>
      <c r="G431" t="s">
        <v>1415</v>
      </c>
    </row>
    <row r="432" spans="1:7" x14ac:dyDescent="0.3">
      <c r="A432" t="s">
        <v>1650</v>
      </c>
      <c r="B432" t="s">
        <v>1651</v>
      </c>
      <c r="C432" t="s">
        <v>1652</v>
      </c>
      <c r="D432" t="s">
        <v>85</v>
      </c>
      <c r="E432">
        <v>630</v>
      </c>
      <c r="F432" t="s">
        <v>85</v>
      </c>
      <c r="G432" t="s">
        <v>85</v>
      </c>
    </row>
    <row r="433" spans="1:7" x14ac:dyDescent="0.3">
      <c r="A433" t="s">
        <v>1664</v>
      </c>
      <c r="B433" t="s">
        <v>1665</v>
      </c>
      <c r="C433" t="s">
        <v>1666</v>
      </c>
      <c r="D433" t="s">
        <v>85</v>
      </c>
      <c r="E433">
        <v>0</v>
      </c>
      <c r="F433" t="s">
        <v>85</v>
      </c>
      <c r="G433" t="s">
        <v>85</v>
      </c>
    </row>
    <row r="434" spans="1:7" x14ac:dyDescent="0.3">
      <c r="A434" t="s">
        <v>1688</v>
      </c>
      <c r="B434" t="s">
        <v>1689</v>
      </c>
      <c r="C434" t="s">
        <v>1690</v>
      </c>
      <c r="D434" t="s">
        <v>85</v>
      </c>
      <c r="E434">
        <v>0</v>
      </c>
      <c r="F434" t="s">
        <v>85</v>
      </c>
      <c r="G434" t="s">
        <v>85</v>
      </c>
    </row>
    <row r="435" spans="1:7" x14ac:dyDescent="0.3">
      <c r="A435" t="s">
        <v>1694</v>
      </c>
      <c r="B435" t="s">
        <v>1695</v>
      </c>
      <c r="C435" t="s">
        <v>1696</v>
      </c>
      <c r="D435" t="s">
        <v>85</v>
      </c>
      <c r="E435">
        <v>0</v>
      </c>
      <c r="F435" t="s">
        <v>85</v>
      </c>
      <c r="G435" t="s">
        <v>85</v>
      </c>
    </row>
    <row r="436" spans="1:7" x14ac:dyDescent="0.3">
      <c r="A436" t="s">
        <v>3639</v>
      </c>
      <c r="B436" t="s">
        <v>4081</v>
      </c>
      <c r="C436" t="s">
        <v>4082</v>
      </c>
      <c r="D436" t="s">
        <v>85</v>
      </c>
      <c r="E436">
        <v>1440</v>
      </c>
      <c r="F436" t="s">
        <v>85</v>
      </c>
      <c r="G436" t="s">
        <v>85</v>
      </c>
    </row>
    <row r="437" spans="1:7" x14ac:dyDescent="0.3">
      <c r="A437" t="s">
        <v>2080</v>
      </c>
      <c r="B437" t="s">
        <v>2081</v>
      </c>
      <c r="C437" t="s">
        <v>2082</v>
      </c>
      <c r="D437" t="s">
        <v>85</v>
      </c>
      <c r="E437">
        <v>0</v>
      </c>
      <c r="F437" t="s">
        <v>85</v>
      </c>
      <c r="G437" t="s">
        <v>85</v>
      </c>
    </row>
    <row r="438" spans="1:7" x14ac:dyDescent="0.3">
      <c r="A438" t="s">
        <v>6697</v>
      </c>
      <c r="B438" t="s">
        <v>6698</v>
      </c>
      <c r="C438" t="s">
        <v>6699</v>
      </c>
      <c r="D438" t="s">
        <v>85</v>
      </c>
      <c r="E438">
        <v>0</v>
      </c>
      <c r="F438" t="s">
        <v>85</v>
      </c>
      <c r="G438" t="s">
        <v>85</v>
      </c>
    </row>
    <row r="439" spans="1:7" x14ac:dyDescent="0.3">
      <c r="A439" t="s">
        <v>1513</v>
      </c>
      <c r="B439" t="s">
        <v>1616</v>
      </c>
      <c r="C439" t="s">
        <v>1617</v>
      </c>
      <c r="D439" t="s">
        <v>85</v>
      </c>
      <c r="E439">
        <v>715</v>
      </c>
      <c r="F439" t="s">
        <v>85</v>
      </c>
      <c r="G439" t="s">
        <v>85</v>
      </c>
    </row>
    <row r="440" spans="1:7" x14ac:dyDescent="0.3">
      <c r="A440" t="s">
        <v>2088</v>
      </c>
      <c r="B440" t="s">
        <v>4547</v>
      </c>
      <c r="C440" t="s">
        <v>4548</v>
      </c>
      <c r="D440" t="s">
        <v>85</v>
      </c>
      <c r="E440">
        <v>800</v>
      </c>
      <c r="F440" t="s">
        <v>85</v>
      </c>
      <c r="G440" t="s">
        <v>85</v>
      </c>
    </row>
    <row r="441" spans="1:7" x14ac:dyDescent="0.3">
      <c r="A441" t="s">
        <v>6658</v>
      </c>
      <c r="B441" t="s">
        <v>6683</v>
      </c>
      <c r="C441" t="s">
        <v>6684</v>
      </c>
      <c r="D441" t="s">
        <v>85</v>
      </c>
      <c r="E441">
        <v>0</v>
      </c>
      <c r="F441" t="s">
        <v>85</v>
      </c>
      <c r="G441" t="s">
        <v>85</v>
      </c>
    </row>
    <row r="442" spans="1:7" x14ac:dyDescent="0.3">
      <c r="A442" t="s">
        <v>6658</v>
      </c>
      <c r="B442" t="s">
        <v>6685</v>
      </c>
      <c r="C442" t="s">
        <v>6686</v>
      </c>
      <c r="D442" t="s">
        <v>85</v>
      </c>
      <c r="E442">
        <v>0</v>
      </c>
      <c r="F442" t="s">
        <v>85</v>
      </c>
      <c r="G442" t="s">
        <v>85</v>
      </c>
    </row>
    <row r="443" spans="1:7" x14ac:dyDescent="0.3">
      <c r="A443" t="s">
        <v>1691</v>
      </c>
      <c r="B443" t="s">
        <v>1692</v>
      </c>
      <c r="C443" t="s">
        <v>1693</v>
      </c>
      <c r="D443" t="s">
        <v>85</v>
      </c>
      <c r="E443">
        <v>0</v>
      </c>
      <c r="F443" t="s">
        <v>85</v>
      </c>
      <c r="G443" t="s">
        <v>85</v>
      </c>
    </row>
    <row r="444" spans="1:7" x14ac:dyDescent="0.3">
      <c r="A444" t="s">
        <v>1410</v>
      </c>
      <c r="B444" t="s">
        <v>1411</v>
      </c>
      <c r="C444" t="s">
        <v>1412</v>
      </c>
      <c r="D444" t="s">
        <v>88</v>
      </c>
      <c r="E444">
        <v>11300</v>
      </c>
      <c r="F444" t="s">
        <v>85</v>
      </c>
      <c r="G444" t="s">
        <v>85</v>
      </c>
    </row>
    <row r="445" spans="1:7" x14ac:dyDescent="0.3">
      <c r="A445" t="s">
        <v>1702</v>
      </c>
      <c r="B445" t="s">
        <v>1703</v>
      </c>
      <c r="C445" t="s">
        <v>1704</v>
      </c>
      <c r="D445" t="s">
        <v>85</v>
      </c>
      <c r="E445">
        <v>0</v>
      </c>
      <c r="F445" t="s">
        <v>85</v>
      </c>
      <c r="G445" t="s">
        <v>85</v>
      </c>
    </row>
    <row r="446" spans="1:7" x14ac:dyDescent="0.3">
      <c r="A446" t="s">
        <v>1590</v>
      </c>
      <c r="B446" t="s">
        <v>1604</v>
      </c>
      <c r="C446" t="s">
        <v>1605</v>
      </c>
      <c r="D446" t="s">
        <v>85</v>
      </c>
      <c r="E446">
        <v>3447</v>
      </c>
      <c r="F446" t="s">
        <v>85</v>
      </c>
      <c r="G446" t="s">
        <v>85</v>
      </c>
    </row>
    <row r="447" spans="1:7" x14ac:dyDescent="0.3">
      <c r="A447" t="s">
        <v>4734</v>
      </c>
      <c r="B447" t="s">
        <v>5987</v>
      </c>
      <c r="C447" t="s">
        <v>5988</v>
      </c>
      <c r="D447" t="s">
        <v>85</v>
      </c>
      <c r="E447">
        <v>650</v>
      </c>
      <c r="F447" t="s">
        <v>85</v>
      </c>
      <c r="G447" t="s">
        <v>85</v>
      </c>
    </row>
    <row r="448" spans="1:7" x14ac:dyDescent="0.3">
      <c r="A448" t="s">
        <v>5450</v>
      </c>
      <c r="B448" t="s">
        <v>5451</v>
      </c>
      <c r="C448" t="s">
        <v>5450</v>
      </c>
      <c r="D448" t="s">
        <v>85</v>
      </c>
      <c r="E448">
        <v>0</v>
      </c>
      <c r="F448" t="s">
        <v>85</v>
      </c>
      <c r="G448" t="s">
        <v>85</v>
      </c>
    </row>
    <row r="449" spans="1:7" x14ac:dyDescent="0.3">
      <c r="A449" t="s">
        <v>1682</v>
      </c>
      <c r="B449" t="s">
        <v>1705</v>
      </c>
      <c r="C449" t="s">
        <v>1706</v>
      </c>
      <c r="D449" t="s">
        <v>85</v>
      </c>
      <c r="E449">
        <v>0</v>
      </c>
      <c r="F449" t="s">
        <v>85</v>
      </c>
      <c r="G449" t="s">
        <v>85</v>
      </c>
    </row>
    <row r="450" spans="1:7" x14ac:dyDescent="0.3">
      <c r="A450" t="s">
        <v>3161</v>
      </c>
      <c r="B450" t="s">
        <v>4741</v>
      </c>
      <c r="C450" t="s">
        <v>4742</v>
      </c>
      <c r="D450" t="s">
        <v>85</v>
      </c>
      <c r="E450">
        <v>703</v>
      </c>
      <c r="F450" t="s">
        <v>85</v>
      </c>
      <c r="G450" t="s">
        <v>85</v>
      </c>
    </row>
    <row r="451" spans="1:7" x14ac:dyDescent="0.3">
      <c r="A451" t="s">
        <v>1521</v>
      </c>
      <c r="B451" t="s">
        <v>1522</v>
      </c>
      <c r="C451" t="s">
        <v>1523</v>
      </c>
      <c r="D451" t="s">
        <v>85</v>
      </c>
      <c r="E451">
        <v>3800</v>
      </c>
      <c r="F451" t="s">
        <v>85</v>
      </c>
      <c r="G451" t="s">
        <v>85</v>
      </c>
    </row>
    <row r="452" spans="1:7" x14ac:dyDescent="0.3">
      <c r="A452" t="s">
        <v>1707</v>
      </c>
      <c r="B452" t="s">
        <v>1708</v>
      </c>
      <c r="C452" t="s">
        <v>1709</v>
      </c>
      <c r="D452" t="s">
        <v>85</v>
      </c>
      <c r="E452">
        <v>0</v>
      </c>
      <c r="F452" t="s">
        <v>85</v>
      </c>
      <c r="G452" t="s">
        <v>85</v>
      </c>
    </row>
    <row r="453" spans="1:7" x14ac:dyDescent="0.3">
      <c r="A453" t="s">
        <v>4477</v>
      </c>
      <c r="B453" t="s">
        <v>7119</v>
      </c>
      <c r="C453" t="s">
        <v>7120</v>
      </c>
      <c r="D453" t="s">
        <v>85</v>
      </c>
      <c r="E453">
        <v>1150</v>
      </c>
      <c r="F453" t="s">
        <v>85</v>
      </c>
      <c r="G453" t="s">
        <v>85</v>
      </c>
    </row>
    <row r="454" spans="1:7" x14ac:dyDescent="0.3">
      <c r="A454" t="s">
        <v>2872</v>
      </c>
      <c r="B454" t="s">
        <v>2873</v>
      </c>
      <c r="C454" t="s">
        <v>2874</v>
      </c>
      <c r="D454" t="s">
        <v>85</v>
      </c>
      <c r="E454">
        <v>953</v>
      </c>
      <c r="F454" t="s">
        <v>85</v>
      </c>
      <c r="G454" t="s">
        <v>85</v>
      </c>
    </row>
    <row r="455" spans="1:7" x14ac:dyDescent="0.3">
      <c r="A455" t="s">
        <v>6794</v>
      </c>
      <c r="B455" t="s">
        <v>6795</v>
      </c>
      <c r="C455" t="s">
        <v>6796</v>
      </c>
      <c r="D455" t="s">
        <v>85</v>
      </c>
      <c r="E455">
        <v>0</v>
      </c>
      <c r="F455" t="s">
        <v>85</v>
      </c>
      <c r="G455" t="s">
        <v>85</v>
      </c>
    </row>
    <row r="456" spans="1:7" x14ac:dyDescent="0.3">
      <c r="A456" t="s">
        <v>5750</v>
      </c>
      <c r="B456" t="s">
        <v>5751</v>
      </c>
      <c r="C456" t="s">
        <v>5752</v>
      </c>
      <c r="D456" t="s">
        <v>85</v>
      </c>
      <c r="E456">
        <v>0</v>
      </c>
      <c r="F456" t="s">
        <v>85</v>
      </c>
      <c r="G456" t="s">
        <v>85</v>
      </c>
    </row>
    <row r="457" spans="1:7" x14ac:dyDescent="0.3">
      <c r="A457" t="s">
        <v>5750</v>
      </c>
      <c r="B457" t="s">
        <v>5753</v>
      </c>
      <c r="C457" t="s">
        <v>5754</v>
      </c>
      <c r="D457" t="s">
        <v>85</v>
      </c>
      <c r="E457">
        <v>0</v>
      </c>
      <c r="F457" t="s">
        <v>85</v>
      </c>
      <c r="G457" t="s">
        <v>85</v>
      </c>
    </row>
    <row r="458" spans="1:7" x14ac:dyDescent="0.3">
      <c r="A458" t="s">
        <v>1861</v>
      </c>
      <c r="B458" t="s">
        <v>1862</v>
      </c>
      <c r="C458" t="s">
        <v>1863</v>
      </c>
      <c r="D458" t="s">
        <v>85</v>
      </c>
      <c r="E458">
        <v>750</v>
      </c>
      <c r="F458" t="s">
        <v>85</v>
      </c>
      <c r="G458" t="s">
        <v>85</v>
      </c>
    </row>
    <row r="459" spans="1:7" x14ac:dyDescent="0.3">
      <c r="A459" t="s">
        <v>1716</v>
      </c>
      <c r="B459" t="s">
        <v>1717</v>
      </c>
      <c r="C459" t="s">
        <v>1718</v>
      </c>
      <c r="D459" t="s">
        <v>85</v>
      </c>
      <c r="E459">
        <v>2864</v>
      </c>
      <c r="F459" t="s">
        <v>85</v>
      </c>
      <c r="G459" t="s">
        <v>85</v>
      </c>
    </row>
    <row r="460" spans="1:7" x14ac:dyDescent="0.3">
      <c r="A460" t="s">
        <v>5416</v>
      </c>
      <c r="B460" t="s">
        <v>5417</v>
      </c>
      <c r="C460" t="s">
        <v>5418</v>
      </c>
      <c r="D460" t="s">
        <v>85</v>
      </c>
      <c r="E460">
        <v>920</v>
      </c>
      <c r="F460" t="s">
        <v>85</v>
      </c>
      <c r="G460" t="s">
        <v>85</v>
      </c>
    </row>
    <row r="461" spans="1:7" x14ac:dyDescent="0.3">
      <c r="A461" t="s">
        <v>1722</v>
      </c>
      <c r="B461" t="s">
        <v>1723</v>
      </c>
      <c r="C461" t="s">
        <v>1724</v>
      </c>
      <c r="D461" t="s">
        <v>85</v>
      </c>
      <c r="E461">
        <v>0</v>
      </c>
      <c r="F461" t="s">
        <v>85</v>
      </c>
      <c r="G461" t="s">
        <v>85</v>
      </c>
    </row>
    <row r="462" spans="1:7" x14ac:dyDescent="0.3">
      <c r="A462" t="s">
        <v>1625</v>
      </c>
      <c r="B462" t="s">
        <v>1626</v>
      </c>
      <c r="C462" t="s">
        <v>1627</v>
      </c>
      <c r="D462" t="s">
        <v>85</v>
      </c>
      <c r="E462">
        <v>1089</v>
      </c>
      <c r="F462" t="s">
        <v>85</v>
      </c>
      <c r="G462" t="s">
        <v>85</v>
      </c>
    </row>
    <row r="463" spans="1:7" x14ac:dyDescent="0.3">
      <c r="A463" t="s">
        <v>4085</v>
      </c>
      <c r="B463" t="s">
        <v>4086</v>
      </c>
      <c r="C463" t="s">
        <v>4087</v>
      </c>
      <c r="D463" t="s">
        <v>85</v>
      </c>
      <c r="E463">
        <v>2858</v>
      </c>
      <c r="F463" t="s">
        <v>85</v>
      </c>
      <c r="G463" t="s">
        <v>85</v>
      </c>
    </row>
    <row r="464" spans="1:7" x14ac:dyDescent="0.3">
      <c r="A464" t="s">
        <v>2921</v>
      </c>
      <c r="B464" t="s">
        <v>2924</v>
      </c>
      <c r="C464" t="s">
        <v>2925</v>
      </c>
      <c r="D464" t="s">
        <v>85</v>
      </c>
      <c r="E464">
        <v>1500</v>
      </c>
      <c r="F464" t="s">
        <v>85</v>
      </c>
      <c r="G464" t="s">
        <v>85</v>
      </c>
    </row>
    <row r="465" spans="1:7" x14ac:dyDescent="0.3">
      <c r="A465" t="s">
        <v>4477</v>
      </c>
      <c r="B465" t="s">
        <v>4582</v>
      </c>
      <c r="C465" t="s">
        <v>4574</v>
      </c>
      <c r="D465" t="s">
        <v>85</v>
      </c>
      <c r="E465">
        <v>4536</v>
      </c>
      <c r="F465" t="s">
        <v>85</v>
      </c>
      <c r="G465" t="s">
        <v>85</v>
      </c>
    </row>
    <row r="466" spans="1:7" x14ac:dyDescent="0.3">
      <c r="A466" t="s">
        <v>2293</v>
      </c>
      <c r="B466" t="s">
        <v>5274</v>
      </c>
      <c r="C466" t="s">
        <v>1385</v>
      </c>
      <c r="D466" t="s">
        <v>85</v>
      </c>
      <c r="E466">
        <v>5330</v>
      </c>
      <c r="F466" t="s">
        <v>85</v>
      </c>
      <c r="G466" t="s">
        <v>85</v>
      </c>
    </row>
    <row r="467" spans="1:7" x14ac:dyDescent="0.3">
      <c r="A467" t="s">
        <v>1792</v>
      </c>
      <c r="B467" t="s">
        <v>3708</v>
      </c>
      <c r="C467" t="s">
        <v>3709</v>
      </c>
      <c r="D467" t="s">
        <v>85</v>
      </c>
      <c r="E467">
        <v>580</v>
      </c>
      <c r="F467" t="s">
        <v>85</v>
      </c>
      <c r="G467" t="s">
        <v>85</v>
      </c>
    </row>
    <row r="468" spans="1:7" x14ac:dyDescent="0.3">
      <c r="A468" t="s">
        <v>2131</v>
      </c>
      <c r="B468" t="s">
        <v>4575</v>
      </c>
      <c r="C468" t="s">
        <v>4574</v>
      </c>
      <c r="D468" t="s">
        <v>85</v>
      </c>
      <c r="E468">
        <v>4536</v>
      </c>
      <c r="F468" t="s">
        <v>85</v>
      </c>
      <c r="G468" t="s">
        <v>85</v>
      </c>
    </row>
    <row r="469" spans="1:7" x14ac:dyDescent="0.3">
      <c r="A469" t="s">
        <v>2131</v>
      </c>
      <c r="B469" t="s">
        <v>4576</v>
      </c>
      <c r="C469" t="s">
        <v>4574</v>
      </c>
      <c r="D469" t="s">
        <v>85</v>
      </c>
      <c r="E469">
        <v>4536</v>
      </c>
      <c r="F469" t="s">
        <v>85</v>
      </c>
      <c r="G469" t="s">
        <v>85</v>
      </c>
    </row>
    <row r="470" spans="1:7" x14ac:dyDescent="0.3">
      <c r="A470" t="s">
        <v>2131</v>
      </c>
      <c r="B470" t="s">
        <v>4577</v>
      </c>
      <c r="C470" t="s">
        <v>4574</v>
      </c>
      <c r="D470" t="s">
        <v>85</v>
      </c>
      <c r="E470">
        <v>4536</v>
      </c>
      <c r="F470" t="s">
        <v>85</v>
      </c>
      <c r="G470" t="s">
        <v>85</v>
      </c>
    </row>
    <row r="471" spans="1:7" x14ac:dyDescent="0.3">
      <c r="A471" t="s">
        <v>2131</v>
      </c>
      <c r="B471" t="s">
        <v>4578</v>
      </c>
      <c r="C471" t="s">
        <v>4574</v>
      </c>
      <c r="D471" t="s">
        <v>85</v>
      </c>
      <c r="E471">
        <v>4536</v>
      </c>
      <c r="F471" t="s">
        <v>85</v>
      </c>
      <c r="G471" t="s">
        <v>85</v>
      </c>
    </row>
    <row r="472" spans="1:7" x14ac:dyDescent="0.3">
      <c r="A472" t="s">
        <v>2131</v>
      </c>
      <c r="B472" t="s">
        <v>7124</v>
      </c>
      <c r="C472" t="s">
        <v>7122</v>
      </c>
      <c r="D472" t="s">
        <v>88</v>
      </c>
      <c r="E472">
        <v>8391</v>
      </c>
      <c r="F472" t="s">
        <v>1415</v>
      </c>
      <c r="G472" t="s">
        <v>1415</v>
      </c>
    </row>
    <row r="473" spans="1:7" x14ac:dyDescent="0.3">
      <c r="A473" t="s">
        <v>2131</v>
      </c>
      <c r="B473" t="s">
        <v>7125</v>
      </c>
      <c r="C473" t="s">
        <v>7122</v>
      </c>
      <c r="D473" t="s">
        <v>88</v>
      </c>
      <c r="E473">
        <v>8391</v>
      </c>
      <c r="F473" t="s">
        <v>1415</v>
      </c>
      <c r="G473" t="s">
        <v>1415</v>
      </c>
    </row>
    <row r="474" spans="1:7" x14ac:dyDescent="0.3">
      <c r="A474" t="s">
        <v>1439</v>
      </c>
      <c r="B474" t="s">
        <v>6440</v>
      </c>
      <c r="C474" t="s">
        <v>6438</v>
      </c>
      <c r="D474" t="s">
        <v>88</v>
      </c>
      <c r="E474">
        <v>8700</v>
      </c>
      <c r="F474" t="s">
        <v>1415</v>
      </c>
      <c r="G474" t="s">
        <v>1415</v>
      </c>
    </row>
    <row r="475" spans="1:7" x14ac:dyDescent="0.3">
      <c r="A475" t="s">
        <v>5502</v>
      </c>
      <c r="B475" t="s">
        <v>5515</v>
      </c>
      <c r="C475" t="s">
        <v>5516</v>
      </c>
      <c r="D475" t="s">
        <v>88</v>
      </c>
      <c r="E475">
        <v>10000</v>
      </c>
      <c r="F475" t="s">
        <v>1415</v>
      </c>
      <c r="G475" t="s">
        <v>1415</v>
      </c>
    </row>
    <row r="476" spans="1:7" x14ac:dyDescent="0.3">
      <c r="A476" t="s">
        <v>4343</v>
      </c>
      <c r="B476" t="s">
        <v>4439</v>
      </c>
      <c r="C476" t="s">
        <v>4430</v>
      </c>
      <c r="D476" t="s">
        <v>88</v>
      </c>
      <c r="E476">
        <v>10659</v>
      </c>
      <c r="F476" t="s">
        <v>1415</v>
      </c>
      <c r="G476" t="s">
        <v>1415</v>
      </c>
    </row>
    <row r="477" spans="1:7" x14ac:dyDescent="0.3">
      <c r="A477" t="s">
        <v>4331</v>
      </c>
      <c r="B477" t="s">
        <v>4479</v>
      </c>
      <c r="C477" t="s">
        <v>1302</v>
      </c>
      <c r="D477" t="s">
        <v>88</v>
      </c>
      <c r="E477">
        <v>10433</v>
      </c>
      <c r="F477" t="s">
        <v>1415</v>
      </c>
      <c r="G477" t="s">
        <v>1415</v>
      </c>
    </row>
    <row r="478" spans="1:7" x14ac:dyDescent="0.3">
      <c r="A478" t="s">
        <v>2672</v>
      </c>
      <c r="B478" t="s">
        <v>4479</v>
      </c>
      <c r="C478" t="s">
        <v>1302</v>
      </c>
      <c r="D478" t="s">
        <v>88</v>
      </c>
      <c r="E478">
        <v>10433</v>
      </c>
      <c r="F478" t="s">
        <v>1415</v>
      </c>
      <c r="G478" t="s">
        <v>1415</v>
      </c>
    </row>
    <row r="479" spans="1:7" x14ac:dyDescent="0.3">
      <c r="A479" t="s">
        <v>2193</v>
      </c>
      <c r="B479" t="s">
        <v>4473</v>
      </c>
      <c r="C479" t="s">
        <v>1302</v>
      </c>
      <c r="D479" t="s">
        <v>88</v>
      </c>
      <c r="E479">
        <v>10433</v>
      </c>
      <c r="F479" t="s">
        <v>1415</v>
      </c>
      <c r="G479" t="s">
        <v>1415</v>
      </c>
    </row>
    <row r="480" spans="1:7" x14ac:dyDescent="0.3">
      <c r="A480" t="s">
        <v>4477</v>
      </c>
      <c r="B480" t="s">
        <v>4473</v>
      </c>
      <c r="C480" t="s">
        <v>1302</v>
      </c>
      <c r="D480" t="s">
        <v>88</v>
      </c>
      <c r="E480">
        <v>10433</v>
      </c>
      <c r="F480" t="s">
        <v>1415</v>
      </c>
      <c r="G480" t="s">
        <v>1415</v>
      </c>
    </row>
    <row r="481" spans="1:7" x14ac:dyDescent="0.3">
      <c r="A481" t="s">
        <v>2672</v>
      </c>
      <c r="B481" t="s">
        <v>4473</v>
      </c>
      <c r="C481" t="s">
        <v>1302</v>
      </c>
      <c r="D481" t="s">
        <v>88</v>
      </c>
      <c r="E481">
        <v>10433</v>
      </c>
      <c r="F481" t="s">
        <v>1415</v>
      </c>
      <c r="G481" t="s">
        <v>1415</v>
      </c>
    </row>
    <row r="482" spans="1:7" x14ac:dyDescent="0.3">
      <c r="A482" t="s">
        <v>2672</v>
      </c>
      <c r="B482" t="s">
        <v>4482</v>
      </c>
      <c r="C482" t="s">
        <v>1302</v>
      </c>
      <c r="D482" t="s">
        <v>88</v>
      </c>
      <c r="E482">
        <v>10433</v>
      </c>
      <c r="F482" t="s">
        <v>1415</v>
      </c>
      <c r="G482" t="s">
        <v>1415</v>
      </c>
    </row>
    <row r="483" spans="1:7" x14ac:dyDescent="0.3">
      <c r="A483" t="s">
        <v>2193</v>
      </c>
      <c r="B483" t="s">
        <v>4474</v>
      </c>
      <c r="C483" t="s">
        <v>1302</v>
      </c>
      <c r="D483" t="s">
        <v>88</v>
      </c>
      <c r="E483">
        <v>10433</v>
      </c>
      <c r="F483" t="s">
        <v>1415</v>
      </c>
      <c r="G483" t="s">
        <v>1415</v>
      </c>
    </row>
    <row r="484" spans="1:7" x14ac:dyDescent="0.3">
      <c r="A484" t="s">
        <v>4331</v>
      </c>
      <c r="B484" t="s">
        <v>4390</v>
      </c>
      <c r="C484" t="s">
        <v>4378</v>
      </c>
      <c r="D484" t="s">
        <v>85</v>
      </c>
      <c r="E484">
        <v>1519</v>
      </c>
      <c r="F484" t="s">
        <v>85</v>
      </c>
      <c r="G484" t="s">
        <v>85</v>
      </c>
    </row>
    <row r="485" spans="1:7" x14ac:dyDescent="0.3">
      <c r="A485" t="s">
        <v>4331</v>
      </c>
      <c r="B485" t="s">
        <v>4391</v>
      </c>
      <c r="C485" t="s">
        <v>4378</v>
      </c>
      <c r="D485" t="s">
        <v>85</v>
      </c>
      <c r="E485">
        <v>1519</v>
      </c>
      <c r="F485" t="s">
        <v>85</v>
      </c>
      <c r="G485" t="s">
        <v>85</v>
      </c>
    </row>
    <row r="486" spans="1:7" x14ac:dyDescent="0.3">
      <c r="A486" t="s">
        <v>2672</v>
      </c>
      <c r="B486" t="s">
        <v>4391</v>
      </c>
      <c r="C486" t="s">
        <v>4378</v>
      </c>
      <c r="D486" t="s">
        <v>85</v>
      </c>
      <c r="E486">
        <v>1519</v>
      </c>
      <c r="F486" t="s">
        <v>85</v>
      </c>
      <c r="G486" t="s">
        <v>85</v>
      </c>
    </row>
    <row r="487" spans="1:7" x14ac:dyDescent="0.3">
      <c r="A487" t="s">
        <v>3769</v>
      </c>
      <c r="B487" t="s">
        <v>4401</v>
      </c>
      <c r="C487" t="s">
        <v>4378</v>
      </c>
      <c r="D487" t="s">
        <v>85</v>
      </c>
      <c r="E487">
        <v>1519</v>
      </c>
      <c r="F487" t="s">
        <v>85</v>
      </c>
      <c r="G487" t="s">
        <v>85</v>
      </c>
    </row>
    <row r="488" spans="1:7" x14ac:dyDescent="0.3">
      <c r="A488" t="s">
        <v>2672</v>
      </c>
      <c r="B488" t="s">
        <v>5424</v>
      </c>
      <c r="C488" t="s">
        <v>5423</v>
      </c>
      <c r="D488" t="s">
        <v>85</v>
      </c>
      <c r="E488">
        <v>1700</v>
      </c>
      <c r="F488" t="s">
        <v>85</v>
      </c>
      <c r="G488" t="s">
        <v>85</v>
      </c>
    </row>
    <row r="489" spans="1:7" x14ac:dyDescent="0.3">
      <c r="A489" t="s">
        <v>5656</v>
      </c>
      <c r="B489" t="s">
        <v>5669</v>
      </c>
      <c r="C489" t="s">
        <v>5670</v>
      </c>
      <c r="D489" t="s">
        <v>85</v>
      </c>
      <c r="E489">
        <v>0</v>
      </c>
      <c r="F489" t="s">
        <v>85</v>
      </c>
      <c r="G489" t="s">
        <v>85</v>
      </c>
    </row>
    <row r="490" spans="1:7" x14ac:dyDescent="0.3">
      <c r="A490" t="s">
        <v>1725</v>
      </c>
      <c r="B490" t="s">
        <v>1726</v>
      </c>
      <c r="C490" t="s">
        <v>1727</v>
      </c>
      <c r="D490" t="s">
        <v>85</v>
      </c>
      <c r="E490">
        <v>0</v>
      </c>
      <c r="F490" t="s">
        <v>85</v>
      </c>
      <c r="G490" t="s">
        <v>85</v>
      </c>
    </row>
    <row r="491" spans="1:7" x14ac:dyDescent="0.3">
      <c r="A491" t="s">
        <v>1682</v>
      </c>
      <c r="B491" t="s">
        <v>1728</v>
      </c>
      <c r="C491" t="s">
        <v>1729</v>
      </c>
      <c r="D491" t="s">
        <v>85</v>
      </c>
      <c r="E491">
        <v>0</v>
      </c>
      <c r="F491" t="s">
        <v>85</v>
      </c>
      <c r="G491" t="s">
        <v>85</v>
      </c>
    </row>
    <row r="492" spans="1:7" x14ac:dyDescent="0.3">
      <c r="A492" t="s">
        <v>2088</v>
      </c>
      <c r="B492" t="s">
        <v>6273</v>
      </c>
      <c r="C492" t="s">
        <v>6274</v>
      </c>
      <c r="D492" t="s">
        <v>85</v>
      </c>
      <c r="E492">
        <v>1150</v>
      </c>
      <c r="F492" t="s">
        <v>85</v>
      </c>
      <c r="G492" t="s">
        <v>85</v>
      </c>
    </row>
    <row r="493" spans="1:7" x14ac:dyDescent="0.3">
      <c r="A493" t="s">
        <v>1679</v>
      </c>
      <c r="B493" t="s">
        <v>1680</v>
      </c>
      <c r="C493" t="s">
        <v>1681</v>
      </c>
      <c r="D493" t="s">
        <v>85</v>
      </c>
      <c r="E493">
        <v>862</v>
      </c>
      <c r="F493" t="s">
        <v>85</v>
      </c>
      <c r="G493" t="s">
        <v>85</v>
      </c>
    </row>
    <row r="494" spans="1:7" x14ac:dyDescent="0.3">
      <c r="A494" t="s">
        <v>2131</v>
      </c>
      <c r="B494" t="s">
        <v>5909</v>
      </c>
      <c r="C494" t="s">
        <v>5910</v>
      </c>
      <c r="D494" t="s">
        <v>85</v>
      </c>
      <c r="E494">
        <v>0</v>
      </c>
      <c r="F494" t="s">
        <v>85</v>
      </c>
      <c r="G494" t="s">
        <v>85</v>
      </c>
    </row>
    <row r="495" spans="1:7" x14ac:dyDescent="0.3">
      <c r="A495" t="s">
        <v>1661</v>
      </c>
      <c r="B495" t="s">
        <v>1662</v>
      </c>
      <c r="C495" t="s">
        <v>1663</v>
      </c>
      <c r="D495" t="s">
        <v>85</v>
      </c>
      <c r="E495">
        <v>0</v>
      </c>
      <c r="F495" t="s">
        <v>85</v>
      </c>
      <c r="G495" t="s">
        <v>85</v>
      </c>
    </row>
    <row r="496" spans="1:7" x14ac:dyDescent="0.3">
      <c r="A496" t="s">
        <v>2026</v>
      </c>
      <c r="B496" t="s">
        <v>1662</v>
      </c>
      <c r="C496" t="s">
        <v>7858</v>
      </c>
      <c r="D496" t="s">
        <v>88</v>
      </c>
      <c r="E496">
        <v>8400</v>
      </c>
      <c r="F496" t="s">
        <v>85</v>
      </c>
      <c r="G496" t="s">
        <v>85</v>
      </c>
    </row>
    <row r="497" spans="1:7" x14ac:dyDescent="0.3">
      <c r="A497" t="s">
        <v>1699</v>
      </c>
      <c r="B497" t="s">
        <v>1700</v>
      </c>
      <c r="C497" t="s">
        <v>1701</v>
      </c>
      <c r="D497" t="s">
        <v>85</v>
      </c>
      <c r="E497">
        <v>0</v>
      </c>
      <c r="F497" t="s">
        <v>85</v>
      </c>
      <c r="G497" t="s">
        <v>85</v>
      </c>
    </row>
    <row r="498" spans="1:7" x14ac:dyDescent="0.3">
      <c r="A498" t="s">
        <v>1730</v>
      </c>
      <c r="B498" t="s">
        <v>1731</v>
      </c>
      <c r="C498" t="s">
        <v>1732</v>
      </c>
      <c r="D498" t="s">
        <v>85</v>
      </c>
      <c r="E498">
        <v>1247</v>
      </c>
      <c r="F498" t="s">
        <v>85</v>
      </c>
      <c r="G498" t="s">
        <v>85</v>
      </c>
    </row>
    <row r="499" spans="1:7" x14ac:dyDescent="0.3">
      <c r="A499" t="s">
        <v>1733</v>
      </c>
      <c r="B499" t="s">
        <v>1734</v>
      </c>
      <c r="C499" t="s">
        <v>1735</v>
      </c>
      <c r="D499" t="s">
        <v>85</v>
      </c>
      <c r="E499">
        <v>0</v>
      </c>
      <c r="F499" t="s">
        <v>85</v>
      </c>
      <c r="G499" t="s">
        <v>85</v>
      </c>
    </row>
    <row r="500" spans="1:7" x14ac:dyDescent="0.3">
      <c r="A500" t="s">
        <v>1890</v>
      </c>
      <c r="B500" t="s">
        <v>1891</v>
      </c>
      <c r="C500" t="s">
        <v>1892</v>
      </c>
      <c r="D500" t="s">
        <v>85</v>
      </c>
      <c r="E500">
        <v>0</v>
      </c>
      <c r="F500" t="s">
        <v>85</v>
      </c>
      <c r="G500" t="s">
        <v>85</v>
      </c>
    </row>
    <row r="501" spans="1:7" x14ac:dyDescent="0.3">
      <c r="A501" t="s">
        <v>1699</v>
      </c>
      <c r="B501" t="s">
        <v>7382</v>
      </c>
      <c r="C501" t="s">
        <v>7383</v>
      </c>
      <c r="D501" t="s">
        <v>85</v>
      </c>
      <c r="E501">
        <v>748</v>
      </c>
      <c r="F501" t="s">
        <v>85</v>
      </c>
      <c r="G501" t="s">
        <v>85</v>
      </c>
    </row>
    <row r="502" spans="1:7" x14ac:dyDescent="0.3">
      <c r="A502" t="s">
        <v>3148</v>
      </c>
      <c r="B502" t="s">
        <v>3164</v>
      </c>
      <c r="C502" t="s">
        <v>3165</v>
      </c>
      <c r="D502" t="s">
        <v>85</v>
      </c>
      <c r="E502">
        <v>1180</v>
      </c>
      <c r="F502" t="s">
        <v>85</v>
      </c>
      <c r="G502" t="s">
        <v>85</v>
      </c>
    </row>
    <row r="503" spans="1:7" x14ac:dyDescent="0.3">
      <c r="A503" t="s">
        <v>6108</v>
      </c>
      <c r="B503" t="s">
        <v>6109</v>
      </c>
      <c r="C503" t="s">
        <v>6110</v>
      </c>
      <c r="D503" t="s">
        <v>85</v>
      </c>
      <c r="E503">
        <v>1724</v>
      </c>
      <c r="F503" t="s">
        <v>85</v>
      </c>
      <c r="G503" t="s">
        <v>85</v>
      </c>
    </row>
    <row r="504" spans="1:7" x14ac:dyDescent="0.3">
      <c r="A504" t="s">
        <v>4143</v>
      </c>
      <c r="B504" t="s">
        <v>4156</v>
      </c>
      <c r="C504" t="s">
        <v>4157</v>
      </c>
      <c r="D504" t="s">
        <v>85</v>
      </c>
      <c r="E504">
        <v>1905</v>
      </c>
      <c r="F504" t="s">
        <v>85</v>
      </c>
      <c r="G504" t="s">
        <v>85</v>
      </c>
    </row>
    <row r="505" spans="1:7" x14ac:dyDescent="0.3">
      <c r="A505" t="s">
        <v>5465</v>
      </c>
      <c r="B505" t="s">
        <v>6737</v>
      </c>
      <c r="C505" t="s">
        <v>6738</v>
      </c>
      <c r="D505" t="s">
        <v>88</v>
      </c>
      <c r="E505">
        <v>20000</v>
      </c>
      <c r="F505" t="s">
        <v>1415</v>
      </c>
      <c r="G505" t="s">
        <v>1415</v>
      </c>
    </row>
    <row r="506" spans="1:7" x14ac:dyDescent="0.3">
      <c r="A506" t="s">
        <v>1742</v>
      </c>
      <c r="B506" t="s">
        <v>1743</v>
      </c>
      <c r="C506" t="s">
        <v>1744</v>
      </c>
      <c r="D506" t="s">
        <v>85</v>
      </c>
      <c r="E506">
        <v>0</v>
      </c>
      <c r="F506" t="s">
        <v>85</v>
      </c>
      <c r="G506" t="s">
        <v>85</v>
      </c>
    </row>
    <row r="507" spans="1:7" x14ac:dyDescent="0.3">
      <c r="A507" t="s">
        <v>4908</v>
      </c>
      <c r="B507" t="s">
        <v>1743</v>
      </c>
      <c r="C507" t="s">
        <v>4909</v>
      </c>
      <c r="D507" t="s">
        <v>85</v>
      </c>
      <c r="E507">
        <v>0</v>
      </c>
      <c r="F507" t="s">
        <v>85</v>
      </c>
      <c r="G507" t="s">
        <v>85</v>
      </c>
    </row>
    <row r="508" spans="1:7" x14ac:dyDescent="0.3">
      <c r="A508" t="s">
        <v>7937</v>
      </c>
      <c r="B508" t="s">
        <v>1743</v>
      </c>
      <c r="C508" t="s">
        <v>7938</v>
      </c>
      <c r="D508" t="s">
        <v>85</v>
      </c>
      <c r="E508">
        <v>700</v>
      </c>
      <c r="F508" t="s">
        <v>85</v>
      </c>
      <c r="G508" t="s">
        <v>85</v>
      </c>
    </row>
    <row r="509" spans="1:7" x14ac:dyDescent="0.3">
      <c r="A509" t="s">
        <v>4908</v>
      </c>
      <c r="B509" t="s">
        <v>4910</v>
      </c>
      <c r="C509" t="s">
        <v>4911</v>
      </c>
      <c r="D509" t="s">
        <v>85</v>
      </c>
      <c r="E509">
        <v>0</v>
      </c>
      <c r="F509" t="s">
        <v>85</v>
      </c>
      <c r="G509" t="s">
        <v>85</v>
      </c>
    </row>
    <row r="510" spans="1:7" x14ac:dyDescent="0.3">
      <c r="A510" t="s">
        <v>1745</v>
      </c>
      <c r="B510" t="s">
        <v>1746</v>
      </c>
      <c r="C510" t="s">
        <v>1747</v>
      </c>
      <c r="D510" t="s">
        <v>85</v>
      </c>
      <c r="E510">
        <v>0</v>
      </c>
      <c r="F510" t="s">
        <v>85</v>
      </c>
      <c r="G510" t="s">
        <v>85</v>
      </c>
    </row>
    <row r="511" spans="1:7" x14ac:dyDescent="0.3">
      <c r="A511" t="s">
        <v>5116</v>
      </c>
      <c r="B511" t="s">
        <v>5117</v>
      </c>
      <c r="C511" t="s">
        <v>5118</v>
      </c>
      <c r="D511" t="s">
        <v>85</v>
      </c>
      <c r="E511">
        <v>0</v>
      </c>
      <c r="F511" t="s">
        <v>85</v>
      </c>
      <c r="G511" t="s">
        <v>85</v>
      </c>
    </row>
    <row r="512" spans="1:7" x14ac:dyDescent="0.3">
      <c r="A512" t="s">
        <v>5105</v>
      </c>
      <c r="B512" t="s">
        <v>5106</v>
      </c>
      <c r="C512" t="s">
        <v>5107</v>
      </c>
      <c r="D512" t="s">
        <v>85</v>
      </c>
      <c r="E512">
        <v>2037</v>
      </c>
      <c r="F512" t="s">
        <v>85</v>
      </c>
      <c r="G512" t="s">
        <v>85</v>
      </c>
    </row>
    <row r="513" spans="1:7" x14ac:dyDescent="0.3">
      <c r="A513" t="s">
        <v>5108</v>
      </c>
      <c r="B513" t="s">
        <v>5109</v>
      </c>
      <c r="C513" t="s">
        <v>5110</v>
      </c>
      <c r="D513" t="s">
        <v>85</v>
      </c>
      <c r="E513">
        <v>2037</v>
      </c>
      <c r="F513" t="s">
        <v>85</v>
      </c>
      <c r="G513" t="s">
        <v>85</v>
      </c>
    </row>
    <row r="514" spans="1:7" x14ac:dyDescent="0.3">
      <c r="A514" t="s">
        <v>1748</v>
      </c>
      <c r="B514" t="s">
        <v>1749</v>
      </c>
      <c r="C514" t="s">
        <v>1750</v>
      </c>
      <c r="D514" t="s">
        <v>85</v>
      </c>
      <c r="E514">
        <v>0</v>
      </c>
      <c r="F514" t="s">
        <v>85</v>
      </c>
      <c r="G514" t="s">
        <v>85</v>
      </c>
    </row>
    <row r="515" spans="1:7" x14ac:dyDescent="0.3">
      <c r="A515" t="s">
        <v>5055</v>
      </c>
      <c r="B515" t="s">
        <v>5079</v>
      </c>
      <c r="C515" t="s">
        <v>1047</v>
      </c>
      <c r="D515" t="s">
        <v>85</v>
      </c>
      <c r="E515">
        <v>5700</v>
      </c>
      <c r="F515" t="s">
        <v>85</v>
      </c>
      <c r="G515" t="s">
        <v>85</v>
      </c>
    </row>
    <row r="516" spans="1:7" x14ac:dyDescent="0.3">
      <c r="A516" t="s">
        <v>6707</v>
      </c>
      <c r="B516" t="s">
        <v>6708</v>
      </c>
      <c r="C516" t="s">
        <v>6709</v>
      </c>
      <c r="D516" t="s">
        <v>85</v>
      </c>
      <c r="E516">
        <v>0</v>
      </c>
      <c r="F516" t="s">
        <v>85</v>
      </c>
      <c r="G516" t="s">
        <v>85</v>
      </c>
    </row>
    <row r="517" spans="1:7" x14ac:dyDescent="0.3">
      <c r="A517" t="s">
        <v>7540</v>
      </c>
      <c r="B517" t="s">
        <v>7541</v>
      </c>
      <c r="C517" t="s">
        <v>7542</v>
      </c>
      <c r="D517" t="s">
        <v>85</v>
      </c>
      <c r="E517">
        <v>0</v>
      </c>
      <c r="F517" t="s">
        <v>85</v>
      </c>
      <c r="G517" t="s">
        <v>85</v>
      </c>
    </row>
    <row r="518" spans="1:7" x14ac:dyDescent="0.3">
      <c r="A518" t="s">
        <v>7439</v>
      </c>
      <c r="B518" t="s">
        <v>7440</v>
      </c>
      <c r="C518" t="s">
        <v>7441</v>
      </c>
      <c r="D518" t="s">
        <v>85</v>
      </c>
      <c r="E518">
        <v>0</v>
      </c>
      <c r="F518" t="s">
        <v>85</v>
      </c>
      <c r="G518" t="s">
        <v>85</v>
      </c>
    </row>
    <row r="519" spans="1:7" x14ac:dyDescent="0.3">
      <c r="A519" t="s">
        <v>1757</v>
      </c>
      <c r="B519" t="s">
        <v>1758</v>
      </c>
      <c r="C519" t="s">
        <v>1759</v>
      </c>
      <c r="D519" t="s">
        <v>85</v>
      </c>
      <c r="E519">
        <v>5580</v>
      </c>
      <c r="F519" t="s">
        <v>85</v>
      </c>
      <c r="G519" t="s">
        <v>85</v>
      </c>
    </row>
    <row r="520" spans="1:7" x14ac:dyDescent="0.3">
      <c r="A520" t="s">
        <v>1754</v>
      </c>
      <c r="B520" t="s">
        <v>1755</v>
      </c>
      <c r="C520" t="s">
        <v>1756</v>
      </c>
      <c r="D520" t="s">
        <v>85</v>
      </c>
      <c r="E520">
        <v>600</v>
      </c>
      <c r="F520" t="s">
        <v>85</v>
      </c>
      <c r="G520" t="s">
        <v>85</v>
      </c>
    </row>
    <row r="521" spans="1:7" x14ac:dyDescent="0.3">
      <c r="A521" t="s">
        <v>4858</v>
      </c>
      <c r="B521" t="s">
        <v>4899</v>
      </c>
      <c r="C521" t="s">
        <v>4900</v>
      </c>
      <c r="D521" t="s">
        <v>88</v>
      </c>
      <c r="E521">
        <v>10800</v>
      </c>
      <c r="F521" t="s">
        <v>1415</v>
      </c>
      <c r="G521" t="s">
        <v>1415</v>
      </c>
    </row>
    <row r="522" spans="1:7" x14ac:dyDescent="0.3">
      <c r="A522" t="s">
        <v>7311</v>
      </c>
      <c r="B522" t="s">
        <v>7317</v>
      </c>
      <c r="C522" t="s">
        <v>7318</v>
      </c>
      <c r="D522" t="s">
        <v>85</v>
      </c>
      <c r="E522">
        <v>0</v>
      </c>
      <c r="F522" t="s">
        <v>85</v>
      </c>
      <c r="G522" t="s">
        <v>85</v>
      </c>
    </row>
    <row r="523" spans="1:7" x14ac:dyDescent="0.3">
      <c r="A523" t="s">
        <v>1774</v>
      </c>
      <c r="B523" t="s">
        <v>1775</v>
      </c>
      <c r="C523" t="s">
        <v>1769</v>
      </c>
      <c r="D523" t="s">
        <v>85</v>
      </c>
      <c r="E523">
        <v>1650</v>
      </c>
      <c r="F523" t="s">
        <v>85</v>
      </c>
      <c r="G523" t="s">
        <v>85</v>
      </c>
    </row>
    <row r="524" spans="1:7" x14ac:dyDescent="0.3">
      <c r="A524" t="s">
        <v>1767</v>
      </c>
      <c r="B524" t="s">
        <v>1775</v>
      </c>
      <c r="C524" t="s">
        <v>1769</v>
      </c>
      <c r="D524" t="s">
        <v>85</v>
      </c>
      <c r="E524">
        <v>1650</v>
      </c>
      <c r="F524" t="s">
        <v>85</v>
      </c>
      <c r="G524" t="s">
        <v>85</v>
      </c>
    </row>
    <row r="525" spans="1:7" x14ac:dyDescent="0.3">
      <c r="A525" t="s">
        <v>1770</v>
      </c>
      <c r="B525" t="s">
        <v>1775</v>
      </c>
      <c r="C525" t="s">
        <v>1769</v>
      </c>
      <c r="D525" t="s">
        <v>85</v>
      </c>
      <c r="E525">
        <v>1650</v>
      </c>
      <c r="F525" t="s">
        <v>85</v>
      </c>
      <c r="G525" t="s">
        <v>85</v>
      </c>
    </row>
    <row r="526" spans="1:7" x14ac:dyDescent="0.3">
      <c r="A526" t="s">
        <v>1772</v>
      </c>
      <c r="B526" t="s">
        <v>1775</v>
      </c>
      <c r="C526" t="s">
        <v>1769</v>
      </c>
      <c r="D526" t="s">
        <v>85</v>
      </c>
      <c r="E526">
        <v>1650</v>
      </c>
      <c r="F526" t="s">
        <v>85</v>
      </c>
      <c r="G526" t="s">
        <v>85</v>
      </c>
    </row>
    <row r="527" spans="1:7" x14ac:dyDescent="0.3">
      <c r="A527" t="s">
        <v>1774</v>
      </c>
      <c r="B527" t="s">
        <v>1788</v>
      </c>
      <c r="C527" t="s">
        <v>1779</v>
      </c>
      <c r="D527" t="s">
        <v>85</v>
      </c>
      <c r="E527">
        <v>2300</v>
      </c>
      <c r="F527" t="s">
        <v>85</v>
      </c>
      <c r="G527" t="s">
        <v>85</v>
      </c>
    </row>
    <row r="528" spans="1:7" x14ac:dyDescent="0.3">
      <c r="A528" t="s">
        <v>1777</v>
      </c>
      <c r="B528" t="s">
        <v>1788</v>
      </c>
      <c r="C528" t="s">
        <v>1779</v>
      </c>
      <c r="D528" t="s">
        <v>85</v>
      </c>
      <c r="E528">
        <v>2300</v>
      </c>
      <c r="F528" t="s">
        <v>85</v>
      </c>
      <c r="G528" t="s">
        <v>85</v>
      </c>
    </row>
    <row r="529" spans="1:7" x14ac:dyDescent="0.3">
      <c r="A529" t="s">
        <v>1786</v>
      </c>
      <c r="B529" t="s">
        <v>1788</v>
      </c>
      <c r="C529" t="s">
        <v>1779</v>
      </c>
      <c r="D529" t="s">
        <v>85</v>
      </c>
      <c r="E529">
        <v>2300</v>
      </c>
      <c r="F529" t="s">
        <v>85</v>
      </c>
      <c r="G529" t="s">
        <v>85</v>
      </c>
    </row>
    <row r="530" spans="1:7" x14ac:dyDescent="0.3">
      <c r="A530" t="s">
        <v>1781</v>
      </c>
      <c r="B530" t="s">
        <v>1788</v>
      </c>
      <c r="C530" t="s">
        <v>1779</v>
      </c>
      <c r="D530" t="s">
        <v>85</v>
      </c>
      <c r="E530">
        <v>2300</v>
      </c>
      <c r="F530" t="s">
        <v>85</v>
      </c>
      <c r="G530" t="s">
        <v>85</v>
      </c>
    </row>
    <row r="531" spans="1:7" x14ac:dyDescent="0.3">
      <c r="A531" t="s">
        <v>1770</v>
      </c>
      <c r="B531" t="s">
        <v>1788</v>
      </c>
      <c r="C531" t="s">
        <v>1779</v>
      </c>
      <c r="D531" t="s">
        <v>85</v>
      </c>
      <c r="E531">
        <v>2300</v>
      </c>
      <c r="F531" t="s">
        <v>85</v>
      </c>
      <c r="G531" t="s">
        <v>85</v>
      </c>
    </row>
    <row r="532" spans="1:7" x14ac:dyDescent="0.3">
      <c r="A532" t="s">
        <v>2088</v>
      </c>
      <c r="B532" t="s">
        <v>6286</v>
      </c>
      <c r="C532" t="s">
        <v>6287</v>
      </c>
      <c r="D532" t="s">
        <v>85</v>
      </c>
      <c r="E532">
        <v>900</v>
      </c>
      <c r="F532" t="s">
        <v>85</v>
      </c>
      <c r="G532" t="s">
        <v>85</v>
      </c>
    </row>
    <row r="533" spans="1:7" x14ac:dyDescent="0.3">
      <c r="A533" t="s">
        <v>6057</v>
      </c>
      <c r="B533" t="s">
        <v>6058</v>
      </c>
      <c r="C533" t="s">
        <v>6059</v>
      </c>
      <c r="D533" t="s">
        <v>85</v>
      </c>
      <c r="E533">
        <v>550</v>
      </c>
      <c r="F533" t="s">
        <v>85</v>
      </c>
      <c r="G533" t="s">
        <v>85</v>
      </c>
    </row>
    <row r="534" spans="1:7" x14ac:dyDescent="0.3">
      <c r="A534" t="s">
        <v>1739</v>
      </c>
      <c r="B534" t="s">
        <v>1740</v>
      </c>
      <c r="C534" t="s">
        <v>1741</v>
      </c>
      <c r="D534" t="s">
        <v>88</v>
      </c>
      <c r="E534">
        <v>7000</v>
      </c>
      <c r="F534" t="s">
        <v>85</v>
      </c>
      <c r="G534" t="s">
        <v>85</v>
      </c>
    </row>
    <row r="535" spans="1:7" x14ac:dyDescent="0.3">
      <c r="A535" t="s">
        <v>6057</v>
      </c>
      <c r="B535" t="s">
        <v>6060</v>
      </c>
      <c r="C535" t="s">
        <v>6061</v>
      </c>
      <c r="D535" t="s">
        <v>85</v>
      </c>
      <c r="E535">
        <v>550</v>
      </c>
      <c r="F535" t="s">
        <v>85</v>
      </c>
      <c r="G535" t="s">
        <v>85</v>
      </c>
    </row>
    <row r="536" spans="1:7" x14ac:dyDescent="0.3">
      <c r="A536" t="s">
        <v>1682</v>
      </c>
      <c r="B536" t="s">
        <v>1791</v>
      </c>
      <c r="C536" t="s">
        <v>1792</v>
      </c>
      <c r="D536" t="s">
        <v>85</v>
      </c>
      <c r="E536">
        <v>0</v>
      </c>
      <c r="F536" t="s">
        <v>85</v>
      </c>
      <c r="G536" t="s">
        <v>85</v>
      </c>
    </row>
    <row r="537" spans="1:7" x14ac:dyDescent="0.3">
      <c r="A537" t="s">
        <v>2545</v>
      </c>
      <c r="B537" t="s">
        <v>2546</v>
      </c>
      <c r="C537" t="s">
        <v>2547</v>
      </c>
      <c r="D537" t="s">
        <v>85</v>
      </c>
      <c r="E537">
        <v>0</v>
      </c>
      <c r="F537" t="s">
        <v>85</v>
      </c>
      <c r="G537" t="s">
        <v>85</v>
      </c>
    </row>
    <row r="538" spans="1:7" x14ac:dyDescent="0.3">
      <c r="A538" t="s">
        <v>1658</v>
      </c>
      <c r="B538" t="s">
        <v>1671</v>
      </c>
      <c r="C538" t="s">
        <v>1672</v>
      </c>
      <c r="D538" t="s">
        <v>85</v>
      </c>
      <c r="E538">
        <v>3402</v>
      </c>
      <c r="F538" t="s">
        <v>85</v>
      </c>
      <c r="G538" t="s">
        <v>85</v>
      </c>
    </row>
    <row r="539" spans="1:7" x14ac:dyDescent="0.3">
      <c r="A539" t="s">
        <v>1796</v>
      </c>
      <c r="B539" t="s">
        <v>1797</v>
      </c>
      <c r="C539" t="s">
        <v>1798</v>
      </c>
      <c r="D539" t="s">
        <v>85</v>
      </c>
      <c r="E539">
        <v>600</v>
      </c>
      <c r="F539" t="s">
        <v>85</v>
      </c>
      <c r="G539" t="s">
        <v>85</v>
      </c>
    </row>
    <row r="540" spans="1:7" x14ac:dyDescent="0.3">
      <c r="A540" t="s">
        <v>1350</v>
      </c>
      <c r="B540" t="s">
        <v>1799</v>
      </c>
      <c r="C540" t="s">
        <v>1800</v>
      </c>
      <c r="D540" t="s">
        <v>85</v>
      </c>
      <c r="E540">
        <v>1750</v>
      </c>
      <c r="F540" t="s">
        <v>85</v>
      </c>
      <c r="G540" t="s">
        <v>85</v>
      </c>
    </row>
    <row r="541" spans="1:7" x14ac:dyDescent="0.3">
      <c r="A541" t="s">
        <v>3558</v>
      </c>
      <c r="B541" t="s">
        <v>3559</v>
      </c>
      <c r="C541" t="s">
        <v>3560</v>
      </c>
      <c r="D541" t="s">
        <v>85</v>
      </c>
      <c r="E541">
        <v>406</v>
      </c>
      <c r="F541" t="s">
        <v>85</v>
      </c>
      <c r="G541" t="s">
        <v>85</v>
      </c>
    </row>
    <row r="542" spans="1:7" x14ac:dyDescent="0.3">
      <c r="A542" t="s">
        <v>5690</v>
      </c>
      <c r="B542" t="s">
        <v>5701</v>
      </c>
      <c r="C542" t="s">
        <v>5702</v>
      </c>
      <c r="D542" t="s">
        <v>85</v>
      </c>
      <c r="E542">
        <v>0</v>
      </c>
      <c r="F542" t="s">
        <v>85</v>
      </c>
      <c r="G542" t="s">
        <v>85</v>
      </c>
    </row>
    <row r="543" spans="1:7" x14ac:dyDescent="0.3">
      <c r="A543" t="s">
        <v>2507</v>
      </c>
      <c r="B543" t="s">
        <v>5701</v>
      </c>
      <c r="C543" t="s">
        <v>7456</v>
      </c>
      <c r="D543" t="s">
        <v>85</v>
      </c>
      <c r="E543">
        <v>0</v>
      </c>
      <c r="F543" t="s">
        <v>85</v>
      </c>
      <c r="G543" t="s">
        <v>85</v>
      </c>
    </row>
    <row r="544" spans="1:7" x14ac:dyDescent="0.3">
      <c r="A544" t="s">
        <v>5853</v>
      </c>
      <c r="B544" t="s">
        <v>5887</v>
      </c>
      <c r="C544" t="s">
        <v>5888</v>
      </c>
      <c r="D544" t="s">
        <v>85</v>
      </c>
      <c r="E544">
        <v>0</v>
      </c>
      <c r="F544" t="s">
        <v>85</v>
      </c>
      <c r="G544" t="s">
        <v>85</v>
      </c>
    </row>
    <row r="545" spans="1:7" x14ac:dyDescent="0.3">
      <c r="A545" t="s">
        <v>4272</v>
      </c>
      <c r="B545" t="s">
        <v>4273</v>
      </c>
      <c r="C545" t="s">
        <v>4274</v>
      </c>
      <c r="D545" t="s">
        <v>85</v>
      </c>
      <c r="E545">
        <v>0</v>
      </c>
      <c r="F545" t="s">
        <v>85</v>
      </c>
      <c r="G545" t="s">
        <v>85</v>
      </c>
    </row>
    <row r="546" spans="1:7" x14ac:dyDescent="0.3">
      <c r="A546" t="s">
        <v>1801</v>
      </c>
      <c r="B546" t="s">
        <v>1802</v>
      </c>
      <c r="C546" t="s">
        <v>1802</v>
      </c>
      <c r="D546" t="s">
        <v>88</v>
      </c>
      <c r="E546">
        <v>13400</v>
      </c>
      <c r="F546" t="s">
        <v>85</v>
      </c>
      <c r="G546" t="s">
        <v>85</v>
      </c>
    </row>
    <row r="547" spans="1:7" x14ac:dyDescent="0.3">
      <c r="A547" t="s">
        <v>1452</v>
      </c>
      <c r="B547" t="s">
        <v>1803</v>
      </c>
      <c r="C547" t="s">
        <v>1804</v>
      </c>
      <c r="D547" t="s">
        <v>88</v>
      </c>
      <c r="E547">
        <v>61000</v>
      </c>
      <c r="F547" t="s">
        <v>88</v>
      </c>
      <c r="G547" t="s">
        <v>1475</v>
      </c>
    </row>
    <row r="548" spans="1:7" x14ac:dyDescent="0.3">
      <c r="A548" t="s">
        <v>1452</v>
      </c>
      <c r="B548" t="s">
        <v>1453</v>
      </c>
      <c r="C548" t="s">
        <v>1454</v>
      </c>
      <c r="D548" t="s">
        <v>1455</v>
      </c>
      <c r="E548">
        <v>405000</v>
      </c>
      <c r="F548" t="s">
        <v>1456</v>
      </c>
      <c r="G548" t="s">
        <v>1456</v>
      </c>
    </row>
    <row r="549" spans="1:7" x14ac:dyDescent="0.3">
      <c r="A549" t="s">
        <v>1452</v>
      </c>
      <c r="B549" t="s">
        <v>1473</v>
      </c>
      <c r="C549" t="s">
        <v>1474</v>
      </c>
      <c r="D549" t="s">
        <v>88</v>
      </c>
      <c r="E549">
        <v>43700</v>
      </c>
      <c r="F549" t="s">
        <v>88</v>
      </c>
      <c r="G549" t="s">
        <v>1475</v>
      </c>
    </row>
    <row r="550" spans="1:7" x14ac:dyDescent="0.3">
      <c r="A550" t="s">
        <v>1452</v>
      </c>
      <c r="B550" t="s">
        <v>1478</v>
      </c>
      <c r="C550" t="s">
        <v>1479</v>
      </c>
      <c r="D550" t="s">
        <v>88</v>
      </c>
      <c r="E550">
        <v>43700</v>
      </c>
      <c r="F550" t="s">
        <v>88</v>
      </c>
      <c r="G550" t="s">
        <v>1475</v>
      </c>
    </row>
    <row r="551" spans="1:7" x14ac:dyDescent="0.3">
      <c r="A551" t="s">
        <v>1452</v>
      </c>
      <c r="B551" t="s">
        <v>1484</v>
      </c>
      <c r="C551" t="s">
        <v>1485</v>
      </c>
      <c r="D551" t="s">
        <v>88</v>
      </c>
      <c r="E551">
        <v>52400</v>
      </c>
      <c r="F551" t="s">
        <v>88</v>
      </c>
      <c r="G551" t="s">
        <v>1475</v>
      </c>
    </row>
    <row r="552" spans="1:7" x14ac:dyDescent="0.3">
      <c r="A552" t="s">
        <v>1452</v>
      </c>
      <c r="B552" t="s">
        <v>1805</v>
      </c>
      <c r="C552" t="s">
        <v>1806</v>
      </c>
      <c r="D552" t="s">
        <v>85</v>
      </c>
      <c r="E552">
        <v>5500</v>
      </c>
      <c r="F552" t="s">
        <v>85</v>
      </c>
      <c r="G552" t="s">
        <v>85</v>
      </c>
    </row>
    <row r="553" spans="1:7" x14ac:dyDescent="0.3">
      <c r="A553" t="s">
        <v>1452</v>
      </c>
      <c r="B553" t="s">
        <v>1807</v>
      </c>
      <c r="C553" t="s">
        <v>1808</v>
      </c>
      <c r="D553" t="s">
        <v>1455</v>
      </c>
      <c r="E553">
        <v>250000</v>
      </c>
      <c r="F553" t="s">
        <v>1455</v>
      </c>
      <c r="G553" t="s">
        <v>1455</v>
      </c>
    </row>
    <row r="554" spans="1:7" x14ac:dyDescent="0.3">
      <c r="A554" t="s">
        <v>1452</v>
      </c>
      <c r="B554" t="s">
        <v>1809</v>
      </c>
      <c r="C554" t="s">
        <v>1810</v>
      </c>
      <c r="D554" t="s">
        <v>88</v>
      </c>
      <c r="E554">
        <v>21000</v>
      </c>
      <c r="F554" t="s">
        <v>1415</v>
      </c>
      <c r="G554" t="s">
        <v>1415</v>
      </c>
    </row>
    <row r="555" spans="1:7" x14ac:dyDescent="0.3">
      <c r="A555" t="s">
        <v>1452</v>
      </c>
      <c r="B555" t="s">
        <v>1811</v>
      </c>
      <c r="C555" t="s">
        <v>1812</v>
      </c>
      <c r="D555" t="s">
        <v>88</v>
      </c>
      <c r="E555">
        <v>24000</v>
      </c>
      <c r="F555" t="s">
        <v>1415</v>
      </c>
      <c r="G555" t="s">
        <v>1415</v>
      </c>
    </row>
    <row r="556" spans="1:7" x14ac:dyDescent="0.3">
      <c r="A556" t="s">
        <v>1813</v>
      </c>
      <c r="B556" t="s">
        <v>1814</v>
      </c>
      <c r="C556" t="s">
        <v>1815</v>
      </c>
      <c r="D556" t="s">
        <v>85</v>
      </c>
      <c r="E556">
        <v>6500</v>
      </c>
      <c r="F556" t="s">
        <v>85</v>
      </c>
      <c r="G556" t="s">
        <v>85</v>
      </c>
    </row>
    <row r="557" spans="1:7" x14ac:dyDescent="0.3">
      <c r="A557" t="s">
        <v>1452</v>
      </c>
      <c r="B557" t="s">
        <v>1816</v>
      </c>
      <c r="C557" t="s">
        <v>1817</v>
      </c>
      <c r="D557" t="s">
        <v>85</v>
      </c>
      <c r="E557">
        <v>5800</v>
      </c>
      <c r="F557" t="s">
        <v>85</v>
      </c>
      <c r="G557" t="s">
        <v>85</v>
      </c>
    </row>
    <row r="558" spans="1:7" x14ac:dyDescent="0.3">
      <c r="A558" t="s">
        <v>1452</v>
      </c>
      <c r="B558" t="s">
        <v>1818</v>
      </c>
      <c r="C558" t="s">
        <v>1819</v>
      </c>
      <c r="D558" t="s">
        <v>88</v>
      </c>
      <c r="E558">
        <v>21800</v>
      </c>
      <c r="F558" t="s">
        <v>1415</v>
      </c>
      <c r="G558" t="s">
        <v>1415</v>
      </c>
    </row>
    <row r="559" spans="1:7" x14ac:dyDescent="0.3">
      <c r="A559" t="s">
        <v>1452</v>
      </c>
      <c r="B559" t="s">
        <v>1820</v>
      </c>
      <c r="C559" t="s">
        <v>1821</v>
      </c>
      <c r="D559" t="s">
        <v>88</v>
      </c>
      <c r="E559">
        <v>27000</v>
      </c>
      <c r="F559" t="s">
        <v>1415</v>
      </c>
      <c r="G559" t="s">
        <v>1415</v>
      </c>
    </row>
    <row r="560" spans="1:7" x14ac:dyDescent="0.3">
      <c r="A560" t="s">
        <v>1452</v>
      </c>
      <c r="B560" t="s">
        <v>1822</v>
      </c>
      <c r="C560" t="s">
        <v>1823</v>
      </c>
      <c r="D560" t="s">
        <v>88</v>
      </c>
      <c r="E560">
        <v>8800</v>
      </c>
      <c r="F560" t="s">
        <v>85</v>
      </c>
      <c r="G560" t="s">
        <v>85</v>
      </c>
    </row>
    <row r="561" spans="1:7" x14ac:dyDescent="0.3">
      <c r="A561" t="s">
        <v>2866</v>
      </c>
      <c r="B561" t="s">
        <v>2867</v>
      </c>
      <c r="C561" t="s">
        <v>2868</v>
      </c>
      <c r="D561" t="s">
        <v>85</v>
      </c>
      <c r="E561">
        <v>0</v>
      </c>
      <c r="F561" t="s">
        <v>85</v>
      </c>
      <c r="G561" t="s">
        <v>85</v>
      </c>
    </row>
    <row r="562" spans="1:7" x14ac:dyDescent="0.3">
      <c r="A562" t="s">
        <v>1452</v>
      </c>
      <c r="B562" t="s">
        <v>1824</v>
      </c>
      <c r="C562" t="s">
        <v>1825</v>
      </c>
      <c r="D562" t="s">
        <v>88</v>
      </c>
      <c r="E562">
        <v>130000</v>
      </c>
      <c r="F562" t="s">
        <v>88</v>
      </c>
      <c r="G562" t="s">
        <v>1826</v>
      </c>
    </row>
    <row r="563" spans="1:7" x14ac:dyDescent="0.3">
      <c r="A563" t="s">
        <v>1452</v>
      </c>
      <c r="B563" t="s">
        <v>1827</v>
      </c>
      <c r="C563" t="s">
        <v>1828</v>
      </c>
      <c r="D563" t="s">
        <v>88</v>
      </c>
      <c r="E563">
        <v>34500</v>
      </c>
      <c r="F563" t="s">
        <v>1415</v>
      </c>
      <c r="G563" t="s">
        <v>1415</v>
      </c>
    </row>
    <row r="564" spans="1:7" x14ac:dyDescent="0.3">
      <c r="A564" t="s">
        <v>1452</v>
      </c>
      <c r="B564" t="s">
        <v>1606</v>
      </c>
      <c r="C564" t="s">
        <v>1607</v>
      </c>
      <c r="D564" t="s">
        <v>88</v>
      </c>
      <c r="E564">
        <v>36500</v>
      </c>
      <c r="F564" t="s">
        <v>1415</v>
      </c>
      <c r="G564" t="s">
        <v>1415</v>
      </c>
    </row>
    <row r="565" spans="1:7" x14ac:dyDescent="0.3">
      <c r="A565" t="s">
        <v>1452</v>
      </c>
      <c r="B565" t="s">
        <v>1829</v>
      </c>
      <c r="C565" t="s">
        <v>1830</v>
      </c>
      <c r="D565" t="s">
        <v>88</v>
      </c>
      <c r="E565">
        <v>41000</v>
      </c>
      <c r="F565" t="s">
        <v>88</v>
      </c>
      <c r="G565" t="s">
        <v>1475</v>
      </c>
    </row>
    <row r="566" spans="1:7" x14ac:dyDescent="0.3">
      <c r="A566" t="s">
        <v>4621</v>
      </c>
      <c r="B566" t="s">
        <v>7687</v>
      </c>
      <c r="C566" t="s">
        <v>7688</v>
      </c>
      <c r="D566" t="s">
        <v>85</v>
      </c>
      <c r="E566">
        <v>6400</v>
      </c>
      <c r="F566" t="s">
        <v>85</v>
      </c>
      <c r="G566" t="s">
        <v>85</v>
      </c>
    </row>
    <row r="567" spans="1:7" x14ac:dyDescent="0.3">
      <c r="A567" t="s">
        <v>1462</v>
      </c>
      <c r="B567" t="s">
        <v>1834</v>
      </c>
      <c r="C567" t="s">
        <v>1835</v>
      </c>
      <c r="D567" t="s">
        <v>85</v>
      </c>
      <c r="E567">
        <v>0</v>
      </c>
      <c r="F567" t="s">
        <v>85</v>
      </c>
      <c r="G567" t="s">
        <v>85</v>
      </c>
    </row>
    <row r="568" spans="1:7" x14ac:dyDescent="0.3">
      <c r="A568" t="s">
        <v>1526</v>
      </c>
      <c r="B568" t="s">
        <v>1838</v>
      </c>
      <c r="C568" t="s">
        <v>1839</v>
      </c>
      <c r="D568" t="s">
        <v>85</v>
      </c>
      <c r="E568">
        <v>3300</v>
      </c>
      <c r="F568" t="s">
        <v>85</v>
      </c>
      <c r="G568" t="s">
        <v>85</v>
      </c>
    </row>
    <row r="569" spans="1:7" x14ac:dyDescent="0.3">
      <c r="A569" t="s">
        <v>1526</v>
      </c>
      <c r="B569" t="s">
        <v>1527</v>
      </c>
      <c r="C569" t="s">
        <v>1528</v>
      </c>
      <c r="D569" t="s">
        <v>85</v>
      </c>
      <c r="E569">
        <v>3500</v>
      </c>
      <c r="F569" t="s">
        <v>85</v>
      </c>
      <c r="G569" t="s">
        <v>85</v>
      </c>
    </row>
    <row r="570" spans="1:7" x14ac:dyDescent="0.3">
      <c r="A570" t="s">
        <v>1595</v>
      </c>
      <c r="B570" t="s">
        <v>7566</v>
      </c>
      <c r="C570" t="s">
        <v>7567</v>
      </c>
      <c r="D570" t="s">
        <v>88</v>
      </c>
      <c r="E570">
        <v>7257</v>
      </c>
      <c r="F570" t="s">
        <v>85</v>
      </c>
      <c r="G570" t="s">
        <v>85</v>
      </c>
    </row>
    <row r="571" spans="1:7" x14ac:dyDescent="0.3">
      <c r="A571" t="s">
        <v>3856</v>
      </c>
      <c r="B571" t="s">
        <v>5934</v>
      </c>
      <c r="C571" t="s">
        <v>5935</v>
      </c>
      <c r="D571" t="s">
        <v>85</v>
      </c>
      <c r="E571">
        <v>2600</v>
      </c>
      <c r="F571" t="s">
        <v>85</v>
      </c>
      <c r="G571" t="s">
        <v>85</v>
      </c>
    </row>
    <row r="572" spans="1:7" x14ac:dyDescent="0.3">
      <c r="A572" t="s">
        <v>3856</v>
      </c>
      <c r="B572" t="s">
        <v>7667</v>
      </c>
      <c r="C572" t="s">
        <v>7668</v>
      </c>
      <c r="D572" t="s">
        <v>85</v>
      </c>
      <c r="E572">
        <v>3000</v>
      </c>
      <c r="F572" t="s">
        <v>85</v>
      </c>
      <c r="G572" t="s">
        <v>85</v>
      </c>
    </row>
    <row r="573" spans="1:7" x14ac:dyDescent="0.3">
      <c r="A573" t="s">
        <v>4331</v>
      </c>
      <c r="B573" t="s">
        <v>4480</v>
      </c>
      <c r="C573" t="s">
        <v>1302</v>
      </c>
      <c r="D573" t="s">
        <v>88</v>
      </c>
      <c r="E573">
        <v>10433</v>
      </c>
      <c r="F573" t="s">
        <v>1415</v>
      </c>
      <c r="G573" t="s">
        <v>1415</v>
      </c>
    </row>
    <row r="574" spans="1:7" x14ac:dyDescent="0.3">
      <c r="A574" t="s">
        <v>2672</v>
      </c>
      <c r="B574" t="s">
        <v>4480</v>
      </c>
      <c r="C574" t="s">
        <v>1302</v>
      </c>
      <c r="D574" t="s">
        <v>88</v>
      </c>
      <c r="E574">
        <v>10433</v>
      </c>
      <c r="F574" t="s">
        <v>1415</v>
      </c>
      <c r="G574" t="s">
        <v>1415</v>
      </c>
    </row>
    <row r="575" spans="1:7" x14ac:dyDescent="0.3">
      <c r="A575" t="s">
        <v>2293</v>
      </c>
      <c r="B575" t="s">
        <v>4480</v>
      </c>
      <c r="C575" t="s">
        <v>1302</v>
      </c>
      <c r="D575" t="s">
        <v>88</v>
      </c>
      <c r="E575">
        <v>10433</v>
      </c>
      <c r="F575" t="s">
        <v>1415</v>
      </c>
      <c r="G575" t="s">
        <v>1415</v>
      </c>
    </row>
    <row r="576" spans="1:7" x14ac:dyDescent="0.3">
      <c r="A576" t="s">
        <v>1853</v>
      </c>
      <c r="B576" t="s">
        <v>1854</v>
      </c>
      <c r="C576" t="s">
        <v>1855</v>
      </c>
      <c r="D576" t="s">
        <v>85</v>
      </c>
      <c r="E576">
        <v>655</v>
      </c>
      <c r="F576" t="s">
        <v>85</v>
      </c>
      <c r="G576" t="s">
        <v>85</v>
      </c>
    </row>
    <row r="577" spans="1:7" x14ac:dyDescent="0.3">
      <c r="A577" t="s">
        <v>1719</v>
      </c>
      <c r="B577" t="s">
        <v>1720</v>
      </c>
      <c r="C577" t="s">
        <v>1721</v>
      </c>
      <c r="D577" t="s">
        <v>85</v>
      </c>
      <c r="E577">
        <v>575</v>
      </c>
      <c r="F577" t="s">
        <v>85</v>
      </c>
      <c r="G577" t="s">
        <v>85</v>
      </c>
    </row>
    <row r="578" spans="1:7" x14ac:dyDescent="0.3">
      <c r="A578" t="s">
        <v>1876</v>
      </c>
      <c r="B578" t="s">
        <v>1877</v>
      </c>
      <c r="C578" t="s">
        <v>1878</v>
      </c>
      <c r="D578" t="s">
        <v>85</v>
      </c>
      <c r="E578">
        <v>0</v>
      </c>
      <c r="F578" t="s">
        <v>85</v>
      </c>
      <c r="G578" t="s">
        <v>85</v>
      </c>
    </row>
    <row r="579" spans="1:7" x14ac:dyDescent="0.3">
      <c r="A579" t="s">
        <v>2131</v>
      </c>
      <c r="B579" t="s">
        <v>2267</v>
      </c>
      <c r="C579" t="s">
        <v>2260</v>
      </c>
      <c r="D579" t="s">
        <v>85</v>
      </c>
      <c r="E579">
        <v>5534</v>
      </c>
      <c r="F579" t="s">
        <v>85</v>
      </c>
      <c r="G579" t="s">
        <v>85</v>
      </c>
    </row>
    <row r="580" spans="1:7" x14ac:dyDescent="0.3">
      <c r="A580" t="s">
        <v>2131</v>
      </c>
      <c r="B580" t="s">
        <v>2255</v>
      </c>
      <c r="C580" t="s">
        <v>2254</v>
      </c>
      <c r="D580" t="s">
        <v>85</v>
      </c>
      <c r="E580">
        <v>2722</v>
      </c>
      <c r="F580" t="s">
        <v>85</v>
      </c>
      <c r="G580" t="s">
        <v>85</v>
      </c>
    </row>
    <row r="581" spans="1:7" x14ac:dyDescent="0.3">
      <c r="A581" t="s">
        <v>1682</v>
      </c>
      <c r="B581" t="s">
        <v>2101</v>
      </c>
      <c r="C581" t="s">
        <v>2102</v>
      </c>
      <c r="D581" t="s">
        <v>85</v>
      </c>
      <c r="E581">
        <v>0</v>
      </c>
      <c r="F581" t="s">
        <v>85</v>
      </c>
      <c r="G581" t="s">
        <v>85</v>
      </c>
    </row>
    <row r="582" spans="1:7" x14ac:dyDescent="0.3">
      <c r="A582" t="s">
        <v>6462</v>
      </c>
      <c r="B582" t="s">
        <v>6463</v>
      </c>
      <c r="C582" t="s">
        <v>6464</v>
      </c>
      <c r="D582" t="s">
        <v>85</v>
      </c>
      <c r="E582">
        <v>522</v>
      </c>
      <c r="F582" t="s">
        <v>85</v>
      </c>
      <c r="G582" t="s">
        <v>85</v>
      </c>
    </row>
    <row r="583" spans="1:7" x14ac:dyDescent="0.3">
      <c r="A583" t="s">
        <v>1879</v>
      </c>
      <c r="B583" t="s">
        <v>1880</v>
      </c>
      <c r="C583" t="s">
        <v>1881</v>
      </c>
      <c r="D583" t="s">
        <v>85</v>
      </c>
      <c r="E583">
        <v>800</v>
      </c>
      <c r="F583" t="s">
        <v>85</v>
      </c>
      <c r="G583" t="s">
        <v>85</v>
      </c>
    </row>
    <row r="584" spans="1:7" x14ac:dyDescent="0.3">
      <c r="A584" t="s">
        <v>1879</v>
      </c>
      <c r="B584" t="s">
        <v>1882</v>
      </c>
      <c r="C584" t="s">
        <v>1883</v>
      </c>
      <c r="D584" t="s">
        <v>85</v>
      </c>
      <c r="E584">
        <v>850</v>
      </c>
      <c r="F584" t="s">
        <v>85</v>
      </c>
      <c r="G584" t="s">
        <v>85</v>
      </c>
    </row>
    <row r="585" spans="1:7" x14ac:dyDescent="0.3">
      <c r="A585" t="s">
        <v>2131</v>
      </c>
      <c r="B585" t="s">
        <v>2256</v>
      </c>
      <c r="C585" t="s">
        <v>2254</v>
      </c>
      <c r="D585" t="s">
        <v>85</v>
      </c>
      <c r="E585">
        <v>2722</v>
      </c>
      <c r="F585" t="s">
        <v>85</v>
      </c>
      <c r="G585" t="s">
        <v>85</v>
      </c>
    </row>
    <row r="586" spans="1:7" x14ac:dyDescent="0.3">
      <c r="A586" t="s">
        <v>2537</v>
      </c>
      <c r="B586" t="s">
        <v>7216</v>
      </c>
      <c r="C586" t="s">
        <v>7217</v>
      </c>
      <c r="D586" t="s">
        <v>85</v>
      </c>
      <c r="E586">
        <v>0</v>
      </c>
      <c r="F586" t="s">
        <v>85</v>
      </c>
      <c r="G586" t="s">
        <v>85</v>
      </c>
    </row>
    <row r="587" spans="1:7" x14ac:dyDescent="0.3">
      <c r="A587" t="s">
        <v>1736</v>
      </c>
      <c r="B587" t="s">
        <v>1737</v>
      </c>
      <c r="C587" t="s">
        <v>1738</v>
      </c>
      <c r="D587" t="s">
        <v>88</v>
      </c>
      <c r="E587">
        <v>47180</v>
      </c>
      <c r="F587" t="s">
        <v>88</v>
      </c>
      <c r="G587" t="s">
        <v>1475</v>
      </c>
    </row>
    <row r="588" spans="1:7" x14ac:dyDescent="0.3">
      <c r="A588" t="s">
        <v>1682</v>
      </c>
      <c r="B588" t="s">
        <v>2099</v>
      </c>
      <c r="C588" t="s">
        <v>2100</v>
      </c>
      <c r="D588" t="s">
        <v>85</v>
      </c>
      <c r="E588">
        <v>0</v>
      </c>
      <c r="F588" t="s">
        <v>85</v>
      </c>
      <c r="G588" t="s">
        <v>85</v>
      </c>
    </row>
    <row r="589" spans="1:7" x14ac:dyDescent="0.3">
      <c r="A589" t="s">
        <v>3052</v>
      </c>
      <c r="B589" t="s">
        <v>2099</v>
      </c>
      <c r="C589" t="s">
        <v>3053</v>
      </c>
      <c r="D589" t="s">
        <v>85</v>
      </c>
      <c r="E589">
        <v>0</v>
      </c>
      <c r="F589" t="s">
        <v>85</v>
      </c>
      <c r="G589" t="s">
        <v>85</v>
      </c>
    </row>
    <row r="590" spans="1:7" x14ac:dyDescent="0.3">
      <c r="A590" t="s">
        <v>4236</v>
      </c>
      <c r="B590" t="s">
        <v>2099</v>
      </c>
      <c r="C590" t="s">
        <v>7556</v>
      </c>
      <c r="D590" t="s">
        <v>85</v>
      </c>
      <c r="E590">
        <v>600</v>
      </c>
      <c r="F590" t="s">
        <v>85</v>
      </c>
      <c r="G590" t="s">
        <v>85</v>
      </c>
    </row>
    <row r="591" spans="1:7" x14ac:dyDescent="0.3">
      <c r="A591" t="s">
        <v>1495</v>
      </c>
      <c r="B591" t="s">
        <v>1962</v>
      </c>
      <c r="C591" t="s">
        <v>1963</v>
      </c>
      <c r="D591" t="s">
        <v>85</v>
      </c>
      <c r="E591">
        <v>600</v>
      </c>
      <c r="F591" t="s">
        <v>85</v>
      </c>
      <c r="G591" t="s">
        <v>85</v>
      </c>
    </row>
    <row r="592" spans="1:7" x14ac:dyDescent="0.3">
      <c r="A592" t="s">
        <v>1902</v>
      </c>
      <c r="B592" t="s">
        <v>1903</v>
      </c>
      <c r="C592" t="s">
        <v>1904</v>
      </c>
      <c r="D592" t="s">
        <v>85</v>
      </c>
      <c r="E592">
        <v>1080</v>
      </c>
      <c r="F592" t="s">
        <v>85</v>
      </c>
      <c r="G592" t="s">
        <v>85</v>
      </c>
    </row>
    <row r="593" spans="1:7" x14ac:dyDescent="0.3">
      <c r="A593" t="s">
        <v>1902</v>
      </c>
      <c r="B593" t="s">
        <v>1925</v>
      </c>
      <c r="C593" t="s">
        <v>1926</v>
      </c>
      <c r="D593" t="s">
        <v>85</v>
      </c>
      <c r="E593">
        <v>1080</v>
      </c>
      <c r="F593" t="s">
        <v>85</v>
      </c>
      <c r="G593" t="s">
        <v>85</v>
      </c>
    </row>
    <row r="594" spans="1:7" x14ac:dyDescent="0.3">
      <c r="A594" t="s">
        <v>1945</v>
      </c>
      <c r="B594" t="s">
        <v>1946</v>
      </c>
      <c r="C594" t="s">
        <v>1932</v>
      </c>
      <c r="D594" t="s">
        <v>88</v>
      </c>
      <c r="E594">
        <v>8600</v>
      </c>
      <c r="F594" t="s">
        <v>1415</v>
      </c>
      <c r="G594" t="s">
        <v>1415</v>
      </c>
    </row>
    <row r="595" spans="1:7" x14ac:dyDescent="0.3">
      <c r="A595" t="s">
        <v>1583</v>
      </c>
      <c r="B595" t="s">
        <v>1946</v>
      </c>
      <c r="C595" t="s">
        <v>1932</v>
      </c>
      <c r="D595" t="s">
        <v>88</v>
      </c>
      <c r="E595">
        <v>9300</v>
      </c>
      <c r="F595" t="s">
        <v>1415</v>
      </c>
      <c r="G595" t="s">
        <v>1415</v>
      </c>
    </row>
    <row r="596" spans="1:7" x14ac:dyDescent="0.3">
      <c r="A596" t="s">
        <v>1774</v>
      </c>
      <c r="B596" t="s">
        <v>1950</v>
      </c>
      <c r="C596" t="s">
        <v>1932</v>
      </c>
      <c r="D596" t="s">
        <v>88</v>
      </c>
      <c r="E596">
        <v>9300</v>
      </c>
      <c r="F596" t="s">
        <v>1415</v>
      </c>
      <c r="G596" t="s">
        <v>1415</v>
      </c>
    </row>
    <row r="597" spans="1:7" x14ac:dyDescent="0.3">
      <c r="A597" t="s">
        <v>1774</v>
      </c>
      <c r="B597" t="s">
        <v>1951</v>
      </c>
      <c r="C597" t="s">
        <v>1932</v>
      </c>
      <c r="D597" t="s">
        <v>88</v>
      </c>
      <c r="E597">
        <v>9300</v>
      </c>
      <c r="F597" t="s">
        <v>1415</v>
      </c>
      <c r="G597" t="s">
        <v>1415</v>
      </c>
    </row>
    <row r="598" spans="1:7" x14ac:dyDescent="0.3">
      <c r="A598" t="s">
        <v>1774</v>
      </c>
      <c r="B598" t="s">
        <v>1933</v>
      </c>
      <c r="C598" t="s">
        <v>1932</v>
      </c>
      <c r="D598" t="s">
        <v>88</v>
      </c>
      <c r="E598">
        <v>8600</v>
      </c>
      <c r="F598" t="s">
        <v>1415</v>
      </c>
      <c r="G598" t="s">
        <v>1415</v>
      </c>
    </row>
    <row r="599" spans="1:7" x14ac:dyDescent="0.3">
      <c r="A599" t="s">
        <v>1940</v>
      </c>
      <c r="B599" t="s">
        <v>1933</v>
      </c>
      <c r="C599" t="s">
        <v>1932</v>
      </c>
      <c r="D599" t="s">
        <v>88</v>
      </c>
      <c r="E599">
        <v>8600</v>
      </c>
      <c r="F599" t="s">
        <v>1415</v>
      </c>
      <c r="G599" t="s">
        <v>1415</v>
      </c>
    </row>
    <row r="600" spans="1:7" x14ac:dyDescent="0.3">
      <c r="A600" t="s">
        <v>1949</v>
      </c>
      <c r="B600" t="s">
        <v>1933</v>
      </c>
      <c r="C600" t="s">
        <v>1932</v>
      </c>
      <c r="D600" t="s">
        <v>88</v>
      </c>
      <c r="E600">
        <v>8600</v>
      </c>
      <c r="F600" t="s">
        <v>1415</v>
      </c>
      <c r="G600" t="s">
        <v>1415</v>
      </c>
    </row>
    <row r="601" spans="1:7" x14ac:dyDescent="0.3">
      <c r="A601" t="s">
        <v>1774</v>
      </c>
      <c r="B601" t="s">
        <v>1952</v>
      </c>
      <c r="C601" t="s">
        <v>1932</v>
      </c>
      <c r="D601" t="s">
        <v>88</v>
      </c>
      <c r="E601">
        <v>9300</v>
      </c>
      <c r="F601" t="s">
        <v>1415</v>
      </c>
      <c r="G601" t="s">
        <v>1415</v>
      </c>
    </row>
    <row r="602" spans="1:7" x14ac:dyDescent="0.3">
      <c r="A602" t="s">
        <v>1774</v>
      </c>
      <c r="B602" t="s">
        <v>1934</v>
      </c>
      <c r="C602" t="s">
        <v>1932</v>
      </c>
      <c r="D602" t="s">
        <v>88</v>
      </c>
      <c r="E602">
        <v>8600</v>
      </c>
      <c r="F602" t="s">
        <v>1415</v>
      </c>
      <c r="G602" t="s">
        <v>1415</v>
      </c>
    </row>
    <row r="603" spans="1:7" x14ac:dyDescent="0.3">
      <c r="A603" t="s">
        <v>1774</v>
      </c>
      <c r="B603" t="s">
        <v>1935</v>
      </c>
      <c r="C603" t="s">
        <v>1932</v>
      </c>
      <c r="D603" t="s">
        <v>88</v>
      </c>
      <c r="E603">
        <v>8600</v>
      </c>
      <c r="F603" t="s">
        <v>1415</v>
      </c>
      <c r="G603" t="s">
        <v>1415</v>
      </c>
    </row>
    <row r="604" spans="1:7" x14ac:dyDescent="0.3">
      <c r="A604" t="s">
        <v>1774</v>
      </c>
      <c r="B604" t="s">
        <v>1936</v>
      </c>
      <c r="C604" t="s">
        <v>1932</v>
      </c>
      <c r="D604" t="s">
        <v>88</v>
      </c>
      <c r="E604">
        <v>8600</v>
      </c>
      <c r="F604" t="s">
        <v>1415</v>
      </c>
      <c r="G604" t="s">
        <v>1415</v>
      </c>
    </row>
    <row r="605" spans="1:7" x14ac:dyDescent="0.3">
      <c r="A605" t="s">
        <v>1940</v>
      </c>
      <c r="B605" t="s">
        <v>1936</v>
      </c>
      <c r="C605" t="s">
        <v>1932</v>
      </c>
      <c r="D605" t="s">
        <v>88</v>
      </c>
      <c r="E605">
        <v>8600</v>
      </c>
      <c r="F605" t="s">
        <v>1415</v>
      </c>
      <c r="G605" t="s">
        <v>1415</v>
      </c>
    </row>
    <row r="606" spans="1:7" x14ac:dyDescent="0.3">
      <c r="A606" t="s">
        <v>1949</v>
      </c>
      <c r="B606" t="s">
        <v>1936</v>
      </c>
      <c r="C606" t="s">
        <v>1932</v>
      </c>
      <c r="D606" t="s">
        <v>88</v>
      </c>
      <c r="E606">
        <v>8600</v>
      </c>
      <c r="F606" t="s">
        <v>1415</v>
      </c>
      <c r="G606" t="s">
        <v>1415</v>
      </c>
    </row>
    <row r="607" spans="1:7" x14ac:dyDescent="0.3">
      <c r="A607" t="s">
        <v>1774</v>
      </c>
      <c r="B607" t="s">
        <v>1964</v>
      </c>
      <c r="C607" t="s">
        <v>969</v>
      </c>
      <c r="D607" t="s">
        <v>88</v>
      </c>
      <c r="E607">
        <v>9300</v>
      </c>
      <c r="F607" t="s">
        <v>1415</v>
      </c>
      <c r="G607" t="s">
        <v>1415</v>
      </c>
    </row>
    <row r="608" spans="1:7" x14ac:dyDescent="0.3">
      <c r="A608" t="s">
        <v>1949</v>
      </c>
      <c r="B608" t="s">
        <v>1964</v>
      </c>
      <c r="C608" t="s">
        <v>969</v>
      </c>
      <c r="D608" t="s">
        <v>88</v>
      </c>
      <c r="E608">
        <v>9300</v>
      </c>
      <c r="F608" t="s">
        <v>1415</v>
      </c>
      <c r="G608" t="s">
        <v>1415</v>
      </c>
    </row>
    <row r="609" spans="1:7" x14ac:dyDescent="0.3">
      <c r="A609" t="s">
        <v>1774</v>
      </c>
      <c r="B609" t="s">
        <v>1953</v>
      </c>
      <c r="C609" t="s">
        <v>1932</v>
      </c>
      <c r="D609" t="s">
        <v>88</v>
      </c>
      <c r="E609">
        <v>9300</v>
      </c>
      <c r="F609" t="s">
        <v>1415</v>
      </c>
      <c r="G609" t="s">
        <v>1415</v>
      </c>
    </row>
    <row r="610" spans="1:7" x14ac:dyDescent="0.3">
      <c r="A610" t="s">
        <v>1774</v>
      </c>
      <c r="B610" t="s">
        <v>1954</v>
      </c>
      <c r="C610" t="s">
        <v>1932</v>
      </c>
      <c r="D610" t="s">
        <v>88</v>
      </c>
      <c r="E610">
        <v>9300</v>
      </c>
      <c r="F610" t="s">
        <v>1415</v>
      </c>
      <c r="G610" t="s">
        <v>1415</v>
      </c>
    </row>
    <row r="611" spans="1:7" x14ac:dyDescent="0.3">
      <c r="A611" t="s">
        <v>1949</v>
      </c>
      <c r="B611" t="s">
        <v>1954</v>
      </c>
      <c r="C611" t="s">
        <v>1932</v>
      </c>
      <c r="D611" t="s">
        <v>88</v>
      </c>
      <c r="E611">
        <v>9300</v>
      </c>
      <c r="F611" t="s">
        <v>1415</v>
      </c>
      <c r="G611" t="s">
        <v>1415</v>
      </c>
    </row>
    <row r="612" spans="1:7" x14ac:dyDescent="0.3">
      <c r="A612" t="s">
        <v>1495</v>
      </c>
      <c r="B612" t="s">
        <v>8992</v>
      </c>
      <c r="C612" t="s">
        <v>9026</v>
      </c>
      <c r="D612" t="s">
        <v>85</v>
      </c>
      <c r="E612">
        <v>575</v>
      </c>
      <c r="F612" t="s">
        <v>85</v>
      </c>
      <c r="G612" t="s">
        <v>85</v>
      </c>
    </row>
    <row r="613" spans="1:7" x14ac:dyDescent="0.3">
      <c r="A613" t="s">
        <v>1774</v>
      </c>
      <c r="B613" t="s">
        <v>1969</v>
      </c>
      <c r="C613" t="s">
        <v>490</v>
      </c>
      <c r="D613" t="s">
        <v>85</v>
      </c>
      <c r="E613">
        <v>2500</v>
      </c>
      <c r="F613" t="s">
        <v>85</v>
      </c>
      <c r="G613" t="s">
        <v>85</v>
      </c>
    </row>
    <row r="614" spans="1:7" x14ac:dyDescent="0.3">
      <c r="A614" t="s">
        <v>1949</v>
      </c>
      <c r="B614" t="s">
        <v>1969</v>
      </c>
      <c r="C614" t="s">
        <v>490</v>
      </c>
      <c r="D614" t="s">
        <v>85</v>
      </c>
      <c r="E614">
        <v>1950</v>
      </c>
      <c r="F614" t="s">
        <v>85</v>
      </c>
      <c r="G614" t="s">
        <v>85</v>
      </c>
    </row>
    <row r="615" spans="1:7" x14ac:dyDescent="0.3">
      <c r="A615" t="s">
        <v>1774</v>
      </c>
      <c r="B615" t="s">
        <v>1970</v>
      </c>
      <c r="C615" t="s">
        <v>490</v>
      </c>
      <c r="D615" t="s">
        <v>85</v>
      </c>
      <c r="E615">
        <v>2370</v>
      </c>
      <c r="F615" t="s">
        <v>85</v>
      </c>
      <c r="G615" t="s">
        <v>85</v>
      </c>
    </row>
    <row r="616" spans="1:7" x14ac:dyDescent="0.3">
      <c r="A616" t="s">
        <v>1940</v>
      </c>
      <c r="B616" t="s">
        <v>1970</v>
      </c>
      <c r="C616" t="s">
        <v>490</v>
      </c>
      <c r="D616" t="s">
        <v>85</v>
      </c>
      <c r="E616">
        <v>2370</v>
      </c>
      <c r="F616" t="s">
        <v>85</v>
      </c>
      <c r="G616" t="s">
        <v>85</v>
      </c>
    </row>
    <row r="617" spans="1:7" x14ac:dyDescent="0.3">
      <c r="A617" t="s">
        <v>1949</v>
      </c>
      <c r="B617" t="s">
        <v>1970</v>
      </c>
      <c r="C617" t="s">
        <v>490</v>
      </c>
      <c r="D617" t="s">
        <v>85</v>
      </c>
      <c r="E617">
        <v>2370</v>
      </c>
      <c r="F617" t="s">
        <v>85</v>
      </c>
      <c r="G617" t="s">
        <v>85</v>
      </c>
    </row>
    <row r="618" spans="1:7" x14ac:dyDescent="0.3">
      <c r="A618" t="s">
        <v>1993</v>
      </c>
      <c r="B618" t="s">
        <v>1970</v>
      </c>
      <c r="C618" t="s">
        <v>490</v>
      </c>
      <c r="D618" t="s">
        <v>85</v>
      </c>
      <c r="E618">
        <v>2500</v>
      </c>
      <c r="F618" t="s">
        <v>85</v>
      </c>
      <c r="G618" t="s">
        <v>85</v>
      </c>
    </row>
    <row r="619" spans="1:7" x14ac:dyDescent="0.3">
      <c r="A619" t="s">
        <v>1949</v>
      </c>
      <c r="B619" t="s">
        <v>1984</v>
      </c>
      <c r="C619" t="s">
        <v>490</v>
      </c>
      <c r="D619" t="s">
        <v>85</v>
      </c>
      <c r="E619">
        <v>2500</v>
      </c>
      <c r="F619" t="s">
        <v>85</v>
      </c>
      <c r="G619" t="s">
        <v>85</v>
      </c>
    </row>
    <row r="620" spans="1:7" x14ac:dyDescent="0.3">
      <c r="A620" t="s">
        <v>1774</v>
      </c>
      <c r="B620" t="s">
        <v>1971</v>
      </c>
      <c r="C620" t="s">
        <v>490</v>
      </c>
      <c r="D620" t="s">
        <v>85</v>
      </c>
      <c r="E620">
        <v>2500</v>
      </c>
      <c r="F620" t="s">
        <v>85</v>
      </c>
      <c r="G620" t="s">
        <v>85</v>
      </c>
    </row>
    <row r="621" spans="1:7" x14ac:dyDescent="0.3">
      <c r="A621" t="s">
        <v>1940</v>
      </c>
      <c r="B621" t="s">
        <v>1971</v>
      </c>
      <c r="C621" t="s">
        <v>490</v>
      </c>
      <c r="D621" t="s">
        <v>85</v>
      </c>
      <c r="E621">
        <v>2500</v>
      </c>
      <c r="F621" t="s">
        <v>85</v>
      </c>
      <c r="G621" t="s">
        <v>85</v>
      </c>
    </row>
    <row r="622" spans="1:7" x14ac:dyDescent="0.3">
      <c r="A622" t="s">
        <v>1949</v>
      </c>
      <c r="B622" t="s">
        <v>1971</v>
      </c>
      <c r="C622" t="s">
        <v>490</v>
      </c>
      <c r="D622" t="s">
        <v>85</v>
      </c>
      <c r="E622">
        <v>2500</v>
      </c>
      <c r="F622" t="s">
        <v>85</v>
      </c>
      <c r="G622" t="s">
        <v>85</v>
      </c>
    </row>
    <row r="623" spans="1:7" x14ac:dyDescent="0.3">
      <c r="A623" t="s">
        <v>1774</v>
      </c>
      <c r="B623" t="s">
        <v>1994</v>
      </c>
      <c r="C623" t="s">
        <v>509</v>
      </c>
      <c r="D623" t="s">
        <v>85</v>
      </c>
      <c r="E623">
        <v>2600</v>
      </c>
      <c r="F623" t="s">
        <v>85</v>
      </c>
      <c r="G623" t="s">
        <v>85</v>
      </c>
    </row>
    <row r="624" spans="1:7" x14ac:dyDescent="0.3">
      <c r="A624" t="s">
        <v>1940</v>
      </c>
      <c r="B624" t="s">
        <v>1994</v>
      </c>
      <c r="C624" t="s">
        <v>509</v>
      </c>
      <c r="D624" t="s">
        <v>85</v>
      </c>
      <c r="E624">
        <v>2600</v>
      </c>
      <c r="F624" t="s">
        <v>85</v>
      </c>
      <c r="G624" t="s">
        <v>85</v>
      </c>
    </row>
    <row r="625" spans="1:7" x14ac:dyDescent="0.3">
      <c r="A625" t="s">
        <v>1949</v>
      </c>
      <c r="B625" t="s">
        <v>1994</v>
      </c>
      <c r="C625" t="s">
        <v>509</v>
      </c>
      <c r="D625" t="s">
        <v>85</v>
      </c>
      <c r="E625">
        <v>2600</v>
      </c>
      <c r="F625" t="s">
        <v>85</v>
      </c>
      <c r="G625" t="s">
        <v>85</v>
      </c>
    </row>
    <row r="626" spans="1:7" x14ac:dyDescent="0.3">
      <c r="A626" t="s">
        <v>1949</v>
      </c>
      <c r="B626" t="s">
        <v>2000</v>
      </c>
      <c r="C626" t="s">
        <v>509</v>
      </c>
      <c r="D626" t="s">
        <v>85</v>
      </c>
      <c r="E626">
        <v>2600</v>
      </c>
      <c r="F626" t="s">
        <v>85</v>
      </c>
      <c r="G626" t="s">
        <v>85</v>
      </c>
    </row>
    <row r="627" spans="1:7" x14ac:dyDescent="0.3">
      <c r="A627" t="s">
        <v>1774</v>
      </c>
      <c r="B627" t="s">
        <v>1995</v>
      </c>
      <c r="C627" t="s">
        <v>509</v>
      </c>
      <c r="D627" t="s">
        <v>85</v>
      </c>
      <c r="E627">
        <v>2600</v>
      </c>
      <c r="F627" t="s">
        <v>85</v>
      </c>
      <c r="G627" t="s">
        <v>85</v>
      </c>
    </row>
    <row r="628" spans="1:7" x14ac:dyDescent="0.3">
      <c r="A628" t="s">
        <v>1949</v>
      </c>
      <c r="B628" t="s">
        <v>1995</v>
      </c>
      <c r="C628" t="s">
        <v>509</v>
      </c>
      <c r="D628" t="s">
        <v>85</v>
      </c>
      <c r="E628">
        <v>2600</v>
      </c>
      <c r="F628" t="s">
        <v>85</v>
      </c>
      <c r="G628" t="s">
        <v>85</v>
      </c>
    </row>
    <row r="629" spans="1:7" x14ac:dyDescent="0.3">
      <c r="A629" t="s">
        <v>1774</v>
      </c>
      <c r="B629" t="s">
        <v>2012</v>
      </c>
      <c r="C629" t="s">
        <v>481</v>
      </c>
      <c r="D629" t="s">
        <v>85</v>
      </c>
      <c r="E629">
        <v>4300</v>
      </c>
      <c r="F629" t="s">
        <v>85</v>
      </c>
      <c r="G629" t="s">
        <v>85</v>
      </c>
    </row>
    <row r="630" spans="1:7" x14ac:dyDescent="0.3">
      <c r="A630" t="s">
        <v>1940</v>
      </c>
      <c r="B630" t="s">
        <v>2012</v>
      </c>
      <c r="C630" t="s">
        <v>481</v>
      </c>
      <c r="D630" t="s">
        <v>85</v>
      </c>
      <c r="E630">
        <v>4300</v>
      </c>
      <c r="F630" t="s">
        <v>85</v>
      </c>
      <c r="G630" t="s">
        <v>85</v>
      </c>
    </row>
    <row r="631" spans="1:7" x14ac:dyDescent="0.3">
      <c r="A631" t="s">
        <v>1949</v>
      </c>
      <c r="B631" t="s">
        <v>2012</v>
      </c>
      <c r="C631" t="s">
        <v>481</v>
      </c>
      <c r="D631" t="s">
        <v>85</v>
      </c>
      <c r="E631">
        <v>4300</v>
      </c>
      <c r="F631" t="s">
        <v>85</v>
      </c>
      <c r="G631" t="s">
        <v>85</v>
      </c>
    </row>
    <row r="632" spans="1:7" x14ac:dyDescent="0.3">
      <c r="A632" t="s">
        <v>1987</v>
      </c>
      <c r="B632" t="s">
        <v>2012</v>
      </c>
      <c r="C632" t="s">
        <v>481</v>
      </c>
      <c r="D632" t="s">
        <v>85</v>
      </c>
      <c r="E632">
        <v>4300</v>
      </c>
      <c r="F632" t="s">
        <v>85</v>
      </c>
      <c r="G632" t="s">
        <v>85</v>
      </c>
    </row>
    <row r="633" spans="1:7" x14ac:dyDescent="0.3">
      <c r="A633" t="s">
        <v>1774</v>
      </c>
      <c r="B633" t="s">
        <v>2008</v>
      </c>
      <c r="C633" t="s">
        <v>481</v>
      </c>
      <c r="D633" t="s">
        <v>85</v>
      </c>
      <c r="E633">
        <v>4060</v>
      </c>
      <c r="F633" t="s">
        <v>85</v>
      </c>
      <c r="G633" t="s">
        <v>85</v>
      </c>
    </row>
    <row r="634" spans="1:7" x14ac:dyDescent="0.3">
      <c r="A634" t="s">
        <v>1959</v>
      </c>
      <c r="B634" t="s">
        <v>1960</v>
      </c>
      <c r="C634" t="s">
        <v>1932</v>
      </c>
      <c r="D634" t="s">
        <v>88</v>
      </c>
      <c r="E634">
        <v>9300</v>
      </c>
      <c r="F634" t="s">
        <v>1415</v>
      </c>
      <c r="G634" t="s">
        <v>1415</v>
      </c>
    </row>
    <row r="635" spans="1:7" x14ac:dyDescent="0.3">
      <c r="A635" t="s">
        <v>1961</v>
      </c>
      <c r="B635" t="s">
        <v>1960</v>
      </c>
      <c r="C635" t="s">
        <v>1932</v>
      </c>
      <c r="D635" t="s">
        <v>88</v>
      </c>
      <c r="E635">
        <v>9300</v>
      </c>
      <c r="F635" t="s">
        <v>1415</v>
      </c>
      <c r="G635" t="s">
        <v>1415</v>
      </c>
    </row>
    <row r="636" spans="1:7" x14ac:dyDescent="0.3">
      <c r="A636" t="s">
        <v>1462</v>
      </c>
      <c r="B636" t="s">
        <v>1960</v>
      </c>
      <c r="C636" t="s">
        <v>1932</v>
      </c>
      <c r="D636" t="s">
        <v>88</v>
      </c>
      <c r="E636">
        <v>9300</v>
      </c>
      <c r="F636" t="s">
        <v>1415</v>
      </c>
      <c r="G636" t="s">
        <v>1415</v>
      </c>
    </row>
    <row r="637" spans="1:7" x14ac:dyDescent="0.3">
      <c r="A637" t="s">
        <v>1774</v>
      </c>
      <c r="B637" t="s">
        <v>1965</v>
      </c>
      <c r="C637" t="s">
        <v>969</v>
      </c>
      <c r="D637" t="s">
        <v>88</v>
      </c>
      <c r="E637">
        <v>9300</v>
      </c>
      <c r="F637" t="s">
        <v>1415</v>
      </c>
      <c r="G637" t="s">
        <v>1415</v>
      </c>
    </row>
    <row r="638" spans="1:7" x14ac:dyDescent="0.3">
      <c r="A638" t="s">
        <v>1949</v>
      </c>
      <c r="B638" t="s">
        <v>1965</v>
      </c>
      <c r="C638" t="s">
        <v>969</v>
      </c>
      <c r="D638" t="s">
        <v>88</v>
      </c>
      <c r="E638">
        <v>9300</v>
      </c>
      <c r="F638" t="s">
        <v>1415</v>
      </c>
      <c r="G638" t="s">
        <v>1415</v>
      </c>
    </row>
    <row r="639" spans="1:7" x14ac:dyDescent="0.3">
      <c r="A639" t="s">
        <v>1940</v>
      </c>
      <c r="B639" t="s">
        <v>1941</v>
      </c>
      <c r="C639" t="s">
        <v>1932</v>
      </c>
      <c r="D639" t="s">
        <v>88</v>
      </c>
      <c r="E639">
        <v>8600</v>
      </c>
      <c r="F639" t="s">
        <v>1415</v>
      </c>
      <c r="G639" t="s">
        <v>1415</v>
      </c>
    </row>
    <row r="640" spans="1:7" x14ac:dyDescent="0.3">
      <c r="A640" t="s">
        <v>1949</v>
      </c>
      <c r="B640" t="s">
        <v>1941</v>
      </c>
      <c r="C640" t="s">
        <v>1932</v>
      </c>
      <c r="D640" t="s">
        <v>88</v>
      </c>
      <c r="E640">
        <v>8600</v>
      </c>
      <c r="F640" t="s">
        <v>1415</v>
      </c>
      <c r="G640" t="s">
        <v>1415</v>
      </c>
    </row>
    <row r="641" spans="1:7" x14ac:dyDescent="0.3">
      <c r="A641" t="s">
        <v>1774</v>
      </c>
      <c r="B641" t="s">
        <v>1937</v>
      </c>
      <c r="C641" t="s">
        <v>1932</v>
      </c>
      <c r="D641" t="s">
        <v>88</v>
      </c>
      <c r="E641">
        <v>8600</v>
      </c>
      <c r="F641" t="s">
        <v>1415</v>
      </c>
      <c r="G641" t="s">
        <v>1415</v>
      </c>
    </row>
    <row r="642" spans="1:7" x14ac:dyDescent="0.3">
      <c r="A642" t="s">
        <v>1949</v>
      </c>
      <c r="B642" t="s">
        <v>1937</v>
      </c>
      <c r="C642" t="s">
        <v>1932</v>
      </c>
      <c r="D642" t="s">
        <v>88</v>
      </c>
      <c r="E642">
        <v>8600</v>
      </c>
      <c r="F642" t="s">
        <v>1415</v>
      </c>
      <c r="G642" t="s">
        <v>1415</v>
      </c>
    </row>
    <row r="643" spans="1:7" x14ac:dyDescent="0.3">
      <c r="A643" t="s">
        <v>1774</v>
      </c>
      <c r="B643" t="s">
        <v>1966</v>
      </c>
      <c r="C643" t="s">
        <v>969</v>
      </c>
      <c r="D643" t="s">
        <v>88</v>
      </c>
      <c r="E643">
        <v>9300</v>
      </c>
      <c r="F643" t="s">
        <v>1415</v>
      </c>
      <c r="G643" t="s">
        <v>1415</v>
      </c>
    </row>
    <row r="644" spans="1:7" x14ac:dyDescent="0.3">
      <c r="A644" t="s">
        <v>1949</v>
      </c>
      <c r="B644" t="s">
        <v>1966</v>
      </c>
      <c r="C644" t="s">
        <v>969</v>
      </c>
      <c r="D644" t="s">
        <v>88</v>
      </c>
      <c r="E644">
        <v>9300</v>
      </c>
      <c r="F644" t="s">
        <v>1415</v>
      </c>
      <c r="G644" t="s">
        <v>1415</v>
      </c>
    </row>
    <row r="645" spans="1:7" x14ac:dyDescent="0.3">
      <c r="A645" t="s">
        <v>1774</v>
      </c>
      <c r="B645" t="s">
        <v>1938</v>
      </c>
      <c r="C645" t="s">
        <v>1932</v>
      </c>
      <c r="D645" t="s">
        <v>88</v>
      </c>
      <c r="E645">
        <v>8600</v>
      </c>
      <c r="F645" t="s">
        <v>1415</v>
      </c>
      <c r="G645" t="s">
        <v>1415</v>
      </c>
    </row>
    <row r="646" spans="1:7" x14ac:dyDescent="0.3">
      <c r="A646" t="s">
        <v>1949</v>
      </c>
      <c r="B646" t="s">
        <v>1938</v>
      </c>
      <c r="C646" t="s">
        <v>1932</v>
      </c>
      <c r="D646" t="s">
        <v>88</v>
      </c>
      <c r="E646">
        <v>8600</v>
      </c>
      <c r="F646" t="s">
        <v>1415</v>
      </c>
      <c r="G646" t="s">
        <v>1415</v>
      </c>
    </row>
    <row r="647" spans="1:7" x14ac:dyDescent="0.3">
      <c r="A647" t="s">
        <v>1774</v>
      </c>
      <c r="B647" t="s">
        <v>1939</v>
      </c>
      <c r="C647" t="s">
        <v>1932</v>
      </c>
      <c r="D647" t="s">
        <v>88</v>
      </c>
      <c r="E647">
        <v>8600</v>
      </c>
      <c r="F647" t="s">
        <v>1415</v>
      </c>
      <c r="G647" t="s">
        <v>1415</v>
      </c>
    </row>
    <row r="648" spans="1:7" x14ac:dyDescent="0.3">
      <c r="A648" t="s">
        <v>1949</v>
      </c>
      <c r="B648" t="s">
        <v>1939</v>
      </c>
      <c r="C648" t="s">
        <v>1932</v>
      </c>
      <c r="D648" t="s">
        <v>88</v>
      </c>
      <c r="E648">
        <v>8600</v>
      </c>
      <c r="F648" t="s">
        <v>1415</v>
      </c>
      <c r="G648" t="s">
        <v>1415</v>
      </c>
    </row>
    <row r="649" spans="1:7" x14ac:dyDescent="0.3">
      <c r="A649" t="s">
        <v>1774</v>
      </c>
      <c r="B649" t="s">
        <v>1972</v>
      </c>
      <c r="C649" t="s">
        <v>490</v>
      </c>
      <c r="D649" t="s">
        <v>85</v>
      </c>
      <c r="E649">
        <v>2500</v>
      </c>
      <c r="F649" t="s">
        <v>85</v>
      </c>
      <c r="G649" t="s">
        <v>85</v>
      </c>
    </row>
    <row r="650" spans="1:7" x14ac:dyDescent="0.3">
      <c r="A650" t="s">
        <v>1940</v>
      </c>
      <c r="B650" t="s">
        <v>1972</v>
      </c>
      <c r="C650" t="s">
        <v>490</v>
      </c>
      <c r="D650" t="s">
        <v>85</v>
      </c>
      <c r="E650">
        <v>2500</v>
      </c>
      <c r="F650" t="s">
        <v>85</v>
      </c>
      <c r="G650" t="s">
        <v>85</v>
      </c>
    </row>
    <row r="651" spans="1:7" x14ac:dyDescent="0.3">
      <c r="A651" t="s">
        <v>1949</v>
      </c>
      <c r="B651" t="s">
        <v>1972</v>
      </c>
      <c r="C651" t="s">
        <v>490</v>
      </c>
      <c r="D651" t="s">
        <v>85</v>
      </c>
      <c r="E651">
        <v>2500</v>
      </c>
      <c r="F651" t="s">
        <v>85</v>
      </c>
      <c r="G651" t="s">
        <v>85</v>
      </c>
    </row>
    <row r="652" spans="1:7" x14ac:dyDescent="0.3">
      <c r="A652" t="s">
        <v>1774</v>
      </c>
      <c r="B652" t="s">
        <v>1996</v>
      </c>
      <c r="C652" t="s">
        <v>509</v>
      </c>
      <c r="D652" t="s">
        <v>85</v>
      </c>
      <c r="E652">
        <v>2600</v>
      </c>
      <c r="F652" t="s">
        <v>85</v>
      </c>
      <c r="G652" t="s">
        <v>85</v>
      </c>
    </row>
    <row r="653" spans="1:7" x14ac:dyDescent="0.3">
      <c r="A653" t="s">
        <v>1949</v>
      </c>
      <c r="B653" t="s">
        <v>1996</v>
      </c>
      <c r="C653" t="s">
        <v>509</v>
      </c>
      <c r="D653" t="s">
        <v>85</v>
      </c>
      <c r="E653">
        <v>2600</v>
      </c>
      <c r="F653" t="s">
        <v>85</v>
      </c>
      <c r="G653" t="s">
        <v>85</v>
      </c>
    </row>
    <row r="654" spans="1:7" x14ac:dyDescent="0.3">
      <c r="A654" t="s">
        <v>1949</v>
      </c>
      <c r="B654" t="s">
        <v>2023</v>
      </c>
      <c r="C654" t="s">
        <v>481</v>
      </c>
      <c r="D654" t="s">
        <v>85</v>
      </c>
      <c r="E654">
        <v>4300</v>
      </c>
      <c r="F654" t="s">
        <v>85</v>
      </c>
      <c r="G654" t="s">
        <v>85</v>
      </c>
    </row>
    <row r="655" spans="1:7" x14ac:dyDescent="0.3">
      <c r="A655" t="s">
        <v>1774</v>
      </c>
      <c r="B655" t="s">
        <v>2013</v>
      </c>
      <c r="C655" t="s">
        <v>481</v>
      </c>
      <c r="D655" t="s">
        <v>85</v>
      </c>
      <c r="E655">
        <v>4300</v>
      </c>
      <c r="F655" t="s">
        <v>85</v>
      </c>
      <c r="G655" t="s">
        <v>85</v>
      </c>
    </row>
    <row r="656" spans="1:7" x14ac:dyDescent="0.3">
      <c r="A656" t="s">
        <v>1940</v>
      </c>
      <c r="B656" t="s">
        <v>2013</v>
      </c>
      <c r="C656" t="s">
        <v>481</v>
      </c>
      <c r="D656" t="s">
        <v>85</v>
      </c>
      <c r="E656">
        <v>4300</v>
      </c>
      <c r="F656" t="s">
        <v>85</v>
      </c>
      <c r="G656" t="s">
        <v>85</v>
      </c>
    </row>
    <row r="657" spans="1:7" x14ac:dyDescent="0.3">
      <c r="A657" t="s">
        <v>1949</v>
      </c>
      <c r="B657" t="s">
        <v>2013</v>
      </c>
      <c r="C657" t="s">
        <v>481</v>
      </c>
      <c r="D657" t="s">
        <v>85</v>
      </c>
      <c r="E657">
        <v>4300</v>
      </c>
      <c r="F657" t="s">
        <v>85</v>
      </c>
      <c r="G657" t="s">
        <v>85</v>
      </c>
    </row>
    <row r="658" spans="1:7" x14ac:dyDescent="0.3">
      <c r="A658" t="s">
        <v>1987</v>
      </c>
      <c r="B658" t="s">
        <v>2013</v>
      </c>
      <c r="C658" t="s">
        <v>481</v>
      </c>
      <c r="D658" t="s">
        <v>85</v>
      </c>
      <c r="E658">
        <v>4300</v>
      </c>
      <c r="F658" t="s">
        <v>85</v>
      </c>
      <c r="G658" t="s">
        <v>85</v>
      </c>
    </row>
    <row r="659" spans="1:7" x14ac:dyDescent="0.3">
      <c r="A659" t="s">
        <v>1416</v>
      </c>
      <c r="B659" t="s">
        <v>6596</v>
      </c>
      <c r="C659" t="s">
        <v>1218</v>
      </c>
      <c r="D659" t="s">
        <v>88</v>
      </c>
      <c r="E659">
        <v>9526</v>
      </c>
      <c r="F659" t="s">
        <v>1415</v>
      </c>
      <c r="G659" t="s">
        <v>1415</v>
      </c>
    </row>
    <row r="660" spans="1:7" x14ac:dyDescent="0.3">
      <c r="A660" t="s">
        <v>1416</v>
      </c>
      <c r="B660" t="s">
        <v>6597</v>
      </c>
      <c r="C660" t="s">
        <v>1218</v>
      </c>
      <c r="D660" t="s">
        <v>88</v>
      </c>
      <c r="E660">
        <v>9526</v>
      </c>
      <c r="F660" t="s">
        <v>1415</v>
      </c>
      <c r="G660" t="s">
        <v>1415</v>
      </c>
    </row>
    <row r="661" spans="1:7" x14ac:dyDescent="0.3">
      <c r="A661" t="s">
        <v>1416</v>
      </c>
      <c r="B661" t="s">
        <v>6614</v>
      </c>
      <c r="C661" t="s">
        <v>6615</v>
      </c>
      <c r="D661" t="s">
        <v>88</v>
      </c>
      <c r="E661">
        <v>8845</v>
      </c>
      <c r="F661" t="s">
        <v>1415</v>
      </c>
      <c r="G661" t="s">
        <v>1415</v>
      </c>
    </row>
    <row r="662" spans="1:7" x14ac:dyDescent="0.3">
      <c r="A662" t="s">
        <v>1495</v>
      </c>
      <c r="B662" t="s">
        <v>1547</v>
      </c>
      <c r="C662" t="s">
        <v>1548</v>
      </c>
      <c r="D662" t="s">
        <v>85</v>
      </c>
      <c r="E662">
        <v>850</v>
      </c>
      <c r="F662" t="s">
        <v>85</v>
      </c>
      <c r="G662" t="s">
        <v>85</v>
      </c>
    </row>
    <row r="663" spans="1:7" x14ac:dyDescent="0.3">
      <c r="A663" t="s">
        <v>1495</v>
      </c>
      <c r="B663" t="s">
        <v>1549</v>
      </c>
      <c r="C663" t="s">
        <v>9025</v>
      </c>
      <c r="D663" t="s">
        <v>85</v>
      </c>
      <c r="E663">
        <v>850</v>
      </c>
      <c r="F663" t="s">
        <v>85</v>
      </c>
      <c r="G663" t="s">
        <v>85</v>
      </c>
    </row>
    <row r="664" spans="1:7" x14ac:dyDescent="0.3">
      <c r="A664" t="s">
        <v>1495</v>
      </c>
      <c r="B664" t="s">
        <v>1917</v>
      </c>
      <c r="C664" t="s">
        <v>1918</v>
      </c>
      <c r="D664" t="s">
        <v>85</v>
      </c>
      <c r="E664">
        <v>850</v>
      </c>
      <c r="F664" t="s">
        <v>85</v>
      </c>
      <c r="G664" t="s">
        <v>85</v>
      </c>
    </row>
    <row r="665" spans="1:7" x14ac:dyDescent="0.3">
      <c r="A665" t="s">
        <v>1495</v>
      </c>
      <c r="B665" t="s">
        <v>1919</v>
      </c>
      <c r="C665" t="s">
        <v>1920</v>
      </c>
      <c r="D665" t="s">
        <v>85</v>
      </c>
      <c r="E665">
        <v>525</v>
      </c>
      <c r="F665" t="s">
        <v>85</v>
      </c>
      <c r="G665" t="s">
        <v>85</v>
      </c>
    </row>
    <row r="666" spans="1:7" x14ac:dyDescent="0.3">
      <c r="A666" t="s">
        <v>1495</v>
      </c>
      <c r="B666" t="s">
        <v>1927</v>
      </c>
      <c r="C666" t="s">
        <v>1928</v>
      </c>
      <c r="D666" t="s">
        <v>85</v>
      </c>
      <c r="E666">
        <v>850</v>
      </c>
      <c r="F666" t="s">
        <v>85</v>
      </c>
      <c r="G666" t="s">
        <v>85</v>
      </c>
    </row>
    <row r="667" spans="1:7" x14ac:dyDescent="0.3">
      <c r="A667" t="s">
        <v>1495</v>
      </c>
      <c r="B667" t="s">
        <v>1929</v>
      </c>
      <c r="C667" t="s">
        <v>1930</v>
      </c>
      <c r="D667" t="s">
        <v>85</v>
      </c>
      <c r="E667">
        <v>700</v>
      </c>
      <c r="F667" t="s">
        <v>85</v>
      </c>
      <c r="G667" t="s">
        <v>85</v>
      </c>
    </row>
    <row r="668" spans="1:7" x14ac:dyDescent="0.3">
      <c r="A668" t="s">
        <v>1416</v>
      </c>
      <c r="B668" t="s">
        <v>6598</v>
      </c>
      <c r="C668" t="s">
        <v>1218</v>
      </c>
      <c r="D668" t="s">
        <v>88</v>
      </c>
      <c r="E668">
        <v>9526</v>
      </c>
      <c r="F668" t="s">
        <v>1415</v>
      </c>
      <c r="G668" t="s">
        <v>1415</v>
      </c>
    </row>
    <row r="669" spans="1:7" x14ac:dyDescent="0.3">
      <c r="A669" t="s">
        <v>1495</v>
      </c>
      <c r="B669" t="s">
        <v>1905</v>
      </c>
      <c r="C669" t="s">
        <v>1906</v>
      </c>
      <c r="D669" t="s">
        <v>85</v>
      </c>
      <c r="E669">
        <v>0</v>
      </c>
      <c r="F669" t="s">
        <v>85</v>
      </c>
      <c r="G669" t="s">
        <v>85</v>
      </c>
    </row>
    <row r="670" spans="1:7" x14ac:dyDescent="0.3">
      <c r="A670" t="s">
        <v>1495</v>
      </c>
      <c r="B670" t="s">
        <v>1907</v>
      </c>
      <c r="C670" t="s">
        <v>1908</v>
      </c>
      <c r="D670" t="s">
        <v>85</v>
      </c>
      <c r="E670">
        <v>0</v>
      </c>
      <c r="F670" t="s">
        <v>85</v>
      </c>
      <c r="G670" t="s">
        <v>85</v>
      </c>
    </row>
    <row r="671" spans="1:7" x14ac:dyDescent="0.3">
      <c r="A671" t="s">
        <v>1495</v>
      </c>
      <c r="B671" t="s">
        <v>1911</v>
      </c>
      <c r="C671" t="s">
        <v>1912</v>
      </c>
      <c r="D671" t="s">
        <v>85</v>
      </c>
      <c r="E671">
        <v>705</v>
      </c>
      <c r="F671" t="s">
        <v>85</v>
      </c>
      <c r="G671" t="s">
        <v>85</v>
      </c>
    </row>
    <row r="672" spans="1:7" x14ac:dyDescent="0.3">
      <c r="A672" t="s">
        <v>2036</v>
      </c>
      <c r="B672" t="s">
        <v>2037</v>
      </c>
      <c r="C672" t="s">
        <v>2038</v>
      </c>
      <c r="D672" t="s">
        <v>85</v>
      </c>
      <c r="E672">
        <v>0</v>
      </c>
      <c r="F672" t="s">
        <v>85</v>
      </c>
      <c r="G672" t="s">
        <v>85</v>
      </c>
    </row>
    <row r="673" spans="1:7" x14ac:dyDescent="0.3">
      <c r="A673" t="s">
        <v>1774</v>
      </c>
      <c r="B673" t="s">
        <v>1973</v>
      </c>
      <c r="C673" t="s">
        <v>490</v>
      </c>
      <c r="D673" t="s">
        <v>85</v>
      </c>
      <c r="E673">
        <v>1950</v>
      </c>
      <c r="F673" t="s">
        <v>85</v>
      </c>
      <c r="G673" t="s">
        <v>85</v>
      </c>
    </row>
    <row r="674" spans="1:7" x14ac:dyDescent="0.3">
      <c r="A674" t="s">
        <v>1949</v>
      </c>
      <c r="B674" t="s">
        <v>1973</v>
      </c>
      <c r="C674" t="s">
        <v>490</v>
      </c>
      <c r="D674" t="s">
        <v>85</v>
      </c>
      <c r="E674">
        <v>2500</v>
      </c>
      <c r="F674" t="s">
        <v>85</v>
      </c>
      <c r="G674" t="s">
        <v>85</v>
      </c>
    </row>
    <row r="675" spans="1:7" x14ac:dyDescent="0.3">
      <c r="A675" t="s">
        <v>2039</v>
      </c>
      <c r="B675" t="s">
        <v>2040</v>
      </c>
      <c r="C675" t="s">
        <v>2041</v>
      </c>
      <c r="D675" t="s">
        <v>85</v>
      </c>
      <c r="E675">
        <v>600</v>
      </c>
      <c r="F675" t="s">
        <v>85</v>
      </c>
      <c r="G675" t="s">
        <v>85</v>
      </c>
    </row>
    <row r="676" spans="1:7" x14ac:dyDescent="0.3">
      <c r="A676" t="s">
        <v>5345</v>
      </c>
      <c r="B676" t="s">
        <v>9015</v>
      </c>
      <c r="C676" t="s">
        <v>5343</v>
      </c>
      <c r="D676" t="s">
        <v>85</v>
      </c>
      <c r="E676">
        <v>1043</v>
      </c>
      <c r="F676" t="s">
        <v>85</v>
      </c>
      <c r="G676" t="s">
        <v>85</v>
      </c>
    </row>
    <row r="677" spans="1:7" x14ac:dyDescent="0.3">
      <c r="A677" t="s">
        <v>1495</v>
      </c>
      <c r="B677" t="s">
        <v>1496</v>
      </c>
      <c r="C677" t="s">
        <v>1497</v>
      </c>
      <c r="D677" t="s">
        <v>85</v>
      </c>
      <c r="E677">
        <v>0</v>
      </c>
      <c r="F677" t="s">
        <v>85</v>
      </c>
      <c r="G677" t="s">
        <v>85</v>
      </c>
    </row>
    <row r="678" spans="1:7" x14ac:dyDescent="0.3">
      <c r="A678" t="s">
        <v>1495</v>
      </c>
      <c r="B678" t="s">
        <v>1909</v>
      </c>
      <c r="C678" t="s">
        <v>1910</v>
      </c>
      <c r="D678" t="s">
        <v>85</v>
      </c>
      <c r="E678">
        <v>454</v>
      </c>
      <c r="F678" t="s">
        <v>85</v>
      </c>
      <c r="G678" t="s">
        <v>85</v>
      </c>
    </row>
    <row r="679" spans="1:7" x14ac:dyDescent="0.3">
      <c r="A679" t="s">
        <v>1495</v>
      </c>
      <c r="B679" t="s">
        <v>1913</v>
      </c>
      <c r="C679" t="s">
        <v>1914</v>
      </c>
      <c r="D679" t="s">
        <v>85</v>
      </c>
      <c r="E679">
        <v>850</v>
      </c>
      <c r="F679" t="s">
        <v>85</v>
      </c>
      <c r="G679" t="s">
        <v>85</v>
      </c>
    </row>
    <row r="680" spans="1:7" x14ac:dyDescent="0.3">
      <c r="A680" t="s">
        <v>1495</v>
      </c>
      <c r="B680" t="s">
        <v>1915</v>
      </c>
      <c r="C680" t="s">
        <v>1916</v>
      </c>
      <c r="D680" t="s">
        <v>85</v>
      </c>
      <c r="E680">
        <v>500</v>
      </c>
      <c r="F680" t="s">
        <v>85</v>
      </c>
      <c r="G680" t="s">
        <v>85</v>
      </c>
    </row>
    <row r="681" spans="1:7" x14ac:dyDescent="0.3">
      <c r="A681" t="s">
        <v>1495</v>
      </c>
      <c r="B681" t="s">
        <v>1923</v>
      </c>
      <c r="C681" t="s">
        <v>1924</v>
      </c>
      <c r="D681" t="s">
        <v>85</v>
      </c>
      <c r="E681">
        <v>600</v>
      </c>
      <c r="F681" t="s">
        <v>85</v>
      </c>
      <c r="G681" t="s">
        <v>85</v>
      </c>
    </row>
    <row r="682" spans="1:7" x14ac:dyDescent="0.3">
      <c r="A682" t="s">
        <v>1495</v>
      </c>
      <c r="B682" t="s">
        <v>1921</v>
      </c>
      <c r="C682" t="s">
        <v>1922</v>
      </c>
      <c r="D682" t="s">
        <v>85</v>
      </c>
      <c r="E682">
        <v>575</v>
      </c>
      <c r="F682" t="s">
        <v>85</v>
      </c>
      <c r="G682" t="s">
        <v>85</v>
      </c>
    </row>
    <row r="683" spans="1:7" x14ac:dyDescent="0.3">
      <c r="A683" t="s">
        <v>1502</v>
      </c>
      <c r="B683" t="s">
        <v>8991</v>
      </c>
      <c r="C683" t="s">
        <v>1504</v>
      </c>
      <c r="D683" t="s">
        <v>85</v>
      </c>
      <c r="E683">
        <v>800</v>
      </c>
      <c r="F683" t="s">
        <v>85</v>
      </c>
      <c r="G683" t="s">
        <v>85</v>
      </c>
    </row>
    <row r="684" spans="1:7" x14ac:dyDescent="0.3">
      <c r="A684" t="s">
        <v>2044</v>
      </c>
      <c r="B684" t="s">
        <v>2045</v>
      </c>
      <c r="C684" t="s">
        <v>2046</v>
      </c>
      <c r="D684" t="s">
        <v>85</v>
      </c>
      <c r="E684">
        <v>2041</v>
      </c>
      <c r="F684" t="s">
        <v>85</v>
      </c>
      <c r="G684" t="s">
        <v>85</v>
      </c>
    </row>
    <row r="685" spans="1:7" x14ac:dyDescent="0.3">
      <c r="A685" t="s">
        <v>1801</v>
      </c>
      <c r="B685" t="s">
        <v>3510</v>
      </c>
      <c r="C685" t="s">
        <v>3511</v>
      </c>
      <c r="D685" t="s">
        <v>85</v>
      </c>
      <c r="E685">
        <v>5400</v>
      </c>
      <c r="F685" t="s">
        <v>85</v>
      </c>
      <c r="G685" t="s">
        <v>85</v>
      </c>
    </row>
    <row r="686" spans="1:7" x14ac:dyDescent="0.3">
      <c r="A686" t="s">
        <v>1628</v>
      </c>
      <c r="B686" t="s">
        <v>1629</v>
      </c>
      <c r="C686" t="s">
        <v>1630</v>
      </c>
      <c r="D686" t="s">
        <v>85</v>
      </c>
      <c r="E686">
        <v>630</v>
      </c>
      <c r="F686" t="s">
        <v>85</v>
      </c>
      <c r="G686" t="s">
        <v>85</v>
      </c>
    </row>
    <row r="687" spans="1:7" x14ac:dyDescent="0.3">
      <c r="A687" t="s">
        <v>4912</v>
      </c>
      <c r="B687" t="s">
        <v>1629</v>
      </c>
      <c r="C687" t="s">
        <v>4913</v>
      </c>
      <c r="D687" t="s">
        <v>85</v>
      </c>
      <c r="E687">
        <v>0</v>
      </c>
      <c r="F687" t="s">
        <v>85</v>
      </c>
      <c r="G687" t="s">
        <v>85</v>
      </c>
    </row>
    <row r="688" spans="1:7" x14ac:dyDescent="0.3">
      <c r="A688" t="s">
        <v>2044</v>
      </c>
      <c r="B688" t="s">
        <v>2050</v>
      </c>
      <c r="C688" t="s">
        <v>2051</v>
      </c>
      <c r="D688" t="s">
        <v>85</v>
      </c>
      <c r="E688">
        <v>2268</v>
      </c>
      <c r="F688" t="s">
        <v>85</v>
      </c>
      <c r="G688" t="s">
        <v>85</v>
      </c>
    </row>
    <row r="689" spans="1:7" x14ac:dyDescent="0.3">
      <c r="A689" t="s">
        <v>2044</v>
      </c>
      <c r="B689" t="s">
        <v>2052</v>
      </c>
      <c r="C689" t="s">
        <v>2053</v>
      </c>
      <c r="D689" t="s">
        <v>85</v>
      </c>
      <c r="E689">
        <v>3175</v>
      </c>
      <c r="F689" t="s">
        <v>85</v>
      </c>
      <c r="G689" t="s">
        <v>85</v>
      </c>
    </row>
    <row r="690" spans="1:7" x14ac:dyDescent="0.3">
      <c r="A690" t="s">
        <v>2659</v>
      </c>
      <c r="B690" t="s">
        <v>7232</v>
      </c>
      <c r="C690" t="s">
        <v>7233</v>
      </c>
      <c r="D690" t="s">
        <v>85</v>
      </c>
      <c r="E690">
        <v>5670</v>
      </c>
      <c r="F690" t="s">
        <v>85</v>
      </c>
      <c r="G690" t="s">
        <v>85</v>
      </c>
    </row>
    <row r="691" spans="1:7" x14ac:dyDescent="0.3">
      <c r="A691" t="s">
        <v>2044</v>
      </c>
      <c r="B691" t="s">
        <v>2063</v>
      </c>
      <c r="C691" t="s">
        <v>2064</v>
      </c>
      <c r="D691" t="s">
        <v>85</v>
      </c>
      <c r="E691">
        <v>2948</v>
      </c>
      <c r="F691" t="s">
        <v>85</v>
      </c>
      <c r="G691" t="s">
        <v>85</v>
      </c>
    </row>
    <row r="692" spans="1:7" x14ac:dyDescent="0.3">
      <c r="A692" t="s">
        <v>2044</v>
      </c>
      <c r="B692" t="s">
        <v>2065</v>
      </c>
      <c r="C692" t="s">
        <v>2066</v>
      </c>
      <c r="D692" t="s">
        <v>85</v>
      </c>
      <c r="E692">
        <v>3629</v>
      </c>
      <c r="F692" t="s">
        <v>85</v>
      </c>
      <c r="G692" t="s">
        <v>85</v>
      </c>
    </row>
    <row r="693" spans="1:7" x14ac:dyDescent="0.3">
      <c r="A693" t="s">
        <v>2044</v>
      </c>
      <c r="B693" t="s">
        <v>2067</v>
      </c>
      <c r="C693" t="s">
        <v>2068</v>
      </c>
      <c r="D693" t="s">
        <v>85</v>
      </c>
      <c r="E693">
        <v>5670</v>
      </c>
      <c r="F693" t="s">
        <v>85</v>
      </c>
      <c r="G693" t="s">
        <v>85</v>
      </c>
    </row>
    <row r="694" spans="1:7" x14ac:dyDescent="0.3">
      <c r="A694" t="s">
        <v>4641</v>
      </c>
      <c r="B694" t="s">
        <v>4642</v>
      </c>
      <c r="C694" t="s">
        <v>4643</v>
      </c>
      <c r="D694" t="s">
        <v>85</v>
      </c>
      <c r="E694">
        <v>0</v>
      </c>
      <c r="F694" t="s">
        <v>85</v>
      </c>
      <c r="G694" t="s">
        <v>85</v>
      </c>
    </row>
    <row r="695" spans="1:7" x14ac:dyDescent="0.3">
      <c r="A695" t="s">
        <v>1576</v>
      </c>
      <c r="B695" t="s">
        <v>7247</v>
      </c>
      <c r="C695" t="s">
        <v>7248</v>
      </c>
      <c r="D695" t="s">
        <v>85</v>
      </c>
      <c r="E695">
        <v>2585</v>
      </c>
      <c r="F695" t="s">
        <v>85</v>
      </c>
      <c r="G695" t="s">
        <v>85</v>
      </c>
    </row>
    <row r="696" spans="1:7" x14ac:dyDescent="0.3">
      <c r="A696" t="s">
        <v>2044</v>
      </c>
      <c r="B696" t="s">
        <v>2077</v>
      </c>
      <c r="C696" t="s">
        <v>2078</v>
      </c>
      <c r="D696" t="s">
        <v>2079</v>
      </c>
      <c r="E696">
        <v>7257</v>
      </c>
      <c r="F696" t="s">
        <v>85</v>
      </c>
      <c r="G696" t="s">
        <v>85</v>
      </c>
    </row>
    <row r="697" spans="1:7" x14ac:dyDescent="0.3">
      <c r="A697" t="s">
        <v>1949</v>
      </c>
      <c r="B697" t="s">
        <v>2024</v>
      </c>
      <c r="C697" t="s">
        <v>481</v>
      </c>
      <c r="D697" t="s">
        <v>85</v>
      </c>
      <c r="E697">
        <v>4300</v>
      </c>
      <c r="F697" t="s">
        <v>85</v>
      </c>
      <c r="G697" t="s">
        <v>85</v>
      </c>
    </row>
    <row r="698" spans="1:7" x14ac:dyDescent="0.3">
      <c r="A698" t="s">
        <v>2083</v>
      </c>
      <c r="B698" t="s">
        <v>2084</v>
      </c>
      <c r="C698" t="s">
        <v>2085</v>
      </c>
      <c r="D698" t="s">
        <v>85</v>
      </c>
      <c r="E698">
        <v>0</v>
      </c>
      <c r="F698" t="s">
        <v>85</v>
      </c>
      <c r="G698" t="s">
        <v>85</v>
      </c>
    </row>
    <row r="699" spans="1:7" x14ac:dyDescent="0.3">
      <c r="A699" t="s">
        <v>2088</v>
      </c>
      <c r="B699" t="s">
        <v>2089</v>
      </c>
      <c r="C699" t="s">
        <v>2089</v>
      </c>
      <c r="D699" t="s">
        <v>85</v>
      </c>
      <c r="E699">
        <v>580</v>
      </c>
      <c r="F699" t="s">
        <v>85</v>
      </c>
      <c r="G699" t="s">
        <v>85</v>
      </c>
    </row>
    <row r="700" spans="1:7" x14ac:dyDescent="0.3">
      <c r="A700" t="s">
        <v>2875</v>
      </c>
      <c r="B700" t="s">
        <v>2876</v>
      </c>
      <c r="C700" t="s">
        <v>2877</v>
      </c>
      <c r="D700" t="s">
        <v>88</v>
      </c>
      <c r="E700">
        <v>33475</v>
      </c>
      <c r="F700" t="s">
        <v>1415</v>
      </c>
      <c r="G700" t="s">
        <v>1415</v>
      </c>
    </row>
    <row r="701" spans="1:7" x14ac:dyDescent="0.3">
      <c r="A701" t="s">
        <v>5283</v>
      </c>
      <c r="B701" t="s">
        <v>7646</v>
      </c>
      <c r="C701" t="s">
        <v>7647</v>
      </c>
      <c r="D701" t="s">
        <v>1455</v>
      </c>
      <c r="E701">
        <v>136400</v>
      </c>
      <c r="F701" t="s">
        <v>1455</v>
      </c>
      <c r="G701" t="s">
        <v>1455</v>
      </c>
    </row>
    <row r="702" spans="1:7" x14ac:dyDescent="0.3">
      <c r="A702" t="s">
        <v>3197</v>
      </c>
      <c r="B702" t="s">
        <v>7711</v>
      </c>
      <c r="C702" t="s">
        <v>7712</v>
      </c>
      <c r="D702" t="s">
        <v>85</v>
      </c>
      <c r="E702">
        <v>0</v>
      </c>
      <c r="F702" t="s">
        <v>85</v>
      </c>
      <c r="G702" t="s">
        <v>85</v>
      </c>
    </row>
    <row r="703" spans="1:7" x14ac:dyDescent="0.3">
      <c r="A703" t="s">
        <v>2080</v>
      </c>
      <c r="B703" t="s">
        <v>2086</v>
      </c>
      <c r="C703" t="s">
        <v>2087</v>
      </c>
      <c r="D703" t="s">
        <v>85</v>
      </c>
      <c r="E703">
        <v>0</v>
      </c>
      <c r="F703" t="s">
        <v>85</v>
      </c>
      <c r="G703" t="s">
        <v>85</v>
      </c>
    </row>
    <row r="704" spans="1:7" x14ac:dyDescent="0.3">
      <c r="A704" t="s">
        <v>1608</v>
      </c>
      <c r="B704" t="s">
        <v>2093</v>
      </c>
      <c r="C704" t="s">
        <v>2093</v>
      </c>
      <c r="D704" t="s">
        <v>88</v>
      </c>
      <c r="E704">
        <v>23678</v>
      </c>
      <c r="F704" t="s">
        <v>1415</v>
      </c>
      <c r="G704" t="s">
        <v>1415</v>
      </c>
    </row>
    <row r="705" spans="1:7" x14ac:dyDescent="0.3">
      <c r="A705" t="s">
        <v>2054</v>
      </c>
      <c r="B705" t="s">
        <v>2055</v>
      </c>
      <c r="C705" t="s">
        <v>2056</v>
      </c>
      <c r="D705" t="s">
        <v>88</v>
      </c>
      <c r="E705">
        <v>16900</v>
      </c>
      <c r="F705" t="s">
        <v>85</v>
      </c>
      <c r="G705" t="s">
        <v>85</v>
      </c>
    </row>
    <row r="706" spans="1:7" x14ac:dyDescent="0.3">
      <c r="A706" t="s">
        <v>2054</v>
      </c>
      <c r="B706" t="s">
        <v>2057</v>
      </c>
      <c r="C706" t="s">
        <v>2058</v>
      </c>
      <c r="D706" t="s">
        <v>88</v>
      </c>
      <c r="E706">
        <v>17900</v>
      </c>
      <c r="F706" t="s">
        <v>1415</v>
      </c>
      <c r="G706" t="s">
        <v>1415</v>
      </c>
    </row>
    <row r="707" spans="1:7" x14ac:dyDescent="0.3">
      <c r="A707" t="s">
        <v>2054</v>
      </c>
      <c r="B707" t="s">
        <v>2059</v>
      </c>
      <c r="C707" t="s">
        <v>2060</v>
      </c>
      <c r="D707" t="s">
        <v>88</v>
      </c>
      <c r="E707">
        <v>18600</v>
      </c>
      <c r="F707" t="s">
        <v>1415</v>
      </c>
      <c r="G707" t="s">
        <v>1415</v>
      </c>
    </row>
    <row r="708" spans="1:7" x14ac:dyDescent="0.3">
      <c r="A708" t="s">
        <v>2054</v>
      </c>
      <c r="B708" t="s">
        <v>2061</v>
      </c>
      <c r="C708" t="s">
        <v>2062</v>
      </c>
      <c r="D708" t="s">
        <v>88</v>
      </c>
      <c r="E708">
        <v>18600</v>
      </c>
      <c r="F708" t="s">
        <v>1415</v>
      </c>
      <c r="G708" t="s">
        <v>1415</v>
      </c>
    </row>
    <row r="709" spans="1:7" x14ac:dyDescent="0.3">
      <c r="A709" t="s">
        <v>2054</v>
      </c>
      <c r="B709" t="s">
        <v>2069</v>
      </c>
      <c r="C709" t="s">
        <v>2070</v>
      </c>
      <c r="D709" t="s">
        <v>88</v>
      </c>
      <c r="E709">
        <v>22000</v>
      </c>
      <c r="F709" t="s">
        <v>1415</v>
      </c>
      <c r="G709" t="s">
        <v>1415</v>
      </c>
    </row>
    <row r="710" spans="1:7" x14ac:dyDescent="0.3">
      <c r="A710" t="s">
        <v>2054</v>
      </c>
      <c r="B710" t="s">
        <v>2071</v>
      </c>
      <c r="C710" t="s">
        <v>2072</v>
      </c>
      <c r="D710" t="s">
        <v>88</v>
      </c>
      <c r="E710">
        <v>23000</v>
      </c>
      <c r="F710" t="s">
        <v>1415</v>
      </c>
      <c r="G710" t="s">
        <v>1415</v>
      </c>
    </row>
    <row r="711" spans="1:7" x14ac:dyDescent="0.3">
      <c r="A711" t="s">
        <v>2054</v>
      </c>
      <c r="B711" t="s">
        <v>2073</v>
      </c>
      <c r="C711" t="s">
        <v>2074</v>
      </c>
      <c r="D711" t="s">
        <v>88</v>
      </c>
      <c r="E711">
        <v>23000</v>
      </c>
      <c r="F711" t="s">
        <v>1415</v>
      </c>
      <c r="G711" t="s">
        <v>1415</v>
      </c>
    </row>
    <row r="712" spans="1:7" x14ac:dyDescent="0.3">
      <c r="A712" t="s">
        <v>2054</v>
      </c>
      <c r="B712" t="s">
        <v>2075</v>
      </c>
      <c r="C712" t="s">
        <v>2076</v>
      </c>
      <c r="D712" t="s">
        <v>88</v>
      </c>
      <c r="E712">
        <v>23000</v>
      </c>
      <c r="F712" t="s">
        <v>1415</v>
      </c>
      <c r="G712" t="s">
        <v>1415</v>
      </c>
    </row>
    <row r="713" spans="1:7" x14ac:dyDescent="0.3">
      <c r="A713" t="s">
        <v>2094</v>
      </c>
      <c r="B713" t="s">
        <v>2095</v>
      </c>
      <c r="C713" t="s">
        <v>2096</v>
      </c>
      <c r="D713" t="s">
        <v>85</v>
      </c>
      <c r="E713">
        <v>0</v>
      </c>
      <c r="F713" t="s">
        <v>85</v>
      </c>
      <c r="G713" t="s">
        <v>85</v>
      </c>
    </row>
    <row r="714" spans="1:7" x14ac:dyDescent="0.3">
      <c r="A714" t="s">
        <v>4343</v>
      </c>
      <c r="B714" t="s">
        <v>6635</v>
      </c>
      <c r="C714" t="s">
        <v>6634</v>
      </c>
      <c r="D714" t="s">
        <v>85</v>
      </c>
      <c r="E714">
        <v>5386</v>
      </c>
      <c r="F714" t="s">
        <v>85</v>
      </c>
      <c r="G714" t="s">
        <v>85</v>
      </c>
    </row>
    <row r="715" spans="1:7" x14ac:dyDescent="0.3">
      <c r="A715" t="s">
        <v>2103</v>
      </c>
      <c r="B715" t="s">
        <v>6117</v>
      </c>
      <c r="C715" t="s">
        <v>6118</v>
      </c>
      <c r="D715" t="s">
        <v>85</v>
      </c>
      <c r="E715">
        <v>0</v>
      </c>
      <c r="F715" t="s">
        <v>85</v>
      </c>
      <c r="G715" t="s">
        <v>85</v>
      </c>
    </row>
    <row r="716" spans="1:7" x14ac:dyDescent="0.3">
      <c r="A716" t="s">
        <v>2103</v>
      </c>
      <c r="B716" t="s">
        <v>2106</v>
      </c>
      <c r="C716" t="s">
        <v>2107</v>
      </c>
      <c r="D716" t="s">
        <v>85</v>
      </c>
      <c r="E716">
        <v>0</v>
      </c>
      <c r="F716" t="s">
        <v>85</v>
      </c>
      <c r="G716" t="s">
        <v>85</v>
      </c>
    </row>
    <row r="717" spans="1:7" x14ac:dyDescent="0.3">
      <c r="A717" t="s">
        <v>2103</v>
      </c>
      <c r="B717" t="s">
        <v>2108</v>
      </c>
      <c r="C717" t="s">
        <v>2109</v>
      </c>
      <c r="D717" t="s">
        <v>85</v>
      </c>
      <c r="E717">
        <v>0</v>
      </c>
      <c r="F717" t="s">
        <v>85</v>
      </c>
      <c r="G717" t="s">
        <v>85</v>
      </c>
    </row>
    <row r="718" spans="1:7" x14ac:dyDescent="0.3">
      <c r="A718" t="s">
        <v>1730</v>
      </c>
      <c r="B718" t="s">
        <v>2097</v>
      </c>
      <c r="C718" t="s">
        <v>2098</v>
      </c>
      <c r="D718" t="s">
        <v>85</v>
      </c>
      <c r="E718">
        <v>0</v>
      </c>
      <c r="F718" t="s">
        <v>85</v>
      </c>
      <c r="G718" t="s">
        <v>85</v>
      </c>
    </row>
    <row r="719" spans="1:7" x14ac:dyDescent="0.3">
      <c r="A719" t="s">
        <v>2103</v>
      </c>
      <c r="B719" t="s">
        <v>2110</v>
      </c>
      <c r="C719" t="s">
        <v>2111</v>
      </c>
      <c r="D719" t="s">
        <v>85</v>
      </c>
      <c r="E719">
        <v>0</v>
      </c>
      <c r="F719" t="s">
        <v>85</v>
      </c>
      <c r="G719" t="s">
        <v>85</v>
      </c>
    </row>
    <row r="720" spans="1:7" x14ac:dyDescent="0.3">
      <c r="A720" t="s">
        <v>5253</v>
      </c>
      <c r="B720" t="s">
        <v>5258</v>
      </c>
      <c r="C720" t="s">
        <v>5259</v>
      </c>
      <c r="D720" t="s">
        <v>85</v>
      </c>
      <c r="E720">
        <v>480</v>
      </c>
      <c r="F720" t="s">
        <v>85</v>
      </c>
      <c r="G720" t="s">
        <v>85</v>
      </c>
    </row>
    <row r="721" spans="1:7" x14ac:dyDescent="0.3">
      <c r="A721" t="s">
        <v>5253</v>
      </c>
      <c r="B721" t="s">
        <v>5254</v>
      </c>
      <c r="C721" t="s">
        <v>5255</v>
      </c>
      <c r="D721" t="s">
        <v>85</v>
      </c>
      <c r="E721">
        <v>0</v>
      </c>
      <c r="F721" t="s">
        <v>85</v>
      </c>
      <c r="G721" t="s">
        <v>85</v>
      </c>
    </row>
    <row r="722" spans="1:7" x14ac:dyDescent="0.3">
      <c r="A722" t="s">
        <v>5253</v>
      </c>
      <c r="B722" t="s">
        <v>5256</v>
      </c>
      <c r="C722" t="s">
        <v>5257</v>
      </c>
      <c r="D722" t="s">
        <v>85</v>
      </c>
      <c r="E722">
        <v>0</v>
      </c>
      <c r="F722" t="s">
        <v>85</v>
      </c>
      <c r="G722" t="s">
        <v>85</v>
      </c>
    </row>
    <row r="723" spans="1:7" x14ac:dyDescent="0.3">
      <c r="A723" t="s">
        <v>1682</v>
      </c>
      <c r="B723" t="s">
        <v>1683</v>
      </c>
      <c r="C723" t="s">
        <v>1684</v>
      </c>
      <c r="D723" t="s">
        <v>85</v>
      </c>
      <c r="E723">
        <v>0</v>
      </c>
      <c r="F723" t="s">
        <v>85</v>
      </c>
      <c r="G723" t="s">
        <v>85</v>
      </c>
    </row>
    <row r="724" spans="1:7" x14ac:dyDescent="0.3">
      <c r="A724" t="s">
        <v>5858</v>
      </c>
      <c r="B724" t="s">
        <v>5863</v>
      </c>
      <c r="C724" t="s">
        <v>5864</v>
      </c>
      <c r="D724" t="s">
        <v>85</v>
      </c>
      <c r="E724">
        <v>5489</v>
      </c>
      <c r="F724" t="s">
        <v>85</v>
      </c>
      <c r="G724" t="s">
        <v>85</v>
      </c>
    </row>
    <row r="725" spans="1:7" x14ac:dyDescent="0.3">
      <c r="A725" t="s">
        <v>1595</v>
      </c>
      <c r="B725" t="s">
        <v>7293</v>
      </c>
      <c r="C725" t="s">
        <v>7294</v>
      </c>
      <c r="D725" t="s">
        <v>88</v>
      </c>
      <c r="E725">
        <v>7983</v>
      </c>
      <c r="F725" t="s">
        <v>85</v>
      </c>
      <c r="G725" t="s">
        <v>85</v>
      </c>
    </row>
    <row r="726" spans="1:7" x14ac:dyDescent="0.3">
      <c r="A726" t="s">
        <v>5690</v>
      </c>
      <c r="B726" t="s">
        <v>5691</v>
      </c>
      <c r="C726" t="s">
        <v>5692</v>
      </c>
      <c r="D726" t="s">
        <v>85</v>
      </c>
      <c r="E726">
        <v>0</v>
      </c>
      <c r="F726" t="s">
        <v>85</v>
      </c>
      <c r="G726" t="s">
        <v>85</v>
      </c>
    </row>
    <row r="727" spans="1:7" x14ac:dyDescent="0.3">
      <c r="A727" t="s">
        <v>3982</v>
      </c>
      <c r="B727" t="s">
        <v>3983</v>
      </c>
      <c r="C727" t="s">
        <v>3984</v>
      </c>
      <c r="D727" t="s">
        <v>85</v>
      </c>
      <c r="E727">
        <v>0</v>
      </c>
      <c r="F727" t="s">
        <v>85</v>
      </c>
      <c r="G727" t="s">
        <v>85</v>
      </c>
    </row>
    <row r="728" spans="1:7" x14ac:dyDescent="0.3">
      <c r="A728" t="s">
        <v>2119</v>
      </c>
      <c r="B728" t="s">
        <v>2120</v>
      </c>
      <c r="C728" t="s">
        <v>2121</v>
      </c>
      <c r="D728" t="s">
        <v>85</v>
      </c>
      <c r="E728">
        <v>0</v>
      </c>
      <c r="F728" t="s">
        <v>85</v>
      </c>
      <c r="G728" t="s">
        <v>85</v>
      </c>
    </row>
    <row r="729" spans="1:7" x14ac:dyDescent="0.3">
      <c r="A729" t="s">
        <v>2648</v>
      </c>
      <c r="B729" t="s">
        <v>2649</v>
      </c>
      <c r="C729" t="s">
        <v>2650</v>
      </c>
      <c r="D729" t="s">
        <v>85</v>
      </c>
      <c r="E729">
        <v>0</v>
      </c>
      <c r="F729" t="s">
        <v>85</v>
      </c>
      <c r="G729" t="s">
        <v>85</v>
      </c>
    </row>
    <row r="730" spans="1:7" x14ac:dyDescent="0.3">
      <c r="A730" t="s">
        <v>4109</v>
      </c>
      <c r="B730" t="s">
        <v>7729</v>
      </c>
      <c r="C730" t="s">
        <v>7730</v>
      </c>
      <c r="D730" t="s">
        <v>85</v>
      </c>
      <c r="E730">
        <v>1724</v>
      </c>
      <c r="F730" t="s">
        <v>85</v>
      </c>
      <c r="G730" t="s">
        <v>85</v>
      </c>
    </row>
    <row r="731" spans="1:7" x14ac:dyDescent="0.3">
      <c r="A731" t="s">
        <v>2116</v>
      </c>
      <c r="B731" t="s">
        <v>2117</v>
      </c>
      <c r="C731" t="s">
        <v>2118</v>
      </c>
      <c r="D731" t="s">
        <v>85</v>
      </c>
      <c r="E731">
        <v>825</v>
      </c>
      <c r="F731" t="s">
        <v>85</v>
      </c>
      <c r="G731" t="s">
        <v>85</v>
      </c>
    </row>
    <row r="732" spans="1:7" x14ac:dyDescent="0.3">
      <c r="A732" t="s">
        <v>1576</v>
      </c>
      <c r="B732" t="s">
        <v>2886</v>
      </c>
      <c r="C732" t="s">
        <v>2887</v>
      </c>
      <c r="D732" t="s">
        <v>85</v>
      </c>
      <c r="E732">
        <v>1025</v>
      </c>
      <c r="F732" t="s">
        <v>85</v>
      </c>
      <c r="G732" t="s">
        <v>85</v>
      </c>
    </row>
    <row r="733" spans="1:7" x14ac:dyDescent="0.3">
      <c r="A733" t="s">
        <v>4621</v>
      </c>
      <c r="B733" t="s">
        <v>6174</v>
      </c>
      <c r="C733" t="s">
        <v>6175</v>
      </c>
      <c r="D733" t="s">
        <v>85</v>
      </c>
      <c r="E733">
        <v>1800</v>
      </c>
      <c r="F733" t="s">
        <v>85</v>
      </c>
      <c r="G733" t="s">
        <v>85</v>
      </c>
    </row>
    <row r="734" spans="1:7" x14ac:dyDescent="0.3">
      <c r="A734" t="s">
        <v>1438</v>
      </c>
      <c r="B734" t="s">
        <v>3642</v>
      </c>
      <c r="C734" t="s">
        <v>1295</v>
      </c>
      <c r="D734" t="s">
        <v>88</v>
      </c>
      <c r="E734">
        <v>14600</v>
      </c>
      <c r="F734" t="s">
        <v>1415</v>
      </c>
      <c r="G734" t="s">
        <v>1415</v>
      </c>
    </row>
    <row r="735" spans="1:7" x14ac:dyDescent="0.3">
      <c r="A735" t="s">
        <v>1440</v>
      </c>
      <c r="B735" t="s">
        <v>3642</v>
      </c>
      <c r="C735" t="s">
        <v>1295</v>
      </c>
      <c r="D735" t="s">
        <v>88</v>
      </c>
      <c r="E735">
        <v>14600</v>
      </c>
      <c r="F735" t="s">
        <v>1415</v>
      </c>
      <c r="G735" t="s">
        <v>1415</v>
      </c>
    </row>
    <row r="736" spans="1:7" x14ac:dyDescent="0.3">
      <c r="A736" t="s">
        <v>1443</v>
      </c>
      <c r="B736" t="s">
        <v>3642</v>
      </c>
      <c r="C736" t="s">
        <v>1295</v>
      </c>
      <c r="D736" t="s">
        <v>88</v>
      </c>
      <c r="E736">
        <v>14600</v>
      </c>
      <c r="F736" t="s">
        <v>1415</v>
      </c>
      <c r="G736" t="s">
        <v>1415</v>
      </c>
    </row>
    <row r="737" spans="1:7" x14ac:dyDescent="0.3">
      <c r="A737" t="s">
        <v>1438</v>
      </c>
      <c r="B737" t="s">
        <v>3643</v>
      </c>
      <c r="C737" t="s">
        <v>1295</v>
      </c>
      <c r="D737" t="s">
        <v>88</v>
      </c>
      <c r="E737">
        <v>14600</v>
      </c>
      <c r="F737" t="s">
        <v>1415</v>
      </c>
      <c r="G737" t="s">
        <v>1415</v>
      </c>
    </row>
    <row r="738" spans="1:7" x14ac:dyDescent="0.3">
      <c r="A738" t="s">
        <v>1416</v>
      </c>
      <c r="B738" t="s">
        <v>1421</v>
      </c>
      <c r="C738" t="s">
        <v>445</v>
      </c>
      <c r="D738" t="s">
        <v>85</v>
      </c>
      <c r="E738">
        <v>3175</v>
      </c>
      <c r="F738" t="s">
        <v>85</v>
      </c>
      <c r="G738" t="s">
        <v>85</v>
      </c>
    </row>
    <row r="739" spans="1:7" x14ac:dyDescent="0.3">
      <c r="A739" t="s">
        <v>1438</v>
      </c>
      <c r="B739" t="s">
        <v>1421</v>
      </c>
      <c r="C739" t="s">
        <v>445</v>
      </c>
      <c r="D739" t="s">
        <v>85</v>
      </c>
      <c r="E739">
        <v>3175</v>
      </c>
      <c r="F739" t="s">
        <v>85</v>
      </c>
      <c r="G739" t="s">
        <v>85</v>
      </c>
    </row>
    <row r="740" spans="1:7" x14ac:dyDescent="0.3">
      <c r="A740" t="s">
        <v>1416</v>
      </c>
      <c r="B740" t="s">
        <v>1422</v>
      </c>
      <c r="C740" t="s">
        <v>445</v>
      </c>
      <c r="D740" t="s">
        <v>85</v>
      </c>
      <c r="E740">
        <v>3175</v>
      </c>
      <c r="F740" t="s">
        <v>85</v>
      </c>
      <c r="G740" t="s">
        <v>85</v>
      </c>
    </row>
    <row r="741" spans="1:7" x14ac:dyDescent="0.3">
      <c r="A741" t="s">
        <v>1416</v>
      </c>
      <c r="B741" t="s">
        <v>1423</v>
      </c>
      <c r="C741" t="s">
        <v>445</v>
      </c>
      <c r="D741" t="s">
        <v>85</v>
      </c>
      <c r="E741">
        <v>3175</v>
      </c>
      <c r="F741" t="s">
        <v>85</v>
      </c>
      <c r="G741" t="s">
        <v>85</v>
      </c>
    </row>
    <row r="742" spans="1:7" x14ac:dyDescent="0.3">
      <c r="A742" t="s">
        <v>1438</v>
      </c>
      <c r="B742" t="s">
        <v>1423</v>
      </c>
      <c r="C742" t="s">
        <v>445</v>
      </c>
      <c r="D742" t="s">
        <v>85</v>
      </c>
      <c r="E742">
        <v>3175</v>
      </c>
      <c r="F742" t="s">
        <v>85</v>
      </c>
      <c r="G742" t="s">
        <v>85</v>
      </c>
    </row>
    <row r="743" spans="1:7" x14ac:dyDescent="0.3">
      <c r="A743" t="s">
        <v>1416</v>
      </c>
      <c r="B743" t="s">
        <v>1424</v>
      </c>
      <c r="C743" t="s">
        <v>445</v>
      </c>
      <c r="D743" t="s">
        <v>85</v>
      </c>
      <c r="E743">
        <v>3175</v>
      </c>
      <c r="F743" t="s">
        <v>85</v>
      </c>
      <c r="G743" t="s">
        <v>85</v>
      </c>
    </row>
    <row r="744" spans="1:7" x14ac:dyDescent="0.3">
      <c r="A744" t="s">
        <v>1438</v>
      </c>
      <c r="B744" t="s">
        <v>1424</v>
      </c>
      <c r="C744" t="s">
        <v>445</v>
      </c>
      <c r="D744" t="s">
        <v>85</v>
      </c>
      <c r="E744">
        <v>3175</v>
      </c>
      <c r="F744" t="s">
        <v>85</v>
      </c>
      <c r="G744" t="s">
        <v>85</v>
      </c>
    </row>
    <row r="745" spans="1:7" x14ac:dyDescent="0.3">
      <c r="A745" t="s">
        <v>1440</v>
      </c>
      <c r="B745" t="s">
        <v>1424</v>
      </c>
      <c r="C745" t="s">
        <v>445</v>
      </c>
      <c r="D745" t="s">
        <v>85</v>
      </c>
      <c r="E745">
        <v>3175</v>
      </c>
      <c r="F745" t="s">
        <v>85</v>
      </c>
      <c r="G745" t="s">
        <v>85</v>
      </c>
    </row>
    <row r="746" spans="1:7" x14ac:dyDescent="0.3">
      <c r="A746" t="s">
        <v>1443</v>
      </c>
      <c r="B746" t="s">
        <v>1424</v>
      </c>
      <c r="C746" t="s">
        <v>445</v>
      </c>
      <c r="D746" t="s">
        <v>85</v>
      </c>
      <c r="E746">
        <v>3175</v>
      </c>
      <c r="F746" t="s">
        <v>85</v>
      </c>
      <c r="G746" t="s">
        <v>85</v>
      </c>
    </row>
    <row r="747" spans="1:7" x14ac:dyDescent="0.3">
      <c r="A747" t="s">
        <v>1416</v>
      </c>
      <c r="B747" t="s">
        <v>1425</v>
      </c>
      <c r="C747" t="s">
        <v>445</v>
      </c>
      <c r="D747" t="s">
        <v>85</v>
      </c>
      <c r="E747">
        <v>3175</v>
      </c>
      <c r="F747" t="s">
        <v>85</v>
      </c>
      <c r="G747" t="s">
        <v>85</v>
      </c>
    </row>
    <row r="748" spans="1:7" x14ac:dyDescent="0.3">
      <c r="A748" t="s">
        <v>1416</v>
      </c>
      <c r="B748" t="s">
        <v>1426</v>
      </c>
      <c r="C748" t="s">
        <v>445</v>
      </c>
      <c r="D748" t="s">
        <v>85</v>
      </c>
      <c r="E748">
        <v>3175</v>
      </c>
      <c r="F748" t="s">
        <v>85</v>
      </c>
      <c r="G748" t="s">
        <v>85</v>
      </c>
    </row>
    <row r="749" spans="1:7" x14ac:dyDescent="0.3">
      <c r="A749" t="s">
        <v>1438</v>
      </c>
      <c r="B749" t="s">
        <v>1426</v>
      </c>
      <c r="C749" t="s">
        <v>445</v>
      </c>
      <c r="D749" t="s">
        <v>85</v>
      </c>
      <c r="E749">
        <v>3175</v>
      </c>
      <c r="F749" t="s">
        <v>85</v>
      </c>
      <c r="G749" t="s">
        <v>85</v>
      </c>
    </row>
    <row r="750" spans="1:7" x14ac:dyDescent="0.3">
      <c r="A750" t="s">
        <v>1440</v>
      </c>
      <c r="B750" t="s">
        <v>1426</v>
      </c>
      <c r="C750" t="s">
        <v>445</v>
      </c>
      <c r="D750" t="s">
        <v>85</v>
      </c>
      <c r="E750">
        <v>3175</v>
      </c>
      <c r="F750" t="s">
        <v>85</v>
      </c>
      <c r="G750" t="s">
        <v>85</v>
      </c>
    </row>
    <row r="751" spans="1:7" x14ac:dyDescent="0.3">
      <c r="A751" t="s">
        <v>1416</v>
      </c>
      <c r="B751" t="s">
        <v>1427</v>
      </c>
      <c r="C751" t="s">
        <v>445</v>
      </c>
      <c r="D751" t="s">
        <v>85</v>
      </c>
      <c r="E751">
        <v>3175</v>
      </c>
      <c r="F751" t="s">
        <v>85</v>
      </c>
      <c r="G751" t="s">
        <v>85</v>
      </c>
    </row>
    <row r="752" spans="1:7" x14ac:dyDescent="0.3">
      <c r="A752" t="s">
        <v>1443</v>
      </c>
      <c r="B752" t="s">
        <v>1427</v>
      </c>
      <c r="C752" t="s">
        <v>445</v>
      </c>
      <c r="D752" t="s">
        <v>85</v>
      </c>
      <c r="E752">
        <v>3175</v>
      </c>
      <c r="F752" t="s">
        <v>85</v>
      </c>
      <c r="G752" t="s">
        <v>85</v>
      </c>
    </row>
    <row r="753" spans="1:7" x14ac:dyDescent="0.3">
      <c r="A753" t="s">
        <v>1416</v>
      </c>
      <c r="B753" t="s">
        <v>1447</v>
      </c>
      <c r="C753" t="s">
        <v>1446</v>
      </c>
      <c r="D753" t="s">
        <v>85</v>
      </c>
      <c r="E753">
        <v>2850</v>
      </c>
      <c r="F753" t="s">
        <v>85</v>
      </c>
      <c r="G753" t="s">
        <v>85</v>
      </c>
    </row>
    <row r="754" spans="1:7" x14ac:dyDescent="0.3">
      <c r="A754" t="s">
        <v>1438</v>
      </c>
      <c r="B754" t="s">
        <v>1447</v>
      </c>
      <c r="C754" t="s">
        <v>1446</v>
      </c>
      <c r="D754" t="s">
        <v>85</v>
      </c>
      <c r="E754">
        <v>2850</v>
      </c>
      <c r="F754" t="s">
        <v>85</v>
      </c>
      <c r="G754" t="s">
        <v>85</v>
      </c>
    </row>
    <row r="755" spans="1:7" x14ac:dyDescent="0.3">
      <c r="A755" t="s">
        <v>1440</v>
      </c>
      <c r="B755" t="s">
        <v>1447</v>
      </c>
      <c r="C755" t="s">
        <v>1446</v>
      </c>
      <c r="D755" t="s">
        <v>85</v>
      </c>
      <c r="E755">
        <v>2850</v>
      </c>
      <c r="F755" t="s">
        <v>85</v>
      </c>
      <c r="G755" t="s">
        <v>85</v>
      </c>
    </row>
    <row r="756" spans="1:7" x14ac:dyDescent="0.3">
      <c r="A756" t="s">
        <v>1443</v>
      </c>
      <c r="B756" t="s">
        <v>1447</v>
      </c>
      <c r="C756" t="s">
        <v>1446</v>
      </c>
      <c r="D756" t="s">
        <v>85</v>
      </c>
      <c r="E756">
        <v>2850</v>
      </c>
      <c r="F756" t="s">
        <v>85</v>
      </c>
      <c r="G756" t="s">
        <v>85</v>
      </c>
    </row>
    <row r="757" spans="1:7" x14ac:dyDescent="0.3">
      <c r="A757" t="s">
        <v>1416</v>
      </c>
      <c r="B757" t="s">
        <v>1459</v>
      </c>
      <c r="C757" t="s">
        <v>1458</v>
      </c>
      <c r="D757" t="s">
        <v>85</v>
      </c>
      <c r="E757">
        <v>4600</v>
      </c>
      <c r="F757" t="s">
        <v>85</v>
      </c>
      <c r="G757" t="s">
        <v>85</v>
      </c>
    </row>
    <row r="758" spans="1:7" x14ac:dyDescent="0.3">
      <c r="A758" t="s">
        <v>1438</v>
      </c>
      <c r="B758" t="s">
        <v>1459</v>
      </c>
      <c r="C758" t="s">
        <v>1458</v>
      </c>
      <c r="D758" t="s">
        <v>85</v>
      </c>
      <c r="E758">
        <v>4600</v>
      </c>
      <c r="F758" t="s">
        <v>85</v>
      </c>
      <c r="G758" t="s">
        <v>85</v>
      </c>
    </row>
    <row r="759" spans="1:7" x14ac:dyDescent="0.3">
      <c r="A759" t="s">
        <v>1416</v>
      </c>
      <c r="B759" t="s">
        <v>1463</v>
      </c>
      <c r="C759" t="s">
        <v>442</v>
      </c>
      <c r="D759" t="s">
        <v>85</v>
      </c>
      <c r="E759">
        <v>7000</v>
      </c>
      <c r="F759" t="s">
        <v>1415</v>
      </c>
      <c r="G759" t="s">
        <v>1415</v>
      </c>
    </row>
    <row r="760" spans="1:7" x14ac:dyDescent="0.3">
      <c r="A760" t="s">
        <v>1438</v>
      </c>
      <c r="B760" t="s">
        <v>1463</v>
      </c>
      <c r="C760" t="s">
        <v>442</v>
      </c>
      <c r="D760" t="s">
        <v>85</v>
      </c>
      <c r="E760">
        <v>7000</v>
      </c>
      <c r="F760" t="s">
        <v>1415</v>
      </c>
      <c r="G760" t="s">
        <v>1415</v>
      </c>
    </row>
    <row r="761" spans="1:7" x14ac:dyDescent="0.3">
      <c r="A761" t="s">
        <v>1440</v>
      </c>
      <c r="B761" t="s">
        <v>1463</v>
      </c>
      <c r="C761" t="s">
        <v>442</v>
      </c>
      <c r="D761" t="s">
        <v>85</v>
      </c>
      <c r="E761">
        <v>7000</v>
      </c>
      <c r="F761" t="s">
        <v>1415</v>
      </c>
      <c r="G761" t="s">
        <v>1415</v>
      </c>
    </row>
    <row r="762" spans="1:7" x14ac:dyDescent="0.3">
      <c r="A762" t="s">
        <v>1469</v>
      </c>
      <c r="B762" t="s">
        <v>1463</v>
      </c>
      <c r="C762" t="s">
        <v>442</v>
      </c>
      <c r="D762" t="s">
        <v>85</v>
      </c>
      <c r="E762">
        <v>7000</v>
      </c>
      <c r="F762" t="s">
        <v>1415</v>
      </c>
      <c r="G762" t="s">
        <v>1415</v>
      </c>
    </row>
    <row r="763" spans="1:7" x14ac:dyDescent="0.3">
      <c r="A763" t="s">
        <v>1443</v>
      </c>
      <c r="B763" t="s">
        <v>1463</v>
      </c>
      <c r="C763" t="s">
        <v>442</v>
      </c>
      <c r="D763" t="s">
        <v>85</v>
      </c>
      <c r="E763">
        <v>7000</v>
      </c>
      <c r="F763" t="s">
        <v>1415</v>
      </c>
      <c r="G763" t="s">
        <v>1415</v>
      </c>
    </row>
    <row r="764" spans="1:7" x14ac:dyDescent="0.3">
      <c r="A764" t="s">
        <v>1416</v>
      </c>
      <c r="B764" t="s">
        <v>1476</v>
      </c>
      <c r="C764" t="s">
        <v>1477</v>
      </c>
      <c r="D764" t="s">
        <v>88</v>
      </c>
      <c r="E764">
        <v>8600</v>
      </c>
      <c r="F764" t="s">
        <v>1415</v>
      </c>
      <c r="G764" t="s">
        <v>1415</v>
      </c>
    </row>
    <row r="765" spans="1:7" x14ac:dyDescent="0.3">
      <c r="A765" t="s">
        <v>1438</v>
      </c>
      <c r="B765" t="s">
        <v>1476</v>
      </c>
      <c r="C765" t="s">
        <v>1477</v>
      </c>
      <c r="D765" t="s">
        <v>88</v>
      </c>
      <c r="E765">
        <v>8600</v>
      </c>
      <c r="F765" t="s">
        <v>1415</v>
      </c>
      <c r="G765" t="s">
        <v>1415</v>
      </c>
    </row>
    <row r="766" spans="1:7" x14ac:dyDescent="0.3">
      <c r="A766" t="s">
        <v>1443</v>
      </c>
      <c r="B766" t="s">
        <v>1476</v>
      </c>
      <c r="C766" t="s">
        <v>1477</v>
      </c>
      <c r="D766" t="s">
        <v>88</v>
      </c>
      <c r="E766">
        <v>8600</v>
      </c>
      <c r="F766" t="s">
        <v>1415</v>
      </c>
      <c r="G766" t="s">
        <v>1415</v>
      </c>
    </row>
    <row r="767" spans="1:7" x14ac:dyDescent="0.3">
      <c r="A767" t="s">
        <v>1438</v>
      </c>
      <c r="B767" t="s">
        <v>5268</v>
      </c>
      <c r="C767" t="s">
        <v>1385</v>
      </c>
      <c r="D767" t="s">
        <v>85</v>
      </c>
      <c r="E767">
        <v>5330</v>
      </c>
      <c r="F767" t="s">
        <v>85</v>
      </c>
      <c r="G767" t="s">
        <v>85</v>
      </c>
    </row>
    <row r="768" spans="1:7" x14ac:dyDescent="0.3">
      <c r="A768" t="s">
        <v>1440</v>
      </c>
      <c r="B768" t="s">
        <v>5268</v>
      </c>
      <c r="C768" t="s">
        <v>1385</v>
      </c>
      <c r="D768" t="s">
        <v>85</v>
      </c>
      <c r="E768">
        <v>5330</v>
      </c>
      <c r="F768" t="s">
        <v>85</v>
      </c>
      <c r="G768" t="s">
        <v>85</v>
      </c>
    </row>
    <row r="769" spans="1:7" x14ac:dyDescent="0.3">
      <c r="A769" t="s">
        <v>1443</v>
      </c>
      <c r="B769" t="s">
        <v>5268</v>
      </c>
      <c r="C769" t="s">
        <v>1385</v>
      </c>
      <c r="D769" t="s">
        <v>85</v>
      </c>
      <c r="E769">
        <v>5330</v>
      </c>
      <c r="F769" t="s">
        <v>85</v>
      </c>
      <c r="G769" t="s">
        <v>85</v>
      </c>
    </row>
    <row r="770" spans="1:7" x14ac:dyDescent="0.3">
      <c r="A770" t="s">
        <v>2293</v>
      </c>
      <c r="B770" t="s">
        <v>5268</v>
      </c>
      <c r="C770" t="s">
        <v>1385</v>
      </c>
      <c r="D770" t="s">
        <v>85</v>
      </c>
      <c r="E770">
        <v>5330</v>
      </c>
      <c r="F770" t="s">
        <v>85</v>
      </c>
      <c r="G770" t="s">
        <v>85</v>
      </c>
    </row>
    <row r="771" spans="1:7" x14ac:dyDescent="0.3">
      <c r="A771" t="s">
        <v>1438</v>
      </c>
      <c r="B771" t="s">
        <v>5269</v>
      </c>
      <c r="C771" t="s">
        <v>1385</v>
      </c>
      <c r="D771" t="s">
        <v>85</v>
      </c>
      <c r="E771">
        <v>5330</v>
      </c>
      <c r="F771" t="s">
        <v>85</v>
      </c>
      <c r="G771" t="s">
        <v>85</v>
      </c>
    </row>
    <row r="772" spans="1:7" x14ac:dyDescent="0.3">
      <c r="A772" t="s">
        <v>1440</v>
      </c>
      <c r="B772" t="s">
        <v>5269</v>
      </c>
      <c r="C772" t="s">
        <v>1385</v>
      </c>
      <c r="D772" t="s">
        <v>85</v>
      </c>
      <c r="E772">
        <v>5330</v>
      </c>
      <c r="F772" t="s">
        <v>85</v>
      </c>
      <c r="G772" t="s">
        <v>85</v>
      </c>
    </row>
    <row r="773" spans="1:7" x14ac:dyDescent="0.3">
      <c r="A773" t="s">
        <v>1443</v>
      </c>
      <c r="B773" t="s">
        <v>5269</v>
      </c>
      <c r="C773" t="s">
        <v>1385</v>
      </c>
      <c r="D773" t="s">
        <v>85</v>
      </c>
      <c r="E773">
        <v>5330</v>
      </c>
      <c r="F773" t="s">
        <v>85</v>
      </c>
      <c r="G773" t="s">
        <v>85</v>
      </c>
    </row>
    <row r="774" spans="1:7" x14ac:dyDescent="0.3">
      <c r="A774" t="s">
        <v>1438</v>
      </c>
      <c r="B774" t="s">
        <v>1483</v>
      </c>
      <c r="C774" t="s">
        <v>526</v>
      </c>
      <c r="D774" t="s">
        <v>85</v>
      </c>
      <c r="E774">
        <v>4800</v>
      </c>
      <c r="F774" t="s">
        <v>85</v>
      </c>
      <c r="G774" t="s">
        <v>85</v>
      </c>
    </row>
    <row r="775" spans="1:7" x14ac:dyDescent="0.3">
      <c r="A775" t="s">
        <v>1440</v>
      </c>
      <c r="B775" t="s">
        <v>1483</v>
      </c>
      <c r="C775" t="s">
        <v>526</v>
      </c>
      <c r="D775" t="s">
        <v>85</v>
      </c>
      <c r="E775">
        <v>4800</v>
      </c>
      <c r="F775" t="s">
        <v>85</v>
      </c>
      <c r="G775" t="s">
        <v>85</v>
      </c>
    </row>
    <row r="776" spans="1:7" x14ac:dyDescent="0.3">
      <c r="A776" t="s">
        <v>1443</v>
      </c>
      <c r="B776" t="s">
        <v>1483</v>
      </c>
      <c r="C776" t="s">
        <v>526</v>
      </c>
      <c r="D776" t="s">
        <v>85</v>
      </c>
      <c r="E776">
        <v>4800</v>
      </c>
      <c r="F776" t="s">
        <v>85</v>
      </c>
      <c r="G776" t="s">
        <v>85</v>
      </c>
    </row>
    <row r="777" spans="1:7" x14ac:dyDescent="0.3">
      <c r="A777" t="s">
        <v>1438</v>
      </c>
      <c r="B777" t="s">
        <v>1486</v>
      </c>
      <c r="C777" t="s">
        <v>605</v>
      </c>
      <c r="D777" t="s">
        <v>88</v>
      </c>
      <c r="E777">
        <v>8600</v>
      </c>
      <c r="F777" t="s">
        <v>1415</v>
      </c>
      <c r="G777" t="s">
        <v>1415</v>
      </c>
    </row>
    <row r="778" spans="1:7" x14ac:dyDescent="0.3">
      <c r="A778" t="s">
        <v>1440</v>
      </c>
      <c r="B778" t="s">
        <v>1486</v>
      </c>
      <c r="C778" t="s">
        <v>605</v>
      </c>
      <c r="D778" t="s">
        <v>88</v>
      </c>
      <c r="E778">
        <v>8600</v>
      </c>
      <c r="F778" t="s">
        <v>1415</v>
      </c>
      <c r="G778" t="s">
        <v>1415</v>
      </c>
    </row>
    <row r="779" spans="1:7" x14ac:dyDescent="0.3">
      <c r="A779" t="s">
        <v>1443</v>
      </c>
      <c r="B779" t="s">
        <v>1486</v>
      </c>
      <c r="C779" t="s">
        <v>605</v>
      </c>
      <c r="D779" t="s">
        <v>88</v>
      </c>
      <c r="E779">
        <v>8600</v>
      </c>
      <c r="F779" t="s">
        <v>1415</v>
      </c>
      <c r="G779" t="s">
        <v>1415</v>
      </c>
    </row>
    <row r="780" spans="1:7" x14ac:dyDescent="0.3">
      <c r="A780" t="s">
        <v>4009</v>
      </c>
      <c r="B780" t="s">
        <v>4010</v>
      </c>
      <c r="C780" t="s">
        <v>4011</v>
      </c>
      <c r="D780" t="s">
        <v>85</v>
      </c>
      <c r="E780">
        <v>0</v>
      </c>
      <c r="F780" t="s">
        <v>85</v>
      </c>
      <c r="G780" t="s">
        <v>85</v>
      </c>
    </row>
    <row r="781" spans="1:7" x14ac:dyDescent="0.3">
      <c r="A781" t="s">
        <v>5782</v>
      </c>
      <c r="B781" t="s">
        <v>4010</v>
      </c>
      <c r="C781" t="s">
        <v>7352</v>
      </c>
      <c r="D781" t="s">
        <v>85</v>
      </c>
      <c r="E781">
        <v>0</v>
      </c>
      <c r="F781" t="s">
        <v>85</v>
      </c>
      <c r="G781" t="s">
        <v>85</v>
      </c>
    </row>
    <row r="782" spans="1:7" x14ac:dyDescent="0.3">
      <c r="A782" t="s">
        <v>1613</v>
      </c>
      <c r="B782" t="s">
        <v>3022</v>
      </c>
      <c r="C782" t="s">
        <v>3023</v>
      </c>
      <c r="D782" t="s">
        <v>85</v>
      </c>
      <c r="E782">
        <v>2041</v>
      </c>
      <c r="F782" t="s">
        <v>85</v>
      </c>
      <c r="G782" t="s">
        <v>85</v>
      </c>
    </row>
    <row r="783" spans="1:7" x14ac:dyDescent="0.3">
      <c r="A783" t="s">
        <v>6209</v>
      </c>
      <c r="B783" t="s">
        <v>6210</v>
      </c>
      <c r="C783" t="s">
        <v>6211</v>
      </c>
      <c r="D783" t="s">
        <v>85</v>
      </c>
      <c r="E783">
        <v>885</v>
      </c>
      <c r="F783" t="s">
        <v>85</v>
      </c>
      <c r="G783" t="s">
        <v>85</v>
      </c>
    </row>
    <row r="784" spans="1:7" x14ac:dyDescent="0.3">
      <c r="A784" t="s">
        <v>2178</v>
      </c>
      <c r="B784" t="s">
        <v>2179</v>
      </c>
      <c r="C784" t="s">
        <v>2180</v>
      </c>
      <c r="D784" t="s">
        <v>85</v>
      </c>
      <c r="E784">
        <v>820</v>
      </c>
      <c r="F784" t="s">
        <v>85</v>
      </c>
      <c r="G784" t="s">
        <v>85</v>
      </c>
    </row>
    <row r="785" spans="1:7" x14ac:dyDescent="0.3">
      <c r="A785" t="s">
        <v>2190</v>
      </c>
      <c r="B785" t="s">
        <v>2191</v>
      </c>
      <c r="C785" t="s">
        <v>2192</v>
      </c>
      <c r="D785" t="s">
        <v>85</v>
      </c>
      <c r="E785">
        <v>1200</v>
      </c>
      <c r="F785" t="s">
        <v>85</v>
      </c>
      <c r="G785" t="s">
        <v>85</v>
      </c>
    </row>
    <row r="786" spans="1:7" x14ac:dyDescent="0.3">
      <c r="A786" t="s">
        <v>2193</v>
      </c>
      <c r="B786" t="s">
        <v>2194</v>
      </c>
      <c r="C786" t="s">
        <v>2195</v>
      </c>
      <c r="D786" t="s">
        <v>88</v>
      </c>
      <c r="E786">
        <v>27240</v>
      </c>
      <c r="F786" t="s">
        <v>1415</v>
      </c>
      <c r="G786" t="s">
        <v>1415</v>
      </c>
    </row>
    <row r="787" spans="1:7" x14ac:dyDescent="0.3">
      <c r="A787" t="s">
        <v>2236</v>
      </c>
      <c r="B787" t="s">
        <v>2584</v>
      </c>
      <c r="C787" t="s">
        <v>2585</v>
      </c>
      <c r="D787" t="s">
        <v>85</v>
      </c>
      <c r="E787">
        <v>758</v>
      </c>
      <c r="F787" t="s">
        <v>85</v>
      </c>
      <c r="G787" t="s">
        <v>85</v>
      </c>
    </row>
    <row r="788" spans="1:7" x14ac:dyDescent="0.3">
      <c r="A788" t="s">
        <v>2586</v>
      </c>
      <c r="B788" t="s">
        <v>2584</v>
      </c>
      <c r="C788" t="s">
        <v>2585</v>
      </c>
      <c r="D788" t="s">
        <v>85</v>
      </c>
      <c r="E788">
        <v>758</v>
      </c>
      <c r="F788" t="s">
        <v>85</v>
      </c>
      <c r="G788" t="s">
        <v>85</v>
      </c>
    </row>
    <row r="789" spans="1:7" x14ac:dyDescent="0.3">
      <c r="A789" t="s">
        <v>2589</v>
      </c>
      <c r="B789" t="s">
        <v>2584</v>
      </c>
      <c r="C789" t="s">
        <v>2585</v>
      </c>
      <c r="D789" t="s">
        <v>85</v>
      </c>
      <c r="E789">
        <v>758</v>
      </c>
      <c r="F789" t="s">
        <v>85</v>
      </c>
      <c r="G789" t="s">
        <v>85</v>
      </c>
    </row>
    <row r="790" spans="1:7" x14ac:dyDescent="0.3">
      <c r="A790" t="s">
        <v>1730</v>
      </c>
      <c r="B790" t="s">
        <v>2400</v>
      </c>
      <c r="C790" t="s">
        <v>2401</v>
      </c>
      <c r="D790" t="s">
        <v>85</v>
      </c>
      <c r="E790">
        <v>3402</v>
      </c>
      <c r="F790" t="s">
        <v>85</v>
      </c>
      <c r="G790" t="s">
        <v>85</v>
      </c>
    </row>
    <row r="791" spans="1:7" x14ac:dyDescent="0.3">
      <c r="A791" t="s">
        <v>1410</v>
      </c>
      <c r="B791" t="s">
        <v>2219</v>
      </c>
      <c r="C791" t="s">
        <v>2220</v>
      </c>
      <c r="D791" t="s">
        <v>88</v>
      </c>
      <c r="E791">
        <v>12474</v>
      </c>
      <c r="F791" t="s">
        <v>85</v>
      </c>
      <c r="G791" t="s">
        <v>85</v>
      </c>
    </row>
    <row r="792" spans="1:7" x14ac:dyDescent="0.3">
      <c r="A792" t="s">
        <v>2193</v>
      </c>
      <c r="B792" t="s">
        <v>2234</v>
      </c>
      <c r="C792" t="s">
        <v>2235</v>
      </c>
      <c r="D792" t="s">
        <v>88</v>
      </c>
      <c r="E792">
        <v>61290</v>
      </c>
      <c r="F792" t="s">
        <v>88</v>
      </c>
      <c r="G792" t="s">
        <v>1475</v>
      </c>
    </row>
    <row r="793" spans="1:7" x14ac:dyDescent="0.3">
      <c r="A793" t="s">
        <v>1682</v>
      </c>
      <c r="B793" t="s">
        <v>2114</v>
      </c>
      <c r="C793" t="s">
        <v>2115</v>
      </c>
      <c r="D793" t="s">
        <v>85</v>
      </c>
      <c r="E793">
        <v>0</v>
      </c>
      <c r="F793" t="s">
        <v>85</v>
      </c>
      <c r="G793" t="s">
        <v>85</v>
      </c>
    </row>
    <row r="794" spans="1:7" x14ac:dyDescent="0.3">
      <c r="A794" t="s">
        <v>2193</v>
      </c>
      <c r="B794" t="s">
        <v>2308</v>
      </c>
      <c r="C794" t="s">
        <v>2309</v>
      </c>
      <c r="D794" t="s">
        <v>1455</v>
      </c>
      <c r="E794">
        <v>221350</v>
      </c>
      <c r="F794" t="s">
        <v>1455</v>
      </c>
      <c r="G794" t="s">
        <v>1455</v>
      </c>
    </row>
    <row r="795" spans="1:7" x14ac:dyDescent="0.3">
      <c r="A795" t="s">
        <v>2315</v>
      </c>
      <c r="B795" t="s">
        <v>2316</v>
      </c>
      <c r="C795" t="s">
        <v>2317</v>
      </c>
      <c r="D795" t="s">
        <v>85</v>
      </c>
      <c r="E795">
        <v>0</v>
      </c>
      <c r="F795" t="s">
        <v>85</v>
      </c>
      <c r="G795" t="s">
        <v>85</v>
      </c>
    </row>
    <row r="796" spans="1:7" x14ac:dyDescent="0.3">
      <c r="A796" t="s">
        <v>2402</v>
      </c>
      <c r="B796" t="s">
        <v>2403</v>
      </c>
      <c r="C796" t="s">
        <v>2404</v>
      </c>
      <c r="D796" t="s">
        <v>85</v>
      </c>
      <c r="E796">
        <v>0</v>
      </c>
      <c r="F796" t="s">
        <v>85</v>
      </c>
      <c r="G796" t="s">
        <v>85</v>
      </c>
    </row>
    <row r="797" spans="1:7" x14ac:dyDescent="0.3">
      <c r="A797" t="s">
        <v>2150</v>
      </c>
      <c r="B797" t="s">
        <v>2151</v>
      </c>
      <c r="C797" t="s">
        <v>547</v>
      </c>
      <c r="D797" t="s">
        <v>85</v>
      </c>
      <c r="E797">
        <v>2064</v>
      </c>
      <c r="F797" t="s">
        <v>85</v>
      </c>
      <c r="G797" t="s">
        <v>85</v>
      </c>
    </row>
    <row r="798" spans="1:7" x14ac:dyDescent="0.3">
      <c r="A798" t="s">
        <v>2390</v>
      </c>
      <c r="B798" t="s">
        <v>2391</v>
      </c>
      <c r="C798" t="s">
        <v>2392</v>
      </c>
      <c r="D798" t="s">
        <v>85</v>
      </c>
      <c r="E798">
        <v>700</v>
      </c>
      <c r="F798" t="s">
        <v>85</v>
      </c>
      <c r="G798" t="s">
        <v>85</v>
      </c>
    </row>
    <row r="799" spans="1:7" x14ac:dyDescent="0.3">
      <c r="A799" t="s">
        <v>2552</v>
      </c>
      <c r="B799" t="s">
        <v>2553</v>
      </c>
      <c r="C799" t="s">
        <v>2554</v>
      </c>
      <c r="D799" t="s">
        <v>85</v>
      </c>
      <c r="E799">
        <v>0</v>
      </c>
      <c r="F799" t="s">
        <v>85</v>
      </c>
      <c r="G799" t="s">
        <v>85</v>
      </c>
    </row>
    <row r="800" spans="1:7" x14ac:dyDescent="0.3">
      <c r="A800" t="s">
        <v>1608</v>
      </c>
      <c r="B800" t="s">
        <v>2277</v>
      </c>
      <c r="C800" t="s">
        <v>1259</v>
      </c>
      <c r="D800" t="s">
        <v>88</v>
      </c>
      <c r="E800">
        <v>38101</v>
      </c>
      <c r="F800" t="s">
        <v>1415</v>
      </c>
      <c r="G800" t="s">
        <v>1415</v>
      </c>
    </row>
    <row r="801" spans="1:7" x14ac:dyDescent="0.3">
      <c r="A801" t="s">
        <v>1608</v>
      </c>
      <c r="B801" t="s">
        <v>2278</v>
      </c>
      <c r="C801" t="s">
        <v>2279</v>
      </c>
      <c r="D801" t="s">
        <v>88</v>
      </c>
      <c r="E801">
        <v>42184</v>
      </c>
      <c r="F801" t="s">
        <v>88</v>
      </c>
      <c r="G801" t="s">
        <v>1475</v>
      </c>
    </row>
    <row r="802" spans="1:7" x14ac:dyDescent="0.3">
      <c r="A802" t="s">
        <v>1608</v>
      </c>
      <c r="B802" t="s">
        <v>2280</v>
      </c>
      <c r="C802" t="s">
        <v>779</v>
      </c>
      <c r="D802" t="s">
        <v>88</v>
      </c>
      <c r="E802">
        <v>45132</v>
      </c>
      <c r="F802" t="s">
        <v>88</v>
      </c>
      <c r="G802" t="s">
        <v>1475</v>
      </c>
    </row>
    <row r="803" spans="1:7" x14ac:dyDescent="0.3">
      <c r="A803" t="s">
        <v>1608</v>
      </c>
      <c r="B803" t="s">
        <v>4827</v>
      </c>
      <c r="C803" t="s">
        <v>4828</v>
      </c>
      <c r="D803" t="s">
        <v>2079</v>
      </c>
      <c r="E803">
        <v>7059</v>
      </c>
      <c r="F803" t="s">
        <v>85</v>
      </c>
      <c r="G803" t="s">
        <v>85</v>
      </c>
    </row>
    <row r="804" spans="1:7" x14ac:dyDescent="0.3">
      <c r="A804" t="s">
        <v>1608</v>
      </c>
      <c r="B804" t="s">
        <v>4829</v>
      </c>
      <c r="C804" t="s">
        <v>4830</v>
      </c>
      <c r="D804" t="s">
        <v>88</v>
      </c>
      <c r="E804">
        <v>7350</v>
      </c>
      <c r="F804" t="s">
        <v>85</v>
      </c>
      <c r="G804" t="s">
        <v>85</v>
      </c>
    </row>
    <row r="805" spans="1:7" x14ac:dyDescent="0.3">
      <c r="A805" t="s">
        <v>1608</v>
      </c>
      <c r="B805" t="s">
        <v>1609</v>
      </c>
      <c r="C805" t="s">
        <v>1610</v>
      </c>
      <c r="D805" t="s">
        <v>88</v>
      </c>
      <c r="E805">
        <v>21092</v>
      </c>
      <c r="F805" t="s">
        <v>1415</v>
      </c>
      <c r="G805" t="s">
        <v>1415</v>
      </c>
    </row>
    <row r="806" spans="1:7" x14ac:dyDescent="0.3">
      <c r="A806" t="s">
        <v>3197</v>
      </c>
      <c r="B806" t="s">
        <v>7707</v>
      </c>
      <c r="C806" t="s">
        <v>7708</v>
      </c>
      <c r="D806" t="s">
        <v>85</v>
      </c>
      <c r="E806">
        <v>0</v>
      </c>
      <c r="F806" t="s">
        <v>85</v>
      </c>
      <c r="G806" t="s">
        <v>85</v>
      </c>
    </row>
    <row r="807" spans="1:7" x14ac:dyDescent="0.3">
      <c r="A807" t="s">
        <v>2199</v>
      </c>
      <c r="B807" t="s">
        <v>2313</v>
      </c>
      <c r="C807" t="s">
        <v>2314</v>
      </c>
      <c r="D807" t="s">
        <v>85</v>
      </c>
      <c r="E807">
        <v>2495</v>
      </c>
      <c r="F807" t="s">
        <v>85</v>
      </c>
      <c r="G807" t="s">
        <v>85</v>
      </c>
    </row>
    <row r="808" spans="1:7" x14ac:dyDescent="0.3">
      <c r="A808" t="s">
        <v>2397</v>
      </c>
      <c r="B808" t="s">
        <v>2398</v>
      </c>
      <c r="C808" t="s">
        <v>2399</v>
      </c>
      <c r="D808" t="s">
        <v>85</v>
      </c>
      <c r="E808">
        <v>0</v>
      </c>
      <c r="F808" t="s">
        <v>85</v>
      </c>
      <c r="G808" t="s">
        <v>85</v>
      </c>
    </row>
    <row r="809" spans="1:7" x14ac:dyDescent="0.3">
      <c r="A809" t="s">
        <v>2394</v>
      </c>
      <c r="B809" t="s">
        <v>2395</v>
      </c>
      <c r="C809" t="s">
        <v>2396</v>
      </c>
      <c r="D809" t="s">
        <v>85</v>
      </c>
      <c r="E809">
        <v>0</v>
      </c>
      <c r="F809" t="s">
        <v>85</v>
      </c>
      <c r="G809" t="s">
        <v>85</v>
      </c>
    </row>
    <row r="810" spans="1:7" x14ac:dyDescent="0.3">
      <c r="A810" t="s">
        <v>5283</v>
      </c>
      <c r="B810" t="s">
        <v>5314</v>
      </c>
      <c r="C810" t="s">
        <v>5315</v>
      </c>
      <c r="D810" t="s">
        <v>85</v>
      </c>
      <c r="E810">
        <v>0</v>
      </c>
      <c r="F810" t="s">
        <v>85</v>
      </c>
      <c r="G810" t="s">
        <v>85</v>
      </c>
    </row>
    <row r="811" spans="1:7" x14ac:dyDescent="0.3">
      <c r="A811" t="s">
        <v>1757</v>
      </c>
      <c r="B811" t="s">
        <v>4485</v>
      </c>
      <c r="C811" t="s">
        <v>4486</v>
      </c>
      <c r="D811" t="s">
        <v>85</v>
      </c>
      <c r="E811">
        <v>0</v>
      </c>
      <c r="F811" t="s">
        <v>85</v>
      </c>
      <c r="G811" t="s">
        <v>85</v>
      </c>
    </row>
    <row r="812" spans="1:7" x14ac:dyDescent="0.3">
      <c r="A812" t="s">
        <v>2293</v>
      </c>
      <c r="B812" t="s">
        <v>5275</v>
      </c>
      <c r="C812" t="s">
        <v>1385</v>
      </c>
      <c r="D812" t="s">
        <v>85</v>
      </c>
      <c r="E812">
        <v>5330</v>
      </c>
      <c r="F812" t="s">
        <v>85</v>
      </c>
      <c r="G812" t="s">
        <v>85</v>
      </c>
    </row>
    <row r="813" spans="1:7" x14ac:dyDescent="0.3">
      <c r="A813" t="s">
        <v>3639</v>
      </c>
      <c r="B813" t="s">
        <v>4072</v>
      </c>
      <c r="C813" t="s">
        <v>311</v>
      </c>
      <c r="D813" t="s">
        <v>85</v>
      </c>
      <c r="E813">
        <v>1440</v>
      </c>
      <c r="F813" t="s">
        <v>85</v>
      </c>
      <c r="G813" t="s">
        <v>85</v>
      </c>
    </row>
    <row r="814" spans="1:7" x14ac:dyDescent="0.3">
      <c r="A814" t="s">
        <v>4621</v>
      </c>
      <c r="B814" t="s">
        <v>5509</v>
      </c>
      <c r="C814" t="s">
        <v>5508</v>
      </c>
      <c r="D814" t="s">
        <v>85</v>
      </c>
      <c r="E814">
        <v>3700</v>
      </c>
      <c r="F814" t="s">
        <v>85</v>
      </c>
      <c r="G814" t="s">
        <v>85</v>
      </c>
    </row>
    <row r="815" spans="1:7" x14ac:dyDescent="0.3">
      <c r="A815" t="s">
        <v>7277</v>
      </c>
      <c r="B815" t="s">
        <v>256</v>
      </c>
      <c r="C815" t="s">
        <v>7279</v>
      </c>
      <c r="D815" t="s">
        <v>85</v>
      </c>
      <c r="E815">
        <v>0</v>
      </c>
      <c r="F815" t="s">
        <v>85</v>
      </c>
      <c r="G815" t="s">
        <v>85</v>
      </c>
    </row>
    <row r="816" spans="1:7" x14ac:dyDescent="0.3">
      <c r="A816" t="s">
        <v>2420</v>
      </c>
      <c r="B816" t="s">
        <v>2421</v>
      </c>
      <c r="C816" t="s">
        <v>2422</v>
      </c>
      <c r="D816" t="s">
        <v>85</v>
      </c>
      <c r="E816">
        <v>0</v>
      </c>
      <c r="F816" t="s">
        <v>85</v>
      </c>
      <c r="G816" t="s">
        <v>85</v>
      </c>
    </row>
    <row r="817" spans="1:7" x14ac:dyDescent="0.3">
      <c r="A817" t="s">
        <v>2420</v>
      </c>
      <c r="B817" t="s">
        <v>2423</v>
      </c>
      <c r="C817" t="s">
        <v>2424</v>
      </c>
      <c r="D817" t="s">
        <v>85</v>
      </c>
      <c r="E817">
        <v>431</v>
      </c>
      <c r="F817" t="s">
        <v>85</v>
      </c>
      <c r="G817" t="s">
        <v>85</v>
      </c>
    </row>
    <row r="818" spans="1:7" x14ac:dyDescent="0.3">
      <c r="A818" t="s">
        <v>2425</v>
      </c>
      <c r="B818" t="s">
        <v>2426</v>
      </c>
      <c r="C818" t="s">
        <v>2427</v>
      </c>
      <c r="D818" t="s">
        <v>85</v>
      </c>
      <c r="E818">
        <v>0</v>
      </c>
      <c r="F818" t="s">
        <v>85</v>
      </c>
      <c r="G818" t="s">
        <v>85</v>
      </c>
    </row>
    <row r="819" spans="1:7" x14ac:dyDescent="0.3">
      <c r="A819" t="s">
        <v>2420</v>
      </c>
      <c r="B819" t="s">
        <v>2428</v>
      </c>
      <c r="C819" t="s">
        <v>2429</v>
      </c>
      <c r="D819" t="s">
        <v>85</v>
      </c>
      <c r="E819">
        <v>0</v>
      </c>
      <c r="F819" t="s">
        <v>85</v>
      </c>
      <c r="G819" t="s">
        <v>85</v>
      </c>
    </row>
    <row r="820" spans="1:7" x14ac:dyDescent="0.3">
      <c r="A820" t="s">
        <v>3005</v>
      </c>
      <c r="B820" t="s">
        <v>4203</v>
      </c>
      <c r="C820" t="s">
        <v>4204</v>
      </c>
      <c r="D820" t="s">
        <v>88</v>
      </c>
      <c r="E820">
        <v>52095</v>
      </c>
      <c r="F820" t="s">
        <v>88</v>
      </c>
      <c r="G820" t="s">
        <v>1475</v>
      </c>
    </row>
    <row r="821" spans="1:7" x14ac:dyDescent="0.3">
      <c r="A821" t="s">
        <v>3005</v>
      </c>
      <c r="B821" t="s">
        <v>4205</v>
      </c>
      <c r="C821" t="s">
        <v>4206</v>
      </c>
      <c r="D821" t="s">
        <v>88</v>
      </c>
      <c r="E821">
        <v>52095</v>
      </c>
      <c r="F821" t="s">
        <v>88</v>
      </c>
      <c r="G821" t="s">
        <v>1475</v>
      </c>
    </row>
    <row r="822" spans="1:7" x14ac:dyDescent="0.3">
      <c r="A822" t="s">
        <v>3005</v>
      </c>
      <c r="B822" t="s">
        <v>4207</v>
      </c>
      <c r="C822" t="s">
        <v>4208</v>
      </c>
      <c r="D822" t="s">
        <v>88</v>
      </c>
      <c r="E822">
        <v>52095</v>
      </c>
      <c r="F822" t="s">
        <v>88</v>
      </c>
      <c r="G822" t="s">
        <v>1475</v>
      </c>
    </row>
    <row r="823" spans="1:7" x14ac:dyDescent="0.3">
      <c r="A823" t="s">
        <v>2161</v>
      </c>
      <c r="B823" t="s">
        <v>2162</v>
      </c>
      <c r="C823" t="s">
        <v>2163</v>
      </c>
      <c r="D823" t="s">
        <v>85</v>
      </c>
      <c r="E823">
        <v>2270</v>
      </c>
      <c r="F823" t="s">
        <v>85</v>
      </c>
      <c r="G823" t="s">
        <v>85</v>
      </c>
    </row>
    <row r="824" spans="1:7" x14ac:dyDescent="0.3">
      <c r="A824" t="s">
        <v>2161</v>
      </c>
      <c r="B824" t="s">
        <v>2499</v>
      </c>
      <c r="C824" t="s">
        <v>2500</v>
      </c>
      <c r="D824" t="s">
        <v>88</v>
      </c>
      <c r="E824">
        <v>41000</v>
      </c>
      <c r="F824" t="s">
        <v>88</v>
      </c>
      <c r="G824" t="s">
        <v>1475</v>
      </c>
    </row>
    <row r="825" spans="1:7" x14ac:dyDescent="0.3">
      <c r="A825" t="s">
        <v>2161</v>
      </c>
      <c r="B825" t="s">
        <v>2450</v>
      </c>
      <c r="C825" t="s">
        <v>2451</v>
      </c>
      <c r="D825" t="s">
        <v>88</v>
      </c>
      <c r="E825">
        <v>5860</v>
      </c>
      <c r="F825" t="s">
        <v>85</v>
      </c>
      <c r="G825" t="s">
        <v>85</v>
      </c>
    </row>
    <row r="826" spans="1:7" x14ac:dyDescent="0.3">
      <c r="A826" t="s">
        <v>1587</v>
      </c>
      <c r="B826" t="s">
        <v>1588</v>
      </c>
      <c r="C826" t="s">
        <v>1589</v>
      </c>
      <c r="D826" t="s">
        <v>1455</v>
      </c>
      <c r="E826">
        <v>190000</v>
      </c>
      <c r="F826" t="s">
        <v>1455</v>
      </c>
      <c r="G826" t="s">
        <v>1455</v>
      </c>
    </row>
    <row r="827" spans="1:7" x14ac:dyDescent="0.3">
      <c r="A827" t="s">
        <v>2240</v>
      </c>
      <c r="B827" t="s">
        <v>2241</v>
      </c>
      <c r="C827" t="s">
        <v>2242</v>
      </c>
      <c r="D827" t="s">
        <v>85</v>
      </c>
      <c r="E827">
        <v>1252</v>
      </c>
      <c r="F827" t="s">
        <v>85</v>
      </c>
      <c r="G827" t="s">
        <v>85</v>
      </c>
    </row>
    <row r="828" spans="1:7" x14ac:dyDescent="0.3">
      <c r="A828" t="s">
        <v>1595</v>
      </c>
      <c r="B828" t="s">
        <v>2411</v>
      </c>
      <c r="C828" t="s">
        <v>2412</v>
      </c>
      <c r="D828" t="s">
        <v>85</v>
      </c>
      <c r="E828">
        <v>4627</v>
      </c>
      <c r="F828" t="s">
        <v>85</v>
      </c>
      <c r="G828" t="s">
        <v>85</v>
      </c>
    </row>
    <row r="829" spans="1:7" x14ac:dyDescent="0.3">
      <c r="A829" t="s">
        <v>2493</v>
      </c>
      <c r="B829" t="s">
        <v>2494</v>
      </c>
      <c r="C829" t="s">
        <v>2495</v>
      </c>
      <c r="D829" t="s">
        <v>85</v>
      </c>
      <c r="E829">
        <v>1225</v>
      </c>
      <c r="F829" t="s">
        <v>85</v>
      </c>
      <c r="G829" t="s">
        <v>85</v>
      </c>
    </row>
    <row r="830" spans="1:7" x14ac:dyDescent="0.3">
      <c r="A830" t="s">
        <v>2493</v>
      </c>
      <c r="B830" t="s">
        <v>2572</v>
      </c>
      <c r="C830" t="s">
        <v>2573</v>
      </c>
      <c r="D830" t="s">
        <v>85</v>
      </c>
      <c r="E830">
        <v>907</v>
      </c>
      <c r="F830" t="s">
        <v>85</v>
      </c>
      <c r="G830" t="s">
        <v>85</v>
      </c>
    </row>
    <row r="831" spans="1:7" x14ac:dyDescent="0.3">
      <c r="A831" t="s">
        <v>2504</v>
      </c>
      <c r="B831" t="s">
        <v>2505</v>
      </c>
      <c r="C831" t="s">
        <v>2506</v>
      </c>
      <c r="D831" t="s">
        <v>85</v>
      </c>
      <c r="E831">
        <v>0</v>
      </c>
      <c r="F831" t="s">
        <v>85</v>
      </c>
      <c r="G831" t="s">
        <v>85</v>
      </c>
    </row>
    <row r="832" spans="1:7" x14ac:dyDescent="0.3">
      <c r="A832" t="s">
        <v>4803</v>
      </c>
      <c r="B832" t="s">
        <v>4804</v>
      </c>
      <c r="C832" t="s">
        <v>4805</v>
      </c>
      <c r="D832" t="s">
        <v>85</v>
      </c>
      <c r="E832">
        <v>473</v>
      </c>
      <c r="F832" t="s">
        <v>85</v>
      </c>
      <c r="G832" t="s">
        <v>85</v>
      </c>
    </row>
    <row r="833" spans="1:7" x14ac:dyDescent="0.3">
      <c r="A833" t="s">
        <v>5260</v>
      </c>
      <c r="B833" t="s">
        <v>5261</v>
      </c>
      <c r="C833" t="s">
        <v>5262</v>
      </c>
      <c r="D833" t="s">
        <v>85</v>
      </c>
      <c r="E833">
        <v>0</v>
      </c>
      <c r="F833" t="s">
        <v>85</v>
      </c>
      <c r="G833" t="s">
        <v>85</v>
      </c>
    </row>
    <row r="834" spans="1:7" x14ac:dyDescent="0.3">
      <c r="A834" t="s">
        <v>2303</v>
      </c>
      <c r="B834" t="s">
        <v>2304</v>
      </c>
      <c r="C834" t="s">
        <v>2305</v>
      </c>
      <c r="D834" t="s">
        <v>85</v>
      </c>
      <c r="E834">
        <v>1338</v>
      </c>
      <c r="F834" t="s">
        <v>85</v>
      </c>
      <c r="G834" t="s">
        <v>85</v>
      </c>
    </row>
    <row r="835" spans="1:7" x14ac:dyDescent="0.3">
      <c r="A835" t="s">
        <v>5168</v>
      </c>
      <c r="B835" t="s">
        <v>5169</v>
      </c>
      <c r="C835" t="s">
        <v>5170</v>
      </c>
      <c r="D835" t="s">
        <v>85</v>
      </c>
      <c r="E835">
        <v>0</v>
      </c>
      <c r="F835" t="s">
        <v>85</v>
      </c>
      <c r="G835" t="s">
        <v>85</v>
      </c>
    </row>
    <row r="836" spans="1:7" x14ac:dyDescent="0.3">
      <c r="A836" t="s">
        <v>2184</v>
      </c>
      <c r="B836" t="s">
        <v>2185</v>
      </c>
      <c r="C836" t="s">
        <v>2186</v>
      </c>
      <c r="D836" t="s">
        <v>85</v>
      </c>
      <c r="E836">
        <v>1451</v>
      </c>
      <c r="F836" t="s">
        <v>85</v>
      </c>
      <c r="G836" t="s">
        <v>85</v>
      </c>
    </row>
    <row r="837" spans="1:7" x14ac:dyDescent="0.3">
      <c r="A837" t="s">
        <v>1813</v>
      </c>
      <c r="B837" t="s">
        <v>5298</v>
      </c>
      <c r="C837" t="s">
        <v>5299</v>
      </c>
      <c r="D837" t="s">
        <v>85</v>
      </c>
      <c r="E837">
        <v>0</v>
      </c>
      <c r="F837" t="s">
        <v>85</v>
      </c>
      <c r="G837" t="s">
        <v>85</v>
      </c>
    </row>
    <row r="838" spans="1:7" x14ac:dyDescent="0.3">
      <c r="A838" t="s">
        <v>2532</v>
      </c>
      <c r="B838" t="s">
        <v>2533</v>
      </c>
      <c r="C838" t="s">
        <v>2534</v>
      </c>
      <c r="D838" t="s">
        <v>85</v>
      </c>
      <c r="E838">
        <v>0</v>
      </c>
      <c r="F838" t="s">
        <v>85</v>
      </c>
      <c r="G838" t="s">
        <v>85</v>
      </c>
    </row>
    <row r="839" spans="1:7" x14ac:dyDescent="0.3">
      <c r="A839" t="s">
        <v>3116</v>
      </c>
      <c r="B839" t="s">
        <v>3124</v>
      </c>
      <c r="C839" t="s">
        <v>3125</v>
      </c>
      <c r="D839" t="s">
        <v>85</v>
      </c>
      <c r="E839">
        <v>0</v>
      </c>
      <c r="F839" t="s">
        <v>85</v>
      </c>
      <c r="G839" t="s">
        <v>85</v>
      </c>
    </row>
    <row r="840" spans="1:7" x14ac:dyDescent="0.3">
      <c r="A840" t="s">
        <v>2501</v>
      </c>
      <c r="B840" t="s">
        <v>2502</v>
      </c>
      <c r="C840" t="s">
        <v>2503</v>
      </c>
      <c r="D840" t="s">
        <v>85</v>
      </c>
      <c r="E840">
        <v>386</v>
      </c>
      <c r="F840" t="s">
        <v>85</v>
      </c>
      <c r="G840" t="s">
        <v>85</v>
      </c>
    </row>
    <row r="841" spans="1:7" x14ac:dyDescent="0.3">
      <c r="A841" t="s">
        <v>2405</v>
      </c>
      <c r="B841" t="s">
        <v>2406</v>
      </c>
      <c r="C841" t="s">
        <v>2407</v>
      </c>
      <c r="D841" t="s">
        <v>85</v>
      </c>
      <c r="E841">
        <v>0</v>
      </c>
      <c r="F841" t="s">
        <v>85</v>
      </c>
      <c r="G841" t="s">
        <v>85</v>
      </c>
    </row>
    <row r="842" spans="1:7" x14ac:dyDescent="0.3">
      <c r="A842" t="s">
        <v>5445</v>
      </c>
      <c r="B842" t="s">
        <v>5446</v>
      </c>
      <c r="C842" t="s">
        <v>5447</v>
      </c>
      <c r="D842" t="s">
        <v>85</v>
      </c>
      <c r="E842">
        <v>0</v>
      </c>
      <c r="F842" t="s">
        <v>85</v>
      </c>
      <c r="G842" t="s">
        <v>85</v>
      </c>
    </row>
    <row r="843" spans="1:7" x14ac:dyDescent="0.3">
      <c r="A843" t="s">
        <v>2507</v>
      </c>
      <c r="B843" t="s">
        <v>2508</v>
      </c>
      <c r="C843" t="s">
        <v>2509</v>
      </c>
      <c r="D843" t="s">
        <v>85</v>
      </c>
      <c r="E843">
        <v>0</v>
      </c>
      <c r="F843" t="s">
        <v>85</v>
      </c>
      <c r="G843" t="s">
        <v>85</v>
      </c>
    </row>
    <row r="844" spans="1:7" x14ac:dyDescent="0.3">
      <c r="A844" t="s">
        <v>1813</v>
      </c>
      <c r="B844" t="s">
        <v>7432</v>
      </c>
      <c r="C844" t="s">
        <v>7433</v>
      </c>
      <c r="D844" t="s">
        <v>85</v>
      </c>
      <c r="E844">
        <v>0</v>
      </c>
      <c r="F844" t="s">
        <v>85</v>
      </c>
      <c r="G844" t="s">
        <v>85</v>
      </c>
    </row>
    <row r="845" spans="1:7" x14ac:dyDescent="0.3">
      <c r="A845" t="s">
        <v>2131</v>
      </c>
      <c r="B845" t="s">
        <v>2216</v>
      </c>
      <c r="C845" t="s">
        <v>2213</v>
      </c>
      <c r="D845" t="s">
        <v>88</v>
      </c>
      <c r="E845">
        <v>7258</v>
      </c>
      <c r="F845" t="s">
        <v>1415</v>
      </c>
      <c r="G845" t="s">
        <v>1415</v>
      </c>
    </row>
    <row r="846" spans="1:7" x14ac:dyDescent="0.3">
      <c r="A846" t="s">
        <v>2513</v>
      </c>
      <c r="B846" t="s">
        <v>2514</v>
      </c>
      <c r="C846" t="s">
        <v>2515</v>
      </c>
      <c r="D846" t="s">
        <v>85</v>
      </c>
      <c r="E846">
        <v>0</v>
      </c>
      <c r="F846" t="s">
        <v>85</v>
      </c>
      <c r="G846" t="s">
        <v>85</v>
      </c>
    </row>
    <row r="847" spans="1:7" x14ac:dyDescent="0.3">
      <c r="A847" t="s">
        <v>1691</v>
      </c>
      <c r="B847" t="s">
        <v>2516</v>
      </c>
      <c r="C847" t="s">
        <v>2517</v>
      </c>
      <c r="D847" t="s">
        <v>85</v>
      </c>
      <c r="E847">
        <v>0</v>
      </c>
      <c r="F847" t="s">
        <v>85</v>
      </c>
      <c r="G847" t="s">
        <v>85</v>
      </c>
    </row>
    <row r="848" spans="1:7" x14ac:dyDescent="0.3">
      <c r="A848" t="s">
        <v>4158</v>
      </c>
      <c r="B848" t="s">
        <v>6154</v>
      </c>
      <c r="C848" t="s">
        <v>6155</v>
      </c>
      <c r="D848" t="s">
        <v>85</v>
      </c>
      <c r="E848">
        <v>600</v>
      </c>
      <c r="F848" t="s">
        <v>85</v>
      </c>
      <c r="G848" t="s">
        <v>85</v>
      </c>
    </row>
    <row r="849" spans="1:7" x14ac:dyDescent="0.3">
      <c r="A849" t="s">
        <v>1945</v>
      </c>
      <c r="B849" t="s">
        <v>2528</v>
      </c>
      <c r="C849" t="s">
        <v>2526</v>
      </c>
      <c r="D849" t="s">
        <v>85</v>
      </c>
      <c r="E849">
        <v>3700</v>
      </c>
      <c r="F849" t="s">
        <v>85</v>
      </c>
      <c r="G849" t="s">
        <v>85</v>
      </c>
    </row>
    <row r="850" spans="1:7" x14ac:dyDescent="0.3">
      <c r="A850" t="s">
        <v>2529</v>
      </c>
      <c r="B850" t="s">
        <v>2528</v>
      </c>
      <c r="C850" t="s">
        <v>2526</v>
      </c>
      <c r="D850" t="s">
        <v>85</v>
      </c>
      <c r="E850">
        <v>3700</v>
      </c>
      <c r="F850" t="s">
        <v>85</v>
      </c>
      <c r="G850" t="s">
        <v>85</v>
      </c>
    </row>
    <row r="851" spans="1:7" x14ac:dyDescent="0.3">
      <c r="A851" t="s">
        <v>2530</v>
      </c>
      <c r="B851" t="s">
        <v>2528</v>
      </c>
      <c r="C851" t="s">
        <v>2526</v>
      </c>
      <c r="D851" t="s">
        <v>85</v>
      </c>
      <c r="E851">
        <v>3700</v>
      </c>
      <c r="F851" t="s">
        <v>85</v>
      </c>
      <c r="G851" t="s">
        <v>85</v>
      </c>
    </row>
    <row r="852" spans="1:7" x14ac:dyDescent="0.3">
      <c r="A852" t="s">
        <v>1940</v>
      </c>
      <c r="B852" t="s">
        <v>3596</v>
      </c>
      <c r="C852" t="s">
        <v>559</v>
      </c>
      <c r="D852" t="s">
        <v>85</v>
      </c>
      <c r="E852">
        <v>2850</v>
      </c>
      <c r="F852" t="s">
        <v>85</v>
      </c>
      <c r="G852" t="s">
        <v>85</v>
      </c>
    </row>
    <row r="853" spans="1:7" x14ac:dyDescent="0.3">
      <c r="A853" t="s">
        <v>1940</v>
      </c>
      <c r="B853" t="s">
        <v>3597</v>
      </c>
      <c r="C853" t="s">
        <v>559</v>
      </c>
      <c r="D853" t="s">
        <v>85</v>
      </c>
      <c r="E853">
        <v>3200</v>
      </c>
      <c r="F853" t="s">
        <v>85</v>
      </c>
      <c r="G853" t="s">
        <v>85</v>
      </c>
    </row>
    <row r="854" spans="1:7" x14ac:dyDescent="0.3">
      <c r="A854" t="s">
        <v>1940</v>
      </c>
      <c r="B854" t="s">
        <v>3598</v>
      </c>
      <c r="C854" t="s">
        <v>559</v>
      </c>
      <c r="D854" t="s">
        <v>85</v>
      </c>
      <c r="E854">
        <v>3200</v>
      </c>
      <c r="F854" t="s">
        <v>85</v>
      </c>
      <c r="G854" t="s">
        <v>85</v>
      </c>
    </row>
    <row r="855" spans="1:7" x14ac:dyDescent="0.3">
      <c r="A855" t="s">
        <v>2524</v>
      </c>
      <c r="B855" t="s">
        <v>2525</v>
      </c>
      <c r="C855" t="s">
        <v>2526</v>
      </c>
      <c r="D855" t="s">
        <v>85</v>
      </c>
      <c r="E855">
        <v>3350</v>
      </c>
      <c r="F855" t="s">
        <v>85</v>
      </c>
      <c r="G855" t="s">
        <v>85</v>
      </c>
    </row>
    <row r="856" spans="1:7" x14ac:dyDescent="0.3">
      <c r="A856" t="s">
        <v>1940</v>
      </c>
      <c r="B856" t="s">
        <v>3599</v>
      </c>
      <c r="C856" t="s">
        <v>559</v>
      </c>
      <c r="D856" t="s">
        <v>85</v>
      </c>
      <c r="E856">
        <v>3200</v>
      </c>
      <c r="F856" t="s">
        <v>85</v>
      </c>
      <c r="G856" t="s">
        <v>85</v>
      </c>
    </row>
    <row r="857" spans="1:7" x14ac:dyDescent="0.3">
      <c r="A857" t="s">
        <v>1940</v>
      </c>
      <c r="B857" t="s">
        <v>3600</v>
      </c>
      <c r="C857" t="s">
        <v>559</v>
      </c>
      <c r="D857" t="s">
        <v>85</v>
      </c>
      <c r="E857">
        <v>3350</v>
      </c>
      <c r="F857" t="s">
        <v>85</v>
      </c>
      <c r="G857" t="s">
        <v>85</v>
      </c>
    </row>
    <row r="858" spans="1:7" x14ac:dyDescent="0.3">
      <c r="A858" t="s">
        <v>2524</v>
      </c>
      <c r="B858" t="s">
        <v>2527</v>
      </c>
      <c r="C858" t="s">
        <v>2526</v>
      </c>
      <c r="D858" t="s">
        <v>85</v>
      </c>
      <c r="E858">
        <v>3350</v>
      </c>
      <c r="F858" t="s">
        <v>85</v>
      </c>
      <c r="G858" t="s">
        <v>85</v>
      </c>
    </row>
    <row r="859" spans="1:7" x14ac:dyDescent="0.3">
      <c r="A859" t="s">
        <v>1940</v>
      </c>
      <c r="B859" t="s">
        <v>2527</v>
      </c>
      <c r="C859" t="s">
        <v>559</v>
      </c>
      <c r="D859" t="s">
        <v>85</v>
      </c>
      <c r="E859">
        <v>3350</v>
      </c>
      <c r="F859" t="s">
        <v>85</v>
      </c>
      <c r="G859" t="s">
        <v>85</v>
      </c>
    </row>
    <row r="860" spans="1:7" x14ac:dyDescent="0.3">
      <c r="A860" t="s">
        <v>3594</v>
      </c>
      <c r="B860" t="s">
        <v>3595</v>
      </c>
      <c r="C860" t="s">
        <v>559</v>
      </c>
      <c r="D860" t="s">
        <v>85</v>
      </c>
      <c r="E860">
        <v>3585</v>
      </c>
      <c r="F860" t="s">
        <v>85</v>
      </c>
      <c r="G860" t="s">
        <v>85</v>
      </c>
    </row>
    <row r="861" spans="1:7" x14ac:dyDescent="0.3">
      <c r="A861" t="s">
        <v>2524</v>
      </c>
      <c r="B861" t="s">
        <v>3595</v>
      </c>
      <c r="C861" t="s">
        <v>559</v>
      </c>
      <c r="D861" t="s">
        <v>85</v>
      </c>
      <c r="E861">
        <v>3585</v>
      </c>
      <c r="F861" t="s">
        <v>85</v>
      </c>
      <c r="G861" t="s">
        <v>85</v>
      </c>
    </row>
    <row r="862" spans="1:7" x14ac:dyDescent="0.3">
      <c r="A862" t="s">
        <v>3594</v>
      </c>
      <c r="B862" t="s">
        <v>3601</v>
      </c>
      <c r="C862" t="s">
        <v>559</v>
      </c>
      <c r="D862" t="s">
        <v>85</v>
      </c>
      <c r="E862">
        <v>3800</v>
      </c>
      <c r="F862" t="s">
        <v>85</v>
      </c>
      <c r="G862" t="s">
        <v>85</v>
      </c>
    </row>
    <row r="863" spans="1:7" x14ac:dyDescent="0.3">
      <c r="A863" t="s">
        <v>3594</v>
      </c>
      <c r="B863" t="s">
        <v>3602</v>
      </c>
      <c r="C863" t="s">
        <v>559</v>
      </c>
      <c r="D863" t="s">
        <v>85</v>
      </c>
      <c r="E863">
        <v>3800</v>
      </c>
      <c r="F863" t="s">
        <v>85</v>
      </c>
      <c r="G863" t="s">
        <v>85</v>
      </c>
    </row>
    <row r="864" spans="1:7" x14ac:dyDescent="0.3">
      <c r="A864" t="s">
        <v>4432</v>
      </c>
      <c r="B864" t="s">
        <v>4433</v>
      </c>
      <c r="C864" t="s">
        <v>4430</v>
      </c>
      <c r="D864" t="s">
        <v>88</v>
      </c>
      <c r="E864">
        <v>10659</v>
      </c>
      <c r="F864" t="s">
        <v>1415</v>
      </c>
      <c r="G864" t="s">
        <v>1415</v>
      </c>
    </row>
    <row r="865" spans="1:7" x14ac:dyDescent="0.3">
      <c r="A865" t="s">
        <v>2971</v>
      </c>
      <c r="B865" t="s">
        <v>4433</v>
      </c>
      <c r="C865" t="s">
        <v>4430</v>
      </c>
      <c r="D865" t="s">
        <v>88</v>
      </c>
      <c r="E865">
        <v>10659</v>
      </c>
      <c r="F865" t="s">
        <v>1415</v>
      </c>
      <c r="G865" t="s">
        <v>1415</v>
      </c>
    </row>
    <row r="866" spans="1:7" x14ac:dyDescent="0.3">
      <c r="A866" t="s">
        <v>4343</v>
      </c>
      <c r="B866" t="s">
        <v>4433</v>
      </c>
      <c r="C866" t="s">
        <v>4430</v>
      </c>
      <c r="D866" t="s">
        <v>88</v>
      </c>
      <c r="E866">
        <v>10659</v>
      </c>
      <c r="F866" t="s">
        <v>1415</v>
      </c>
      <c r="G866" t="s">
        <v>1415</v>
      </c>
    </row>
    <row r="867" spans="1:7" x14ac:dyDescent="0.3">
      <c r="A867" t="s">
        <v>4858</v>
      </c>
      <c r="B867" t="s">
        <v>4892</v>
      </c>
      <c r="C867" t="s">
        <v>4893</v>
      </c>
      <c r="D867" t="s">
        <v>88</v>
      </c>
      <c r="E867">
        <v>10800</v>
      </c>
      <c r="F867" t="s">
        <v>1415</v>
      </c>
      <c r="G867" t="s">
        <v>1415</v>
      </c>
    </row>
    <row r="868" spans="1:7" x14ac:dyDescent="0.3">
      <c r="A868" t="s">
        <v>2971</v>
      </c>
      <c r="B868" t="s">
        <v>4400</v>
      </c>
      <c r="C868" t="s">
        <v>4378</v>
      </c>
      <c r="D868" t="s">
        <v>85</v>
      </c>
      <c r="E868">
        <v>1519</v>
      </c>
      <c r="F868" t="s">
        <v>85</v>
      </c>
      <c r="G868" t="s">
        <v>85</v>
      </c>
    </row>
    <row r="869" spans="1:7" x14ac:dyDescent="0.3">
      <c r="A869" t="s">
        <v>2659</v>
      </c>
      <c r="B869" t="s">
        <v>5925</v>
      </c>
      <c r="C869" t="s">
        <v>5926</v>
      </c>
      <c r="D869" t="s">
        <v>88</v>
      </c>
      <c r="E869">
        <v>13608</v>
      </c>
      <c r="F869" t="s">
        <v>85</v>
      </c>
      <c r="G869" t="s">
        <v>85</v>
      </c>
    </row>
    <row r="870" spans="1:7" x14ac:dyDescent="0.3">
      <c r="A870" t="s">
        <v>2662</v>
      </c>
      <c r="B870" t="s">
        <v>7018</v>
      </c>
      <c r="C870" t="s">
        <v>7019</v>
      </c>
      <c r="D870" t="s">
        <v>88</v>
      </c>
      <c r="E870">
        <v>78018</v>
      </c>
      <c r="F870" t="s">
        <v>88</v>
      </c>
      <c r="G870" t="s">
        <v>1475</v>
      </c>
    </row>
    <row r="871" spans="1:7" x14ac:dyDescent="0.3">
      <c r="A871" t="s">
        <v>5853</v>
      </c>
      <c r="B871" t="s">
        <v>5856</v>
      </c>
      <c r="C871" t="s">
        <v>5857</v>
      </c>
      <c r="D871" t="s">
        <v>85</v>
      </c>
      <c r="E871">
        <v>0</v>
      </c>
      <c r="F871" t="s">
        <v>85</v>
      </c>
      <c r="G871" t="s">
        <v>85</v>
      </c>
    </row>
    <row r="872" spans="1:7" x14ac:dyDescent="0.3">
      <c r="A872" t="s">
        <v>1940</v>
      </c>
      <c r="B872" t="s">
        <v>3589</v>
      </c>
      <c r="C872" t="s">
        <v>520</v>
      </c>
      <c r="D872" t="s">
        <v>85</v>
      </c>
      <c r="E872">
        <v>3100</v>
      </c>
      <c r="F872" t="s">
        <v>85</v>
      </c>
      <c r="G872" t="s">
        <v>85</v>
      </c>
    </row>
    <row r="873" spans="1:7" x14ac:dyDescent="0.3">
      <c r="A873" t="s">
        <v>2555</v>
      </c>
      <c r="B873" t="s">
        <v>6316</v>
      </c>
      <c r="C873" t="s">
        <v>6317</v>
      </c>
      <c r="D873" t="s">
        <v>85</v>
      </c>
      <c r="E873">
        <v>0</v>
      </c>
      <c r="F873" t="s">
        <v>85</v>
      </c>
      <c r="G873" t="s">
        <v>85</v>
      </c>
    </row>
    <row r="874" spans="1:7" x14ac:dyDescent="0.3">
      <c r="A874" t="s">
        <v>2555</v>
      </c>
      <c r="B874" t="s">
        <v>4279</v>
      </c>
      <c r="C874" t="s">
        <v>4280</v>
      </c>
      <c r="D874" t="s">
        <v>85</v>
      </c>
      <c r="E874">
        <v>0</v>
      </c>
      <c r="F874" t="s">
        <v>85</v>
      </c>
      <c r="G874" t="s">
        <v>85</v>
      </c>
    </row>
    <row r="875" spans="1:7" x14ac:dyDescent="0.3">
      <c r="A875" t="s">
        <v>2555</v>
      </c>
      <c r="B875" t="s">
        <v>2556</v>
      </c>
      <c r="C875" t="s">
        <v>2557</v>
      </c>
      <c r="D875" t="s">
        <v>85</v>
      </c>
      <c r="E875">
        <v>0</v>
      </c>
      <c r="F875" t="s">
        <v>85</v>
      </c>
      <c r="G875" t="s">
        <v>85</v>
      </c>
    </row>
    <row r="876" spans="1:7" x14ac:dyDescent="0.3">
      <c r="A876" t="s">
        <v>7416</v>
      </c>
      <c r="B876" t="s">
        <v>7417</v>
      </c>
      <c r="C876" t="s">
        <v>7418</v>
      </c>
      <c r="D876" t="s">
        <v>85</v>
      </c>
      <c r="E876">
        <v>4536</v>
      </c>
      <c r="F876" t="s">
        <v>85</v>
      </c>
      <c r="G876" t="s">
        <v>85</v>
      </c>
    </row>
    <row r="877" spans="1:7" x14ac:dyDescent="0.3">
      <c r="A877" t="s">
        <v>2561</v>
      </c>
      <c r="B877" t="s">
        <v>2562</v>
      </c>
      <c r="C877" t="s">
        <v>664</v>
      </c>
      <c r="D877" t="s">
        <v>85</v>
      </c>
      <c r="E877">
        <v>2994</v>
      </c>
      <c r="F877" t="s">
        <v>85</v>
      </c>
      <c r="G877" t="s">
        <v>85</v>
      </c>
    </row>
    <row r="878" spans="1:7" x14ac:dyDescent="0.3">
      <c r="A878" t="s">
        <v>2561</v>
      </c>
      <c r="B878" t="s">
        <v>2563</v>
      </c>
      <c r="C878" t="s">
        <v>434</v>
      </c>
      <c r="D878" t="s">
        <v>85</v>
      </c>
      <c r="E878">
        <v>3855</v>
      </c>
      <c r="F878" t="s">
        <v>85</v>
      </c>
      <c r="G878" t="s">
        <v>85</v>
      </c>
    </row>
    <row r="879" spans="1:7" x14ac:dyDescent="0.3">
      <c r="A879" t="s">
        <v>2164</v>
      </c>
      <c r="B879" t="s">
        <v>2165</v>
      </c>
      <c r="C879" t="s">
        <v>2166</v>
      </c>
      <c r="D879" t="s">
        <v>85</v>
      </c>
      <c r="E879">
        <v>2600</v>
      </c>
      <c r="F879" t="s">
        <v>85</v>
      </c>
      <c r="G879" t="s">
        <v>85</v>
      </c>
    </row>
    <row r="880" spans="1:7" x14ac:dyDescent="0.3">
      <c r="A880" t="s">
        <v>1945</v>
      </c>
      <c r="B880" t="s">
        <v>2165</v>
      </c>
      <c r="C880" t="s">
        <v>2166</v>
      </c>
      <c r="D880" t="s">
        <v>85</v>
      </c>
      <c r="E880">
        <v>2600</v>
      </c>
      <c r="F880" t="s">
        <v>85</v>
      </c>
      <c r="G880" t="s">
        <v>85</v>
      </c>
    </row>
    <row r="881" spans="1:7" x14ac:dyDescent="0.3">
      <c r="A881" t="s">
        <v>1949</v>
      </c>
      <c r="B881" t="s">
        <v>2165</v>
      </c>
      <c r="C881" t="s">
        <v>2166</v>
      </c>
      <c r="D881" t="s">
        <v>85</v>
      </c>
      <c r="E881">
        <v>2600</v>
      </c>
      <c r="F881" t="s">
        <v>85</v>
      </c>
      <c r="G881" t="s">
        <v>85</v>
      </c>
    </row>
    <row r="882" spans="1:7" x14ac:dyDescent="0.3">
      <c r="A882" t="s">
        <v>2171</v>
      </c>
      <c r="B882" t="s">
        <v>2165</v>
      </c>
      <c r="C882" t="s">
        <v>2166</v>
      </c>
      <c r="D882" t="s">
        <v>85</v>
      </c>
      <c r="E882">
        <v>2600</v>
      </c>
      <c r="F882" t="s">
        <v>85</v>
      </c>
      <c r="G882" t="s">
        <v>85</v>
      </c>
    </row>
    <row r="883" spans="1:7" x14ac:dyDescent="0.3">
      <c r="A883" t="s">
        <v>2172</v>
      </c>
      <c r="B883" t="s">
        <v>2165</v>
      </c>
      <c r="C883" t="s">
        <v>2166</v>
      </c>
      <c r="D883" t="s">
        <v>85</v>
      </c>
      <c r="E883">
        <v>2600</v>
      </c>
      <c r="F883" t="s">
        <v>85</v>
      </c>
      <c r="G883" t="s">
        <v>85</v>
      </c>
    </row>
    <row r="884" spans="1:7" x14ac:dyDescent="0.3">
      <c r="A884" t="s">
        <v>2176</v>
      </c>
      <c r="B884" t="s">
        <v>2165</v>
      </c>
      <c r="C884" t="s">
        <v>2166</v>
      </c>
      <c r="D884" t="s">
        <v>85</v>
      </c>
      <c r="E884">
        <v>2600</v>
      </c>
      <c r="F884" t="s">
        <v>85</v>
      </c>
      <c r="G884" t="s">
        <v>85</v>
      </c>
    </row>
    <row r="885" spans="1:7" x14ac:dyDescent="0.3">
      <c r="A885" t="s">
        <v>2177</v>
      </c>
      <c r="B885" t="s">
        <v>2165</v>
      </c>
      <c r="C885" t="s">
        <v>2166</v>
      </c>
      <c r="D885" t="s">
        <v>85</v>
      </c>
      <c r="E885">
        <v>2600</v>
      </c>
      <c r="F885" t="s">
        <v>85</v>
      </c>
      <c r="G885" t="s">
        <v>85</v>
      </c>
    </row>
    <row r="886" spans="1:7" x14ac:dyDescent="0.3">
      <c r="A886" t="s">
        <v>1949</v>
      </c>
      <c r="B886" t="s">
        <v>2169</v>
      </c>
      <c r="C886" t="s">
        <v>2166</v>
      </c>
      <c r="D886" t="s">
        <v>85</v>
      </c>
      <c r="E886">
        <v>2600</v>
      </c>
      <c r="F886" t="s">
        <v>85</v>
      </c>
      <c r="G886" t="s">
        <v>85</v>
      </c>
    </row>
    <row r="887" spans="1:7" x14ac:dyDescent="0.3">
      <c r="A887" t="s">
        <v>2172</v>
      </c>
      <c r="B887" t="s">
        <v>2173</v>
      </c>
      <c r="C887" t="s">
        <v>2166</v>
      </c>
      <c r="D887" t="s">
        <v>85</v>
      </c>
      <c r="E887">
        <v>2600</v>
      </c>
      <c r="F887" t="s">
        <v>85</v>
      </c>
      <c r="G887" t="s">
        <v>85</v>
      </c>
    </row>
    <row r="888" spans="1:7" x14ac:dyDescent="0.3">
      <c r="A888" t="s">
        <v>2199</v>
      </c>
      <c r="B888" t="s">
        <v>2452</v>
      </c>
      <c r="C888" t="s">
        <v>2453</v>
      </c>
      <c r="D888" t="s">
        <v>85</v>
      </c>
      <c r="E888">
        <v>1656</v>
      </c>
      <c r="F888" t="s">
        <v>85</v>
      </c>
      <c r="G888" t="s">
        <v>85</v>
      </c>
    </row>
    <row r="889" spans="1:7" x14ac:dyDescent="0.3">
      <c r="A889" t="s">
        <v>2238</v>
      </c>
      <c r="B889" t="s">
        <v>2605</v>
      </c>
      <c r="C889" t="s">
        <v>2606</v>
      </c>
      <c r="D889" t="s">
        <v>85</v>
      </c>
      <c r="E889">
        <v>1656</v>
      </c>
      <c r="F889" t="s">
        <v>85</v>
      </c>
      <c r="G889" t="s">
        <v>85</v>
      </c>
    </row>
    <row r="890" spans="1:7" x14ac:dyDescent="0.3">
      <c r="A890" t="s">
        <v>2199</v>
      </c>
      <c r="B890" t="s">
        <v>2457</v>
      </c>
      <c r="C890" t="s">
        <v>2458</v>
      </c>
      <c r="D890" t="s">
        <v>85</v>
      </c>
      <c r="E890">
        <v>1656</v>
      </c>
      <c r="F890" t="s">
        <v>85</v>
      </c>
      <c r="G890" t="s">
        <v>85</v>
      </c>
    </row>
    <row r="891" spans="1:7" x14ac:dyDescent="0.3">
      <c r="A891" t="s">
        <v>5735</v>
      </c>
      <c r="B891" t="s">
        <v>5736</v>
      </c>
      <c r="C891" t="s">
        <v>5737</v>
      </c>
      <c r="D891" t="s">
        <v>85</v>
      </c>
      <c r="E891">
        <v>900</v>
      </c>
      <c r="F891" t="s">
        <v>85</v>
      </c>
      <c r="G891" t="s">
        <v>85</v>
      </c>
    </row>
    <row r="892" spans="1:7" x14ac:dyDescent="0.3">
      <c r="A892" t="s">
        <v>7426</v>
      </c>
      <c r="B892" t="s">
        <v>7427</v>
      </c>
      <c r="C892" t="s">
        <v>7428</v>
      </c>
      <c r="D892" t="s">
        <v>85</v>
      </c>
      <c r="E892">
        <v>0</v>
      </c>
      <c r="F892" t="s">
        <v>85</v>
      </c>
      <c r="G892" t="s">
        <v>85</v>
      </c>
    </row>
    <row r="893" spans="1:7" x14ac:dyDescent="0.3">
      <c r="A893" t="s">
        <v>2569</v>
      </c>
      <c r="B893" t="s">
        <v>2570</v>
      </c>
      <c r="C893" t="s">
        <v>2571</v>
      </c>
      <c r="D893" t="s">
        <v>85</v>
      </c>
      <c r="E893">
        <v>0</v>
      </c>
      <c r="F893" t="s">
        <v>85</v>
      </c>
      <c r="G893" t="s">
        <v>85</v>
      </c>
    </row>
    <row r="894" spans="1:7" x14ac:dyDescent="0.3">
      <c r="A894" t="s">
        <v>2150</v>
      </c>
      <c r="B894" t="s">
        <v>2570</v>
      </c>
      <c r="C894" t="s">
        <v>2816</v>
      </c>
      <c r="D894" t="s">
        <v>85</v>
      </c>
      <c r="E894">
        <v>0</v>
      </c>
      <c r="F894" t="s">
        <v>85</v>
      </c>
      <c r="G894" t="s">
        <v>85</v>
      </c>
    </row>
    <row r="895" spans="1:7" x14ac:dyDescent="0.3">
      <c r="A895" t="s">
        <v>2039</v>
      </c>
      <c r="B895" t="s">
        <v>2582</v>
      </c>
      <c r="C895" t="s">
        <v>2583</v>
      </c>
      <c r="D895" t="s">
        <v>85</v>
      </c>
      <c r="E895">
        <v>600</v>
      </c>
      <c r="F895" t="s">
        <v>85</v>
      </c>
      <c r="G895" t="s">
        <v>85</v>
      </c>
    </row>
    <row r="896" spans="1:7" x14ac:dyDescent="0.3">
      <c r="A896" t="s">
        <v>2590</v>
      </c>
      <c r="B896" t="s">
        <v>2591</v>
      </c>
      <c r="C896" t="s">
        <v>2592</v>
      </c>
      <c r="D896" t="s">
        <v>85</v>
      </c>
      <c r="E896">
        <v>600</v>
      </c>
      <c r="F896" t="s">
        <v>85</v>
      </c>
      <c r="G896" t="s">
        <v>85</v>
      </c>
    </row>
    <row r="897" spans="1:7" x14ac:dyDescent="0.3">
      <c r="A897" t="s">
        <v>2602</v>
      </c>
      <c r="B897" t="s">
        <v>2603</v>
      </c>
      <c r="C897" t="s">
        <v>2604</v>
      </c>
      <c r="D897" t="s">
        <v>85</v>
      </c>
      <c r="E897">
        <v>0</v>
      </c>
      <c r="F897" t="s">
        <v>85</v>
      </c>
      <c r="G897" t="s">
        <v>85</v>
      </c>
    </row>
    <row r="898" spans="1:7" x14ac:dyDescent="0.3">
      <c r="A898" t="s">
        <v>3832</v>
      </c>
      <c r="B898" t="s">
        <v>3833</v>
      </c>
      <c r="C898" t="s">
        <v>3834</v>
      </c>
      <c r="D898" t="s">
        <v>85</v>
      </c>
      <c r="E898">
        <v>0</v>
      </c>
      <c r="F898" t="s">
        <v>85</v>
      </c>
      <c r="G898" t="s">
        <v>85</v>
      </c>
    </row>
    <row r="899" spans="1:7" x14ac:dyDescent="0.3">
      <c r="A899" t="s">
        <v>5760</v>
      </c>
      <c r="B899" t="s">
        <v>5762</v>
      </c>
      <c r="C899" t="s">
        <v>9027</v>
      </c>
      <c r="D899" t="s">
        <v>85</v>
      </c>
      <c r="E899">
        <v>750</v>
      </c>
      <c r="F899" t="s">
        <v>85</v>
      </c>
      <c r="G899" t="s">
        <v>85</v>
      </c>
    </row>
    <row r="900" spans="1:7" x14ac:dyDescent="0.3">
      <c r="A900" t="s">
        <v>1643</v>
      </c>
      <c r="B900" t="s">
        <v>7568</v>
      </c>
      <c r="C900" t="s">
        <v>7569</v>
      </c>
      <c r="D900" t="s">
        <v>85</v>
      </c>
      <c r="E900">
        <v>6552</v>
      </c>
      <c r="F900" t="s">
        <v>85</v>
      </c>
      <c r="G900" t="s">
        <v>85</v>
      </c>
    </row>
    <row r="901" spans="1:7" x14ac:dyDescent="0.3">
      <c r="A901" t="s">
        <v>7587</v>
      </c>
      <c r="B901" t="s">
        <v>7588</v>
      </c>
      <c r="C901" t="s">
        <v>7589</v>
      </c>
      <c r="D901" t="s">
        <v>85</v>
      </c>
      <c r="E901">
        <v>2152</v>
      </c>
      <c r="F901" t="s">
        <v>85</v>
      </c>
      <c r="G901" t="s">
        <v>85</v>
      </c>
    </row>
    <row r="902" spans="1:7" x14ac:dyDescent="0.3">
      <c r="A902" t="s">
        <v>2193</v>
      </c>
      <c r="B902" t="s">
        <v>2607</v>
      </c>
      <c r="C902" t="s">
        <v>2608</v>
      </c>
      <c r="D902" t="s">
        <v>88</v>
      </c>
      <c r="E902" t="s">
        <v>2609</v>
      </c>
    </row>
    <row r="903" spans="1:7" x14ac:dyDescent="0.3">
      <c r="A903" t="s">
        <v>2624</v>
      </c>
      <c r="B903" t="s">
        <v>2625</v>
      </c>
      <c r="C903" t="s">
        <v>2626</v>
      </c>
      <c r="D903" t="s">
        <v>88</v>
      </c>
      <c r="E903">
        <v>28000</v>
      </c>
      <c r="F903" t="s">
        <v>1415</v>
      </c>
      <c r="G903" t="s">
        <v>1415</v>
      </c>
    </row>
    <row r="904" spans="1:7" x14ac:dyDescent="0.3">
      <c r="A904" t="s">
        <v>1643</v>
      </c>
      <c r="B904" t="s">
        <v>7203</v>
      </c>
      <c r="C904" t="s">
        <v>7204</v>
      </c>
      <c r="D904" t="s">
        <v>85</v>
      </c>
      <c r="E904">
        <v>0</v>
      </c>
      <c r="F904" t="s">
        <v>85</v>
      </c>
      <c r="G904" t="s">
        <v>85</v>
      </c>
    </row>
    <row r="905" spans="1:7" x14ac:dyDescent="0.3">
      <c r="A905" t="s">
        <v>2434</v>
      </c>
      <c r="B905" t="s">
        <v>2435</v>
      </c>
      <c r="C905" t="s">
        <v>551</v>
      </c>
      <c r="D905" t="s">
        <v>85</v>
      </c>
      <c r="E905">
        <v>1066</v>
      </c>
      <c r="F905" t="s">
        <v>85</v>
      </c>
      <c r="G905" t="s">
        <v>85</v>
      </c>
    </row>
    <row r="906" spans="1:7" x14ac:dyDescent="0.3">
      <c r="A906" t="s">
        <v>2627</v>
      </c>
      <c r="B906" t="s">
        <v>2628</v>
      </c>
      <c r="C906" t="s">
        <v>2629</v>
      </c>
      <c r="D906" t="s">
        <v>85</v>
      </c>
      <c r="E906">
        <v>0</v>
      </c>
      <c r="F906" t="s">
        <v>85</v>
      </c>
      <c r="G906" t="s">
        <v>85</v>
      </c>
    </row>
    <row r="907" spans="1:7" x14ac:dyDescent="0.3">
      <c r="A907" t="s">
        <v>2855</v>
      </c>
      <c r="B907" t="s">
        <v>2856</v>
      </c>
      <c r="C907" t="s">
        <v>2857</v>
      </c>
      <c r="D907" t="s">
        <v>85</v>
      </c>
      <c r="E907">
        <v>1202</v>
      </c>
      <c r="F907" t="s">
        <v>85</v>
      </c>
      <c r="G907" t="s">
        <v>85</v>
      </c>
    </row>
    <row r="908" spans="1:7" x14ac:dyDescent="0.3">
      <c r="A908" t="s">
        <v>4937</v>
      </c>
      <c r="B908" t="s">
        <v>4938</v>
      </c>
      <c r="C908" t="s">
        <v>4939</v>
      </c>
      <c r="D908" t="s">
        <v>85</v>
      </c>
      <c r="E908">
        <v>600</v>
      </c>
      <c r="F908" t="s">
        <v>85</v>
      </c>
      <c r="G908" t="s">
        <v>85</v>
      </c>
    </row>
    <row r="909" spans="1:7" x14ac:dyDescent="0.3">
      <c r="A909" t="s">
        <v>2630</v>
      </c>
      <c r="B909" t="s">
        <v>2631</v>
      </c>
      <c r="C909" t="s">
        <v>2632</v>
      </c>
      <c r="D909" t="s">
        <v>85</v>
      </c>
      <c r="E909">
        <v>560</v>
      </c>
      <c r="F909" t="s">
        <v>85</v>
      </c>
      <c r="G909" t="s">
        <v>85</v>
      </c>
    </row>
    <row r="910" spans="1:7" x14ac:dyDescent="0.3">
      <c r="A910" t="s">
        <v>2558</v>
      </c>
      <c r="B910" t="s">
        <v>2559</v>
      </c>
      <c r="C910" t="s">
        <v>2560</v>
      </c>
      <c r="D910" t="s">
        <v>85</v>
      </c>
      <c r="E910">
        <v>0</v>
      </c>
      <c r="F910" t="s">
        <v>85</v>
      </c>
      <c r="G910" t="s">
        <v>85</v>
      </c>
    </row>
    <row r="911" spans="1:7" x14ac:dyDescent="0.3">
      <c r="A911" t="s">
        <v>2613</v>
      </c>
      <c r="B911" t="s">
        <v>2614</v>
      </c>
      <c r="C911" t="s">
        <v>2615</v>
      </c>
      <c r="D911" t="s">
        <v>85</v>
      </c>
      <c r="E911">
        <v>5670</v>
      </c>
      <c r="F911" t="s">
        <v>85</v>
      </c>
      <c r="G911" t="s">
        <v>85</v>
      </c>
    </row>
    <row r="912" spans="1:7" x14ac:dyDescent="0.3">
      <c r="A912" t="s">
        <v>2292</v>
      </c>
      <c r="B912" t="s">
        <v>2646</v>
      </c>
      <c r="C912" t="s">
        <v>2647</v>
      </c>
      <c r="D912" t="s">
        <v>88</v>
      </c>
      <c r="E912">
        <v>45000</v>
      </c>
      <c r="F912" t="s">
        <v>88</v>
      </c>
      <c r="G912" t="s">
        <v>1475</v>
      </c>
    </row>
    <row r="913" spans="1:7" x14ac:dyDescent="0.3">
      <c r="A913" t="s">
        <v>1595</v>
      </c>
      <c r="B913" t="s">
        <v>4135</v>
      </c>
      <c r="C913" t="s">
        <v>4136</v>
      </c>
      <c r="D913" t="s">
        <v>88</v>
      </c>
      <c r="E913">
        <v>14000</v>
      </c>
      <c r="F913" t="s">
        <v>85</v>
      </c>
      <c r="G913" t="s">
        <v>85</v>
      </c>
    </row>
    <row r="914" spans="1:7" x14ac:dyDescent="0.3">
      <c r="A914" t="s">
        <v>2653</v>
      </c>
      <c r="B914" t="s">
        <v>2654</v>
      </c>
      <c r="C914" t="s">
        <v>2655</v>
      </c>
      <c r="D914" t="s">
        <v>88</v>
      </c>
      <c r="E914">
        <v>33600</v>
      </c>
      <c r="F914" t="s">
        <v>1415</v>
      </c>
      <c r="G914" t="s">
        <v>1415</v>
      </c>
    </row>
    <row r="915" spans="1:7" x14ac:dyDescent="0.3">
      <c r="A915" t="s">
        <v>2662</v>
      </c>
      <c r="B915" t="s">
        <v>3071</v>
      </c>
      <c r="C915" t="s">
        <v>3072</v>
      </c>
      <c r="D915" t="s">
        <v>88</v>
      </c>
      <c r="E915">
        <v>64637</v>
      </c>
      <c r="F915" t="s">
        <v>88</v>
      </c>
      <c r="G915" t="s">
        <v>1475</v>
      </c>
    </row>
    <row r="916" spans="1:7" x14ac:dyDescent="0.3">
      <c r="A916" t="s">
        <v>2653</v>
      </c>
      <c r="B916" t="s">
        <v>2657</v>
      </c>
      <c r="C916" t="s">
        <v>2658</v>
      </c>
      <c r="D916" t="s">
        <v>88</v>
      </c>
      <c r="E916">
        <v>27240</v>
      </c>
      <c r="F916" t="s">
        <v>1415</v>
      </c>
      <c r="G916" t="s">
        <v>1415</v>
      </c>
    </row>
    <row r="917" spans="1:7" x14ac:dyDescent="0.3">
      <c r="A917" t="s">
        <v>2659</v>
      </c>
      <c r="B917" t="s">
        <v>2660</v>
      </c>
      <c r="C917" t="s">
        <v>2661</v>
      </c>
      <c r="D917" t="s">
        <v>88</v>
      </c>
      <c r="E917">
        <v>14755</v>
      </c>
      <c r="F917" t="s">
        <v>85</v>
      </c>
      <c r="G917" t="s">
        <v>85</v>
      </c>
    </row>
    <row r="918" spans="1:7" x14ac:dyDescent="0.3">
      <c r="A918" t="s">
        <v>2662</v>
      </c>
      <c r="B918" t="s">
        <v>2663</v>
      </c>
      <c r="C918" t="s">
        <v>2664</v>
      </c>
      <c r="D918" t="s">
        <v>88</v>
      </c>
      <c r="E918">
        <v>70307</v>
      </c>
      <c r="F918" t="s">
        <v>88</v>
      </c>
      <c r="G918" t="s">
        <v>1475</v>
      </c>
    </row>
    <row r="919" spans="1:7" x14ac:dyDescent="0.3">
      <c r="A919" t="s">
        <v>2734</v>
      </c>
      <c r="B919" t="s">
        <v>2735</v>
      </c>
      <c r="C919" t="s">
        <v>1281</v>
      </c>
      <c r="D919" t="s">
        <v>88</v>
      </c>
      <c r="E919">
        <v>74389</v>
      </c>
      <c r="F919" t="s">
        <v>88</v>
      </c>
      <c r="G919" t="s">
        <v>1475</v>
      </c>
    </row>
    <row r="920" spans="1:7" x14ac:dyDescent="0.3">
      <c r="A920" t="s">
        <v>2193</v>
      </c>
      <c r="B920" t="s">
        <v>2665</v>
      </c>
      <c r="C920" t="s">
        <v>2666</v>
      </c>
      <c r="D920" t="s">
        <v>1455</v>
      </c>
      <c r="E920">
        <v>125870</v>
      </c>
      <c r="F920" t="s">
        <v>88</v>
      </c>
      <c r="G920" t="s">
        <v>1826</v>
      </c>
    </row>
    <row r="921" spans="1:7" x14ac:dyDescent="0.3">
      <c r="A921" t="s">
        <v>2193</v>
      </c>
      <c r="B921" t="s">
        <v>4871</v>
      </c>
      <c r="C921" t="s">
        <v>4872</v>
      </c>
      <c r="D921" t="s">
        <v>1455</v>
      </c>
      <c r="E921">
        <v>146285</v>
      </c>
      <c r="F921" t="s">
        <v>1455</v>
      </c>
      <c r="G921" t="s">
        <v>1455</v>
      </c>
    </row>
    <row r="922" spans="1:7" x14ac:dyDescent="0.3">
      <c r="A922" t="s">
        <v>2662</v>
      </c>
      <c r="B922" t="s">
        <v>2668</v>
      </c>
      <c r="C922" t="s">
        <v>2669</v>
      </c>
      <c r="D922" t="s">
        <v>1455</v>
      </c>
      <c r="E922">
        <v>143607</v>
      </c>
      <c r="F922" t="s">
        <v>1455</v>
      </c>
      <c r="G922" t="s">
        <v>1455</v>
      </c>
    </row>
    <row r="923" spans="1:7" x14ac:dyDescent="0.3">
      <c r="A923" t="s">
        <v>2675</v>
      </c>
      <c r="B923" t="s">
        <v>2676</v>
      </c>
      <c r="C923" t="s">
        <v>2677</v>
      </c>
      <c r="D923" t="s">
        <v>88</v>
      </c>
      <c r="E923">
        <v>51000</v>
      </c>
      <c r="F923" t="s">
        <v>88</v>
      </c>
      <c r="G923" t="s">
        <v>1475</v>
      </c>
    </row>
    <row r="924" spans="1:7" x14ac:dyDescent="0.3">
      <c r="A924" t="s">
        <v>1576</v>
      </c>
      <c r="B924" t="s">
        <v>3033</v>
      </c>
      <c r="C924" t="s">
        <v>3034</v>
      </c>
      <c r="D924" t="s">
        <v>85</v>
      </c>
      <c r="E924">
        <v>1157</v>
      </c>
      <c r="F924" t="s">
        <v>85</v>
      </c>
      <c r="G924" t="s">
        <v>85</v>
      </c>
    </row>
    <row r="925" spans="1:7" x14ac:dyDescent="0.3">
      <c r="A925" t="s">
        <v>4995</v>
      </c>
      <c r="B925" t="s">
        <v>5000</v>
      </c>
      <c r="C925" t="s">
        <v>5001</v>
      </c>
      <c r="D925" t="s">
        <v>85</v>
      </c>
      <c r="E925">
        <v>907</v>
      </c>
      <c r="F925" t="s">
        <v>85</v>
      </c>
      <c r="G925" t="s">
        <v>85</v>
      </c>
    </row>
    <row r="926" spans="1:7" x14ac:dyDescent="0.3">
      <c r="A926" t="s">
        <v>1595</v>
      </c>
      <c r="B926" t="s">
        <v>2695</v>
      </c>
      <c r="C926" t="s">
        <v>2696</v>
      </c>
      <c r="D926" t="s">
        <v>88</v>
      </c>
      <c r="E926">
        <v>24687</v>
      </c>
      <c r="F926" t="s">
        <v>1415</v>
      </c>
      <c r="G926" t="s">
        <v>1415</v>
      </c>
    </row>
    <row r="927" spans="1:7" x14ac:dyDescent="0.3">
      <c r="A927" t="s">
        <v>2621</v>
      </c>
      <c r="B927" t="s">
        <v>2622</v>
      </c>
      <c r="C927" t="s">
        <v>2623</v>
      </c>
      <c r="D927" t="s">
        <v>85</v>
      </c>
      <c r="E927">
        <v>750</v>
      </c>
      <c r="F927" t="s">
        <v>85</v>
      </c>
      <c r="G927" t="s">
        <v>85</v>
      </c>
    </row>
    <row r="928" spans="1:7" x14ac:dyDescent="0.3">
      <c r="A928" t="s">
        <v>1945</v>
      </c>
      <c r="B928" t="s">
        <v>2705</v>
      </c>
      <c r="C928" t="s">
        <v>2706</v>
      </c>
      <c r="D928" t="s">
        <v>88</v>
      </c>
      <c r="E928">
        <v>7700</v>
      </c>
      <c r="F928" t="s">
        <v>85</v>
      </c>
      <c r="G928" t="s">
        <v>85</v>
      </c>
    </row>
    <row r="929" spans="1:7" x14ac:dyDescent="0.3">
      <c r="A929" t="s">
        <v>2496</v>
      </c>
      <c r="B929" t="s">
        <v>6837</v>
      </c>
      <c r="C929" t="s">
        <v>6838</v>
      </c>
      <c r="D929" t="s">
        <v>88</v>
      </c>
      <c r="E929">
        <v>11612</v>
      </c>
      <c r="F929" t="s">
        <v>85</v>
      </c>
      <c r="G929" t="s">
        <v>85</v>
      </c>
    </row>
    <row r="930" spans="1:7" x14ac:dyDescent="0.3">
      <c r="A930" t="s">
        <v>2722</v>
      </c>
      <c r="B930" t="s">
        <v>2723</v>
      </c>
      <c r="C930" t="s">
        <v>2724</v>
      </c>
      <c r="D930" t="s">
        <v>85</v>
      </c>
      <c r="E930">
        <v>780</v>
      </c>
      <c r="F930" t="s">
        <v>85</v>
      </c>
      <c r="G930" t="s">
        <v>85</v>
      </c>
    </row>
    <row r="931" spans="1:7" x14ac:dyDescent="0.3">
      <c r="A931" t="s">
        <v>4095</v>
      </c>
      <c r="B931" t="s">
        <v>4096</v>
      </c>
      <c r="C931" t="s">
        <v>4097</v>
      </c>
      <c r="D931" t="s">
        <v>88</v>
      </c>
      <c r="E931">
        <v>31800</v>
      </c>
      <c r="F931" t="s">
        <v>1415</v>
      </c>
      <c r="G931" t="s">
        <v>1415</v>
      </c>
    </row>
    <row r="932" spans="1:7" x14ac:dyDescent="0.3">
      <c r="A932" t="s">
        <v>2725</v>
      </c>
      <c r="B932" t="s">
        <v>2726</v>
      </c>
      <c r="C932" t="s">
        <v>2727</v>
      </c>
      <c r="D932" t="s">
        <v>88</v>
      </c>
      <c r="E932">
        <v>30500</v>
      </c>
      <c r="F932" t="s">
        <v>1415</v>
      </c>
      <c r="G932" t="s">
        <v>1415</v>
      </c>
    </row>
    <row r="933" spans="1:7" x14ac:dyDescent="0.3">
      <c r="A933" t="s">
        <v>1945</v>
      </c>
      <c r="B933" t="s">
        <v>2728</v>
      </c>
      <c r="C933" t="s">
        <v>2729</v>
      </c>
      <c r="D933" t="s">
        <v>88</v>
      </c>
      <c r="E933">
        <v>21000</v>
      </c>
      <c r="F933" t="s">
        <v>1415</v>
      </c>
      <c r="G933" t="s">
        <v>1415</v>
      </c>
    </row>
    <row r="934" spans="1:7" x14ac:dyDescent="0.3">
      <c r="A934" t="s">
        <v>496</v>
      </c>
      <c r="B934" t="s">
        <v>7040</v>
      </c>
      <c r="C934" t="s">
        <v>7041</v>
      </c>
      <c r="D934" t="s">
        <v>85</v>
      </c>
      <c r="E934">
        <v>1383</v>
      </c>
      <c r="F934" t="s">
        <v>85</v>
      </c>
      <c r="G934" t="s">
        <v>85</v>
      </c>
    </row>
    <row r="935" spans="1:7" x14ac:dyDescent="0.3">
      <c r="A935" t="s">
        <v>2747</v>
      </c>
      <c r="B935" t="s">
        <v>2748</v>
      </c>
      <c r="C935" t="s">
        <v>2749</v>
      </c>
      <c r="D935" t="s">
        <v>85</v>
      </c>
      <c r="E935">
        <v>0</v>
      </c>
      <c r="F935" t="s">
        <v>85</v>
      </c>
      <c r="G935" t="s">
        <v>85</v>
      </c>
    </row>
    <row r="936" spans="1:7" x14ac:dyDescent="0.3">
      <c r="A936" t="s">
        <v>4995</v>
      </c>
      <c r="B936" t="s">
        <v>5002</v>
      </c>
      <c r="C936" t="s">
        <v>5003</v>
      </c>
      <c r="D936" t="s">
        <v>85</v>
      </c>
      <c r="E936">
        <v>1074</v>
      </c>
      <c r="F936" t="s">
        <v>85</v>
      </c>
      <c r="G936" t="s">
        <v>85</v>
      </c>
    </row>
    <row r="937" spans="1:7" x14ac:dyDescent="0.3">
      <c r="A937" t="s">
        <v>395</v>
      </c>
      <c r="B937" t="s">
        <v>2755</v>
      </c>
      <c r="C937" t="s">
        <v>394</v>
      </c>
      <c r="D937" t="s">
        <v>85</v>
      </c>
      <c r="E937">
        <v>992</v>
      </c>
      <c r="F937" t="s">
        <v>85</v>
      </c>
      <c r="G937" t="s">
        <v>85</v>
      </c>
    </row>
    <row r="938" spans="1:7" x14ac:dyDescent="0.3">
      <c r="A938" t="s">
        <v>4684</v>
      </c>
      <c r="B938" t="s">
        <v>6376</v>
      </c>
      <c r="C938" t="s">
        <v>6377</v>
      </c>
      <c r="D938" t="s">
        <v>85</v>
      </c>
      <c r="E938">
        <v>0</v>
      </c>
      <c r="F938" t="s">
        <v>85</v>
      </c>
      <c r="G938" t="s">
        <v>85</v>
      </c>
    </row>
    <row r="939" spans="1:7" x14ac:dyDescent="0.3">
      <c r="A939" t="s">
        <v>2762</v>
      </c>
      <c r="B939" t="s">
        <v>2763</v>
      </c>
      <c r="C939" t="s">
        <v>2764</v>
      </c>
      <c r="D939" t="s">
        <v>88</v>
      </c>
      <c r="E939">
        <v>20412</v>
      </c>
      <c r="F939" t="s">
        <v>1415</v>
      </c>
      <c r="G939" t="s">
        <v>1415</v>
      </c>
    </row>
    <row r="940" spans="1:7" x14ac:dyDescent="0.3">
      <c r="A940" t="s">
        <v>2662</v>
      </c>
      <c r="B940" t="s">
        <v>2785</v>
      </c>
      <c r="C940" t="s">
        <v>2786</v>
      </c>
      <c r="D940" t="s">
        <v>1455</v>
      </c>
      <c r="E940">
        <v>417305</v>
      </c>
      <c r="F940" t="s">
        <v>1455</v>
      </c>
      <c r="G940" t="s">
        <v>1455</v>
      </c>
    </row>
    <row r="941" spans="1:7" x14ac:dyDescent="0.3">
      <c r="A941" t="s">
        <v>2653</v>
      </c>
      <c r="B941" t="s">
        <v>2801</v>
      </c>
      <c r="C941" t="s">
        <v>2802</v>
      </c>
      <c r="D941" t="s">
        <v>88</v>
      </c>
      <c r="E941">
        <v>19050</v>
      </c>
      <c r="F941" t="s">
        <v>1415</v>
      </c>
      <c r="G941" t="s">
        <v>1415</v>
      </c>
    </row>
    <row r="942" spans="1:7" x14ac:dyDescent="0.3">
      <c r="A942" t="s">
        <v>1736</v>
      </c>
      <c r="B942" t="s">
        <v>2809</v>
      </c>
      <c r="C942" t="s">
        <v>2810</v>
      </c>
      <c r="D942" t="s">
        <v>88</v>
      </c>
      <c r="E942">
        <v>78900</v>
      </c>
      <c r="F942" t="s">
        <v>88</v>
      </c>
      <c r="G942" t="s">
        <v>1475</v>
      </c>
    </row>
    <row r="943" spans="1:7" x14ac:dyDescent="0.3">
      <c r="A943" t="s">
        <v>2193</v>
      </c>
      <c r="B943" t="s">
        <v>2811</v>
      </c>
      <c r="C943" t="s">
        <v>2812</v>
      </c>
      <c r="D943" t="s">
        <v>88</v>
      </c>
      <c r="E943">
        <v>79450</v>
      </c>
      <c r="F943" t="s">
        <v>88</v>
      </c>
      <c r="G943" t="s">
        <v>1475</v>
      </c>
    </row>
    <row r="944" spans="1:7" x14ac:dyDescent="0.3">
      <c r="A944" t="s">
        <v>2984</v>
      </c>
      <c r="B944" t="s">
        <v>2985</v>
      </c>
      <c r="C944" t="s">
        <v>2986</v>
      </c>
      <c r="D944" t="s">
        <v>85</v>
      </c>
      <c r="E944">
        <v>0</v>
      </c>
      <c r="F944" t="s">
        <v>85</v>
      </c>
      <c r="G944" t="s">
        <v>85</v>
      </c>
    </row>
    <row r="945" spans="1:7" x14ac:dyDescent="0.3">
      <c r="A945" t="s">
        <v>2817</v>
      </c>
      <c r="B945" t="s">
        <v>2818</v>
      </c>
      <c r="C945" t="s">
        <v>2819</v>
      </c>
      <c r="D945" t="s">
        <v>85</v>
      </c>
      <c r="E945">
        <v>0</v>
      </c>
      <c r="F945" t="s">
        <v>85</v>
      </c>
      <c r="G945" t="s">
        <v>85</v>
      </c>
    </row>
    <row r="946" spans="1:7" x14ac:dyDescent="0.3">
      <c r="A946" t="s">
        <v>1441</v>
      </c>
      <c r="B946" t="s">
        <v>1442</v>
      </c>
      <c r="C946" t="s">
        <v>445</v>
      </c>
      <c r="D946" t="s">
        <v>85</v>
      </c>
      <c r="E946">
        <v>3175</v>
      </c>
      <c r="F946" t="s">
        <v>85</v>
      </c>
      <c r="G946" t="s">
        <v>85</v>
      </c>
    </row>
    <row r="947" spans="1:7" x14ac:dyDescent="0.3">
      <c r="A947" t="s">
        <v>2813</v>
      </c>
      <c r="B947" t="s">
        <v>2820</v>
      </c>
      <c r="C947" t="s">
        <v>2821</v>
      </c>
      <c r="D947" t="s">
        <v>85</v>
      </c>
      <c r="E947">
        <v>0</v>
      </c>
      <c r="F947" t="s">
        <v>85</v>
      </c>
      <c r="G947" t="s">
        <v>85</v>
      </c>
    </row>
    <row r="948" spans="1:7" x14ac:dyDescent="0.3">
      <c r="A948" t="s">
        <v>2813</v>
      </c>
      <c r="B948" t="s">
        <v>2814</v>
      </c>
      <c r="C948" t="s">
        <v>2815</v>
      </c>
      <c r="D948" t="s">
        <v>85</v>
      </c>
      <c r="E948">
        <v>4899</v>
      </c>
      <c r="F948" t="s">
        <v>85</v>
      </c>
      <c r="G948" t="s">
        <v>85</v>
      </c>
    </row>
    <row r="949" spans="1:7" x14ac:dyDescent="0.3">
      <c r="A949" t="s">
        <v>4020</v>
      </c>
      <c r="B949" t="s">
        <v>4021</v>
      </c>
      <c r="C949" t="s">
        <v>4022</v>
      </c>
      <c r="D949" t="s">
        <v>85</v>
      </c>
      <c r="E949">
        <v>520</v>
      </c>
      <c r="F949" t="s">
        <v>85</v>
      </c>
      <c r="G949" t="s">
        <v>85</v>
      </c>
    </row>
    <row r="950" spans="1:7" x14ac:dyDescent="0.3">
      <c r="A950" t="s">
        <v>2813</v>
      </c>
      <c r="B950" t="s">
        <v>2824</v>
      </c>
      <c r="C950" t="s">
        <v>2825</v>
      </c>
      <c r="D950" t="s">
        <v>85</v>
      </c>
      <c r="E950">
        <v>0</v>
      </c>
      <c r="F950" t="s">
        <v>85</v>
      </c>
      <c r="G950" t="s">
        <v>85</v>
      </c>
    </row>
    <row r="951" spans="1:7" x14ac:dyDescent="0.3">
      <c r="A951" t="s">
        <v>2150</v>
      </c>
      <c r="B951" t="s">
        <v>2152</v>
      </c>
      <c r="C951" t="s">
        <v>547</v>
      </c>
      <c r="D951" t="s">
        <v>85</v>
      </c>
      <c r="E951">
        <v>2064</v>
      </c>
      <c r="F951" t="s">
        <v>85</v>
      </c>
      <c r="G951" t="s">
        <v>85</v>
      </c>
    </row>
    <row r="952" spans="1:7" x14ac:dyDescent="0.3">
      <c r="A952" t="s">
        <v>2813</v>
      </c>
      <c r="B952" t="s">
        <v>2826</v>
      </c>
      <c r="C952" t="s">
        <v>2827</v>
      </c>
      <c r="D952" t="s">
        <v>85</v>
      </c>
      <c r="E952">
        <v>1175</v>
      </c>
      <c r="F952" t="s">
        <v>85</v>
      </c>
      <c r="G952" t="s">
        <v>85</v>
      </c>
    </row>
    <row r="953" spans="1:7" x14ac:dyDescent="0.3">
      <c r="A953" t="s">
        <v>2828</v>
      </c>
      <c r="B953" t="s">
        <v>2829</v>
      </c>
      <c r="C953" t="s">
        <v>2830</v>
      </c>
      <c r="D953" t="s">
        <v>85</v>
      </c>
      <c r="E953">
        <v>0</v>
      </c>
      <c r="F953" t="s">
        <v>85</v>
      </c>
      <c r="G953" t="s">
        <v>85</v>
      </c>
    </row>
    <row r="954" spans="1:7" x14ac:dyDescent="0.3">
      <c r="A954" t="s">
        <v>2813</v>
      </c>
      <c r="B954" t="s">
        <v>2831</v>
      </c>
      <c r="C954" t="s">
        <v>2832</v>
      </c>
      <c r="D954" t="s">
        <v>85</v>
      </c>
      <c r="E954">
        <v>0</v>
      </c>
      <c r="F954" t="s">
        <v>85</v>
      </c>
      <c r="G954" t="s">
        <v>85</v>
      </c>
    </row>
    <row r="955" spans="1:7" x14ac:dyDescent="0.3">
      <c r="A955" t="s">
        <v>2833</v>
      </c>
      <c r="B955" t="s">
        <v>2836</v>
      </c>
      <c r="C955" t="s">
        <v>2837</v>
      </c>
      <c r="D955" t="s">
        <v>85</v>
      </c>
      <c r="E955">
        <v>0</v>
      </c>
      <c r="F955" t="s">
        <v>85</v>
      </c>
      <c r="G955" t="s">
        <v>85</v>
      </c>
    </row>
    <row r="956" spans="1:7" x14ac:dyDescent="0.3">
      <c r="A956" t="s">
        <v>2813</v>
      </c>
      <c r="B956" t="s">
        <v>2842</v>
      </c>
      <c r="C956" t="s">
        <v>2843</v>
      </c>
      <c r="D956" t="s">
        <v>85</v>
      </c>
      <c r="E956">
        <v>0</v>
      </c>
      <c r="F956" t="s">
        <v>85</v>
      </c>
      <c r="G956" t="s">
        <v>85</v>
      </c>
    </row>
    <row r="957" spans="1:7" x14ac:dyDescent="0.3">
      <c r="A957" t="s">
        <v>2813</v>
      </c>
      <c r="B957" t="s">
        <v>2844</v>
      </c>
      <c r="C957" t="s">
        <v>2845</v>
      </c>
      <c r="D957" t="s">
        <v>85</v>
      </c>
      <c r="E957">
        <v>3493</v>
      </c>
      <c r="F957" t="s">
        <v>85</v>
      </c>
      <c r="G957" t="s">
        <v>85</v>
      </c>
    </row>
    <row r="958" spans="1:7" x14ac:dyDescent="0.3">
      <c r="A958" t="s">
        <v>2849</v>
      </c>
      <c r="B958" t="s">
        <v>2850</v>
      </c>
      <c r="C958" t="s">
        <v>2851</v>
      </c>
      <c r="D958" t="s">
        <v>85</v>
      </c>
      <c r="E958">
        <v>1193</v>
      </c>
      <c r="F958" t="s">
        <v>85</v>
      </c>
      <c r="G958" t="s">
        <v>85</v>
      </c>
    </row>
    <row r="959" spans="1:7" x14ac:dyDescent="0.3">
      <c r="A959" t="s">
        <v>4102</v>
      </c>
      <c r="B959" t="s">
        <v>4103</v>
      </c>
      <c r="C959" t="s">
        <v>4104</v>
      </c>
      <c r="D959" t="s">
        <v>85</v>
      </c>
      <c r="E959">
        <v>700</v>
      </c>
      <c r="F959" t="s">
        <v>85</v>
      </c>
      <c r="G959" t="s">
        <v>85</v>
      </c>
    </row>
    <row r="960" spans="1:7" x14ac:dyDescent="0.3">
      <c r="A960" t="s">
        <v>3172</v>
      </c>
      <c r="B960" t="s">
        <v>3173</v>
      </c>
      <c r="C960" t="s">
        <v>3174</v>
      </c>
      <c r="D960" t="s">
        <v>85</v>
      </c>
      <c r="E960">
        <v>592</v>
      </c>
      <c r="F960" t="s">
        <v>85</v>
      </c>
      <c r="G960" t="s">
        <v>85</v>
      </c>
    </row>
    <row r="961" spans="1:7" x14ac:dyDescent="0.3">
      <c r="A961" t="s">
        <v>2852</v>
      </c>
      <c r="B961" t="s">
        <v>2853</v>
      </c>
      <c r="C961" t="s">
        <v>2854</v>
      </c>
      <c r="D961" t="s">
        <v>85</v>
      </c>
      <c r="E961">
        <v>0</v>
      </c>
      <c r="F961" t="s">
        <v>85</v>
      </c>
      <c r="G961" t="s">
        <v>85</v>
      </c>
    </row>
    <row r="962" spans="1:7" x14ac:dyDescent="0.3">
      <c r="A962" t="s">
        <v>1438</v>
      </c>
      <c r="B962" t="s">
        <v>3644</v>
      </c>
      <c r="C962" t="s">
        <v>1295</v>
      </c>
      <c r="D962" t="s">
        <v>88</v>
      </c>
      <c r="E962">
        <v>14600</v>
      </c>
      <c r="F962" t="s">
        <v>1415</v>
      </c>
      <c r="G962" t="s">
        <v>1415</v>
      </c>
    </row>
    <row r="963" spans="1:7" x14ac:dyDescent="0.3">
      <c r="A963" t="s">
        <v>1440</v>
      </c>
      <c r="B963" t="s">
        <v>3644</v>
      </c>
      <c r="C963" t="s">
        <v>1295</v>
      </c>
      <c r="D963" t="s">
        <v>88</v>
      </c>
      <c r="E963">
        <v>14600</v>
      </c>
      <c r="F963" t="s">
        <v>1415</v>
      </c>
      <c r="G963" t="s">
        <v>1415</v>
      </c>
    </row>
    <row r="964" spans="1:7" x14ac:dyDescent="0.3">
      <c r="A964" t="s">
        <v>1443</v>
      </c>
      <c r="B964" t="s">
        <v>3644</v>
      </c>
      <c r="C964" t="s">
        <v>1295</v>
      </c>
      <c r="D964" t="s">
        <v>88</v>
      </c>
      <c r="E964">
        <v>14600</v>
      </c>
      <c r="F964" t="s">
        <v>1415</v>
      </c>
      <c r="G964" t="s">
        <v>1415</v>
      </c>
    </row>
    <row r="965" spans="1:7" x14ac:dyDescent="0.3">
      <c r="A965" t="s">
        <v>5766</v>
      </c>
      <c r="B965" t="s">
        <v>5767</v>
      </c>
      <c r="C965" t="s">
        <v>5765</v>
      </c>
      <c r="D965" t="s">
        <v>88</v>
      </c>
      <c r="E965">
        <v>11000</v>
      </c>
      <c r="F965" t="s">
        <v>1415</v>
      </c>
      <c r="G965" t="s">
        <v>1415</v>
      </c>
    </row>
    <row r="966" spans="1:7" x14ac:dyDescent="0.3">
      <c r="A966" t="s">
        <v>2813</v>
      </c>
      <c r="B966" t="s">
        <v>2858</v>
      </c>
      <c r="C966" t="s">
        <v>2859</v>
      </c>
      <c r="D966" t="s">
        <v>85</v>
      </c>
      <c r="E966">
        <v>4944</v>
      </c>
      <c r="F966" t="s">
        <v>85</v>
      </c>
      <c r="G966" t="s">
        <v>85</v>
      </c>
    </row>
    <row r="967" spans="1:7" x14ac:dyDescent="0.3">
      <c r="A967" t="s">
        <v>2860</v>
      </c>
      <c r="B967" t="s">
        <v>2861</v>
      </c>
      <c r="C967" t="s">
        <v>2862</v>
      </c>
      <c r="D967" t="s">
        <v>85</v>
      </c>
      <c r="E967">
        <v>0</v>
      </c>
      <c r="F967" t="s">
        <v>85</v>
      </c>
      <c r="G967" t="s">
        <v>85</v>
      </c>
    </row>
    <row r="968" spans="1:7" x14ac:dyDescent="0.3">
      <c r="A968" t="s">
        <v>2496</v>
      </c>
      <c r="B968" t="s">
        <v>3040</v>
      </c>
      <c r="C968" t="s">
        <v>3041</v>
      </c>
      <c r="D968" t="s">
        <v>88</v>
      </c>
      <c r="E968">
        <v>24948</v>
      </c>
      <c r="F968" t="s">
        <v>1415</v>
      </c>
      <c r="G968" t="s">
        <v>1415</v>
      </c>
    </row>
    <row r="969" spans="1:7" x14ac:dyDescent="0.3">
      <c r="A969" t="s">
        <v>3856</v>
      </c>
      <c r="B969" t="s">
        <v>3857</v>
      </c>
      <c r="C969" t="s">
        <v>3858</v>
      </c>
      <c r="D969" t="s">
        <v>85</v>
      </c>
      <c r="E969">
        <v>3605</v>
      </c>
      <c r="F969" t="s">
        <v>85</v>
      </c>
      <c r="G969" t="s">
        <v>85</v>
      </c>
    </row>
    <row r="970" spans="1:7" x14ac:dyDescent="0.3">
      <c r="A970" t="s">
        <v>3046</v>
      </c>
      <c r="B970" t="s">
        <v>3047</v>
      </c>
      <c r="C970" t="s">
        <v>3048</v>
      </c>
      <c r="D970" t="s">
        <v>85</v>
      </c>
      <c r="E970">
        <v>692</v>
      </c>
      <c r="F970" t="s">
        <v>85</v>
      </c>
      <c r="G970" t="s">
        <v>85</v>
      </c>
    </row>
    <row r="971" spans="1:7" x14ac:dyDescent="0.3">
      <c r="A971" t="s">
        <v>3805</v>
      </c>
      <c r="B971" t="s">
        <v>3806</v>
      </c>
      <c r="C971" t="s">
        <v>3807</v>
      </c>
      <c r="D971" t="s">
        <v>85</v>
      </c>
      <c r="E971">
        <v>0</v>
      </c>
      <c r="F971" t="s">
        <v>85</v>
      </c>
      <c r="G971" t="s">
        <v>85</v>
      </c>
    </row>
    <row r="972" spans="1:7" x14ac:dyDescent="0.3">
      <c r="A972" t="s">
        <v>3098</v>
      </c>
      <c r="B972" t="s">
        <v>3099</v>
      </c>
      <c r="C972" t="s">
        <v>3100</v>
      </c>
      <c r="D972" t="s">
        <v>85</v>
      </c>
      <c r="E972">
        <v>830</v>
      </c>
      <c r="F972" t="s">
        <v>85</v>
      </c>
      <c r="G972" t="s">
        <v>85</v>
      </c>
    </row>
    <row r="973" spans="1:7" x14ac:dyDescent="0.3">
      <c r="A973" t="s">
        <v>3098</v>
      </c>
      <c r="B973" t="s">
        <v>3104</v>
      </c>
      <c r="C973" t="s">
        <v>3105</v>
      </c>
      <c r="D973" t="s">
        <v>85</v>
      </c>
      <c r="E973">
        <v>830</v>
      </c>
      <c r="F973" t="s">
        <v>85</v>
      </c>
      <c r="G973" t="s">
        <v>85</v>
      </c>
    </row>
    <row r="974" spans="1:7" x14ac:dyDescent="0.3">
      <c r="A974" t="s">
        <v>3098</v>
      </c>
      <c r="B974" t="s">
        <v>3106</v>
      </c>
      <c r="C974" t="s">
        <v>3107</v>
      </c>
      <c r="D974" t="s">
        <v>85</v>
      </c>
      <c r="E974">
        <v>700</v>
      </c>
      <c r="F974" t="s">
        <v>85</v>
      </c>
      <c r="G974" t="s">
        <v>85</v>
      </c>
    </row>
    <row r="975" spans="1:7" x14ac:dyDescent="0.3">
      <c r="A975" t="s">
        <v>3098</v>
      </c>
      <c r="B975" t="s">
        <v>3111</v>
      </c>
      <c r="C975" t="s">
        <v>3112</v>
      </c>
      <c r="D975" t="s">
        <v>85</v>
      </c>
      <c r="E975">
        <v>820</v>
      </c>
      <c r="F975" t="s">
        <v>85</v>
      </c>
      <c r="G975" t="s">
        <v>85</v>
      </c>
    </row>
    <row r="976" spans="1:7" x14ac:dyDescent="0.3">
      <c r="A976" t="s">
        <v>2869</v>
      </c>
      <c r="B976" t="s">
        <v>2870</v>
      </c>
      <c r="C976" t="s">
        <v>2871</v>
      </c>
      <c r="D976" t="s">
        <v>85</v>
      </c>
      <c r="E976">
        <v>0</v>
      </c>
      <c r="F976" t="s">
        <v>85</v>
      </c>
      <c r="G976" t="s">
        <v>85</v>
      </c>
    </row>
    <row r="977" spans="1:7" x14ac:dyDescent="0.3">
      <c r="A977" t="s">
        <v>2513</v>
      </c>
      <c r="B977" t="s">
        <v>3130</v>
      </c>
      <c r="C977" t="s">
        <v>3131</v>
      </c>
      <c r="D977" t="s">
        <v>85</v>
      </c>
      <c r="E977">
        <v>0</v>
      </c>
      <c r="F977" t="s">
        <v>85</v>
      </c>
      <c r="G977" t="s">
        <v>85</v>
      </c>
    </row>
    <row r="978" spans="1:7" x14ac:dyDescent="0.3">
      <c r="A978" t="s">
        <v>1949</v>
      </c>
      <c r="B978" t="s">
        <v>3582</v>
      </c>
      <c r="C978" t="s">
        <v>477</v>
      </c>
      <c r="D978" t="s">
        <v>88</v>
      </c>
      <c r="E978">
        <v>11160</v>
      </c>
      <c r="F978" t="s">
        <v>1415</v>
      </c>
      <c r="G978" t="s">
        <v>1415</v>
      </c>
    </row>
    <row r="979" spans="1:7" x14ac:dyDescent="0.3">
      <c r="A979" t="s">
        <v>7337</v>
      </c>
      <c r="B979" t="s">
        <v>9022</v>
      </c>
      <c r="C979" t="s">
        <v>7339</v>
      </c>
      <c r="D979" t="s">
        <v>85</v>
      </c>
      <c r="E979">
        <v>470</v>
      </c>
      <c r="F979" t="s">
        <v>85</v>
      </c>
      <c r="G979" t="s">
        <v>85</v>
      </c>
    </row>
    <row r="980" spans="1:7" x14ac:dyDescent="0.3">
      <c r="A980" t="s">
        <v>2846</v>
      </c>
      <c r="B980" t="s">
        <v>2847</v>
      </c>
      <c r="C980" t="s">
        <v>2848</v>
      </c>
      <c r="D980" t="s">
        <v>85</v>
      </c>
      <c r="E980">
        <v>0</v>
      </c>
      <c r="F980" t="s">
        <v>85</v>
      </c>
      <c r="G980" t="s">
        <v>85</v>
      </c>
    </row>
    <row r="981" spans="1:7" x14ac:dyDescent="0.3">
      <c r="A981" t="s">
        <v>1590</v>
      </c>
      <c r="B981" t="s">
        <v>1591</v>
      </c>
      <c r="C981" t="s">
        <v>1592</v>
      </c>
      <c r="D981" t="s">
        <v>85</v>
      </c>
      <c r="E981">
        <v>3175</v>
      </c>
      <c r="F981" t="s">
        <v>85</v>
      </c>
      <c r="G981" t="s">
        <v>85</v>
      </c>
    </row>
    <row r="982" spans="1:7" x14ac:dyDescent="0.3">
      <c r="A982" t="s">
        <v>5502</v>
      </c>
      <c r="B982" t="s">
        <v>5517</v>
      </c>
      <c r="C982" t="s">
        <v>5516</v>
      </c>
      <c r="D982" t="s">
        <v>88</v>
      </c>
      <c r="E982">
        <v>10000</v>
      </c>
      <c r="F982" t="s">
        <v>1415</v>
      </c>
      <c r="G982" t="s">
        <v>1415</v>
      </c>
    </row>
    <row r="983" spans="1:7" x14ac:dyDescent="0.3">
      <c r="A983" t="s">
        <v>2878</v>
      </c>
      <c r="B983" t="s">
        <v>2879</v>
      </c>
      <c r="C983" t="s">
        <v>2880</v>
      </c>
      <c r="D983" t="s">
        <v>85</v>
      </c>
      <c r="E983">
        <v>0</v>
      </c>
      <c r="F983" t="s">
        <v>85</v>
      </c>
      <c r="G983" t="s">
        <v>85</v>
      </c>
    </row>
    <row r="984" spans="1:7" x14ac:dyDescent="0.3">
      <c r="A984" t="s">
        <v>6649</v>
      </c>
      <c r="B984" t="s">
        <v>6650</v>
      </c>
      <c r="C984" t="s">
        <v>6651</v>
      </c>
      <c r="D984" t="s">
        <v>85</v>
      </c>
      <c r="E984">
        <v>0</v>
      </c>
      <c r="F984" t="s">
        <v>85</v>
      </c>
      <c r="G984" t="s">
        <v>85</v>
      </c>
    </row>
    <row r="985" spans="1:7" x14ac:dyDescent="0.3">
      <c r="A985" t="s">
        <v>4331</v>
      </c>
      <c r="B985" t="s">
        <v>4392</v>
      </c>
      <c r="C985" t="s">
        <v>4378</v>
      </c>
      <c r="D985" t="s">
        <v>85</v>
      </c>
      <c r="E985">
        <v>1519</v>
      </c>
      <c r="F985" t="s">
        <v>85</v>
      </c>
      <c r="G985" t="s">
        <v>85</v>
      </c>
    </row>
    <row r="986" spans="1:7" x14ac:dyDescent="0.3">
      <c r="A986" t="s">
        <v>2891</v>
      </c>
      <c r="B986" t="s">
        <v>2892</v>
      </c>
      <c r="C986" t="s">
        <v>2893</v>
      </c>
      <c r="D986" t="s">
        <v>85</v>
      </c>
      <c r="E986">
        <v>1043</v>
      </c>
      <c r="F986" t="s">
        <v>85</v>
      </c>
      <c r="G986" t="s">
        <v>85</v>
      </c>
    </row>
    <row r="987" spans="1:7" x14ac:dyDescent="0.3">
      <c r="A987" t="s">
        <v>2894</v>
      </c>
      <c r="B987" t="s">
        <v>2895</v>
      </c>
      <c r="C987" t="s">
        <v>2896</v>
      </c>
      <c r="D987" t="s">
        <v>85</v>
      </c>
      <c r="E987">
        <v>4600</v>
      </c>
      <c r="F987" t="s">
        <v>85</v>
      </c>
      <c r="G987" t="s">
        <v>85</v>
      </c>
    </row>
    <row r="988" spans="1:7" x14ac:dyDescent="0.3">
      <c r="A988" t="s">
        <v>2902</v>
      </c>
      <c r="B988" t="s">
        <v>2903</v>
      </c>
      <c r="C988" t="s">
        <v>2904</v>
      </c>
      <c r="D988" t="s">
        <v>85</v>
      </c>
      <c r="E988">
        <v>0</v>
      </c>
      <c r="F988" t="s">
        <v>85</v>
      </c>
      <c r="G988" t="s">
        <v>85</v>
      </c>
    </row>
    <row r="989" spans="1:7" x14ac:dyDescent="0.3">
      <c r="A989" t="s">
        <v>2731</v>
      </c>
      <c r="B989" t="s">
        <v>2732</v>
      </c>
      <c r="C989" t="s">
        <v>2733</v>
      </c>
      <c r="D989" t="s">
        <v>85</v>
      </c>
      <c r="E989">
        <v>0</v>
      </c>
      <c r="F989" t="s">
        <v>85</v>
      </c>
      <c r="G989" t="s">
        <v>85</v>
      </c>
    </row>
    <row r="990" spans="1:7" x14ac:dyDescent="0.3">
      <c r="A990" t="s">
        <v>2731</v>
      </c>
      <c r="B990" t="s">
        <v>2737</v>
      </c>
      <c r="C990" t="s">
        <v>2738</v>
      </c>
      <c r="D990" t="s">
        <v>85</v>
      </c>
      <c r="E990">
        <v>0</v>
      </c>
      <c r="F990" t="s">
        <v>85</v>
      </c>
      <c r="G990" t="s">
        <v>85</v>
      </c>
    </row>
    <row r="991" spans="1:7" x14ac:dyDescent="0.3">
      <c r="A991" t="s">
        <v>3024</v>
      </c>
      <c r="B991" t="s">
        <v>3025</v>
      </c>
      <c r="C991" t="s">
        <v>3026</v>
      </c>
      <c r="D991" t="s">
        <v>85</v>
      </c>
      <c r="E991">
        <v>0</v>
      </c>
      <c r="F991" t="s">
        <v>85</v>
      </c>
      <c r="G991" t="s">
        <v>85</v>
      </c>
    </row>
    <row r="992" spans="1:7" x14ac:dyDescent="0.3">
      <c r="A992" t="s">
        <v>2908</v>
      </c>
      <c r="B992" t="s">
        <v>2909</v>
      </c>
      <c r="C992" t="s">
        <v>2910</v>
      </c>
      <c r="D992" t="s">
        <v>85</v>
      </c>
      <c r="E992">
        <v>0</v>
      </c>
      <c r="F992" t="s">
        <v>85</v>
      </c>
      <c r="G992" t="s">
        <v>85</v>
      </c>
    </row>
    <row r="993" spans="1:7" x14ac:dyDescent="0.3">
      <c r="A993" t="s">
        <v>5073</v>
      </c>
      <c r="B993" t="s">
        <v>5074</v>
      </c>
      <c r="C993" t="s">
        <v>5075</v>
      </c>
      <c r="D993" t="s">
        <v>88</v>
      </c>
      <c r="E993">
        <v>15422</v>
      </c>
      <c r="F993" t="s">
        <v>85</v>
      </c>
      <c r="G993" t="s">
        <v>85</v>
      </c>
    </row>
    <row r="994" spans="1:7" x14ac:dyDescent="0.3">
      <c r="A994" t="s">
        <v>2911</v>
      </c>
      <c r="B994" t="s">
        <v>2912</v>
      </c>
      <c r="C994" t="s">
        <v>2913</v>
      </c>
      <c r="D994" t="s">
        <v>85</v>
      </c>
      <c r="E994">
        <v>1642</v>
      </c>
      <c r="F994" t="s">
        <v>85</v>
      </c>
      <c r="G994" t="s">
        <v>85</v>
      </c>
    </row>
    <row r="995" spans="1:7" x14ac:dyDescent="0.3">
      <c r="A995" t="s">
        <v>2196</v>
      </c>
      <c r="B995" t="s">
        <v>4825</v>
      </c>
      <c r="C995" t="s">
        <v>4826</v>
      </c>
      <c r="D995" t="s">
        <v>85</v>
      </c>
      <c r="E995">
        <v>0</v>
      </c>
      <c r="F995" t="s">
        <v>85</v>
      </c>
      <c r="G995" t="s">
        <v>85</v>
      </c>
    </row>
    <row r="996" spans="1:7" x14ac:dyDescent="0.3">
      <c r="A996" t="s">
        <v>1713</v>
      </c>
      <c r="B996" t="s">
        <v>1714</v>
      </c>
      <c r="C996" t="s">
        <v>1715</v>
      </c>
      <c r="D996" t="s">
        <v>85</v>
      </c>
      <c r="E996">
        <v>319</v>
      </c>
      <c r="F996" t="s">
        <v>85</v>
      </c>
      <c r="G996" t="s">
        <v>85</v>
      </c>
    </row>
    <row r="997" spans="1:7" x14ac:dyDescent="0.3">
      <c r="A997" t="s">
        <v>2918</v>
      </c>
      <c r="B997" t="s">
        <v>2919</v>
      </c>
      <c r="C997" t="s">
        <v>2920</v>
      </c>
      <c r="D997" t="s">
        <v>85</v>
      </c>
      <c r="E997">
        <v>0</v>
      </c>
      <c r="F997" t="s">
        <v>85</v>
      </c>
      <c r="G997" t="s">
        <v>85</v>
      </c>
    </row>
    <row r="998" spans="1:7" x14ac:dyDescent="0.3">
      <c r="A998" t="s">
        <v>2292</v>
      </c>
      <c r="B998" t="s">
        <v>3657</v>
      </c>
      <c r="C998" t="s">
        <v>1295</v>
      </c>
      <c r="D998" t="s">
        <v>88</v>
      </c>
      <c r="E998">
        <v>14600</v>
      </c>
      <c r="F998" t="s">
        <v>1415</v>
      </c>
      <c r="G998" t="s">
        <v>1415</v>
      </c>
    </row>
    <row r="999" spans="1:7" x14ac:dyDescent="0.3">
      <c r="A999" t="s">
        <v>4361</v>
      </c>
      <c r="B999" t="s">
        <v>4363</v>
      </c>
      <c r="C999" t="s">
        <v>4362</v>
      </c>
      <c r="D999" t="s">
        <v>88</v>
      </c>
      <c r="E999">
        <v>8619</v>
      </c>
      <c r="F999" t="s">
        <v>1415</v>
      </c>
      <c r="G999" t="s">
        <v>1415</v>
      </c>
    </row>
    <row r="1000" spans="1:7" x14ac:dyDescent="0.3">
      <c r="A1000" t="s">
        <v>2131</v>
      </c>
      <c r="B1000" t="s">
        <v>7491</v>
      </c>
      <c r="C1000" t="s">
        <v>7487</v>
      </c>
      <c r="D1000" t="s">
        <v>85</v>
      </c>
      <c r="E1000">
        <v>5080</v>
      </c>
      <c r="F1000" t="s">
        <v>85</v>
      </c>
      <c r="G1000" t="s">
        <v>85</v>
      </c>
    </row>
    <row r="1001" spans="1:7" x14ac:dyDescent="0.3">
      <c r="A1001" t="s">
        <v>2921</v>
      </c>
      <c r="B1001" t="s">
        <v>2922</v>
      </c>
      <c r="C1001" t="s">
        <v>2923</v>
      </c>
      <c r="D1001" t="s">
        <v>85</v>
      </c>
      <c r="E1001">
        <v>700</v>
      </c>
      <c r="F1001" t="s">
        <v>85</v>
      </c>
      <c r="G1001" t="s">
        <v>85</v>
      </c>
    </row>
    <row r="1002" spans="1:7" x14ac:dyDescent="0.3">
      <c r="A1002" t="s">
        <v>4343</v>
      </c>
      <c r="B1002" t="s">
        <v>6605</v>
      </c>
      <c r="C1002" t="s">
        <v>1218</v>
      </c>
      <c r="D1002" t="s">
        <v>88</v>
      </c>
      <c r="E1002">
        <v>9980</v>
      </c>
      <c r="F1002" t="s">
        <v>1415</v>
      </c>
      <c r="G1002" t="s">
        <v>1415</v>
      </c>
    </row>
    <row r="1003" spans="1:7" x14ac:dyDescent="0.3">
      <c r="A1003" t="s">
        <v>6610</v>
      </c>
      <c r="B1003" t="s">
        <v>6605</v>
      </c>
      <c r="C1003" t="s">
        <v>1218</v>
      </c>
      <c r="D1003" t="s">
        <v>88</v>
      </c>
      <c r="E1003">
        <v>9980</v>
      </c>
      <c r="F1003" t="s">
        <v>1415</v>
      </c>
      <c r="G1003" t="s">
        <v>1415</v>
      </c>
    </row>
    <row r="1004" spans="1:7" x14ac:dyDescent="0.3">
      <c r="A1004" t="s">
        <v>2131</v>
      </c>
      <c r="B1004" t="s">
        <v>2136</v>
      </c>
      <c r="C1004" t="s">
        <v>547</v>
      </c>
      <c r="D1004" t="s">
        <v>85</v>
      </c>
      <c r="E1004">
        <v>2064</v>
      </c>
      <c r="F1004" t="s">
        <v>85</v>
      </c>
      <c r="G1004" t="s">
        <v>85</v>
      </c>
    </row>
    <row r="1005" spans="1:7" x14ac:dyDescent="0.3">
      <c r="A1005" t="s">
        <v>2131</v>
      </c>
      <c r="B1005" t="s">
        <v>2137</v>
      </c>
      <c r="C1005" t="s">
        <v>547</v>
      </c>
      <c r="D1005" t="s">
        <v>85</v>
      </c>
      <c r="E1005">
        <v>2064</v>
      </c>
      <c r="F1005" t="s">
        <v>85</v>
      </c>
      <c r="G1005" t="s">
        <v>85</v>
      </c>
    </row>
    <row r="1006" spans="1:7" x14ac:dyDescent="0.3">
      <c r="A1006" t="s">
        <v>2921</v>
      </c>
      <c r="B1006" t="s">
        <v>2926</v>
      </c>
      <c r="C1006" t="s">
        <v>2925</v>
      </c>
      <c r="D1006" t="s">
        <v>85</v>
      </c>
      <c r="E1006">
        <v>1500</v>
      </c>
      <c r="F1006" t="s">
        <v>85</v>
      </c>
      <c r="G1006" t="s">
        <v>85</v>
      </c>
    </row>
    <row r="1007" spans="1:7" x14ac:dyDescent="0.3">
      <c r="A1007" t="s">
        <v>2131</v>
      </c>
      <c r="B1007" t="s">
        <v>2268</v>
      </c>
      <c r="C1007" t="s">
        <v>2260</v>
      </c>
      <c r="D1007" t="s">
        <v>85</v>
      </c>
      <c r="E1007">
        <v>5534</v>
      </c>
      <c r="F1007" t="s">
        <v>85</v>
      </c>
      <c r="G1007" t="s">
        <v>85</v>
      </c>
    </row>
    <row r="1008" spans="1:7" x14ac:dyDescent="0.3">
      <c r="A1008" t="s">
        <v>4343</v>
      </c>
      <c r="B1008" t="s">
        <v>6640</v>
      </c>
      <c r="C1008" t="s">
        <v>439</v>
      </c>
      <c r="D1008" t="s">
        <v>88</v>
      </c>
      <c r="E1008">
        <v>12837</v>
      </c>
      <c r="F1008" t="s">
        <v>1415</v>
      </c>
      <c r="G1008" t="s">
        <v>1415</v>
      </c>
    </row>
    <row r="1009" spans="1:7" x14ac:dyDescent="0.3">
      <c r="A1009" t="s">
        <v>3654</v>
      </c>
      <c r="B1009" t="s">
        <v>3655</v>
      </c>
      <c r="C1009" t="s">
        <v>1295</v>
      </c>
      <c r="D1009" t="s">
        <v>88</v>
      </c>
      <c r="E1009">
        <v>14600</v>
      </c>
      <c r="F1009" t="s">
        <v>1415</v>
      </c>
      <c r="G1009" t="s">
        <v>1415</v>
      </c>
    </row>
    <row r="1010" spans="1:7" x14ac:dyDescent="0.3">
      <c r="A1010" t="s">
        <v>2918</v>
      </c>
      <c r="B1010" t="s">
        <v>2927</v>
      </c>
      <c r="C1010" t="s">
        <v>2928</v>
      </c>
      <c r="D1010" t="s">
        <v>85</v>
      </c>
      <c r="E1010">
        <v>0</v>
      </c>
      <c r="F1010" t="s">
        <v>85</v>
      </c>
      <c r="G1010" t="s">
        <v>85</v>
      </c>
    </row>
    <row r="1011" spans="1:7" x14ac:dyDescent="0.3">
      <c r="A1011" t="s">
        <v>2918</v>
      </c>
      <c r="B1011" t="s">
        <v>2929</v>
      </c>
      <c r="C1011" t="s">
        <v>2930</v>
      </c>
      <c r="D1011" t="s">
        <v>85</v>
      </c>
      <c r="E1011">
        <v>0</v>
      </c>
      <c r="F1011" t="s">
        <v>85</v>
      </c>
      <c r="G1011" t="s">
        <v>85</v>
      </c>
    </row>
    <row r="1012" spans="1:7" x14ac:dyDescent="0.3">
      <c r="A1012" t="s">
        <v>4343</v>
      </c>
      <c r="B1012" t="s">
        <v>6549</v>
      </c>
      <c r="C1012" t="s">
        <v>6550</v>
      </c>
      <c r="D1012" t="s">
        <v>85</v>
      </c>
      <c r="E1012">
        <v>3266</v>
      </c>
      <c r="F1012" t="s">
        <v>85</v>
      </c>
      <c r="G1012" t="s">
        <v>85</v>
      </c>
    </row>
    <row r="1013" spans="1:7" x14ac:dyDescent="0.3">
      <c r="A1013" t="s">
        <v>2918</v>
      </c>
      <c r="B1013" t="s">
        <v>2931</v>
      </c>
      <c r="C1013" t="s">
        <v>2932</v>
      </c>
      <c r="D1013" t="s">
        <v>85</v>
      </c>
      <c r="E1013">
        <v>0</v>
      </c>
      <c r="F1013" t="s">
        <v>85</v>
      </c>
      <c r="G1013" t="s">
        <v>85</v>
      </c>
    </row>
    <row r="1014" spans="1:7" x14ac:dyDescent="0.3">
      <c r="A1014" t="s">
        <v>2918</v>
      </c>
      <c r="B1014" t="s">
        <v>2935</v>
      </c>
      <c r="C1014" t="s">
        <v>2936</v>
      </c>
      <c r="D1014" t="s">
        <v>85</v>
      </c>
      <c r="E1014">
        <v>767</v>
      </c>
      <c r="F1014" t="s">
        <v>85</v>
      </c>
      <c r="G1014" t="s">
        <v>85</v>
      </c>
    </row>
    <row r="1015" spans="1:7" x14ac:dyDescent="0.3">
      <c r="A1015" t="s">
        <v>4312</v>
      </c>
      <c r="B1015" t="s">
        <v>4315</v>
      </c>
      <c r="C1015" t="s">
        <v>4314</v>
      </c>
      <c r="D1015" t="s">
        <v>85</v>
      </c>
      <c r="E1015">
        <v>6600</v>
      </c>
      <c r="F1015" t="s">
        <v>85</v>
      </c>
      <c r="G1015" t="s">
        <v>85</v>
      </c>
    </row>
    <row r="1016" spans="1:7" x14ac:dyDescent="0.3">
      <c r="A1016" t="s">
        <v>2918</v>
      </c>
      <c r="B1016" t="s">
        <v>2933</v>
      </c>
      <c r="C1016" t="s">
        <v>2934</v>
      </c>
      <c r="D1016" t="s">
        <v>85</v>
      </c>
      <c r="E1016">
        <v>0</v>
      </c>
      <c r="F1016" t="s">
        <v>85</v>
      </c>
      <c r="G1016" t="s">
        <v>85</v>
      </c>
    </row>
    <row r="1017" spans="1:7" x14ac:dyDescent="0.3">
      <c r="A1017" t="s">
        <v>4343</v>
      </c>
      <c r="B1017" t="s">
        <v>6617</v>
      </c>
      <c r="C1017" t="s">
        <v>6615</v>
      </c>
      <c r="D1017" t="s">
        <v>88</v>
      </c>
      <c r="E1017">
        <v>8845</v>
      </c>
      <c r="F1017" t="s">
        <v>1415</v>
      </c>
      <c r="G1017" t="s">
        <v>1415</v>
      </c>
    </row>
    <row r="1018" spans="1:7" x14ac:dyDescent="0.3">
      <c r="A1018" t="s">
        <v>2537</v>
      </c>
      <c r="B1018" t="s">
        <v>5985</v>
      </c>
      <c r="C1018" t="s">
        <v>5986</v>
      </c>
      <c r="D1018" t="s">
        <v>85</v>
      </c>
      <c r="E1018">
        <v>2091</v>
      </c>
      <c r="F1018" t="s">
        <v>85</v>
      </c>
      <c r="G1018" t="s">
        <v>85</v>
      </c>
    </row>
    <row r="1019" spans="1:7" x14ac:dyDescent="0.3">
      <c r="A1019" t="s">
        <v>2918</v>
      </c>
      <c r="B1019" t="s">
        <v>2937</v>
      </c>
      <c r="C1019" t="s">
        <v>2938</v>
      </c>
      <c r="D1019" t="s">
        <v>85</v>
      </c>
      <c r="E1019">
        <v>0</v>
      </c>
      <c r="F1019" t="s">
        <v>85</v>
      </c>
      <c r="G1019" t="s">
        <v>85</v>
      </c>
    </row>
    <row r="1020" spans="1:7" x14ac:dyDescent="0.3">
      <c r="A1020" t="s">
        <v>1774</v>
      </c>
      <c r="B1020" t="s">
        <v>6207</v>
      </c>
      <c r="C1020" t="s">
        <v>1224</v>
      </c>
      <c r="D1020" t="s">
        <v>88</v>
      </c>
      <c r="E1020">
        <v>7400</v>
      </c>
      <c r="F1020" t="s">
        <v>1415</v>
      </c>
      <c r="G1020" t="s">
        <v>1415</v>
      </c>
    </row>
    <row r="1021" spans="1:7" x14ac:dyDescent="0.3">
      <c r="A1021" t="s">
        <v>4343</v>
      </c>
      <c r="B1021" t="s">
        <v>6567</v>
      </c>
      <c r="C1021" t="s">
        <v>6568</v>
      </c>
      <c r="D1021" t="s">
        <v>85</v>
      </c>
      <c r="E1021">
        <v>5897</v>
      </c>
      <c r="F1021" t="s">
        <v>85</v>
      </c>
      <c r="G1021" t="s">
        <v>85</v>
      </c>
    </row>
    <row r="1022" spans="1:7" x14ac:dyDescent="0.3">
      <c r="A1022" t="s">
        <v>4361</v>
      </c>
      <c r="B1022" t="s">
        <v>4364</v>
      </c>
      <c r="C1022" t="s">
        <v>4362</v>
      </c>
      <c r="D1022" t="s">
        <v>88</v>
      </c>
      <c r="E1022">
        <v>8619</v>
      </c>
      <c r="F1022" t="s">
        <v>1415</v>
      </c>
      <c r="G1022" t="s">
        <v>1415</v>
      </c>
    </row>
    <row r="1023" spans="1:7" x14ac:dyDescent="0.3">
      <c r="A1023" t="s">
        <v>2193</v>
      </c>
      <c r="B1023" t="s">
        <v>4372</v>
      </c>
      <c r="C1023" t="s">
        <v>1244</v>
      </c>
      <c r="D1023" t="s">
        <v>88</v>
      </c>
      <c r="E1023">
        <v>22680</v>
      </c>
      <c r="F1023" t="s">
        <v>1415</v>
      </c>
      <c r="G1023" t="s">
        <v>1415</v>
      </c>
    </row>
    <row r="1024" spans="1:7" x14ac:dyDescent="0.3">
      <c r="A1024" t="s">
        <v>4361</v>
      </c>
      <c r="B1024" t="s">
        <v>4372</v>
      </c>
      <c r="C1024" t="s">
        <v>1244</v>
      </c>
      <c r="D1024" t="s">
        <v>88</v>
      </c>
      <c r="E1024">
        <v>22680</v>
      </c>
      <c r="F1024" t="s">
        <v>1415</v>
      </c>
      <c r="G1024" t="s">
        <v>1415</v>
      </c>
    </row>
    <row r="1025" spans="1:7" x14ac:dyDescent="0.3">
      <c r="A1025" t="s">
        <v>2292</v>
      </c>
      <c r="B1025" t="s">
        <v>4372</v>
      </c>
      <c r="C1025" t="s">
        <v>1244</v>
      </c>
      <c r="D1025" t="s">
        <v>88</v>
      </c>
      <c r="E1025">
        <v>22680</v>
      </c>
      <c r="F1025" t="s">
        <v>1415</v>
      </c>
      <c r="G1025" t="s">
        <v>1415</v>
      </c>
    </row>
    <row r="1026" spans="1:7" x14ac:dyDescent="0.3">
      <c r="A1026" t="s">
        <v>4376</v>
      </c>
      <c r="B1026" t="s">
        <v>4372</v>
      </c>
      <c r="C1026" t="s">
        <v>1244</v>
      </c>
      <c r="D1026" t="s">
        <v>88</v>
      </c>
      <c r="E1026">
        <v>22680</v>
      </c>
      <c r="F1026" t="s">
        <v>1415</v>
      </c>
      <c r="G1026" t="s">
        <v>1415</v>
      </c>
    </row>
    <row r="1027" spans="1:7" x14ac:dyDescent="0.3">
      <c r="A1027" t="s">
        <v>2918</v>
      </c>
      <c r="B1027" t="s">
        <v>2940</v>
      </c>
      <c r="C1027" t="s">
        <v>2941</v>
      </c>
      <c r="D1027" t="s">
        <v>85</v>
      </c>
      <c r="E1027">
        <v>0</v>
      </c>
      <c r="F1027" t="s">
        <v>85</v>
      </c>
      <c r="G1027" t="s">
        <v>85</v>
      </c>
    </row>
    <row r="1028" spans="1:7" x14ac:dyDescent="0.3">
      <c r="A1028" t="s">
        <v>4343</v>
      </c>
      <c r="B1028" t="s">
        <v>4403</v>
      </c>
      <c r="C1028" t="s">
        <v>4404</v>
      </c>
      <c r="D1028" t="s">
        <v>88</v>
      </c>
      <c r="E1028">
        <v>19051</v>
      </c>
      <c r="F1028" t="s">
        <v>1415</v>
      </c>
      <c r="G1028" t="s">
        <v>1415</v>
      </c>
    </row>
    <row r="1029" spans="1:7" x14ac:dyDescent="0.3">
      <c r="A1029" t="s">
        <v>4343</v>
      </c>
      <c r="B1029" t="s">
        <v>4405</v>
      </c>
      <c r="C1029" t="s">
        <v>4404</v>
      </c>
      <c r="D1029" t="s">
        <v>88</v>
      </c>
      <c r="E1029">
        <v>19051</v>
      </c>
      <c r="F1029" t="s">
        <v>1415</v>
      </c>
      <c r="G1029" t="s">
        <v>1415</v>
      </c>
    </row>
    <row r="1030" spans="1:7" x14ac:dyDescent="0.3">
      <c r="A1030" t="s">
        <v>4343</v>
      </c>
      <c r="B1030" t="s">
        <v>4406</v>
      </c>
      <c r="C1030" t="s">
        <v>4404</v>
      </c>
      <c r="D1030" t="s">
        <v>88</v>
      </c>
      <c r="E1030">
        <v>19051</v>
      </c>
      <c r="F1030" t="s">
        <v>1415</v>
      </c>
      <c r="G1030" t="s">
        <v>1415</v>
      </c>
    </row>
    <row r="1031" spans="1:7" x14ac:dyDescent="0.3">
      <c r="A1031" t="s">
        <v>4343</v>
      </c>
      <c r="B1031" t="s">
        <v>4407</v>
      </c>
      <c r="C1031" t="s">
        <v>4404</v>
      </c>
      <c r="D1031" t="s">
        <v>88</v>
      </c>
      <c r="E1031">
        <v>19051</v>
      </c>
      <c r="F1031" t="s">
        <v>1415</v>
      </c>
      <c r="G1031" t="s">
        <v>1415</v>
      </c>
    </row>
    <row r="1032" spans="1:7" x14ac:dyDescent="0.3">
      <c r="A1032" t="s">
        <v>4343</v>
      </c>
      <c r="B1032" t="s">
        <v>4420</v>
      </c>
      <c r="C1032" t="s">
        <v>4421</v>
      </c>
      <c r="D1032" t="s">
        <v>88</v>
      </c>
      <c r="E1032">
        <v>33340</v>
      </c>
      <c r="F1032" t="s">
        <v>1415</v>
      </c>
      <c r="G1032" t="s">
        <v>1415</v>
      </c>
    </row>
    <row r="1033" spans="1:7" x14ac:dyDescent="0.3">
      <c r="A1033" t="s">
        <v>4343</v>
      </c>
      <c r="B1033" t="s">
        <v>4408</v>
      </c>
      <c r="C1033" t="s">
        <v>4404</v>
      </c>
      <c r="D1033" t="s">
        <v>88</v>
      </c>
      <c r="E1033">
        <v>19051</v>
      </c>
      <c r="F1033" t="s">
        <v>1415</v>
      </c>
      <c r="G1033" t="s">
        <v>1415</v>
      </c>
    </row>
    <row r="1034" spans="1:7" x14ac:dyDescent="0.3">
      <c r="A1034" t="s">
        <v>4419</v>
      </c>
      <c r="B1034" t="s">
        <v>4408</v>
      </c>
      <c r="C1034" t="s">
        <v>4404</v>
      </c>
      <c r="D1034" t="s">
        <v>88</v>
      </c>
      <c r="E1034">
        <v>19051</v>
      </c>
      <c r="F1034" t="s">
        <v>1415</v>
      </c>
      <c r="G1034" t="s">
        <v>1415</v>
      </c>
    </row>
    <row r="1035" spans="1:7" x14ac:dyDescent="0.3">
      <c r="A1035" t="s">
        <v>4343</v>
      </c>
      <c r="B1035" t="s">
        <v>4422</v>
      </c>
      <c r="C1035" t="s">
        <v>4421</v>
      </c>
      <c r="D1035" t="s">
        <v>88</v>
      </c>
      <c r="E1035">
        <v>33340</v>
      </c>
      <c r="F1035" t="s">
        <v>1415</v>
      </c>
      <c r="G1035" t="s">
        <v>1415</v>
      </c>
    </row>
    <row r="1036" spans="1:7" x14ac:dyDescent="0.3">
      <c r="A1036" t="s">
        <v>4343</v>
      </c>
      <c r="B1036" t="s">
        <v>6624</v>
      </c>
      <c r="C1036" t="s">
        <v>6625</v>
      </c>
      <c r="D1036" t="s">
        <v>88</v>
      </c>
      <c r="E1036">
        <v>21319</v>
      </c>
      <c r="F1036" t="s">
        <v>1415</v>
      </c>
      <c r="G1036" t="s">
        <v>1415</v>
      </c>
    </row>
    <row r="1037" spans="1:7" x14ac:dyDescent="0.3">
      <c r="A1037" t="s">
        <v>1987</v>
      </c>
      <c r="B1037" t="s">
        <v>2003</v>
      </c>
      <c r="C1037" t="s">
        <v>509</v>
      </c>
      <c r="D1037" t="s">
        <v>85</v>
      </c>
      <c r="E1037">
        <v>2600</v>
      </c>
      <c r="F1037" t="s">
        <v>85</v>
      </c>
      <c r="G1037" t="s">
        <v>85</v>
      </c>
    </row>
    <row r="1038" spans="1:7" x14ac:dyDescent="0.3">
      <c r="A1038" t="s">
        <v>2942</v>
      </c>
      <c r="B1038" t="s">
        <v>2943</v>
      </c>
      <c r="C1038" t="s">
        <v>2944</v>
      </c>
      <c r="D1038" t="s">
        <v>85</v>
      </c>
      <c r="E1038">
        <v>560</v>
      </c>
      <c r="F1038" t="s">
        <v>85</v>
      </c>
      <c r="G1038" t="s">
        <v>85</v>
      </c>
    </row>
    <row r="1039" spans="1:7" x14ac:dyDescent="0.3">
      <c r="A1039" t="s">
        <v>2942</v>
      </c>
      <c r="B1039" t="s">
        <v>2945</v>
      </c>
      <c r="C1039" t="s">
        <v>2946</v>
      </c>
      <c r="D1039" t="s">
        <v>85</v>
      </c>
      <c r="E1039">
        <v>0</v>
      </c>
      <c r="F1039" t="s">
        <v>85</v>
      </c>
      <c r="G1039" t="s">
        <v>85</v>
      </c>
    </row>
    <row r="1040" spans="1:7" x14ac:dyDescent="0.3">
      <c r="A1040" t="s">
        <v>2942</v>
      </c>
      <c r="B1040" t="s">
        <v>2947</v>
      </c>
      <c r="C1040" t="s">
        <v>2948</v>
      </c>
      <c r="D1040" t="s">
        <v>85</v>
      </c>
      <c r="E1040">
        <v>0</v>
      </c>
      <c r="F1040" t="s">
        <v>85</v>
      </c>
      <c r="G1040" t="s">
        <v>85</v>
      </c>
    </row>
    <row r="1041" spans="1:7" x14ac:dyDescent="0.3">
      <c r="A1041" t="s">
        <v>2949</v>
      </c>
      <c r="B1041" t="s">
        <v>2950</v>
      </c>
      <c r="C1041" t="s">
        <v>2951</v>
      </c>
      <c r="D1041" t="s">
        <v>85</v>
      </c>
      <c r="E1041">
        <v>599</v>
      </c>
      <c r="F1041" t="s">
        <v>85</v>
      </c>
      <c r="G1041" t="s">
        <v>85</v>
      </c>
    </row>
    <row r="1042" spans="1:7" x14ac:dyDescent="0.3">
      <c r="A1042" t="s">
        <v>2952</v>
      </c>
      <c r="B1042" t="s">
        <v>2953</v>
      </c>
      <c r="C1042" t="s">
        <v>2954</v>
      </c>
      <c r="D1042" t="s">
        <v>85</v>
      </c>
      <c r="E1042">
        <v>500</v>
      </c>
      <c r="F1042" t="s">
        <v>85</v>
      </c>
      <c r="G1042" t="s">
        <v>85</v>
      </c>
    </row>
    <row r="1043" spans="1:7" x14ac:dyDescent="0.3">
      <c r="A1043" t="s">
        <v>2949</v>
      </c>
      <c r="B1043" t="s">
        <v>2958</v>
      </c>
      <c r="C1043" t="s">
        <v>2959</v>
      </c>
      <c r="D1043" t="s">
        <v>85</v>
      </c>
      <c r="E1043">
        <v>653</v>
      </c>
      <c r="F1043" t="s">
        <v>85</v>
      </c>
      <c r="G1043" t="s">
        <v>85</v>
      </c>
    </row>
    <row r="1044" spans="1:7" x14ac:dyDescent="0.3">
      <c r="A1044" t="s">
        <v>2942</v>
      </c>
      <c r="B1044" t="s">
        <v>2963</v>
      </c>
      <c r="C1044" t="s">
        <v>2964</v>
      </c>
      <c r="D1044" t="s">
        <v>85</v>
      </c>
      <c r="E1044">
        <v>1225</v>
      </c>
      <c r="F1044" t="s">
        <v>85</v>
      </c>
      <c r="G1044" t="s">
        <v>85</v>
      </c>
    </row>
    <row r="1045" spans="1:7" x14ac:dyDescent="0.3">
      <c r="A1045" t="s">
        <v>4995</v>
      </c>
      <c r="B1045" t="s">
        <v>4996</v>
      </c>
      <c r="C1045" t="s">
        <v>4997</v>
      </c>
      <c r="D1045" t="s">
        <v>85</v>
      </c>
      <c r="E1045">
        <v>771</v>
      </c>
      <c r="F1045" t="s">
        <v>85</v>
      </c>
      <c r="G1045" t="s">
        <v>85</v>
      </c>
    </row>
    <row r="1046" spans="1:7" x14ac:dyDescent="0.3">
      <c r="A1046" t="s">
        <v>3005</v>
      </c>
      <c r="B1046" t="s">
        <v>3006</v>
      </c>
      <c r="C1046" t="s">
        <v>3007</v>
      </c>
      <c r="D1046" t="s">
        <v>88</v>
      </c>
      <c r="E1046">
        <v>17622</v>
      </c>
      <c r="F1046" t="s">
        <v>1415</v>
      </c>
      <c r="G1046" t="s">
        <v>1415</v>
      </c>
    </row>
    <row r="1047" spans="1:7" x14ac:dyDescent="0.3">
      <c r="A1047" t="s">
        <v>3005</v>
      </c>
      <c r="B1047" t="s">
        <v>3008</v>
      </c>
      <c r="C1047" t="s">
        <v>3009</v>
      </c>
      <c r="D1047" t="s">
        <v>88</v>
      </c>
      <c r="E1047">
        <v>18416</v>
      </c>
      <c r="F1047" t="s">
        <v>1415</v>
      </c>
      <c r="G1047" t="s">
        <v>1415</v>
      </c>
    </row>
    <row r="1048" spans="1:7" x14ac:dyDescent="0.3">
      <c r="A1048" t="s">
        <v>3913</v>
      </c>
      <c r="B1048" t="s">
        <v>6417</v>
      </c>
      <c r="C1048" t="s">
        <v>6418</v>
      </c>
      <c r="D1048" t="s">
        <v>85</v>
      </c>
      <c r="E1048">
        <v>0</v>
      </c>
      <c r="F1048" t="s">
        <v>85</v>
      </c>
      <c r="G1048" t="s">
        <v>85</v>
      </c>
    </row>
    <row r="1049" spans="1:7" x14ac:dyDescent="0.3">
      <c r="A1049" t="s">
        <v>2971</v>
      </c>
      <c r="B1049" t="s">
        <v>2972</v>
      </c>
      <c r="C1049" t="s">
        <v>2973</v>
      </c>
      <c r="D1049" t="s">
        <v>85</v>
      </c>
      <c r="E1049">
        <v>0</v>
      </c>
      <c r="F1049" t="s">
        <v>85</v>
      </c>
      <c r="G1049" t="s">
        <v>85</v>
      </c>
    </row>
    <row r="1050" spans="1:7" x14ac:dyDescent="0.3">
      <c r="A1050" t="s">
        <v>2965</v>
      </c>
      <c r="B1050" t="s">
        <v>2966</v>
      </c>
      <c r="C1050" t="s">
        <v>2967</v>
      </c>
      <c r="D1050" t="s">
        <v>85</v>
      </c>
      <c r="E1050">
        <v>0</v>
      </c>
      <c r="F1050" t="s">
        <v>85</v>
      </c>
      <c r="G1050" t="s">
        <v>85</v>
      </c>
    </row>
    <row r="1051" spans="1:7" x14ac:dyDescent="0.3">
      <c r="A1051" t="s">
        <v>3166</v>
      </c>
      <c r="B1051" t="s">
        <v>3167</v>
      </c>
      <c r="C1051" t="s">
        <v>3168</v>
      </c>
      <c r="D1051" t="s">
        <v>85</v>
      </c>
      <c r="E1051">
        <v>560</v>
      </c>
      <c r="F1051" t="s">
        <v>85</v>
      </c>
      <c r="G1051" t="s">
        <v>85</v>
      </c>
    </row>
    <row r="1052" spans="1:7" x14ac:dyDescent="0.3">
      <c r="A1052" t="s">
        <v>1757</v>
      </c>
      <c r="B1052" t="s">
        <v>3167</v>
      </c>
      <c r="C1052" t="s">
        <v>5123</v>
      </c>
      <c r="D1052" t="s">
        <v>85</v>
      </c>
      <c r="E1052">
        <v>2300</v>
      </c>
      <c r="F1052" t="s">
        <v>85</v>
      </c>
      <c r="G1052" t="s">
        <v>85</v>
      </c>
    </row>
    <row r="1053" spans="1:7" x14ac:dyDescent="0.3">
      <c r="A1053" t="s">
        <v>1757</v>
      </c>
      <c r="B1053" t="s">
        <v>5127</v>
      </c>
      <c r="C1053" t="s">
        <v>5123</v>
      </c>
      <c r="D1053" t="s">
        <v>85</v>
      </c>
      <c r="E1053">
        <v>2300</v>
      </c>
      <c r="F1053" t="s">
        <v>85</v>
      </c>
      <c r="G1053" t="s">
        <v>85</v>
      </c>
    </row>
    <row r="1054" spans="1:7" x14ac:dyDescent="0.3">
      <c r="A1054" t="s">
        <v>4858</v>
      </c>
      <c r="B1054" t="s">
        <v>4894</v>
      </c>
      <c r="C1054" t="s">
        <v>4893</v>
      </c>
      <c r="D1054" t="s">
        <v>88</v>
      </c>
      <c r="E1054">
        <v>10800</v>
      </c>
      <c r="F1054" t="s">
        <v>1415</v>
      </c>
      <c r="G1054" t="s">
        <v>1415</v>
      </c>
    </row>
    <row r="1055" spans="1:7" x14ac:dyDescent="0.3">
      <c r="A1055" t="s">
        <v>2633</v>
      </c>
      <c r="B1055" t="s">
        <v>2634</v>
      </c>
      <c r="C1055" t="s">
        <v>2635</v>
      </c>
      <c r="D1055" t="s">
        <v>85</v>
      </c>
      <c r="E1055">
        <v>550</v>
      </c>
      <c r="F1055" t="s">
        <v>85</v>
      </c>
      <c r="G1055" t="s">
        <v>85</v>
      </c>
    </row>
    <row r="1056" spans="1:7" x14ac:dyDescent="0.3">
      <c r="A1056" t="s">
        <v>1757</v>
      </c>
      <c r="B1056" t="s">
        <v>1789</v>
      </c>
      <c r="C1056" t="s">
        <v>1779</v>
      </c>
      <c r="D1056" t="s">
        <v>85</v>
      </c>
      <c r="E1056">
        <v>2300</v>
      </c>
      <c r="F1056" t="s">
        <v>85</v>
      </c>
      <c r="G1056" t="s">
        <v>85</v>
      </c>
    </row>
    <row r="1057" spans="1:7" x14ac:dyDescent="0.3">
      <c r="A1057" t="s">
        <v>1757</v>
      </c>
      <c r="B1057" t="s">
        <v>1790</v>
      </c>
      <c r="C1057" t="s">
        <v>1779</v>
      </c>
      <c r="D1057" t="s">
        <v>85</v>
      </c>
      <c r="E1057">
        <v>2300</v>
      </c>
      <c r="F1057" t="s">
        <v>85</v>
      </c>
      <c r="G1057" t="s">
        <v>85</v>
      </c>
    </row>
    <row r="1058" spans="1:7" x14ac:dyDescent="0.3">
      <c r="A1058" t="s">
        <v>4343</v>
      </c>
      <c r="B1058" t="s">
        <v>6551</v>
      </c>
      <c r="C1058" t="s">
        <v>6550</v>
      </c>
      <c r="D1058" t="s">
        <v>85</v>
      </c>
      <c r="E1058">
        <v>3266</v>
      </c>
      <c r="F1058" t="s">
        <v>85</v>
      </c>
      <c r="G1058" t="s">
        <v>85</v>
      </c>
    </row>
    <row r="1059" spans="1:7" x14ac:dyDescent="0.3">
      <c r="A1059" t="s">
        <v>2507</v>
      </c>
      <c r="B1059" t="s">
        <v>2974</v>
      </c>
      <c r="C1059" t="s">
        <v>2975</v>
      </c>
      <c r="D1059" t="s">
        <v>85</v>
      </c>
      <c r="E1059">
        <v>0</v>
      </c>
      <c r="F1059" t="s">
        <v>85</v>
      </c>
      <c r="G1059" t="s">
        <v>85</v>
      </c>
    </row>
    <row r="1060" spans="1:7" x14ac:dyDescent="0.3">
      <c r="A1060" t="s">
        <v>2976</v>
      </c>
      <c r="B1060" t="s">
        <v>2977</v>
      </c>
      <c r="C1060" t="s">
        <v>2978</v>
      </c>
      <c r="D1060" t="s">
        <v>85</v>
      </c>
      <c r="E1060">
        <v>800</v>
      </c>
      <c r="F1060" t="s">
        <v>85</v>
      </c>
      <c r="G1060" t="s">
        <v>85</v>
      </c>
    </row>
    <row r="1061" spans="1:7" x14ac:dyDescent="0.3">
      <c r="A1061" t="s">
        <v>2047</v>
      </c>
      <c r="B1061" t="s">
        <v>2998</v>
      </c>
      <c r="C1061" t="s">
        <v>2999</v>
      </c>
      <c r="D1061" t="s">
        <v>88</v>
      </c>
      <c r="E1061">
        <v>12247</v>
      </c>
      <c r="F1061" t="s">
        <v>85</v>
      </c>
      <c r="G1061" t="s">
        <v>85</v>
      </c>
    </row>
    <row r="1062" spans="1:7" x14ac:dyDescent="0.3">
      <c r="A1062" t="s">
        <v>2504</v>
      </c>
      <c r="B1062" t="s">
        <v>2979</v>
      </c>
      <c r="C1062" t="s">
        <v>2980</v>
      </c>
      <c r="D1062" t="s">
        <v>85</v>
      </c>
      <c r="E1062">
        <v>0</v>
      </c>
      <c r="F1062" t="s">
        <v>85</v>
      </c>
      <c r="G1062" t="s">
        <v>85</v>
      </c>
    </row>
    <row r="1063" spans="1:7" x14ac:dyDescent="0.3">
      <c r="A1063" t="s">
        <v>1438</v>
      </c>
      <c r="B1063" t="s">
        <v>2979</v>
      </c>
      <c r="C1063" t="s">
        <v>1244</v>
      </c>
      <c r="D1063" t="s">
        <v>88</v>
      </c>
      <c r="E1063">
        <v>22680</v>
      </c>
      <c r="F1063" t="s">
        <v>1415</v>
      </c>
      <c r="G1063" t="s">
        <v>1415</v>
      </c>
    </row>
    <row r="1064" spans="1:7" x14ac:dyDescent="0.3">
      <c r="A1064" t="s">
        <v>2193</v>
      </c>
      <c r="B1064" t="s">
        <v>2979</v>
      </c>
      <c r="C1064" t="s">
        <v>1244</v>
      </c>
      <c r="D1064" t="s">
        <v>88</v>
      </c>
      <c r="E1064">
        <v>22680</v>
      </c>
      <c r="F1064" t="s">
        <v>1415</v>
      </c>
      <c r="G1064" t="s">
        <v>1415</v>
      </c>
    </row>
    <row r="1065" spans="1:7" x14ac:dyDescent="0.3">
      <c r="A1065" t="s">
        <v>4361</v>
      </c>
      <c r="B1065" t="s">
        <v>2979</v>
      </c>
      <c r="C1065" t="s">
        <v>1244</v>
      </c>
      <c r="D1065" t="s">
        <v>88</v>
      </c>
      <c r="E1065">
        <v>22680</v>
      </c>
      <c r="F1065" t="s">
        <v>1415</v>
      </c>
      <c r="G1065" t="s">
        <v>1415</v>
      </c>
    </row>
    <row r="1066" spans="1:7" x14ac:dyDescent="0.3">
      <c r="A1066" t="s">
        <v>1440</v>
      </c>
      <c r="B1066" t="s">
        <v>2979</v>
      </c>
      <c r="C1066" t="s">
        <v>1244</v>
      </c>
      <c r="D1066" t="s">
        <v>88</v>
      </c>
      <c r="E1066">
        <v>22680</v>
      </c>
      <c r="F1066" t="s">
        <v>1415</v>
      </c>
      <c r="G1066" t="s">
        <v>1415</v>
      </c>
    </row>
    <row r="1067" spans="1:7" x14ac:dyDescent="0.3">
      <c r="A1067" t="s">
        <v>2292</v>
      </c>
      <c r="B1067" t="s">
        <v>2979</v>
      </c>
      <c r="C1067" t="s">
        <v>1244</v>
      </c>
      <c r="D1067" t="s">
        <v>88</v>
      </c>
      <c r="E1067">
        <v>22680</v>
      </c>
      <c r="F1067" t="s">
        <v>1415</v>
      </c>
      <c r="G1067" t="s">
        <v>1415</v>
      </c>
    </row>
    <row r="1068" spans="1:7" x14ac:dyDescent="0.3">
      <c r="A1068" t="s">
        <v>1443</v>
      </c>
      <c r="B1068" t="s">
        <v>2979</v>
      </c>
      <c r="C1068" t="s">
        <v>1244</v>
      </c>
      <c r="D1068" t="s">
        <v>88</v>
      </c>
      <c r="E1068">
        <v>22680</v>
      </c>
      <c r="F1068" t="s">
        <v>1415</v>
      </c>
      <c r="G1068" t="s">
        <v>1415</v>
      </c>
    </row>
    <row r="1069" spans="1:7" x14ac:dyDescent="0.3">
      <c r="A1069" t="s">
        <v>4376</v>
      </c>
      <c r="B1069" t="s">
        <v>2979</v>
      </c>
      <c r="C1069" t="s">
        <v>1244</v>
      </c>
      <c r="D1069" t="s">
        <v>88</v>
      </c>
      <c r="E1069">
        <v>22680</v>
      </c>
      <c r="F1069" t="s">
        <v>1415</v>
      </c>
      <c r="G1069" t="s">
        <v>1415</v>
      </c>
    </row>
    <row r="1070" spans="1:7" x14ac:dyDescent="0.3">
      <c r="A1070" t="s">
        <v>3341</v>
      </c>
      <c r="B1070" t="s">
        <v>3371</v>
      </c>
      <c r="C1070" t="s">
        <v>304</v>
      </c>
      <c r="D1070" t="s">
        <v>85</v>
      </c>
      <c r="E1070">
        <v>953</v>
      </c>
      <c r="F1070" t="s">
        <v>85</v>
      </c>
      <c r="G1070" t="s">
        <v>85</v>
      </c>
    </row>
    <row r="1071" spans="1:7" x14ac:dyDescent="0.3">
      <c r="A1071" t="s">
        <v>4343</v>
      </c>
      <c r="B1071" t="s">
        <v>6569</v>
      </c>
      <c r="C1071" t="s">
        <v>6568</v>
      </c>
      <c r="D1071" t="s">
        <v>85</v>
      </c>
      <c r="E1071">
        <v>5897</v>
      </c>
      <c r="F1071" t="s">
        <v>85</v>
      </c>
      <c r="G1071" t="s">
        <v>85</v>
      </c>
    </row>
    <row r="1072" spans="1:7" x14ac:dyDescent="0.3">
      <c r="A1072" t="s">
        <v>2968</v>
      </c>
      <c r="B1072" t="s">
        <v>2969</v>
      </c>
      <c r="C1072" t="s">
        <v>2970</v>
      </c>
      <c r="D1072" t="s">
        <v>85</v>
      </c>
      <c r="E1072">
        <v>0</v>
      </c>
      <c r="F1072" t="s">
        <v>85</v>
      </c>
      <c r="G1072" t="s">
        <v>85</v>
      </c>
    </row>
    <row r="1073" spans="1:7" x14ac:dyDescent="0.3">
      <c r="A1073" t="s">
        <v>2984</v>
      </c>
      <c r="B1073" t="s">
        <v>2987</v>
      </c>
      <c r="C1073" t="s">
        <v>2988</v>
      </c>
      <c r="D1073" t="s">
        <v>85</v>
      </c>
      <c r="E1073">
        <v>0</v>
      </c>
      <c r="F1073" t="s">
        <v>85</v>
      </c>
      <c r="G1073" t="s">
        <v>85</v>
      </c>
    </row>
    <row r="1074" spans="1:7" x14ac:dyDescent="0.3">
      <c r="A1074" t="s">
        <v>2047</v>
      </c>
      <c r="B1074" t="s">
        <v>2916</v>
      </c>
      <c r="C1074" t="s">
        <v>2917</v>
      </c>
      <c r="D1074" t="s">
        <v>85</v>
      </c>
      <c r="E1074">
        <v>0</v>
      </c>
      <c r="F1074" t="s">
        <v>85</v>
      </c>
      <c r="G1074" t="s">
        <v>85</v>
      </c>
    </row>
    <row r="1075" spans="1:7" x14ac:dyDescent="0.3">
      <c r="A1075" t="s">
        <v>2989</v>
      </c>
      <c r="B1075" t="s">
        <v>2990</v>
      </c>
      <c r="C1075" t="s">
        <v>2991</v>
      </c>
      <c r="D1075" t="s">
        <v>85</v>
      </c>
      <c r="E1075">
        <v>0</v>
      </c>
      <c r="F1075" t="s">
        <v>85</v>
      </c>
      <c r="G1075" t="s">
        <v>85</v>
      </c>
    </row>
    <row r="1076" spans="1:7" x14ac:dyDescent="0.3">
      <c r="A1076" t="s">
        <v>1576</v>
      </c>
      <c r="B1076" t="s">
        <v>2765</v>
      </c>
      <c r="C1076" t="s">
        <v>2766</v>
      </c>
      <c r="D1076" t="s">
        <v>85</v>
      </c>
      <c r="E1076">
        <v>5376</v>
      </c>
      <c r="F1076" t="s">
        <v>85</v>
      </c>
      <c r="G1076" t="s">
        <v>85</v>
      </c>
    </row>
    <row r="1077" spans="1:7" x14ac:dyDescent="0.3">
      <c r="A1077" t="s">
        <v>1576</v>
      </c>
      <c r="B1077" t="s">
        <v>2767</v>
      </c>
      <c r="C1077" t="s">
        <v>2768</v>
      </c>
      <c r="D1077" t="s">
        <v>85</v>
      </c>
      <c r="E1077">
        <v>5375</v>
      </c>
      <c r="F1077" t="s">
        <v>85</v>
      </c>
      <c r="G1077" t="s">
        <v>85</v>
      </c>
    </row>
    <row r="1078" spans="1:7" x14ac:dyDescent="0.3">
      <c r="A1078" t="s">
        <v>1576</v>
      </c>
      <c r="B1078" t="s">
        <v>2775</v>
      </c>
      <c r="C1078" t="s">
        <v>2776</v>
      </c>
      <c r="D1078" t="s">
        <v>85</v>
      </c>
      <c r="E1078">
        <v>6396</v>
      </c>
      <c r="F1078" t="s">
        <v>85</v>
      </c>
      <c r="G1078" t="s">
        <v>85</v>
      </c>
    </row>
    <row r="1079" spans="1:7" x14ac:dyDescent="0.3">
      <c r="A1079" t="s">
        <v>1576</v>
      </c>
      <c r="B1079" t="s">
        <v>2777</v>
      </c>
      <c r="C1079" t="s">
        <v>2778</v>
      </c>
      <c r="D1079" t="s">
        <v>85</v>
      </c>
      <c r="E1079">
        <v>6849</v>
      </c>
      <c r="F1079" t="s">
        <v>85</v>
      </c>
      <c r="G1079" t="s">
        <v>85</v>
      </c>
    </row>
    <row r="1080" spans="1:7" x14ac:dyDescent="0.3">
      <c r="A1080" t="s">
        <v>2995</v>
      </c>
      <c r="B1080" t="s">
        <v>2996</v>
      </c>
      <c r="C1080" t="s">
        <v>2997</v>
      </c>
      <c r="D1080" t="s">
        <v>85</v>
      </c>
      <c r="E1080">
        <v>0</v>
      </c>
      <c r="F1080" t="s">
        <v>85</v>
      </c>
      <c r="G1080" t="s">
        <v>85</v>
      </c>
    </row>
    <row r="1081" spans="1:7" x14ac:dyDescent="0.3">
      <c r="A1081" t="s">
        <v>3000</v>
      </c>
      <c r="B1081" t="s">
        <v>3001</v>
      </c>
      <c r="C1081" t="s">
        <v>3002</v>
      </c>
      <c r="D1081" t="s">
        <v>88</v>
      </c>
      <c r="E1081">
        <v>19731</v>
      </c>
      <c r="F1081" t="s">
        <v>1415</v>
      </c>
      <c r="G1081" t="s">
        <v>1415</v>
      </c>
    </row>
    <row r="1082" spans="1:7" x14ac:dyDescent="0.3">
      <c r="A1082" t="s">
        <v>3000</v>
      </c>
      <c r="B1082" t="s">
        <v>3003</v>
      </c>
      <c r="C1082" t="s">
        <v>3004</v>
      </c>
      <c r="D1082" t="s">
        <v>88</v>
      </c>
      <c r="E1082">
        <v>19890</v>
      </c>
      <c r="F1082" t="s">
        <v>1415</v>
      </c>
      <c r="G1082" t="s">
        <v>1415</v>
      </c>
    </row>
    <row r="1083" spans="1:7" x14ac:dyDescent="0.3">
      <c r="A1083" t="s">
        <v>3000</v>
      </c>
      <c r="B1083" t="s">
        <v>3010</v>
      </c>
      <c r="C1083" t="s">
        <v>3011</v>
      </c>
      <c r="D1083" t="s">
        <v>85</v>
      </c>
      <c r="E1083">
        <v>0</v>
      </c>
      <c r="F1083" t="s">
        <v>85</v>
      </c>
      <c r="G1083" t="s">
        <v>85</v>
      </c>
    </row>
    <row r="1084" spans="1:7" x14ac:dyDescent="0.3">
      <c r="A1084" t="s">
        <v>3000</v>
      </c>
      <c r="B1084" t="s">
        <v>3012</v>
      </c>
      <c r="C1084" t="s">
        <v>3013</v>
      </c>
      <c r="D1084" t="s">
        <v>88</v>
      </c>
      <c r="E1084">
        <v>95254</v>
      </c>
      <c r="F1084" t="s">
        <v>88</v>
      </c>
      <c r="G1084" t="s">
        <v>1475</v>
      </c>
    </row>
    <row r="1085" spans="1:7" x14ac:dyDescent="0.3">
      <c r="A1085" t="s">
        <v>3000</v>
      </c>
      <c r="B1085" t="s">
        <v>3014</v>
      </c>
      <c r="C1085" t="s">
        <v>3015</v>
      </c>
      <c r="D1085" t="s">
        <v>88</v>
      </c>
      <c r="E1085">
        <v>21863</v>
      </c>
      <c r="F1085" t="s">
        <v>1415</v>
      </c>
      <c r="G1085" t="s">
        <v>1415</v>
      </c>
    </row>
    <row r="1086" spans="1:7" x14ac:dyDescent="0.3">
      <c r="A1086" t="s">
        <v>7256</v>
      </c>
      <c r="B1086" t="s">
        <v>7335</v>
      </c>
      <c r="C1086" t="s">
        <v>7336</v>
      </c>
      <c r="D1086" t="s">
        <v>85</v>
      </c>
      <c r="E1086">
        <v>794</v>
      </c>
      <c r="F1086" t="s">
        <v>85</v>
      </c>
      <c r="G1086" t="s">
        <v>85</v>
      </c>
    </row>
    <row r="1087" spans="1:7" x14ac:dyDescent="0.3">
      <c r="A1087" t="s">
        <v>4109</v>
      </c>
      <c r="B1087" t="s">
        <v>4110</v>
      </c>
      <c r="C1087" t="s">
        <v>4111</v>
      </c>
      <c r="D1087" t="s">
        <v>85</v>
      </c>
      <c r="E1087">
        <v>816</v>
      </c>
      <c r="F1087" t="s">
        <v>85</v>
      </c>
      <c r="G1087" t="s">
        <v>85</v>
      </c>
    </row>
    <row r="1088" spans="1:7" x14ac:dyDescent="0.3">
      <c r="A1088" t="s">
        <v>1945</v>
      </c>
      <c r="B1088" t="s">
        <v>3038</v>
      </c>
      <c r="C1088" t="s">
        <v>3039</v>
      </c>
      <c r="D1088" t="s">
        <v>88</v>
      </c>
      <c r="E1088">
        <v>15800</v>
      </c>
      <c r="F1088" t="s">
        <v>85</v>
      </c>
      <c r="G1088" t="s">
        <v>85</v>
      </c>
    </row>
    <row r="1089" spans="1:7" x14ac:dyDescent="0.3">
      <c r="A1089" t="s">
        <v>3049</v>
      </c>
      <c r="B1089" t="s">
        <v>3050</v>
      </c>
      <c r="C1089" t="s">
        <v>3051</v>
      </c>
      <c r="D1089" t="s">
        <v>85</v>
      </c>
      <c r="E1089">
        <v>1550</v>
      </c>
      <c r="F1089" t="s">
        <v>85</v>
      </c>
      <c r="G1089" t="s">
        <v>85</v>
      </c>
    </row>
    <row r="1090" spans="1:7" x14ac:dyDescent="0.3">
      <c r="A1090" t="s">
        <v>5853</v>
      </c>
      <c r="B1090" t="s">
        <v>6181</v>
      </c>
      <c r="C1090" t="s">
        <v>6182</v>
      </c>
      <c r="D1090" t="s">
        <v>85</v>
      </c>
      <c r="E1090">
        <v>0</v>
      </c>
      <c r="F1090" t="s">
        <v>85</v>
      </c>
      <c r="G1090" t="s">
        <v>85</v>
      </c>
    </row>
    <row r="1091" spans="1:7" x14ac:dyDescent="0.3">
      <c r="A1091" t="s">
        <v>3054</v>
      </c>
      <c r="B1091" t="s">
        <v>3055</v>
      </c>
      <c r="C1091" t="s">
        <v>3056</v>
      </c>
      <c r="D1091" t="s">
        <v>85</v>
      </c>
      <c r="E1091">
        <v>0</v>
      </c>
      <c r="F1091" t="s">
        <v>85</v>
      </c>
      <c r="G1091" t="s">
        <v>85</v>
      </c>
    </row>
    <row r="1092" spans="1:7" x14ac:dyDescent="0.3">
      <c r="A1092" t="s">
        <v>2131</v>
      </c>
      <c r="B1092" t="s">
        <v>2138</v>
      </c>
      <c r="C1092" t="s">
        <v>547</v>
      </c>
      <c r="D1092" t="s">
        <v>85</v>
      </c>
      <c r="E1092">
        <v>2064</v>
      </c>
      <c r="F1092" t="s">
        <v>85</v>
      </c>
      <c r="G1092" t="s">
        <v>85</v>
      </c>
    </row>
    <row r="1093" spans="1:7" x14ac:dyDescent="0.3">
      <c r="A1093" t="s">
        <v>5772</v>
      </c>
      <c r="B1093" t="s">
        <v>3569</v>
      </c>
      <c r="C1093" t="s">
        <v>5773</v>
      </c>
      <c r="D1093" t="s">
        <v>85</v>
      </c>
      <c r="E1093">
        <v>0</v>
      </c>
      <c r="F1093" t="s">
        <v>85</v>
      </c>
      <c r="G1093" t="s">
        <v>85</v>
      </c>
    </row>
    <row r="1094" spans="1:7" x14ac:dyDescent="0.3">
      <c r="A1094" t="s">
        <v>1940</v>
      </c>
      <c r="B1094" t="s">
        <v>3569</v>
      </c>
      <c r="C1094" t="s">
        <v>3570</v>
      </c>
      <c r="D1094" t="s">
        <v>85</v>
      </c>
      <c r="E1094">
        <v>1715</v>
      </c>
      <c r="F1094" t="s">
        <v>85</v>
      </c>
      <c r="G1094" t="s">
        <v>85</v>
      </c>
    </row>
    <row r="1095" spans="1:7" x14ac:dyDescent="0.3">
      <c r="A1095" t="s">
        <v>1949</v>
      </c>
      <c r="B1095" t="s">
        <v>3569</v>
      </c>
      <c r="C1095" t="s">
        <v>3570</v>
      </c>
      <c r="D1095" t="s">
        <v>85</v>
      </c>
      <c r="E1095">
        <v>1715</v>
      </c>
      <c r="F1095" t="s">
        <v>85</v>
      </c>
      <c r="G1095" t="s">
        <v>85</v>
      </c>
    </row>
    <row r="1096" spans="1:7" x14ac:dyDescent="0.3">
      <c r="A1096" t="s">
        <v>3062</v>
      </c>
      <c r="B1096" t="s">
        <v>3063</v>
      </c>
      <c r="C1096" t="s">
        <v>3064</v>
      </c>
      <c r="D1096" t="s">
        <v>85</v>
      </c>
      <c r="E1096">
        <v>0</v>
      </c>
      <c r="F1096" t="s">
        <v>85</v>
      </c>
      <c r="G1096" t="s">
        <v>85</v>
      </c>
    </row>
    <row r="1097" spans="1:7" x14ac:dyDescent="0.3">
      <c r="A1097" t="s">
        <v>3284</v>
      </c>
      <c r="B1097" t="s">
        <v>6001</v>
      </c>
      <c r="C1097" t="s">
        <v>6002</v>
      </c>
      <c r="D1097" t="s">
        <v>85</v>
      </c>
      <c r="E1097">
        <v>4082</v>
      </c>
      <c r="F1097" t="s">
        <v>85</v>
      </c>
      <c r="G1097" t="s">
        <v>85</v>
      </c>
    </row>
    <row r="1098" spans="1:7" x14ac:dyDescent="0.3">
      <c r="A1098" t="s">
        <v>2672</v>
      </c>
      <c r="B1098" t="s">
        <v>3764</v>
      </c>
      <c r="C1098" t="s">
        <v>466</v>
      </c>
      <c r="D1098" t="s">
        <v>85</v>
      </c>
      <c r="E1098">
        <v>3071</v>
      </c>
      <c r="F1098" t="s">
        <v>85</v>
      </c>
      <c r="G1098" t="s">
        <v>85</v>
      </c>
    </row>
    <row r="1099" spans="1:7" x14ac:dyDescent="0.3">
      <c r="A1099" t="s">
        <v>2131</v>
      </c>
      <c r="B1099" t="s">
        <v>2139</v>
      </c>
      <c r="C1099" t="s">
        <v>547</v>
      </c>
      <c r="D1099" t="s">
        <v>85</v>
      </c>
      <c r="E1099">
        <v>2064</v>
      </c>
      <c r="F1099" t="s">
        <v>85</v>
      </c>
      <c r="G1099" t="s">
        <v>85</v>
      </c>
    </row>
    <row r="1100" spans="1:7" x14ac:dyDescent="0.3">
      <c r="A1100" t="s">
        <v>6707</v>
      </c>
      <c r="B1100" t="s">
        <v>6767</v>
      </c>
      <c r="C1100" t="s">
        <v>6768</v>
      </c>
      <c r="D1100" t="s">
        <v>85</v>
      </c>
      <c r="E1100">
        <v>0</v>
      </c>
      <c r="F1100" t="s">
        <v>85</v>
      </c>
      <c r="G1100" t="s">
        <v>85</v>
      </c>
    </row>
    <row r="1101" spans="1:7" x14ac:dyDescent="0.3">
      <c r="A1101" t="s">
        <v>3341</v>
      </c>
      <c r="B1101" t="s">
        <v>3353</v>
      </c>
      <c r="C1101" t="s">
        <v>3354</v>
      </c>
      <c r="D1101" t="s">
        <v>85</v>
      </c>
      <c r="E1101">
        <v>0</v>
      </c>
      <c r="F1101" t="s">
        <v>85</v>
      </c>
      <c r="G1101" t="s">
        <v>85</v>
      </c>
    </row>
    <row r="1102" spans="1:7" x14ac:dyDescent="0.3">
      <c r="A1102" t="s">
        <v>1655</v>
      </c>
      <c r="B1102" t="s">
        <v>1656</v>
      </c>
      <c r="C1102" t="s">
        <v>1657</v>
      </c>
      <c r="D1102" t="s">
        <v>85</v>
      </c>
      <c r="E1102">
        <v>2585</v>
      </c>
      <c r="F1102" t="s">
        <v>85</v>
      </c>
      <c r="G1102" t="s">
        <v>85</v>
      </c>
    </row>
    <row r="1103" spans="1:7" x14ac:dyDescent="0.3">
      <c r="A1103" t="s">
        <v>1658</v>
      </c>
      <c r="B1103" t="s">
        <v>1659</v>
      </c>
      <c r="C1103" t="s">
        <v>1660</v>
      </c>
      <c r="D1103" t="s">
        <v>85</v>
      </c>
      <c r="E1103">
        <v>2948</v>
      </c>
      <c r="F1103" t="s">
        <v>85</v>
      </c>
      <c r="G1103" t="s">
        <v>85</v>
      </c>
    </row>
    <row r="1104" spans="1:7" x14ac:dyDescent="0.3">
      <c r="A1104" t="s">
        <v>1658</v>
      </c>
      <c r="B1104" t="s">
        <v>1667</v>
      </c>
      <c r="C1104" t="s">
        <v>1668</v>
      </c>
      <c r="D1104" t="s">
        <v>85</v>
      </c>
      <c r="E1104">
        <v>4264</v>
      </c>
      <c r="F1104" t="s">
        <v>85</v>
      </c>
      <c r="G1104" t="s">
        <v>85</v>
      </c>
    </row>
    <row r="1105" spans="1:7" x14ac:dyDescent="0.3">
      <c r="A1105" t="s">
        <v>1643</v>
      </c>
      <c r="B1105" t="s">
        <v>1669</v>
      </c>
      <c r="C1105" t="s">
        <v>1670</v>
      </c>
      <c r="D1105" t="s">
        <v>85</v>
      </c>
      <c r="E1105">
        <v>4264</v>
      </c>
      <c r="F1105" t="s">
        <v>85</v>
      </c>
      <c r="G1105" t="s">
        <v>85</v>
      </c>
    </row>
    <row r="1106" spans="1:7" x14ac:dyDescent="0.3">
      <c r="A1106" t="s">
        <v>1643</v>
      </c>
      <c r="B1106" t="s">
        <v>6343</v>
      </c>
      <c r="C1106" t="s">
        <v>6344</v>
      </c>
      <c r="D1106" t="s">
        <v>85</v>
      </c>
      <c r="E1106">
        <v>3151</v>
      </c>
      <c r="F1106" t="s">
        <v>85</v>
      </c>
      <c r="G1106" t="s">
        <v>85</v>
      </c>
    </row>
    <row r="1107" spans="1:7" x14ac:dyDescent="0.3">
      <c r="A1107" t="s">
        <v>2293</v>
      </c>
      <c r="B1107" t="s">
        <v>6611</v>
      </c>
      <c r="C1107" t="s">
        <v>1218</v>
      </c>
      <c r="D1107" t="s">
        <v>88</v>
      </c>
      <c r="E1107">
        <v>9980</v>
      </c>
      <c r="F1107" t="s">
        <v>1415</v>
      </c>
      <c r="G1107" t="s">
        <v>1415</v>
      </c>
    </row>
    <row r="1108" spans="1:7" x14ac:dyDescent="0.3">
      <c r="A1108" t="s">
        <v>5144</v>
      </c>
      <c r="B1108" t="s">
        <v>5145</v>
      </c>
      <c r="C1108" t="s">
        <v>5146</v>
      </c>
      <c r="D1108" t="s">
        <v>85</v>
      </c>
      <c r="E1108">
        <v>1371</v>
      </c>
      <c r="F1108" t="s">
        <v>85</v>
      </c>
      <c r="G1108" t="s">
        <v>85</v>
      </c>
    </row>
    <row r="1109" spans="1:7" x14ac:dyDescent="0.3">
      <c r="A1109" t="s">
        <v>1896</v>
      </c>
      <c r="B1109" t="s">
        <v>4786</v>
      </c>
      <c r="C1109" t="s">
        <v>4787</v>
      </c>
      <c r="D1109" t="s">
        <v>88</v>
      </c>
      <c r="E1109">
        <v>7938</v>
      </c>
      <c r="F1109" t="s">
        <v>85</v>
      </c>
      <c r="G1109" t="s">
        <v>85</v>
      </c>
    </row>
    <row r="1110" spans="1:7" x14ac:dyDescent="0.3">
      <c r="A1110" t="s">
        <v>3065</v>
      </c>
      <c r="B1110" t="s">
        <v>3066</v>
      </c>
      <c r="C1110" t="s">
        <v>3067</v>
      </c>
      <c r="D1110" t="s">
        <v>85</v>
      </c>
      <c r="E1110">
        <v>3856</v>
      </c>
      <c r="F1110" t="s">
        <v>85</v>
      </c>
      <c r="G1110" t="s">
        <v>85</v>
      </c>
    </row>
    <row r="1111" spans="1:7" x14ac:dyDescent="0.3">
      <c r="A1111" t="s">
        <v>3069</v>
      </c>
      <c r="B1111" t="s">
        <v>3066</v>
      </c>
      <c r="C1111" t="s">
        <v>3067</v>
      </c>
      <c r="D1111" t="s">
        <v>85</v>
      </c>
      <c r="E1111">
        <v>3856</v>
      </c>
      <c r="F1111" t="s">
        <v>85</v>
      </c>
      <c r="G1111" t="s">
        <v>85</v>
      </c>
    </row>
    <row r="1112" spans="1:7" x14ac:dyDescent="0.3">
      <c r="A1112" t="s">
        <v>3070</v>
      </c>
      <c r="B1112" t="s">
        <v>3066</v>
      </c>
      <c r="C1112" t="s">
        <v>3067</v>
      </c>
      <c r="D1112" t="s">
        <v>85</v>
      </c>
      <c r="E1112">
        <v>3856</v>
      </c>
      <c r="F1112" t="s">
        <v>85</v>
      </c>
      <c r="G1112" t="s">
        <v>85</v>
      </c>
    </row>
    <row r="1113" spans="1:7" x14ac:dyDescent="0.3">
      <c r="A1113" t="s">
        <v>2813</v>
      </c>
      <c r="B1113" t="s">
        <v>2838</v>
      </c>
      <c r="C1113" t="s">
        <v>2839</v>
      </c>
      <c r="D1113" t="s">
        <v>85</v>
      </c>
      <c r="E1113">
        <v>0</v>
      </c>
      <c r="F1113" t="s">
        <v>85</v>
      </c>
      <c r="G1113" t="s">
        <v>85</v>
      </c>
    </row>
    <row r="1114" spans="1:7" x14ac:dyDescent="0.3">
      <c r="A1114" t="s">
        <v>2813</v>
      </c>
      <c r="B1114" t="s">
        <v>2840</v>
      </c>
      <c r="C1114" t="s">
        <v>2841</v>
      </c>
      <c r="D1114" t="s">
        <v>85</v>
      </c>
      <c r="E1114">
        <v>0</v>
      </c>
      <c r="F1114" t="s">
        <v>85</v>
      </c>
      <c r="G1114" t="s">
        <v>85</v>
      </c>
    </row>
    <row r="1115" spans="1:7" x14ac:dyDescent="0.3">
      <c r="A1115" t="s">
        <v>1890</v>
      </c>
      <c r="B1115" t="s">
        <v>3042</v>
      </c>
      <c r="C1115" t="s">
        <v>3043</v>
      </c>
      <c r="D1115" t="s">
        <v>85</v>
      </c>
      <c r="E1115">
        <v>0</v>
      </c>
      <c r="F1115" t="s">
        <v>85</v>
      </c>
      <c r="G1115" t="s">
        <v>85</v>
      </c>
    </row>
    <row r="1116" spans="1:7" x14ac:dyDescent="0.3">
      <c r="A1116" t="s">
        <v>4124</v>
      </c>
      <c r="B1116" t="s">
        <v>3042</v>
      </c>
      <c r="C1116" t="s">
        <v>6671</v>
      </c>
      <c r="D1116" t="s">
        <v>85</v>
      </c>
      <c r="E1116">
        <v>0</v>
      </c>
      <c r="F1116" t="s">
        <v>85</v>
      </c>
      <c r="G1116" t="s">
        <v>85</v>
      </c>
    </row>
    <row r="1117" spans="1:7" x14ac:dyDescent="0.3">
      <c r="A1117" t="s">
        <v>4666</v>
      </c>
      <c r="B1117" t="s">
        <v>4667</v>
      </c>
      <c r="C1117" t="s">
        <v>4668</v>
      </c>
      <c r="D1117" t="s">
        <v>85</v>
      </c>
      <c r="E1117">
        <v>0</v>
      </c>
      <c r="F1117" t="s">
        <v>85</v>
      </c>
      <c r="G1117" t="s">
        <v>85</v>
      </c>
    </row>
    <row r="1118" spans="1:7" x14ac:dyDescent="0.3">
      <c r="A1118" t="s">
        <v>3654</v>
      </c>
      <c r="B1118" t="s">
        <v>3656</v>
      </c>
      <c r="C1118" t="s">
        <v>1295</v>
      </c>
      <c r="D1118" t="s">
        <v>88</v>
      </c>
      <c r="E1118">
        <v>14600</v>
      </c>
      <c r="F1118" t="s">
        <v>1415</v>
      </c>
      <c r="G1118" t="s">
        <v>1415</v>
      </c>
    </row>
    <row r="1119" spans="1:7" x14ac:dyDescent="0.3">
      <c r="A1119" t="s">
        <v>3894</v>
      </c>
      <c r="B1119" t="s">
        <v>3895</v>
      </c>
      <c r="C1119" t="s">
        <v>3896</v>
      </c>
      <c r="D1119" t="s">
        <v>85</v>
      </c>
      <c r="E1119">
        <v>1315</v>
      </c>
      <c r="F1119" t="s">
        <v>85</v>
      </c>
      <c r="G1119" t="s">
        <v>85</v>
      </c>
    </row>
    <row r="1120" spans="1:7" x14ac:dyDescent="0.3">
      <c r="A1120" t="s">
        <v>3076</v>
      </c>
      <c r="B1120" t="s">
        <v>3077</v>
      </c>
      <c r="C1120" t="s">
        <v>3078</v>
      </c>
      <c r="D1120" t="s">
        <v>85</v>
      </c>
      <c r="E1120">
        <v>0</v>
      </c>
      <c r="F1120" t="s">
        <v>85</v>
      </c>
      <c r="G1120" t="s">
        <v>85</v>
      </c>
    </row>
    <row r="1121" spans="1:7" x14ac:dyDescent="0.3">
      <c r="A1121" t="s">
        <v>3082</v>
      </c>
      <c r="B1121" t="s">
        <v>3083</v>
      </c>
      <c r="C1121" t="s">
        <v>3084</v>
      </c>
      <c r="D1121" t="s">
        <v>85</v>
      </c>
      <c r="E1121">
        <v>0</v>
      </c>
      <c r="F1121" t="s">
        <v>85</v>
      </c>
      <c r="G1121" t="s">
        <v>85</v>
      </c>
    </row>
    <row r="1122" spans="1:7" x14ac:dyDescent="0.3">
      <c r="A1122" t="s">
        <v>3085</v>
      </c>
      <c r="B1122" t="s">
        <v>1942</v>
      </c>
      <c r="C1122" t="s">
        <v>3086</v>
      </c>
      <c r="D1122" t="s">
        <v>85</v>
      </c>
      <c r="E1122">
        <v>0</v>
      </c>
      <c r="F1122" t="s">
        <v>85</v>
      </c>
      <c r="G1122" t="s">
        <v>85</v>
      </c>
    </row>
    <row r="1123" spans="1:7" x14ac:dyDescent="0.3">
      <c r="A1123" t="s">
        <v>1940</v>
      </c>
      <c r="B1123" t="s">
        <v>1942</v>
      </c>
      <c r="C1123" t="s">
        <v>1932</v>
      </c>
      <c r="D1123" t="s">
        <v>88</v>
      </c>
      <c r="E1123">
        <v>8600</v>
      </c>
      <c r="F1123" t="s">
        <v>1415</v>
      </c>
      <c r="G1123" t="s">
        <v>1415</v>
      </c>
    </row>
    <row r="1124" spans="1:7" x14ac:dyDescent="0.3">
      <c r="A1124" t="s">
        <v>1945</v>
      </c>
      <c r="B1124" t="s">
        <v>1942</v>
      </c>
      <c r="C1124" t="s">
        <v>1932</v>
      </c>
      <c r="D1124" t="s">
        <v>88</v>
      </c>
      <c r="E1124">
        <v>8600</v>
      </c>
      <c r="F1124" t="s">
        <v>1415</v>
      </c>
      <c r="G1124" t="s">
        <v>1415</v>
      </c>
    </row>
    <row r="1125" spans="1:7" x14ac:dyDescent="0.3">
      <c r="A1125" t="s">
        <v>1774</v>
      </c>
      <c r="B1125" t="s">
        <v>1942</v>
      </c>
      <c r="C1125" t="s">
        <v>1932</v>
      </c>
      <c r="D1125" t="s">
        <v>88</v>
      </c>
      <c r="E1125">
        <v>9300</v>
      </c>
      <c r="F1125" t="s">
        <v>1415</v>
      </c>
      <c r="G1125" t="s">
        <v>1415</v>
      </c>
    </row>
    <row r="1126" spans="1:7" x14ac:dyDescent="0.3">
      <c r="A1126" t="s">
        <v>1949</v>
      </c>
      <c r="B1126" t="s">
        <v>1942</v>
      </c>
      <c r="C1126" t="s">
        <v>1932</v>
      </c>
      <c r="D1126" t="s">
        <v>88</v>
      </c>
      <c r="E1126">
        <v>9300</v>
      </c>
      <c r="F1126" t="s">
        <v>1415</v>
      </c>
      <c r="G1126" t="s">
        <v>1415</v>
      </c>
    </row>
    <row r="1127" spans="1:7" x14ac:dyDescent="0.3">
      <c r="A1127" t="s">
        <v>1959</v>
      </c>
      <c r="B1127" t="s">
        <v>1942</v>
      </c>
      <c r="C1127" t="s">
        <v>1932</v>
      </c>
      <c r="D1127" t="s">
        <v>88</v>
      </c>
      <c r="E1127">
        <v>9300</v>
      </c>
      <c r="F1127" t="s">
        <v>1415</v>
      </c>
      <c r="G1127" t="s">
        <v>1415</v>
      </c>
    </row>
    <row r="1128" spans="1:7" x14ac:dyDescent="0.3">
      <c r="A1128" t="s">
        <v>1961</v>
      </c>
      <c r="B1128" t="s">
        <v>1942</v>
      </c>
      <c r="C1128" t="s">
        <v>1932</v>
      </c>
      <c r="D1128" t="s">
        <v>88</v>
      </c>
      <c r="E1128">
        <v>9300</v>
      </c>
      <c r="F1128" t="s">
        <v>1415</v>
      </c>
      <c r="G1128" t="s">
        <v>1415</v>
      </c>
    </row>
    <row r="1129" spans="1:7" x14ac:dyDescent="0.3">
      <c r="A1129" t="s">
        <v>1462</v>
      </c>
      <c r="B1129" t="s">
        <v>1942</v>
      </c>
      <c r="C1129" t="s">
        <v>1932</v>
      </c>
      <c r="D1129" t="s">
        <v>88</v>
      </c>
      <c r="E1129">
        <v>9300</v>
      </c>
      <c r="F1129" t="s">
        <v>1415</v>
      </c>
      <c r="G1129" t="s">
        <v>1415</v>
      </c>
    </row>
    <row r="1130" spans="1:7" x14ac:dyDescent="0.3">
      <c r="A1130" t="s">
        <v>1774</v>
      </c>
      <c r="B1130" t="s">
        <v>1967</v>
      </c>
      <c r="C1130" t="s">
        <v>969</v>
      </c>
      <c r="D1130" t="s">
        <v>88</v>
      </c>
      <c r="E1130">
        <v>9300</v>
      </c>
      <c r="F1130" t="s">
        <v>1415</v>
      </c>
      <c r="G1130" t="s">
        <v>1415</v>
      </c>
    </row>
    <row r="1131" spans="1:7" x14ac:dyDescent="0.3">
      <c r="A1131" t="s">
        <v>1949</v>
      </c>
      <c r="B1131" t="s">
        <v>1967</v>
      </c>
      <c r="C1131" t="s">
        <v>969</v>
      </c>
      <c r="D1131" t="s">
        <v>88</v>
      </c>
      <c r="E1131">
        <v>9300</v>
      </c>
      <c r="F1131" t="s">
        <v>1415</v>
      </c>
      <c r="G1131" t="s">
        <v>1415</v>
      </c>
    </row>
    <row r="1132" spans="1:7" x14ac:dyDescent="0.3">
      <c r="A1132" t="s">
        <v>1940</v>
      </c>
      <c r="B1132" t="s">
        <v>3576</v>
      </c>
      <c r="C1132" t="s">
        <v>477</v>
      </c>
      <c r="D1132" t="s">
        <v>88</v>
      </c>
      <c r="E1132">
        <v>11160</v>
      </c>
      <c r="F1132" t="s">
        <v>1415</v>
      </c>
      <c r="G1132" t="s">
        <v>1415</v>
      </c>
    </row>
    <row r="1133" spans="1:7" x14ac:dyDescent="0.3">
      <c r="A1133" t="s">
        <v>1949</v>
      </c>
      <c r="B1133" t="s">
        <v>3576</v>
      </c>
      <c r="C1133" t="s">
        <v>477</v>
      </c>
      <c r="D1133" t="s">
        <v>88</v>
      </c>
      <c r="E1133">
        <v>11160</v>
      </c>
      <c r="F1133" t="s">
        <v>1415</v>
      </c>
      <c r="G1133" t="s">
        <v>1415</v>
      </c>
    </row>
    <row r="1134" spans="1:7" x14ac:dyDescent="0.3">
      <c r="A1134" t="s">
        <v>4956</v>
      </c>
      <c r="B1134" t="s">
        <v>4957</v>
      </c>
      <c r="C1134" t="s">
        <v>4958</v>
      </c>
      <c r="D1134" t="s">
        <v>85</v>
      </c>
      <c r="E1134">
        <v>0</v>
      </c>
      <c r="F1134" t="s">
        <v>85</v>
      </c>
      <c r="G1134" t="s">
        <v>85</v>
      </c>
    </row>
    <row r="1135" spans="1:7" x14ac:dyDescent="0.3">
      <c r="A1135" t="s">
        <v>5402</v>
      </c>
      <c r="B1135" t="s">
        <v>5403</v>
      </c>
      <c r="C1135" t="s">
        <v>5404</v>
      </c>
      <c r="D1135" t="s">
        <v>85</v>
      </c>
      <c r="E1135">
        <v>839</v>
      </c>
      <c r="F1135" t="s">
        <v>85</v>
      </c>
      <c r="G1135" t="s">
        <v>85</v>
      </c>
    </row>
    <row r="1136" spans="1:7" x14ac:dyDescent="0.3">
      <c r="A1136" t="s">
        <v>2569</v>
      </c>
      <c r="B1136" t="s">
        <v>3096</v>
      </c>
      <c r="C1136" t="s">
        <v>3097</v>
      </c>
      <c r="D1136" t="s">
        <v>85</v>
      </c>
      <c r="E1136">
        <v>0</v>
      </c>
      <c r="F1136" t="s">
        <v>85</v>
      </c>
      <c r="G1136" t="s">
        <v>85</v>
      </c>
    </row>
    <row r="1137" spans="1:7" x14ac:dyDescent="0.3">
      <c r="A1137" t="s">
        <v>3093</v>
      </c>
      <c r="B1137" t="s">
        <v>3094</v>
      </c>
      <c r="C1137" t="s">
        <v>3095</v>
      </c>
      <c r="D1137" t="s">
        <v>85</v>
      </c>
      <c r="E1137">
        <v>0</v>
      </c>
      <c r="F1137" t="s">
        <v>85</v>
      </c>
      <c r="G1137" t="s">
        <v>85</v>
      </c>
    </row>
    <row r="1138" spans="1:7" x14ac:dyDescent="0.3">
      <c r="A1138" t="s">
        <v>3101</v>
      </c>
      <c r="B1138" t="s">
        <v>3102</v>
      </c>
      <c r="C1138" t="s">
        <v>3103</v>
      </c>
      <c r="D1138" t="s">
        <v>85</v>
      </c>
      <c r="E1138">
        <v>0</v>
      </c>
      <c r="F1138" t="s">
        <v>85</v>
      </c>
      <c r="G1138" t="s">
        <v>85</v>
      </c>
    </row>
    <row r="1139" spans="1:7" x14ac:dyDescent="0.3">
      <c r="A1139" t="s">
        <v>3116</v>
      </c>
      <c r="B1139" t="s">
        <v>3117</v>
      </c>
      <c r="C1139" t="s">
        <v>3118</v>
      </c>
      <c r="D1139" t="s">
        <v>85</v>
      </c>
      <c r="E1139">
        <v>682</v>
      </c>
      <c r="F1139" t="s">
        <v>85</v>
      </c>
      <c r="G1139" t="s">
        <v>85</v>
      </c>
    </row>
    <row r="1140" spans="1:7" x14ac:dyDescent="0.3">
      <c r="A1140" t="s">
        <v>3116</v>
      </c>
      <c r="B1140" t="s">
        <v>3119</v>
      </c>
      <c r="C1140" t="s">
        <v>3120</v>
      </c>
      <c r="D1140" t="s">
        <v>85</v>
      </c>
      <c r="E1140">
        <v>0</v>
      </c>
      <c r="F1140" t="s">
        <v>85</v>
      </c>
      <c r="G1140" t="s">
        <v>85</v>
      </c>
    </row>
    <row r="1141" spans="1:7" x14ac:dyDescent="0.3">
      <c r="A1141" t="s">
        <v>3121</v>
      </c>
      <c r="B1141" t="s">
        <v>3122</v>
      </c>
      <c r="C1141" t="s">
        <v>3123</v>
      </c>
      <c r="D1141" t="s">
        <v>85</v>
      </c>
      <c r="E1141">
        <v>601</v>
      </c>
      <c r="F1141" t="s">
        <v>85</v>
      </c>
      <c r="G1141" t="s">
        <v>85</v>
      </c>
    </row>
    <row r="1142" spans="1:7" x14ac:dyDescent="0.3">
      <c r="A1142" t="s">
        <v>3116</v>
      </c>
      <c r="B1142" t="s">
        <v>3126</v>
      </c>
      <c r="C1142" t="s">
        <v>3127</v>
      </c>
      <c r="D1142" t="s">
        <v>85</v>
      </c>
      <c r="E1142">
        <v>0</v>
      </c>
      <c r="F1142" t="s">
        <v>85</v>
      </c>
      <c r="G1142" t="s">
        <v>85</v>
      </c>
    </row>
    <row r="1143" spans="1:7" x14ac:dyDescent="0.3">
      <c r="A1143" t="s">
        <v>3116</v>
      </c>
      <c r="B1143" t="s">
        <v>3128</v>
      </c>
      <c r="C1143" t="s">
        <v>3129</v>
      </c>
      <c r="D1143" t="s">
        <v>85</v>
      </c>
      <c r="E1143">
        <v>458</v>
      </c>
      <c r="F1143" t="s">
        <v>85</v>
      </c>
      <c r="G1143" t="s">
        <v>85</v>
      </c>
    </row>
    <row r="1144" spans="1:7" x14ac:dyDescent="0.3">
      <c r="A1144" t="s">
        <v>6265</v>
      </c>
      <c r="B1144" t="s">
        <v>6266</v>
      </c>
      <c r="C1144" t="s">
        <v>6267</v>
      </c>
      <c r="D1144" t="s">
        <v>85</v>
      </c>
      <c r="E1144">
        <v>0</v>
      </c>
      <c r="F1144" t="s">
        <v>85</v>
      </c>
      <c r="G1144" t="s">
        <v>85</v>
      </c>
    </row>
    <row r="1145" spans="1:7" x14ac:dyDescent="0.3">
      <c r="A1145" t="s">
        <v>3135</v>
      </c>
      <c r="B1145" t="s">
        <v>3136</v>
      </c>
      <c r="C1145" t="s">
        <v>3137</v>
      </c>
      <c r="D1145" t="s">
        <v>85</v>
      </c>
      <c r="E1145">
        <v>0</v>
      </c>
      <c r="F1145" t="s">
        <v>85</v>
      </c>
      <c r="G1145" t="s">
        <v>85</v>
      </c>
    </row>
    <row r="1146" spans="1:7" x14ac:dyDescent="0.3">
      <c r="A1146" t="s">
        <v>3141</v>
      </c>
      <c r="B1146" t="s">
        <v>3142</v>
      </c>
      <c r="C1146" t="s">
        <v>3143</v>
      </c>
      <c r="D1146" t="s">
        <v>85</v>
      </c>
      <c r="E1146">
        <v>0</v>
      </c>
      <c r="F1146" t="s">
        <v>85</v>
      </c>
      <c r="G1146" t="s">
        <v>85</v>
      </c>
    </row>
    <row r="1147" spans="1:7" x14ac:dyDescent="0.3">
      <c r="A1147" t="s">
        <v>2131</v>
      </c>
      <c r="B1147" t="s">
        <v>2140</v>
      </c>
      <c r="C1147" t="s">
        <v>547</v>
      </c>
      <c r="D1147" t="s">
        <v>85</v>
      </c>
      <c r="E1147">
        <v>2064</v>
      </c>
      <c r="F1147" t="s">
        <v>85</v>
      </c>
      <c r="G1147" t="s">
        <v>85</v>
      </c>
    </row>
    <row r="1148" spans="1:7" x14ac:dyDescent="0.3">
      <c r="A1148" t="s">
        <v>3148</v>
      </c>
      <c r="B1148" t="s">
        <v>3149</v>
      </c>
      <c r="C1148" t="s">
        <v>3150</v>
      </c>
      <c r="D1148" t="s">
        <v>85</v>
      </c>
      <c r="E1148">
        <v>3175</v>
      </c>
      <c r="F1148" t="s">
        <v>85</v>
      </c>
      <c r="G1148" t="s">
        <v>85</v>
      </c>
    </row>
    <row r="1149" spans="1:7" x14ac:dyDescent="0.3">
      <c r="A1149" t="s">
        <v>2918</v>
      </c>
      <c r="B1149" t="s">
        <v>5390</v>
      </c>
      <c r="C1149" t="s">
        <v>5391</v>
      </c>
      <c r="D1149" t="s">
        <v>85</v>
      </c>
      <c r="E1149">
        <v>0</v>
      </c>
      <c r="F1149" t="s">
        <v>85</v>
      </c>
      <c r="G1149" t="s">
        <v>85</v>
      </c>
    </row>
    <row r="1150" spans="1:7" x14ac:dyDescent="0.3">
      <c r="A1150" t="s">
        <v>4945</v>
      </c>
      <c r="B1150" t="s">
        <v>4948</v>
      </c>
      <c r="C1150" t="s">
        <v>4949</v>
      </c>
      <c r="D1150" t="s">
        <v>85</v>
      </c>
      <c r="E1150">
        <v>0</v>
      </c>
      <c r="F1150" t="s">
        <v>85</v>
      </c>
      <c r="G1150" t="s">
        <v>85</v>
      </c>
    </row>
    <row r="1151" spans="1:7" x14ac:dyDescent="0.3">
      <c r="A1151" t="s">
        <v>1350</v>
      </c>
      <c r="B1151" t="s">
        <v>6437</v>
      </c>
      <c r="C1151" t="s">
        <v>6438</v>
      </c>
      <c r="D1151" t="s">
        <v>88</v>
      </c>
      <c r="E1151">
        <v>8700</v>
      </c>
      <c r="F1151" t="s">
        <v>1415</v>
      </c>
      <c r="G1151" t="s">
        <v>1415</v>
      </c>
    </row>
    <row r="1152" spans="1:7" x14ac:dyDescent="0.3">
      <c r="A1152" t="s">
        <v>1439</v>
      </c>
      <c r="B1152" t="s">
        <v>6437</v>
      </c>
      <c r="C1152" t="s">
        <v>6438</v>
      </c>
      <c r="D1152" t="s">
        <v>88</v>
      </c>
      <c r="E1152">
        <v>8700</v>
      </c>
      <c r="F1152" t="s">
        <v>1415</v>
      </c>
      <c r="G1152" t="s">
        <v>1415</v>
      </c>
    </row>
    <row r="1153" spans="1:7" x14ac:dyDescent="0.3">
      <c r="A1153" t="s">
        <v>6125</v>
      </c>
      <c r="B1153" t="s">
        <v>6126</v>
      </c>
      <c r="C1153" t="s">
        <v>6127</v>
      </c>
      <c r="D1153" t="s">
        <v>85</v>
      </c>
      <c r="E1153">
        <v>0</v>
      </c>
      <c r="F1153" t="s">
        <v>85</v>
      </c>
      <c r="G1153" t="s">
        <v>85</v>
      </c>
    </row>
    <row r="1154" spans="1:7" x14ac:dyDescent="0.3">
      <c r="A1154" t="s">
        <v>3932</v>
      </c>
      <c r="B1154" t="s">
        <v>3933</v>
      </c>
      <c r="C1154" t="s">
        <v>3934</v>
      </c>
      <c r="D1154" t="s">
        <v>85</v>
      </c>
      <c r="E1154">
        <v>600</v>
      </c>
      <c r="F1154" t="s">
        <v>85</v>
      </c>
      <c r="G1154" t="s">
        <v>85</v>
      </c>
    </row>
    <row r="1155" spans="1:7" x14ac:dyDescent="0.3">
      <c r="A1155" t="s">
        <v>3506</v>
      </c>
      <c r="B1155" t="s">
        <v>3507</v>
      </c>
      <c r="C1155" t="s">
        <v>3508</v>
      </c>
      <c r="D1155" t="s">
        <v>85</v>
      </c>
      <c r="E1155">
        <v>556</v>
      </c>
      <c r="F1155" t="s">
        <v>85</v>
      </c>
      <c r="G1155" t="s">
        <v>85</v>
      </c>
    </row>
    <row r="1156" spans="1:7" x14ac:dyDescent="0.3">
      <c r="A1156" t="s">
        <v>3161</v>
      </c>
      <c r="B1156" t="s">
        <v>4739</v>
      </c>
      <c r="C1156" t="s">
        <v>4740</v>
      </c>
      <c r="D1156" t="s">
        <v>85</v>
      </c>
      <c r="E1156">
        <v>612</v>
      </c>
      <c r="F1156" t="s">
        <v>85</v>
      </c>
      <c r="G1156" t="s">
        <v>85</v>
      </c>
    </row>
    <row r="1157" spans="1:7" x14ac:dyDescent="0.3">
      <c r="A1157" t="s">
        <v>3169</v>
      </c>
      <c r="B1157" t="s">
        <v>3170</v>
      </c>
      <c r="C1157" t="s">
        <v>3171</v>
      </c>
      <c r="D1157" t="s">
        <v>85</v>
      </c>
      <c r="E1157">
        <v>0</v>
      </c>
      <c r="F1157" t="s">
        <v>85</v>
      </c>
      <c r="G1157" t="s">
        <v>85</v>
      </c>
    </row>
    <row r="1158" spans="1:7" x14ac:dyDescent="0.3">
      <c r="A1158" t="s">
        <v>4731</v>
      </c>
      <c r="B1158" t="s">
        <v>4732</v>
      </c>
      <c r="C1158" t="s">
        <v>4733</v>
      </c>
      <c r="D1158" t="s">
        <v>85</v>
      </c>
      <c r="E1158">
        <v>485</v>
      </c>
      <c r="F1158" t="s">
        <v>85</v>
      </c>
      <c r="G1158" t="s">
        <v>85</v>
      </c>
    </row>
    <row r="1159" spans="1:7" x14ac:dyDescent="0.3">
      <c r="A1159" t="s">
        <v>2131</v>
      </c>
      <c r="B1159" t="s">
        <v>7492</v>
      </c>
      <c r="C1159" t="s">
        <v>7487</v>
      </c>
      <c r="D1159" t="s">
        <v>85</v>
      </c>
      <c r="E1159">
        <v>5080</v>
      </c>
      <c r="F1159" t="s">
        <v>85</v>
      </c>
      <c r="G1159" t="s">
        <v>85</v>
      </c>
    </row>
    <row r="1160" spans="1:7" x14ac:dyDescent="0.3">
      <c r="A1160" t="s">
        <v>3024</v>
      </c>
      <c r="B1160" t="s">
        <v>3178</v>
      </c>
      <c r="C1160" t="s">
        <v>3179</v>
      </c>
      <c r="D1160" t="s">
        <v>85</v>
      </c>
      <c r="E1160">
        <v>0</v>
      </c>
      <c r="F1160" t="s">
        <v>85</v>
      </c>
      <c r="G1160" t="s">
        <v>85</v>
      </c>
    </row>
    <row r="1161" spans="1:7" x14ac:dyDescent="0.3">
      <c r="A1161" t="s">
        <v>7340</v>
      </c>
      <c r="B1161" t="s">
        <v>7387</v>
      </c>
      <c r="C1161" t="s">
        <v>7388</v>
      </c>
      <c r="D1161" t="s">
        <v>85</v>
      </c>
      <c r="E1161">
        <v>0</v>
      </c>
      <c r="F1161" t="s">
        <v>85</v>
      </c>
      <c r="G1161" t="s">
        <v>85</v>
      </c>
    </row>
    <row r="1162" spans="1:7" x14ac:dyDescent="0.3">
      <c r="A1162" t="s">
        <v>7748</v>
      </c>
      <c r="B1162" t="s">
        <v>7798</v>
      </c>
      <c r="C1162" t="s">
        <v>7799</v>
      </c>
      <c r="D1162" t="s">
        <v>85</v>
      </c>
      <c r="E1162">
        <v>0</v>
      </c>
      <c r="F1162" t="s">
        <v>85</v>
      </c>
      <c r="G1162" t="s">
        <v>85</v>
      </c>
    </row>
    <row r="1163" spans="1:7" x14ac:dyDescent="0.3">
      <c r="A1163" t="s">
        <v>3182</v>
      </c>
      <c r="B1163" t="s">
        <v>3183</v>
      </c>
      <c r="C1163" t="s">
        <v>3184</v>
      </c>
      <c r="D1163" t="s">
        <v>88</v>
      </c>
      <c r="E1163">
        <v>24131</v>
      </c>
      <c r="F1163" t="s">
        <v>1415</v>
      </c>
      <c r="G1163" t="s">
        <v>1415</v>
      </c>
    </row>
    <row r="1164" spans="1:7" x14ac:dyDescent="0.3">
      <c r="A1164" t="s">
        <v>3185</v>
      </c>
      <c r="B1164" t="s">
        <v>3186</v>
      </c>
      <c r="C1164" t="s">
        <v>3187</v>
      </c>
      <c r="D1164" t="s">
        <v>85</v>
      </c>
      <c r="E1164">
        <v>599</v>
      </c>
      <c r="F1164" t="s">
        <v>85</v>
      </c>
      <c r="G1164" t="s">
        <v>85</v>
      </c>
    </row>
    <row r="1165" spans="1:7" x14ac:dyDescent="0.3">
      <c r="A1165" t="s">
        <v>4343</v>
      </c>
      <c r="B1165" t="s">
        <v>6641</v>
      </c>
      <c r="C1165" t="s">
        <v>439</v>
      </c>
      <c r="D1165" t="s">
        <v>88</v>
      </c>
      <c r="E1165">
        <v>12837</v>
      </c>
      <c r="F1165" t="s">
        <v>1415</v>
      </c>
      <c r="G1165" t="s">
        <v>1415</v>
      </c>
    </row>
    <row r="1166" spans="1:7" x14ac:dyDescent="0.3">
      <c r="A1166" t="s">
        <v>3191</v>
      </c>
      <c r="B1166" t="s">
        <v>3192</v>
      </c>
      <c r="C1166" t="s">
        <v>3193</v>
      </c>
      <c r="D1166" t="s">
        <v>85</v>
      </c>
      <c r="E1166">
        <v>0</v>
      </c>
      <c r="F1166" t="s">
        <v>85</v>
      </c>
      <c r="G1166" t="s">
        <v>85</v>
      </c>
    </row>
    <row r="1167" spans="1:7" x14ac:dyDescent="0.3">
      <c r="A1167" t="s">
        <v>3965</v>
      </c>
      <c r="B1167" t="s">
        <v>3966</v>
      </c>
      <c r="C1167" t="s">
        <v>3967</v>
      </c>
      <c r="D1167" t="s">
        <v>85</v>
      </c>
      <c r="E1167">
        <v>0</v>
      </c>
      <c r="F1167" t="s">
        <v>85</v>
      </c>
      <c r="G1167" t="s">
        <v>85</v>
      </c>
    </row>
    <row r="1168" spans="1:7" x14ac:dyDescent="0.3">
      <c r="A1168" t="s">
        <v>4930</v>
      </c>
      <c r="B1168" t="s">
        <v>3966</v>
      </c>
      <c r="C1168" t="s">
        <v>4931</v>
      </c>
      <c r="D1168" t="s">
        <v>85</v>
      </c>
      <c r="E1168">
        <v>0</v>
      </c>
      <c r="F1168" t="s">
        <v>85</v>
      </c>
      <c r="G1168" t="s">
        <v>85</v>
      </c>
    </row>
    <row r="1169" spans="1:7" x14ac:dyDescent="0.3">
      <c r="A1169" t="s">
        <v>4109</v>
      </c>
      <c r="B1169" t="s">
        <v>3966</v>
      </c>
      <c r="C1169" t="s">
        <v>7720</v>
      </c>
      <c r="D1169" t="s">
        <v>85</v>
      </c>
      <c r="E1169">
        <v>1542</v>
      </c>
      <c r="F1169" t="s">
        <v>85</v>
      </c>
      <c r="G1169" t="s">
        <v>85</v>
      </c>
    </row>
    <row r="1170" spans="1:7" x14ac:dyDescent="0.3">
      <c r="A1170" t="s">
        <v>3448</v>
      </c>
      <c r="B1170" t="s">
        <v>3449</v>
      </c>
      <c r="C1170" t="s">
        <v>3450</v>
      </c>
      <c r="D1170" t="s">
        <v>85</v>
      </c>
      <c r="E1170">
        <v>340</v>
      </c>
      <c r="F1170" t="s">
        <v>85</v>
      </c>
      <c r="G1170" t="s">
        <v>85</v>
      </c>
    </row>
    <row r="1171" spans="1:7" x14ac:dyDescent="0.3">
      <c r="A1171" t="s">
        <v>3197</v>
      </c>
      <c r="B1171" t="s">
        <v>3198</v>
      </c>
      <c r="C1171" t="s">
        <v>3199</v>
      </c>
      <c r="D1171" t="s">
        <v>85</v>
      </c>
      <c r="E1171">
        <v>0</v>
      </c>
      <c r="F1171" t="s">
        <v>85</v>
      </c>
      <c r="G1171" t="s">
        <v>85</v>
      </c>
    </row>
    <row r="1172" spans="1:7" x14ac:dyDescent="0.3">
      <c r="A1172" t="s">
        <v>3200</v>
      </c>
      <c r="B1172" t="s">
        <v>3201</v>
      </c>
      <c r="C1172" t="s">
        <v>3202</v>
      </c>
      <c r="D1172" t="s">
        <v>85</v>
      </c>
      <c r="E1172">
        <v>0</v>
      </c>
      <c r="F1172" t="s">
        <v>85</v>
      </c>
      <c r="G1172" t="s">
        <v>85</v>
      </c>
    </row>
    <row r="1173" spans="1:7" x14ac:dyDescent="0.3">
      <c r="A1173" t="s">
        <v>3203</v>
      </c>
      <c r="B1173" t="s">
        <v>3204</v>
      </c>
      <c r="C1173" t="s">
        <v>3205</v>
      </c>
      <c r="D1173" t="s">
        <v>85</v>
      </c>
      <c r="E1173">
        <v>1202</v>
      </c>
      <c r="F1173" t="s">
        <v>85</v>
      </c>
      <c r="G1173" t="s">
        <v>85</v>
      </c>
    </row>
    <row r="1174" spans="1:7" x14ac:dyDescent="0.3">
      <c r="A1174" t="s">
        <v>3203</v>
      </c>
      <c r="B1174" t="s">
        <v>3206</v>
      </c>
      <c r="C1174" t="s">
        <v>3207</v>
      </c>
      <c r="D1174" t="s">
        <v>85</v>
      </c>
      <c r="E1174">
        <v>0</v>
      </c>
      <c r="F1174" t="s">
        <v>85</v>
      </c>
      <c r="G1174" t="s">
        <v>85</v>
      </c>
    </row>
    <row r="1175" spans="1:7" x14ac:dyDescent="0.3">
      <c r="A1175" t="s">
        <v>3208</v>
      </c>
      <c r="B1175" t="s">
        <v>3209</v>
      </c>
      <c r="C1175" t="s">
        <v>3210</v>
      </c>
      <c r="D1175" t="s">
        <v>85</v>
      </c>
      <c r="E1175">
        <v>460</v>
      </c>
      <c r="F1175" t="s">
        <v>85</v>
      </c>
      <c r="G1175" t="s">
        <v>85</v>
      </c>
    </row>
    <row r="1176" spans="1:7" x14ac:dyDescent="0.3">
      <c r="A1176" t="s">
        <v>3448</v>
      </c>
      <c r="B1176" t="s">
        <v>3451</v>
      </c>
      <c r="C1176" t="s">
        <v>3452</v>
      </c>
      <c r="D1176" t="s">
        <v>85</v>
      </c>
      <c r="E1176">
        <v>600</v>
      </c>
      <c r="F1176" t="s">
        <v>85</v>
      </c>
      <c r="G1176" t="s">
        <v>85</v>
      </c>
    </row>
    <row r="1177" spans="1:7" x14ac:dyDescent="0.3">
      <c r="A1177" t="s">
        <v>3211</v>
      </c>
      <c r="B1177" t="s">
        <v>3212</v>
      </c>
      <c r="C1177" t="s">
        <v>3213</v>
      </c>
      <c r="D1177" t="s">
        <v>85</v>
      </c>
      <c r="E1177">
        <v>0</v>
      </c>
      <c r="F1177" t="s">
        <v>85</v>
      </c>
      <c r="G1177" t="s">
        <v>85</v>
      </c>
    </row>
    <row r="1178" spans="1:7" x14ac:dyDescent="0.3">
      <c r="A1178" t="s">
        <v>3216</v>
      </c>
      <c r="B1178" t="s">
        <v>3217</v>
      </c>
      <c r="C1178" t="s">
        <v>3218</v>
      </c>
      <c r="D1178" t="s">
        <v>85</v>
      </c>
      <c r="E1178">
        <v>1542</v>
      </c>
      <c r="F1178" t="s">
        <v>85</v>
      </c>
      <c r="G1178" t="s">
        <v>85</v>
      </c>
    </row>
    <row r="1179" spans="1:7" x14ac:dyDescent="0.3">
      <c r="A1179" t="s">
        <v>2747</v>
      </c>
      <c r="B1179" t="s">
        <v>3475</v>
      </c>
      <c r="C1179" t="s">
        <v>3476</v>
      </c>
      <c r="D1179" t="s">
        <v>85</v>
      </c>
      <c r="E1179">
        <v>0</v>
      </c>
      <c r="F1179" t="s">
        <v>85</v>
      </c>
      <c r="G1179" t="s">
        <v>85</v>
      </c>
    </row>
    <row r="1180" spans="1:7" x14ac:dyDescent="0.3">
      <c r="A1180" t="s">
        <v>3230</v>
      </c>
      <c r="B1180" t="s">
        <v>3231</v>
      </c>
      <c r="C1180" t="s">
        <v>3232</v>
      </c>
      <c r="D1180" t="s">
        <v>85</v>
      </c>
      <c r="E1180">
        <v>0</v>
      </c>
      <c r="F1180" t="s">
        <v>85</v>
      </c>
      <c r="G1180" t="s">
        <v>85</v>
      </c>
    </row>
    <row r="1181" spans="1:7" x14ac:dyDescent="0.3">
      <c r="A1181" t="s">
        <v>1730</v>
      </c>
      <c r="B1181" t="s">
        <v>3233</v>
      </c>
      <c r="C1181" t="s">
        <v>3234</v>
      </c>
      <c r="D1181" t="s">
        <v>85</v>
      </c>
      <c r="E1181">
        <v>862</v>
      </c>
      <c r="F1181" t="s">
        <v>85</v>
      </c>
      <c r="G1181" t="s">
        <v>85</v>
      </c>
    </row>
    <row r="1182" spans="1:7" x14ac:dyDescent="0.3">
      <c r="A1182" t="s">
        <v>4528</v>
      </c>
      <c r="B1182" t="s">
        <v>4529</v>
      </c>
      <c r="C1182" t="s">
        <v>4530</v>
      </c>
      <c r="D1182" t="s">
        <v>85</v>
      </c>
      <c r="E1182">
        <v>0</v>
      </c>
      <c r="F1182" t="s">
        <v>85</v>
      </c>
      <c r="G1182" t="s">
        <v>85</v>
      </c>
    </row>
    <row r="1183" spans="1:7" x14ac:dyDescent="0.3">
      <c r="A1183" t="s">
        <v>3235</v>
      </c>
      <c r="B1183" t="s">
        <v>3236</v>
      </c>
      <c r="C1183" t="s">
        <v>3237</v>
      </c>
      <c r="D1183" t="s">
        <v>85</v>
      </c>
      <c r="E1183">
        <v>0</v>
      </c>
      <c r="F1183" t="s">
        <v>85</v>
      </c>
      <c r="G1183" t="s">
        <v>85</v>
      </c>
    </row>
    <row r="1184" spans="1:7" x14ac:dyDescent="0.3">
      <c r="A1184" t="s">
        <v>1730</v>
      </c>
      <c r="B1184" t="s">
        <v>3241</v>
      </c>
      <c r="C1184" t="s">
        <v>3242</v>
      </c>
      <c r="D1184" t="s">
        <v>85</v>
      </c>
      <c r="E1184">
        <v>0</v>
      </c>
      <c r="F1184" t="s">
        <v>85</v>
      </c>
      <c r="G1184" t="s">
        <v>85</v>
      </c>
    </row>
    <row r="1185" spans="1:7" x14ac:dyDescent="0.3">
      <c r="A1185" t="s">
        <v>2501</v>
      </c>
      <c r="B1185" t="s">
        <v>3243</v>
      </c>
      <c r="C1185" t="s">
        <v>3244</v>
      </c>
      <c r="D1185" t="s">
        <v>85</v>
      </c>
      <c r="E1185">
        <v>0</v>
      </c>
      <c r="F1185" t="s">
        <v>85</v>
      </c>
      <c r="G1185" t="s">
        <v>85</v>
      </c>
    </row>
    <row r="1186" spans="1:7" x14ac:dyDescent="0.3">
      <c r="A1186" t="s">
        <v>3245</v>
      </c>
      <c r="B1186" t="s">
        <v>3246</v>
      </c>
      <c r="C1186" t="s">
        <v>3247</v>
      </c>
      <c r="D1186" t="s">
        <v>85</v>
      </c>
      <c r="E1186">
        <v>0</v>
      </c>
      <c r="F1186" t="s">
        <v>85</v>
      </c>
      <c r="G1186" t="s">
        <v>85</v>
      </c>
    </row>
    <row r="1187" spans="1:7" x14ac:dyDescent="0.3">
      <c r="A1187" t="s">
        <v>3245</v>
      </c>
      <c r="B1187" t="s">
        <v>3248</v>
      </c>
      <c r="C1187" t="s">
        <v>3249</v>
      </c>
      <c r="D1187" t="s">
        <v>85</v>
      </c>
      <c r="E1187">
        <v>0</v>
      </c>
      <c r="F1187" t="s">
        <v>85</v>
      </c>
      <c r="G1187" t="s">
        <v>85</v>
      </c>
    </row>
    <row r="1188" spans="1:7" x14ac:dyDescent="0.3">
      <c r="A1188" t="s">
        <v>1416</v>
      </c>
      <c r="B1188" t="s">
        <v>1428</v>
      </c>
      <c r="C1188" t="s">
        <v>445</v>
      </c>
      <c r="D1188" t="s">
        <v>85</v>
      </c>
      <c r="E1188">
        <v>3175</v>
      </c>
      <c r="F1188" t="s">
        <v>85</v>
      </c>
      <c r="G1188" t="s">
        <v>85</v>
      </c>
    </row>
    <row r="1189" spans="1:7" x14ac:dyDescent="0.3">
      <c r="A1189" t="s">
        <v>3250</v>
      </c>
      <c r="B1189" t="s">
        <v>3251</v>
      </c>
      <c r="C1189" t="s">
        <v>3252</v>
      </c>
      <c r="D1189" t="s">
        <v>85</v>
      </c>
      <c r="E1189">
        <v>510</v>
      </c>
      <c r="F1189" t="s">
        <v>85</v>
      </c>
      <c r="G1189" t="s">
        <v>85</v>
      </c>
    </row>
    <row r="1190" spans="1:7" x14ac:dyDescent="0.3">
      <c r="A1190" t="s">
        <v>3253</v>
      </c>
      <c r="B1190" t="s">
        <v>3254</v>
      </c>
      <c r="C1190" t="s">
        <v>3255</v>
      </c>
      <c r="D1190" t="s">
        <v>85</v>
      </c>
      <c r="E1190">
        <v>770</v>
      </c>
      <c r="F1190" t="s">
        <v>85</v>
      </c>
      <c r="G1190" t="s">
        <v>85</v>
      </c>
    </row>
    <row r="1191" spans="1:7" x14ac:dyDescent="0.3">
      <c r="A1191" t="s">
        <v>3250</v>
      </c>
      <c r="B1191" t="s">
        <v>3259</v>
      </c>
      <c r="C1191" t="s">
        <v>3260</v>
      </c>
      <c r="D1191" t="s">
        <v>85</v>
      </c>
      <c r="E1191">
        <v>0</v>
      </c>
      <c r="F1191" t="s">
        <v>85</v>
      </c>
      <c r="G1191" t="s">
        <v>85</v>
      </c>
    </row>
    <row r="1192" spans="1:7" x14ac:dyDescent="0.3">
      <c r="A1192" t="s">
        <v>3253</v>
      </c>
      <c r="B1192" t="s">
        <v>8999</v>
      </c>
      <c r="C1192" t="s">
        <v>1156</v>
      </c>
      <c r="D1192" t="s">
        <v>85</v>
      </c>
      <c r="E1192">
        <v>1999</v>
      </c>
      <c r="F1192" t="s">
        <v>85</v>
      </c>
      <c r="G1192" t="s">
        <v>85</v>
      </c>
    </row>
    <row r="1193" spans="1:7" x14ac:dyDescent="0.3">
      <c r="A1193" t="s">
        <v>3253</v>
      </c>
      <c r="B1193" t="s">
        <v>3261</v>
      </c>
      <c r="C1193" t="s">
        <v>572</v>
      </c>
      <c r="D1193" t="s">
        <v>85</v>
      </c>
      <c r="E1193">
        <v>2300</v>
      </c>
      <c r="F1193" t="s">
        <v>85</v>
      </c>
      <c r="G1193" t="s">
        <v>85</v>
      </c>
    </row>
    <row r="1194" spans="1:7" x14ac:dyDescent="0.3">
      <c r="A1194" t="s">
        <v>1896</v>
      </c>
      <c r="B1194" t="s">
        <v>5557</v>
      </c>
      <c r="C1194" t="s">
        <v>5558</v>
      </c>
      <c r="D1194" t="s">
        <v>88</v>
      </c>
      <c r="E1194">
        <v>16200</v>
      </c>
      <c r="F1194" t="s">
        <v>85</v>
      </c>
      <c r="G1194" t="s">
        <v>85</v>
      </c>
    </row>
    <row r="1195" spans="1:7" x14ac:dyDescent="0.3">
      <c r="A1195" t="s">
        <v>2513</v>
      </c>
      <c r="B1195" t="s">
        <v>3262</v>
      </c>
      <c r="C1195" t="s">
        <v>3263</v>
      </c>
      <c r="D1195" t="s">
        <v>85</v>
      </c>
      <c r="E1195">
        <v>0</v>
      </c>
      <c r="F1195" t="s">
        <v>85</v>
      </c>
      <c r="G1195" t="s">
        <v>85</v>
      </c>
    </row>
    <row r="1196" spans="1:7" x14ac:dyDescent="0.3">
      <c r="A1196" t="s">
        <v>3264</v>
      </c>
      <c r="B1196" t="s">
        <v>3265</v>
      </c>
      <c r="C1196" t="s">
        <v>3266</v>
      </c>
      <c r="D1196" t="s">
        <v>85</v>
      </c>
      <c r="E1196">
        <v>0</v>
      </c>
      <c r="F1196" t="s">
        <v>85</v>
      </c>
      <c r="G1196" t="s">
        <v>85</v>
      </c>
    </row>
    <row r="1197" spans="1:7" x14ac:dyDescent="0.3">
      <c r="A1197" t="s">
        <v>3275</v>
      </c>
      <c r="B1197" t="s">
        <v>3276</v>
      </c>
      <c r="C1197" t="s">
        <v>3277</v>
      </c>
      <c r="D1197" t="s">
        <v>85</v>
      </c>
      <c r="E1197">
        <v>0</v>
      </c>
      <c r="F1197" t="s">
        <v>85</v>
      </c>
      <c r="G1197" t="s">
        <v>85</v>
      </c>
    </row>
    <row r="1198" spans="1:7" x14ac:dyDescent="0.3">
      <c r="A1198" t="s">
        <v>3253</v>
      </c>
      <c r="B1198" t="s">
        <v>3446</v>
      </c>
      <c r="C1198" t="s">
        <v>3447</v>
      </c>
      <c r="D1198" t="s">
        <v>85</v>
      </c>
      <c r="E1198">
        <v>2400</v>
      </c>
      <c r="F1198" t="s">
        <v>85</v>
      </c>
      <c r="G1198" t="s">
        <v>85</v>
      </c>
    </row>
    <row r="1199" spans="1:7" x14ac:dyDescent="0.3">
      <c r="A1199" t="s">
        <v>1774</v>
      </c>
      <c r="B1199" t="s">
        <v>6519</v>
      </c>
      <c r="C1199" t="s">
        <v>6520</v>
      </c>
      <c r="D1199" t="s">
        <v>85</v>
      </c>
      <c r="E1199">
        <v>3000</v>
      </c>
      <c r="F1199" t="s">
        <v>85</v>
      </c>
      <c r="G1199" t="s">
        <v>85</v>
      </c>
    </row>
    <row r="1200" spans="1:7" x14ac:dyDescent="0.3">
      <c r="A1200" t="s">
        <v>1940</v>
      </c>
      <c r="B1200" t="s">
        <v>2022</v>
      </c>
      <c r="C1200" t="s">
        <v>481</v>
      </c>
      <c r="D1200" t="s">
        <v>85</v>
      </c>
      <c r="E1200">
        <v>4300</v>
      </c>
      <c r="F1200" t="s">
        <v>85</v>
      </c>
      <c r="G1200" t="s">
        <v>85</v>
      </c>
    </row>
    <row r="1201" spans="1:7" x14ac:dyDescent="0.3">
      <c r="A1201" t="s">
        <v>1949</v>
      </c>
      <c r="B1201" t="s">
        <v>2022</v>
      </c>
      <c r="C1201" t="s">
        <v>481</v>
      </c>
      <c r="D1201" t="s">
        <v>85</v>
      </c>
      <c r="E1201">
        <v>4300</v>
      </c>
      <c r="F1201" t="s">
        <v>85</v>
      </c>
      <c r="G1201" t="s">
        <v>85</v>
      </c>
    </row>
    <row r="1202" spans="1:7" x14ac:dyDescent="0.3">
      <c r="A1202" t="s">
        <v>1987</v>
      </c>
      <c r="B1202" t="s">
        <v>2022</v>
      </c>
      <c r="C1202" t="s">
        <v>481</v>
      </c>
      <c r="D1202" t="s">
        <v>85</v>
      </c>
      <c r="E1202">
        <v>4300</v>
      </c>
      <c r="F1202" t="s">
        <v>85</v>
      </c>
      <c r="G1202" t="s">
        <v>85</v>
      </c>
    </row>
    <row r="1203" spans="1:7" x14ac:dyDescent="0.3">
      <c r="A1203" t="s">
        <v>1774</v>
      </c>
      <c r="B1203" t="s">
        <v>2014</v>
      </c>
      <c r="C1203" t="s">
        <v>481</v>
      </c>
      <c r="D1203" t="s">
        <v>85</v>
      </c>
      <c r="E1203">
        <v>4300</v>
      </c>
      <c r="F1203" t="s">
        <v>85</v>
      </c>
      <c r="G1203" t="s">
        <v>85</v>
      </c>
    </row>
    <row r="1204" spans="1:7" x14ac:dyDescent="0.3">
      <c r="A1204" t="s">
        <v>1774</v>
      </c>
      <c r="B1204" t="s">
        <v>6629</v>
      </c>
      <c r="C1204" t="s">
        <v>6630</v>
      </c>
      <c r="D1204" t="s">
        <v>85</v>
      </c>
      <c r="E1204">
        <v>4300</v>
      </c>
      <c r="F1204" t="s">
        <v>85</v>
      </c>
      <c r="G1204" t="s">
        <v>85</v>
      </c>
    </row>
    <row r="1205" spans="1:7" x14ac:dyDescent="0.3">
      <c r="A1205" t="s">
        <v>7256</v>
      </c>
      <c r="B1205" t="s">
        <v>7280</v>
      </c>
      <c r="C1205" t="s">
        <v>7281</v>
      </c>
      <c r="D1205" t="s">
        <v>85</v>
      </c>
      <c r="E1205">
        <v>0</v>
      </c>
      <c r="F1205" t="s">
        <v>85</v>
      </c>
      <c r="G1205" t="s">
        <v>85</v>
      </c>
    </row>
    <row r="1206" spans="1:7" x14ac:dyDescent="0.3">
      <c r="A1206" t="s">
        <v>2672</v>
      </c>
      <c r="B1206" t="s">
        <v>9000</v>
      </c>
      <c r="C1206" t="s">
        <v>3278</v>
      </c>
      <c r="D1206" t="s">
        <v>1455</v>
      </c>
      <c r="E1206">
        <v>267619</v>
      </c>
      <c r="F1206" t="s">
        <v>1455</v>
      </c>
      <c r="G1206" t="s">
        <v>1455</v>
      </c>
    </row>
    <row r="1207" spans="1:7" x14ac:dyDescent="0.3">
      <c r="A1207" t="s">
        <v>1410</v>
      </c>
      <c r="B1207" t="s">
        <v>3279</v>
      </c>
      <c r="C1207" t="s">
        <v>3280</v>
      </c>
      <c r="D1207" t="s">
        <v>88</v>
      </c>
      <c r="E1207">
        <v>8618</v>
      </c>
      <c r="F1207" t="s">
        <v>85</v>
      </c>
      <c r="G1207" t="s">
        <v>85</v>
      </c>
    </row>
    <row r="1208" spans="1:7" x14ac:dyDescent="0.3">
      <c r="A1208" t="s">
        <v>1410</v>
      </c>
      <c r="B1208" t="s">
        <v>3281</v>
      </c>
      <c r="C1208" t="s">
        <v>232</v>
      </c>
      <c r="D1208" t="s">
        <v>88</v>
      </c>
      <c r="E1208">
        <v>12202</v>
      </c>
      <c r="F1208" t="s">
        <v>85</v>
      </c>
      <c r="G1208" t="s">
        <v>85</v>
      </c>
    </row>
    <row r="1209" spans="1:7" x14ac:dyDescent="0.3">
      <c r="A1209" t="s">
        <v>3284</v>
      </c>
      <c r="B1209" t="s">
        <v>3285</v>
      </c>
      <c r="C1209" t="s">
        <v>3286</v>
      </c>
      <c r="D1209" t="s">
        <v>88</v>
      </c>
      <c r="E1209">
        <v>14470</v>
      </c>
      <c r="F1209" t="s">
        <v>85</v>
      </c>
      <c r="G1209" t="s">
        <v>85</v>
      </c>
    </row>
    <row r="1210" spans="1:7" x14ac:dyDescent="0.3">
      <c r="A1210" t="s">
        <v>1410</v>
      </c>
      <c r="B1210" t="s">
        <v>3287</v>
      </c>
      <c r="C1210" t="s">
        <v>3288</v>
      </c>
      <c r="D1210" t="s">
        <v>88</v>
      </c>
      <c r="E1210">
        <v>33475</v>
      </c>
      <c r="F1210" t="s">
        <v>1415</v>
      </c>
      <c r="G1210" t="s">
        <v>1415</v>
      </c>
    </row>
    <row r="1211" spans="1:7" x14ac:dyDescent="0.3">
      <c r="A1211" t="s">
        <v>1576</v>
      </c>
      <c r="B1211" t="s">
        <v>2897</v>
      </c>
      <c r="C1211" t="s">
        <v>2898</v>
      </c>
      <c r="D1211" t="s">
        <v>85</v>
      </c>
      <c r="E1211">
        <v>1520</v>
      </c>
      <c r="F1211" t="s">
        <v>85</v>
      </c>
      <c r="G1211" t="s">
        <v>85</v>
      </c>
    </row>
    <row r="1212" spans="1:7" x14ac:dyDescent="0.3">
      <c r="A1212" t="s">
        <v>1410</v>
      </c>
      <c r="B1212" t="s">
        <v>2897</v>
      </c>
      <c r="C1212" t="s">
        <v>3289</v>
      </c>
      <c r="D1212" t="s">
        <v>88</v>
      </c>
      <c r="E1212">
        <v>48534</v>
      </c>
      <c r="F1212" t="s">
        <v>88</v>
      </c>
      <c r="G1212" t="s">
        <v>1475</v>
      </c>
    </row>
    <row r="1213" spans="1:7" x14ac:dyDescent="0.3">
      <c r="A1213" t="s">
        <v>1410</v>
      </c>
      <c r="B1213" t="s">
        <v>3290</v>
      </c>
      <c r="C1213" t="s">
        <v>3291</v>
      </c>
      <c r="D1213" t="s">
        <v>88</v>
      </c>
      <c r="E1213">
        <v>65657</v>
      </c>
      <c r="F1213" t="s">
        <v>88</v>
      </c>
      <c r="G1213" t="s">
        <v>1475</v>
      </c>
    </row>
    <row r="1214" spans="1:7" x14ac:dyDescent="0.3">
      <c r="A1214" t="s">
        <v>2672</v>
      </c>
      <c r="B1214" t="s">
        <v>3292</v>
      </c>
      <c r="C1214" t="s">
        <v>3293</v>
      </c>
      <c r="D1214" t="s">
        <v>1455</v>
      </c>
      <c r="E1214">
        <v>147418</v>
      </c>
      <c r="F1214" t="s">
        <v>1455</v>
      </c>
      <c r="G1214" t="s">
        <v>1455</v>
      </c>
    </row>
    <row r="1215" spans="1:7" x14ac:dyDescent="0.3">
      <c r="A1215" t="s">
        <v>2672</v>
      </c>
      <c r="B1215" t="s">
        <v>3294</v>
      </c>
      <c r="C1215" t="s">
        <v>3295</v>
      </c>
      <c r="D1215" t="s">
        <v>1455</v>
      </c>
      <c r="E1215">
        <v>161025</v>
      </c>
      <c r="F1215" t="s">
        <v>1455</v>
      </c>
      <c r="G1215" t="s">
        <v>1455</v>
      </c>
    </row>
    <row r="1216" spans="1:7" x14ac:dyDescent="0.3">
      <c r="A1216" t="s">
        <v>2672</v>
      </c>
      <c r="B1216" t="s">
        <v>3296</v>
      </c>
      <c r="C1216" t="s">
        <v>3297</v>
      </c>
      <c r="D1216" t="s">
        <v>1455</v>
      </c>
      <c r="E1216">
        <v>161025</v>
      </c>
      <c r="F1216" t="s">
        <v>1455</v>
      </c>
      <c r="G1216" t="s">
        <v>1455</v>
      </c>
    </row>
    <row r="1217" spans="1:7" x14ac:dyDescent="0.3">
      <c r="A1217" t="s">
        <v>2672</v>
      </c>
      <c r="B1217" t="s">
        <v>3298</v>
      </c>
      <c r="C1217" t="s">
        <v>3299</v>
      </c>
      <c r="D1217" t="s">
        <v>88</v>
      </c>
      <c r="E1217">
        <v>41140</v>
      </c>
      <c r="F1217" t="s">
        <v>88</v>
      </c>
      <c r="G1217" t="s">
        <v>1475</v>
      </c>
    </row>
    <row r="1218" spans="1:7" x14ac:dyDescent="0.3">
      <c r="A1218" t="s">
        <v>2672</v>
      </c>
      <c r="B1218" t="s">
        <v>3300</v>
      </c>
      <c r="C1218" t="s">
        <v>3301</v>
      </c>
      <c r="D1218" t="s">
        <v>88</v>
      </c>
      <c r="E1218">
        <v>45359</v>
      </c>
      <c r="F1218" t="s">
        <v>88</v>
      </c>
      <c r="G1218" t="s">
        <v>1475</v>
      </c>
    </row>
    <row r="1219" spans="1:7" x14ac:dyDescent="0.3">
      <c r="A1219" t="s">
        <v>2672</v>
      </c>
      <c r="B1219" t="s">
        <v>3302</v>
      </c>
      <c r="C1219" t="s">
        <v>3303</v>
      </c>
      <c r="D1219" t="s">
        <v>88</v>
      </c>
      <c r="E1219">
        <v>54885</v>
      </c>
      <c r="F1219" t="s">
        <v>88</v>
      </c>
      <c r="G1219" t="s">
        <v>1475</v>
      </c>
    </row>
    <row r="1220" spans="1:7" x14ac:dyDescent="0.3">
      <c r="A1220" t="s">
        <v>2672</v>
      </c>
      <c r="B1220" t="s">
        <v>3304</v>
      </c>
      <c r="C1220" t="s">
        <v>3305</v>
      </c>
      <c r="D1220" t="s">
        <v>88</v>
      </c>
      <c r="E1220">
        <v>51710</v>
      </c>
      <c r="F1220" t="s">
        <v>88</v>
      </c>
      <c r="G1220" t="s">
        <v>1475</v>
      </c>
    </row>
    <row r="1221" spans="1:7" x14ac:dyDescent="0.3">
      <c r="A1221" t="s">
        <v>2672</v>
      </c>
      <c r="B1221" t="s">
        <v>3306</v>
      </c>
      <c r="C1221" t="s">
        <v>3307</v>
      </c>
      <c r="D1221" t="s">
        <v>88</v>
      </c>
      <c r="E1221">
        <v>55429</v>
      </c>
      <c r="F1221" t="s">
        <v>88</v>
      </c>
      <c r="G1221" t="s">
        <v>1475</v>
      </c>
    </row>
    <row r="1222" spans="1:7" x14ac:dyDescent="0.3">
      <c r="A1222" t="s">
        <v>1757</v>
      </c>
      <c r="B1222" t="s">
        <v>4562</v>
      </c>
      <c r="C1222" t="s">
        <v>4563</v>
      </c>
      <c r="D1222" t="s">
        <v>85</v>
      </c>
      <c r="E1222">
        <v>0</v>
      </c>
      <c r="F1222" t="s">
        <v>85</v>
      </c>
      <c r="G1222" t="s">
        <v>85</v>
      </c>
    </row>
    <row r="1223" spans="1:7" x14ac:dyDescent="0.3">
      <c r="A1223" t="s">
        <v>2193</v>
      </c>
      <c r="B1223" t="s">
        <v>4379</v>
      </c>
      <c r="C1223" t="s">
        <v>4378</v>
      </c>
      <c r="D1223" t="s">
        <v>85</v>
      </c>
      <c r="E1223">
        <v>1519</v>
      </c>
      <c r="F1223" t="s">
        <v>85</v>
      </c>
      <c r="G1223" t="s">
        <v>85</v>
      </c>
    </row>
    <row r="1224" spans="1:7" x14ac:dyDescent="0.3">
      <c r="A1224" t="s">
        <v>4331</v>
      </c>
      <c r="B1224" t="s">
        <v>4379</v>
      </c>
      <c r="C1224" t="s">
        <v>4378</v>
      </c>
      <c r="D1224" t="s">
        <v>85</v>
      </c>
      <c r="E1224">
        <v>1519</v>
      </c>
      <c r="F1224" t="s">
        <v>85</v>
      </c>
      <c r="G1224" t="s">
        <v>85</v>
      </c>
    </row>
    <row r="1225" spans="1:7" x14ac:dyDescent="0.3">
      <c r="A1225" t="s">
        <v>2971</v>
      </c>
      <c r="B1225" t="s">
        <v>4379</v>
      </c>
      <c r="C1225" t="s">
        <v>4378</v>
      </c>
      <c r="D1225" t="s">
        <v>85</v>
      </c>
      <c r="E1225">
        <v>1519</v>
      </c>
      <c r="F1225" t="s">
        <v>85</v>
      </c>
      <c r="G1225" t="s">
        <v>85</v>
      </c>
    </row>
    <row r="1226" spans="1:7" x14ac:dyDescent="0.3">
      <c r="A1226" t="s">
        <v>2672</v>
      </c>
      <c r="B1226" t="s">
        <v>4379</v>
      </c>
      <c r="C1226" t="s">
        <v>4378</v>
      </c>
      <c r="D1226" t="s">
        <v>85</v>
      </c>
      <c r="E1226">
        <v>1519</v>
      </c>
      <c r="F1226" t="s">
        <v>85</v>
      </c>
      <c r="G1226" t="s">
        <v>85</v>
      </c>
    </row>
    <row r="1227" spans="1:7" x14ac:dyDescent="0.3">
      <c r="A1227" t="s">
        <v>3769</v>
      </c>
      <c r="B1227" t="s">
        <v>4379</v>
      </c>
      <c r="C1227" t="s">
        <v>4378</v>
      </c>
      <c r="D1227" t="s">
        <v>85</v>
      </c>
      <c r="E1227">
        <v>1519</v>
      </c>
      <c r="F1227" t="s">
        <v>85</v>
      </c>
      <c r="G1227" t="s">
        <v>85</v>
      </c>
    </row>
    <row r="1228" spans="1:7" x14ac:dyDescent="0.3">
      <c r="A1228" t="s">
        <v>2569</v>
      </c>
      <c r="B1228" t="s">
        <v>3308</v>
      </c>
      <c r="C1228" t="s">
        <v>3309</v>
      </c>
      <c r="D1228" t="s">
        <v>85</v>
      </c>
      <c r="E1228">
        <v>0</v>
      </c>
      <c r="F1228" t="s">
        <v>85</v>
      </c>
      <c r="G1228" t="s">
        <v>85</v>
      </c>
    </row>
    <row r="1229" spans="1:7" x14ac:dyDescent="0.3">
      <c r="A1229" t="s">
        <v>5489</v>
      </c>
      <c r="B1229" t="s">
        <v>5490</v>
      </c>
      <c r="C1229" t="s">
        <v>5491</v>
      </c>
      <c r="D1229" t="s">
        <v>85</v>
      </c>
      <c r="E1229">
        <v>0</v>
      </c>
      <c r="F1229" t="s">
        <v>85</v>
      </c>
      <c r="G1229" t="s">
        <v>85</v>
      </c>
    </row>
    <row r="1230" spans="1:7" x14ac:dyDescent="0.3">
      <c r="A1230" t="s">
        <v>3310</v>
      </c>
      <c r="B1230" t="s">
        <v>3311</v>
      </c>
      <c r="C1230" t="s">
        <v>3312</v>
      </c>
      <c r="D1230" t="s">
        <v>85</v>
      </c>
      <c r="E1230">
        <v>0</v>
      </c>
      <c r="F1230" t="s">
        <v>85</v>
      </c>
      <c r="G1230" t="s">
        <v>85</v>
      </c>
    </row>
    <row r="1231" spans="1:7" x14ac:dyDescent="0.3">
      <c r="A1231" t="s">
        <v>5055</v>
      </c>
      <c r="B1231" t="s">
        <v>3311</v>
      </c>
      <c r="C1231" t="s">
        <v>5068</v>
      </c>
      <c r="D1231" t="s">
        <v>85</v>
      </c>
      <c r="E1231">
        <v>3540</v>
      </c>
      <c r="F1231" t="s">
        <v>85</v>
      </c>
      <c r="G1231" t="s">
        <v>85</v>
      </c>
    </row>
    <row r="1232" spans="1:7" x14ac:dyDescent="0.3">
      <c r="A1232" t="s">
        <v>3194</v>
      </c>
      <c r="B1232" t="s">
        <v>3195</v>
      </c>
      <c r="C1232" t="s">
        <v>3196</v>
      </c>
      <c r="D1232" t="s">
        <v>85</v>
      </c>
      <c r="E1232">
        <v>0</v>
      </c>
      <c r="F1232" t="s">
        <v>85</v>
      </c>
      <c r="G1232" t="s">
        <v>85</v>
      </c>
    </row>
    <row r="1233" spans="1:7" x14ac:dyDescent="0.3">
      <c r="A1233" t="s">
        <v>5841</v>
      </c>
      <c r="B1233" t="s">
        <v>5842</v>
      </c>
      <c r="C1233" t="s">
        <v>5843</v>
      </c>
      <c r="D1233" t="s">
        <v>85</v>
      </c>
      <c r="E1233">
        <v>0</v>
      </c>
      <c r="F1233" t="s">
        <v>85</v>
      </c>
      <c r="G1233" t="s">
        <v>85</v>
      </c>
    </row>
    <row r="1234" spans="1:7" x14ac:dyDescent="0.3">
      <c r="A1234" t="s">
        <v>4343</v>
      </c>
      <c r="B1234" t="s">
        <v>4440</v>
      </c>
      <c r="C1234" t="s">
        <v>4430</v>
      </c>
      <c r="D1234" t="s">
        <v>88</v>
      </c>
      <c r="E1234">
        <v>10659</v>
      </c>
      <c r="F1234" t="s">
        <v>1415</v>
      </c>
      <c r="G1234" t="s">
        <v>1415</v>
      </c>
    </row>
    <row r="1235" spans="1:7" x14ac:dyDescent="0.3">
      <c r="A1235" t="s">
        <v>8989</v>
      </c>
      <c r="B1235" t="s">
        <v>3322</v>
      </c>
      <c r="C1235" t="s">
        <v>3323</v>
      </c>
      <c r="D1235" t="s">
        <v>85</v>
      </c>
      <c r="E1235">
        <v>790</v>
      </c>
      <c r="F1235" t="s">
        <v>85</v>
      </c>
      <c r="G1235" t="s">
        <v>85</v>
      </c>
    </row>
    <row r="1236" spans="1:7" x14ac:dyDescent="0.3">
      <c r="A1236" t="s">
        <v>8989</v>
      </c>
      <c r="B1236" t="s">
        <v>3324</v>
      </c>
      <c r="C1236" t="s">
        <v>3325</v>
      </c>
      <c r="D1236" t="s">
        <v>85</v>
      </c>
      <c r="E1236">
        <v>480</v>
      </c>
      <c r="F1236" t="s">
        <v>85</v>
      </c>
      <c r="G1236" t="s">
        <v>85</v>
      </c>
    </row>
    <row r="1237" spans="1:7" x14ac:dyDescent="0.3">
      <c r="A1237" t="s">
        <v>8989</v>
      </c>
      <c r="B1237" t="s">
        <v>3326</v>
      </c>
      <c r="C1237" t="s">
        <v>3327</v>
      </c>
      <c r="D1237" t="s">
        <v>85</v>
      </c>
      <c r="E1237">
        <v>825</v>
      </c>
      <c r="F1237" t="s">
        <v>85</v>
      </c>
      <c r="G1237" t="s">
        <v>85</v>
      </c>
    </row>
    <row r="1238" spans="1:7" x14ac:dyDescent="0.3">
      <c r="A1238" t="s">
        <v>8989</v>
      </c>
      <c r="B1238" t="s">
        <v>3328</v>
      </c>
      <c r="C1238" t="s">
        <v>3329</v>
      </c>
      <c r="D1238" t="s">
        <v>85</v>
      </c>
      <c r="E1238">
        <v>525</v>
      </c>
      <c r="F1238" t="s">
        <v>85</v>
      </c>
      <c r="G1238" t="s">
        <v>85</v>
      </c>
    </row>
    <row r="1239" spans="1:7" x14ac:dyDescent="0.3">
      <c r="A1239" t="s">
        <v>8989</v>
      </c>
      <c r="B1239" t="s">
        <v>3330</v>
      </c>
      <c r="C1239" t="s">
        <v>3331</v>
      </c>
      <c r="D1239" t="s">
        <v>85</v>
      </c>
      <c r="E1239">
        <v>600</v>
      </c>
      <c r="F1239" t="s">
        <v>85</v>
      </c>
      <c r="G1239" t="s">
        <v>85</v>
      </c>
    </row>
    <row r="1240" spans="1:7" x14ac:dyDescent="0.3">
      <c r="A1240" t="s">
        <v>3319</v>
      </c>
      <c r="B1240" t="s">
        <v>3320</v>
      </c>
      <c r="C1240" t="s">
        <v>3321</v>
      </c>
      <c r="D1240" t="s">
        <v>85</v>
      </c>
      <c r="E1240">
        <v>2302</v>
      </c>
      <c r="F1240" t="s">
        <v>85</v>
      </c>
      <c r="G1240" t="s">
        <v>85</v>
      </c>
    </row>
    <row r="1241" spans="1:7" x14ac:dyDescent="0.3">
      <c r="A1241" t="s">
        <v>3341</v>
      </c>
      <c r="B1241" t="s">
        <v>3418</v>
      </c>
      <c r="C1241" t="s">
        <v>3419</v>
      </c>
      <c r="D1241" t="s">
        <v>85</v>
      </c>
      <c r="E1241">
        <v>0</v>
      </c>
      <c r="F1241" t="s">
        <v>85</v>
      </c>
      <c r="G1241" t="s">
        <v>85</v>
      </c>
    </row>
    <row r="1242" spans="1:7" x14ac:dyDescent="0.3">
      <c r="A1242" t="s">
        <v>5803</v>
      </c>
      <c r="B1242" t="s">
        <v>6351</v>
      </c>
      <c r="C1242" t="s">
        <v>6352</v>
      </c>
      <c r="D1242" t="s">
        <v>85</v>
      </c>
      <c r="E1242">
        <v>0</v>
      </c>
      <c r="F1242" t="s">
        <v>85</v>
      </c>
      <c r="G1242" t="s">
        <v>85</v>
      </c>
    </row>
    <row r="1243" spans="1:7" x14ac:dyDescent="0.3">
      <c r="A1243" t="s">
        <v>3341</v>
      </c>
      <c r="B1243" t="s">
        <v>3344</v>
      </c>
      <c r="C1243" t="s">
        <v>236</v>
      </c>
      <c r="D1243" t="s">
        <v>85</v>
      </c>
      <c r="E1243">
        <v>828</v>
      </c>
      <c r="F1243" t="s">
        <v>85</v>
      </c>
      <c r="G1243" t="s">
        <v>85</v>
      </c>
    </row>
    <row r="1244" spans="1:7" x14ac:dyDescent="0.3">
      <c r="A1244" t="s">
        <v>3341</v>
      </c>
      <c r="B1244" t="s">
        <v>3347</v>
      </c>
      <c r="C1244" t="s">
        <v>3348</v>
      </c>
      <c r="D1244" t="s">
        <v>85</v>
      </c>
      <c r="E1244">
        <v>2043</v>
      </c>
      <c r="F1244" t="s">
        <v>85</v>
      </c>
      <c r="G1244" t="s">
        <v>85</v>
      </c>
    </row>
    <row r="1245" spans="1:7" x14ac:dyDescent="0.3">
      <c r="A1245" t="s">
        <v>3332</v>
      </c>
      <c r="B1245" t="s">
        <v>3372</v>
      </c>
      <c r="C1245" t="s">
        <v>3373</v>
      </c>
      <c r="D1245" t="s">
        <v>85</v>
      </c>
      <c r="E1245">
        <v>2313</v>
      </c>
      <c r="F1245" t="s">
        <v>85</v>
      </c>
      <c r="G1245" t="s">
        <v>85</v>
      </c>
    </row>
    <row r="1246" spans="1:7" x14ac:dyDescent="0.3">
      <c r="A1246" t="s">
        <v>3332</v>
      </c>
      <c r="B1246" t="s">
        <v>3333</v>
      </c>
      <c r="C1246" t="s">
        <v>3334</v>
      </c>
      <c r="D1246" t="s">
        <v>85</v>
      </c>
      <c r="E1246">
        <v>2436</v>
      </c>
      <c r="F1246" t="s">
        <v>85</v>
      </c>
      <c r="G1246" t="s">
        <v>85</v>
      </c>
    </row>
    <row r="1247" spans="1:7" x14ac:dyDescent="0.3">
      <c r="A1247" t="s">
        <v>3332</v>
      </c>
      <c r="B1247" t="s">
        <v>3374</v>
      </c>
      <c r="C1247" t="s">
        <v>3375</v>
      </c>
      <c r="D1247" t="s">
        <v>85</v>
      </c>
      <c r="E1247">
        <v>3629</v>
      </c>
      <c r="F1247" t="s">
        <v>85</v>
      </c>
      <c r="G1247" t="s">
        <v>85</v>
      </c>
    </row>
    <row r="1248" spans="1:7" x14ac:dyDescent="0.3">
      <c r="A1248" t="s">
        <v>3332</v>
      </c>
      <c r="B1248" t="s">
        <v>3335</v>
      </c>
      <c r="C1248" t="s">
        <v>3336</v>
      </c>
      <c r="D1248" t="s">
        <v>85</v>
      </c>
      <c r="E1248">
        <v>3629</v>
      </c>
      <c r="F1248" t="s">
        <v>85</v>
      </c>
      <c r="G1248" t="s">
        <v>85</v>
      </c>
    </row>
    <row r="1249" spans="1:7" x14ac:dyDescent="0.3">
      <c r="A1249" t="s">
        <v>3332</v>
      </c>
      <c r="B1249" t="s">
        <v>3376</v>
      </c>
      <c r="C1249" t="s">
        <v>3377</v>
      </c>
      <c r="D1249" t="s">
        <v>88</v>
      </c>
      <c r="E1249">
        <v>12927</v>
      </c>
      <c r="F1249" t="s">
        <v>85</v>
      </c>
      <c r="G1249" t="s">
        <v>85</v>
      </c>
    </row>
    <row r="1250" spans="1:7" x14ac:dyDescent="0.3">
      <c r="A1250" t="s">
        <v>3332</v>
      </c>
      <c r="B1250" t="s">
        <v>3337</v>
      </c>
      <c r="C1250" t="s">
        <v>3338</v>
      </c>
      <c r="D1250" t="s">
        <v>88</v>
      </c>
      <c r="E1250">
        <v>12927</v>
      </c>
      <c r="F1250" t="s">
        <v>85</v>
      </c>
      <c r="G1250" t="s">
        <v>85</v>
      </c>
    </row>
    <row r="1251" spans="1:7" x14ac:dyDescent="0.3">
      <c r="A1251" t="s">
        <v>3332</v>
      </c>
      <c r="B1251" t="s">
        <v>3378</v>
      </c>
      <c r="C1251" t="s">
        <v>3379</v>
      </c>
      <c r="D1251" t="s">
        <v>88</v>
      </c>
      <c r="E1251">
        <v>18597</v>
      </c>
      <c r="F1251" t="s">
        <v>1415</v>
      </c>
      <c r="G1251" t="s">
        <v>1415</v>
      </c>
    </row>
    <row r="1252" spans="1:7" x14ac:dyDescent="0.3">
      <c r="A1252" t="s">
        <v>3380</v>
      </c>
      <c r="B1252" t="s">
        <v>3381</v>
      </c>
      <c r="C1252" t="s">
        <v>3382</v>
      </c>
      <c r="D1252" t="s">
        <v>85</v>
      </c>
      <c r="E1252">
        <v>5670</v>
      </c>
      <c r="F1252" t="s">
        <v>85</v>
      </c>
      <c r="G1252" t="s">
        <v>85</v>
      </c>
    </row>
    <row r="1253" spans="1:7" x14ac:dyDescent="0.3">
      <c r="A1253" t="s">
        <v>3332</v>
      </c>
      <c r="B1253" t="s">
        <v>3383</v>
      </c>
      <c r="C1253" t="s">
        <v>3384</v>
      </c>
      <c r="D1253" t="s">
        <v>88</v>
      </c>
      <c r="E1253">
        <v>20003</v>
      </c>
      <c r="F1253" t="s">
        <v>1415</v>
      </c>
      <c r="G1253" t="s">
        <v>1415</v>
      </c>
    </row>
    <row r="1254" spans="1:7" x14ac:dyDescent="0.3">
      <c r="A1254" t="s">
        <v>3332</v>
      </c>
      <c r="B1254" t="s">
        <v>3357</v>
      </c>
      <c r="C1254" t="s">
        <v>3358</v>
      </c>
      <c r="D1254" t="s">
        <v>88</v>
      </c>
      <c r="E1254">
        <v>16466</v>
      </c>
      <c r="F1254" t="s">
        <v>85</v>
      </c>
      <c r="G1254" t="s">
        <v>85</v>
      </c>
    </row>
    <row r="1255" spans="1:7" x14ac:dyDescent="0.3">
      <c r="A1255" t="s">
        <v>3332</v>
      </c>
      <c r="B1255" t="s">
        <v>3359</v>
      </c>
      <c r="C1255" t="s">
        <v>3360</v>
      </c>
      <c r="D1255" t="s">
        <v>88</v>
      </c>
      <c r="E1255">
        <v>16466</v>
      </c>
      <c r="F1255" t="s">
        <v>85</v>
      </c>
      <c r="G1255" t="s">
        <v>85</v>
      </c>
    </row>
    <row r="1256" spans="1:7" x14ac:dyDescent="0.3">
      <c r="A1256" t="s">
        <v>3332</v>
      </c>
      <c r="B1256" t="s">
        <v>3361</v>
      </c>
      <c r="C1256" t="s">
        <v>3362</v>
      </c>
      <c r="D1256" t="s">
        <v>88</v>
      </c>
      <c r="E1256">
        <v>19505</v>
      </c>
      <c r="F1256" t="s">
        <v>1415</v>
      </c>
      <c r="G1256" t="s">
        <v>1415</v>
      </c>
    </row>
    <row r="1257" spans="1:7" x14ac:dyDescent="0.3">
      <c r="A1257" t="s">
        <v>3332</v>
      </c>
      <c r="B1257" t="s">
        <v>3363</v>
      </c>
      <c r="C1257" t="s">
        <v>3364</v>
      </c>
      <c r="D1257" t="s">
        <v>88</v>
      </c>
      <c r="E1257">
        <v>29574</v>
      </c>
      <c r="F1257" t="s">
        <v>1415</v>
      </c>
      <c r="G1257" t="s">
        <v>1415</v>
      </c>
    </row>
    <row r="1258" spans="1:7" x14ac:dyDescent="0.3">
      <c r="A1258" t="s">
        <v>1757</v>
      </c>
      <c r="B1258" t="s">
        <v>1760</v>
      </c>
      <c r="C1258" t="s">
        <v>1759</v>
      </c>
      <c r="D1258" t="s">
        <v>85</v>
      </c>
      <c r="E1258">
        <v>5580</v>
      </c>
      <c r="F1258" t="s">
        <v>85</v>
      </c>
      <c r="G1258" t="s">
        <v>85</v>
      </c>
    </row>
    <row r="1259" spans="1:7" x14ac:dyDescent="0.3">
      <c r="A1259" t="s">
        <v>3385</v>
      </c>
      <c r="B1259" t="s">
        <v>3386</v>
      </c>
      <c r="C1259" t="s">
        <v>3387</v>
      </c>
      <c r="D1259" t="s">
        <v>85</v>
      </c>
      <c r="E1259">
        <v>0</v>
      </c>
      <c r="F1259" t="s">
        <v>85</v>
      </c>
      <c r="G1259" t="s">
        <v>85</v>
      </c>
    </row>
    <row r="1260" spans="1:7" x14ac:dyDescent="0.3">
      <c r="A1260" t="s">
        <v>3388</v>
      </c>
      <c r="B1260" t="s">
        <v>3389</v>
      </c>
      <c r="C1260" t="s">
        <v>3390</v>
      </c>
      <c r="D1260" t="s">
        <v>85</v>
      </c>
      <c r="E1260">
        <v>0</v>
      </c>
      <c r="F1260" t="s">
        <v>85</v>
      </c>
      <c r="G1260" t="s">
        <v>85</v>
      </c>
    </row>
    <row r="1261" spans="1:7" x14ac:dyDescent="0.3">
      <c r="A1261" t="s">
        <v>1879</v>
      </c>
      <c r="B1261" t="s">
        <v>3398</v>
      </c>
      <c r="C1261" t="s">
        <v>3399</v>
      </c>
      <c r="D1261" t="s">
        <v>85</v>
      </c>
      <c r="E1261">
        <v>565</v>
      </c>
      <c r="F1261" t="s">
        <v>85</v>
      </c>
      <c r="G1261" t="s">
        <v>85</v>
      </c>
    </row>
    <row r="1262" spans="1:7" x14ac:dyDescent="0.3">
      <c r="A1262" t="s">
        <v>3253</v>
      </c>
      <c r="B1262" t="s">
        <v>3400</v>
      </c>
      <c r="C1262" t="s">
        <v>3401</v>
      </c>
      <c r="D1262" t="s">
        <v>85</v>
      </c>
      <c r="E1262">
        <v>0</v>
      </c>
      <c r="F1262" t="s">
        <v>85</v>
      </c>
      <c r="G1262" t="s">
        <v>85</v>
      </c>
    </row>
    <row r="1263" spans="1:7" x14ac:dyDescent="0.3">
      <c r="A1263" t="s">
        <v>1770</v>
      </c>
      <c r="B1263" t="s">
        <v>3402</v>
      </c>
      <c r="C1263" t="s">
        <v>3403</v>
      </c>
      <c r="D1263" t="s">
        <v>85</v>
      </c>
      <c r="E1263">
        <v>780</v>
      </c>
      <c r="F1263" t="s">
        <v>85</v>
      </c>
      <c r="G1263" t="s">
        <v>85</v>
      </c>
    </row>
    <row r="1264" spans="1:7" x14ac:dyDescent="0.3">
      <c r="A1264" t="s">
        <v>3405</v>
      </c>
      <c r="B1264" t="s">
        <v>3402</v>
      </c>
      <c r="C1264" t="s">
        <v>3403</v>
      </c>
      <c r="D1264" t="s">
        <v>85</v>
      </c>
      <c r="E1264">
        <v>780</v>
      </c>
      <c r="F1264" t="s">
        <v>85</v>
      </c>
      <c r="G1264" t="s">
        <v>85</v>
      </c>
    </row>
    <row r="1265" spans="1:7" x14ac:dyDescent="0.3">
      <c r="A1265" t="s">
        <v>5009</v>
      </c>
      <c r="B1265" t="s">
        <v>5010</v>
      </c>
      <c r="C1265" t="s">
        <v>5011</v>
      </c>
      <c r="D1265" t="s">
        <v>85</v>
      </c>
      <c r="E1265">
        <v>0</v>
      </c>
      <c r="F1265" t="s">
        <v>85</v>
      </c>
      <c r="G1265" t="s">
        <v>85</v>
      </c>
    </row>
    <row r="1266" spans="1:7" x14ac:dyDescent="0.3">
      <c r="A1266" t="s">
        <v>3453</v>
      </c>
      <c r="B1266" t="s">
        <v>3454</v>
      </c>
      <c r="C1266" t="s">
        <v>3455</v>
      </c>
      <c r="D1266" t="s">
        <v>85</v>
      </c>
      <c r="E1266">
        <v>0</v>
      </c>
      <c r="F1266" t="s">
        <v>85</v>
      </c>
      <c r="G1266" t="s">
        <v>85</v>
      </c>
    </row>
    <row r="1267" spans="1:7" x14ac:dyDescent="0.3">
      <c r="A1267" t="s">
        <v>1739</v>
      </c>
      <c r="B1267" t="s">
        <v>9001</v>
      </c>
      <c r="C1267" t="s">
        <v>3411</v>
      </c>
      <c r="D1267" t="s">
        <v>85</v>
      </c>
      <c r="E1267">
        <v>2720</v>
      </c>
      <c r="F1267" t="s">
        <v>85</v>
      </c>
      <c r="G1267" t="s">
        <v>85</v>
      </c>
    </row>
    <row r="1268" spans="1:7" x14ac:dyDescent="0.3">
      <c r="A1268" t="s">
        <v>1739</v>
      </c>
      <c r="B1268" t="s">
        <v>3222</v>
      </c>
      <c r="C1268" t="s">
        <v>3223</v>
      </c>
      <c r="D1268" t="s">
        <v>85</v>
      </c>
      <c r="E1268">
        <v>3862</v>
      </c>
      <c r="F1268" t="s">
        <v>85</v>
      </c>
      <c r="G1268" t="s">
        <v>85</v>
      </c>
    </row>
    <row r="1269" spans="1:7" x14ac:dyDescent="0.3">
      <c r="A1269" t="s">
        <v>1739</v>
      </c>
      <c r="B1269" t="s">
        <v>3224</v>
      </c>
      <c r="C1269" t="s">
        <v>3225</v>
      </c>
      <c r="D1269" t="s">
        <v>85</v>
      </c>
      <c r="E1269">
        <v>4350</v>
      </c>
      <c r="F1269" t="s">
        <v>85</v>
      </c>
      <c r="G1269" t="s">
        <v>85</v>
      </c>
    </row>
    <row r="1270" spans="1:7" x14ac:dyDescent="0.3">
      <c r="A1270" t="s">
        <v>3412</v>
      </c>
      <c r="B1270" t="s">
        <v>3413</v>
      </c>
      <c r="C1270" t="s">
        <v>3414</v>
      </c>
      <c r="D1270" t="s">
        <v>85</v>
      </c>
      <c r="E1270">
        <v>0</v>
      </c>
      <c r="F1270" t="s">
        <v>85</v>
      </c>
      <c r="G1270" t="s">
        <v>85</v>
      </c>
    </row>
    <row r="1271" spans="1:7" x14ac:dyDescent="0.3">
      <c r="A1271" t="s">
        <v>1774</v>
      </c>
      <c r="B1271" t="s">
        <v>2015</v>
      </c>
      <c r="C1271" t="s">
        <v>481</v>
      </c>
      <c r="D1271" t="s">
        <v>85</v>
      </c>
      <c r="E1271">
        <v>4300</v>
      </c>
      <c r="F1271" t="s">
        <v>85</v>
      </c>
      <c r="G1271" t="s">
        <v>85</v>
      </c>
    </row>
    <row r="1272" spans="1:7" x14ac:dyDescent="0.3">
      <c r="A1272" t="s">
        <v>3415</v>
      </c>
      <c r="B1272" t="s">
        <v>3416</v>
      </c>
      <c r="C1272" t="s">
        <v>3417</v>
      </c>
      <c r="D1272" t="s">
        <v>85</v>
      </c>
      <c r="E1272">
        <v>0</v>
      </c>
      <c r="F1272" t="s">
        <v>85</v>
      </c>
      <c r="G1272" t="s">
        <v>85</v>
      </c>
    </row>
    <row r="1273" spans="1:7" x14ac:dyDescent="0.3">
      <c r="A1273" t="s">
        <v>2610</v>
      </c>
      <c r="B1273" t="s">
        <v>2611</v>
      </c>
      <c r="C1273" t="s">
        <v>2612</v>
      </c>
      <c r="D1273" t="s">
        <v>85</v>
      </c>
      <c r="E1273">
        <v>0</v>
      </c>
      <c r="F1273" t="s">
        <v>85</v>
      </c>
      <c r="G1273" t="s">
        <v>85</v>
      </c>
    </row>
    <row r="1274" spans="1:7" x14ac:dyDescent="0.3">
      <c r="A1274" t="s">
        <v>1959</v>
      </c>
      <c r="B1274" t="s">
        <v>3214</v>
      </c>
      <c r="C1274" t="s">
        <v>3215</v>
      </c>
      <c r="D1274" t="s">
        <v>85</v>
      </c>
      <c r="E1274">
        <v>6400</v>
      </c>
      <c r="F1274" t="s">
        <v>85</v>
      </c>
      <c r="G1274" t="s">
        <v>85</v>
      </c>
    </row>
    <row r="1275" spans="1:7" x14ac:dyDescent="0.3">
      <c r="A1275" t="s">
        <v>1959</v>
      </c>
      <c r="B1275" t="s">
        <v>4737</v>
      </c>
      <c r="C1275" t="s">
        <v>4738</v>
      </c>
      <c r="D1275" t="s">
        <v>88</v>
      </c>
      <c r="E1275">
        <v>15660</v>
      </c>
      <c r="F1275" t="s">
        <v>85</v>
      </c>
      <c r="G1275" t="s">
        <v>85</v>
      </c>
    </row>
    <row r="1276" spans="1:7" x14ac:dyDescent="0.3">
      <c r="A1276" t="s">
        <v>3219</v>
      </c>
      <c r="B1276" t="s">
        <v>8997</v>
      </c>
      <c r="C1276" t="s">
        <v>3220</v>
      </c>
      <c r="D1276" t="s">
        <v>85</v>
      </c>
      <c r="E1276">
        <v>960</v>
      </c>
      <c r="F1276" t="s">
        <v>85</v>
      </c>
      <c r="G1276" t="s">
        <v>85</v>
      </c>
    </row>
    <row r="1277" spans="1:7" x14ac:dyDescent="0.3">
      <c r="A1277" t="s">
        <v>3219</v>
      </c>
      <c r="B1277" t="s">
        <v>8998</v>
      </c>
      <c r="C1277" t="s">
        <v>3221</v>
      </c>
      <c r="D1277" t="s">
        <v>85</v>
      </c>
      <c r="E1277">
        <v>1100</v>
      </c>
      <c r="F1277" t="s">
        <v>85</v>
      </c>
      <c r="G1277" t="s">
        <v>85</v>
      </c>
    </row>
    <row r="1278" spans="1:7" x14ac:dyDescent="0.3">
      <c r="A1278" t="s">
        <v>2088</v>
      </c>
      <c r="B1278" t="s">
        <v>9003</v>
      </c>
      <c r="C1278" t="s">
        <v>3425</v>
      </c>
      <c r="D1278" t="s">
        <v>85</v>
      </c>
      <c r="E1278">
        <v>1070</v>
      </c>
      <c r="F1278" t="s">
        <v>85</v>
      </c>
      <c r="G1278" t="s">
        <v>85</v>
      </c>
    </row>
    <row r="1279" spans="1:7" x14ac:dyDescent="0.3">
      <c r="A1279" t="s">
        <v>6275</v>
      </c>
      <c r="B1279" t="s">
        <v>6276</v>
      </c>
      <c r="C1279" t="s">
        <v>6277</v>
      </c>
      <c r="D1279" t="s">
        <v>85</v>
      </c>
      <c r="E1279">
        <v>0</v>
      </c>
      <c r="F1279" t="s">
        <v>85</v>
      </c>
      <c r="G1279" t="s">
        <v>85</v>
      </c>
    </row>
    <row r="1280" spans="1:7" x14ac:dyDescent="0.3">
      <c r="A1280" t="s">
        <v>3219</v>
      </c>
      <c r="B1280" t="s">
        <v>9002</v>
      </c>
      <c r="C1280" t="s">
        <v>3424</v>
      </c>
      <c r="D1280" t="s">
        <v>85</v>
      </c>
      <c r="E1280">
        <v>840</v>
      </c>
      <c r="F1280" t="s">
        <v>85</v>
      </c>
      <c r="G1280" t="s">
        <v>85</v>
      </c>
    </row>
    <row r="1281" spans="1:7" x14ac:dyDescent="0.3">
      <c r="A1281" t="s">
        <v>2088</v>
      </c>
      <c r="B1281" t="s">
        <v>9004</v>
      </c>
      <c r="C1281" t="s">
        <v>741</v>
      </c>
      <c r="D1281" t="s">
        <v>85</v>
      </c>
      <c r="E1281">
        <v>1150</v>
      </c>
      <c r="F1281" t="s">
        <v>85</v>
      </c>
      <c r="G1281" t="s">
        <v>85</v>
      </c>
    </row>
    <row r="1282" spans="1:7" x14ac:dyDescent="0.3">
      <c r="A1282" t="s">
        <v>3429</v>
      </c>
      <c r="B1282" t="s">
        <v>3430</v>
      </c>
      <c r="C1282" t="s">
        <v>3428</v>
      </c>
      <c r="D1282" t="s">
        <v>85</v>
      </c>
      <c r="E1282">
        <v>500</v>
      </c>
      <c r="F1282" t="s">
        <v>85</v>
      </c>
      <c r="G1282" t="s">
        <v>85</v>
      </c>
    </row>
    <row r="1283" spans="1:7" x14ac:dyDescent="0.3">
      <c r="A1283" t="s">
        <v>3426</v>
      </c>
      <c r="B1283" t="s">
        <v>3427</v>
      </c>
      <c r="C1283" t="s">
        <v>3428</v>
      </c>
      <c r="D1283" t="s">
        <v>85</v>
      </c>
      <c r="E1283">
        <v>500</v>
      </c>
      <c r="F1283" t="s">
        <v>85</v>
      </c>
      <c r="G1283" t="s">
        <v>85</v>
      </c>
    </row>
    <row r="1284" spans="1:7" x14ac:dyDescent="0.3">
      <c r="A1284" t="s">
        <v>3431</v>
      </c>
      <c r="B1284" t="s">
        <v>3427</v>
      </c>
      <c r="C1284" t="s">
        <v>3428</v>
      </c>
      <c r="D1284" t="s">
        <v>85</v>
      </c>
      <c r="E1284">
        <v>500</v>
      </c>
      <c r="F1284" t="s">
        <v>85</v>
      </c>
      <c r="G1284" t="s">
        <v>85</v>
      </c>
    </row>
    <row r="1285" spans="1:7" x14ac:dyDescent="0.3">
      <c r="A1285" t="s">
        <v>3341</v>
      </c>
      <c r="B1285" t="s">
        <v>3355</v>
      </c>
      <c r="C1285" t="s">
        <v>3356</v>
      </c>
      <c r="D1285" t="s">
        <v>85</v>
      </c>
      <c r="E1285">
        <v>0</v>
      </c>
      <c r="F1285" t="s">
        <v>85</v>
      </c>
      <c r="G1285" t="s">
        <v>85</v>
      </c>
    </row>
    <row r="1286" spans="1:7" x14ac:dyDescent="0.3">
      <c r="A1286" t="s">
        <v>3316</v>
      </c>
      <c r="B1286" t="s">
        <v>3317</v>
      </c>
      <c r="C1286" t="s">
        <v>3318</v>
      </c>
      <c r="D1286" t="s">
        <v>85</v>
      </c>
      <c r="E1286">
        <v>0</v>
      </c>
      <c r="F1286" t="s">
        <v>85</v>
      </c>
      <c r="G1286" t="s">
        <v>85</v>
      </c>
    </row>
    <row r="1287" spans="1:7" x14ac:dyDescent="0.3">
      <c r="A1287" t="s">
        <v>3341</v>
      </c>
      <c r="B1287" t="s">
        <v>3317</v>
      </c>
      <c r="C1287" t="s">
        <v>3365</v>
      </c>
      <c r="D1287" t="s">
        <v>85</v>
      </c>
      <c r="E1287">
        <v>0</v>
      </c>
      <c r="F1287" t="s">
        <v>85</v>
      </c>
      <c r="G1287" t="s">
        <v>85</v>
      </c>
    </row>
    <row r="1288" spans="1:7" x14ac:dyDescent="0.3">
      <c r="A1288" t="s">
        <v>4017</v>
      </c>
      <c r="B1288" t="s">
        <v>6735</v>
      </c>
      <c r="C1288" t="s">
        <v>6736</v>
      </c>
      <c r="D1288" t="s">
        <v>88</v>
      </c>
      <c r="E1288">
        <v>16000</v>
      </c>
      <c r="F1288" t="s">
        <v>85</v>
      </c>
      <c r="G1288" t="s">
        <v>85</v>
      </c>
    </row>
    <row r="1289" spans="1:7" x14ac:dyDescent="0.3">
      <c r="A1289" t="s">
        <v>3432</v>
      </c>
      <c r="B1289" t="s">
        <v>3433</v>
      </c>
      <c r="C1289" t="s">
        <v>3434</v>
      </c>
      <c r="D1289" t="s">
        <v>85</v>
      </c>
      <c r="E1289">
        <v>0</v>
      </c>
      <c r="F1289" t="s">
        <v>85</v>
      </c>
      <c r="G1289" t="s">
        <v>85</v>
      </c>
    </row>
    <row r="1290" spans="1:7" x14ac:dyDescent="0.3">
      <c r="A1290" t="s">
        <v>1813</v>
      </c>
      <c r="B1290" t="s">
        <v>5302</v>
      </c>
      <c r="C1290" t="s">
        <v>5303</v>
      </c>
      <c r="D1290" t="s">
        <v>85</v>
      </c>
      <c r="E1290">
        <v>5300</v>
      </c>
      <c r="F1290" t="s">
        <v>85</v>
      </c>
      <c r="G1290" t="s">
        <v>85</v>
      </c>
    </row>
    <row r="1291" spans="1:7" x14ac:dyDescent="0.3">
      <c r="A1291" t="s">
        <v>1813</v>
      </c>
      <c r="B1291" t="s">
        <v>5318</v>
      </c>
      <c r="C1291" t="s">
        <v>5319</v>
      </c>
      <c r="D1291" t="s">
        <v>85</v>
      </c>
      <c r="E1291">
        <v>0</v>
      </c>
      <c r="F1291" t="s">
        <v>85</v>
      </c>
      <c r="G1291" t="s">
        <v>85</v>
      </c>
    </row>
    <row r="1292" spans="1:7" x14ac:dyDescent="0.3">
      <c r="A1292" t="s">
        <v>1813</v>
      </c>
      <c r="B1292" t="s">
        <v>5323</v>
      </c>
      <c r="C1292" t="s">
        <v>5324</v>
      </c>
      <c r="D1292" t="s">
        <v>85</v>
      </c>
      <c r="E1292">
        <v>0</v>
      </c>
      <c r="F1292" t="s">
        <v>85</v>
      </c>
      <c r="G1292" t="s">
        <v>85</v>
      </c>
    </row>
    <row r="1293" spans="1:7" x14ac:dyDescent="0.3">
      <c r="A1293" t="s">
        <v>3368</v>
      </c>
      <c r="B1293" t="s">
        <v>3369</v>
      </c>
      <c r="C1293" t="s">
        <v>3370</v>
      </c>
      <c r="D1293" t="s">
        <v>85</v>
      </c>
      <c r="E1293">
        <v>0</v>
      </c>
      <c r="F1293" t="s">
        <v>85</v>
      </c>
      <c r="G1293" t="s">
        <v>85</v>
      </c>
    </row>
    <row r="1294" spans="1:7" x14ac:dyDescent="0.3">
      <c r="A1294" t="s">
        <v>3456</v>
      </c>
      <c r="B1294" t="s">
        <v>3457</v>
      </c>
      <c r="C1294" t="s">
        <v>3458</v>
      </c>
      <c r="D1294" t="s">
        <v>85</v>
      </c>
      <c r="E1294">
        <v>748</v>
      </c>
      <c r="F1294" t="s">
        <v>85</v>
      </c>
      <c r="G1294" t="s">
        <v>85</v>
      </c>
    </row>
    <row r="1295" spans="1:7" x14ac:dyDescent="0.3">
      <c r="A1295" t="s">
        <v>1879</v>
      </c>
      <c r="B1295" t="s">
        <v>3459</v>
      </c>
      <c r="C1295" t="s">
        <v>3460</v>
      </c>
      <c r="D1295" t="s">
        <v>85</v>
      </c>
      <c r="E1295">
        <v>750</v>
      </c>
      <c r="F1295" t="s">
        <v>85</v>
      </c>
      <c r="G1295" t="s">
        <v>85</v>
      </c>
    </row>
    <row r="1296" spans="1:7" x14ac:dyDescent="0.3">
      <c r="A1296" t="s">
        <v>3466</v>
      </c>
      <c r="B1296" t="s">
        <v>3467</v>
      </c>
      <c r="C1296" t="s">
        <v>3468</v>
      </c>
      <c r="D1296" t="s">
        <v>85</v>
      </c>
      <c r="E1296">
        <v>600</v>
      </c>
      <c r="F1296" t="s">
        <v>85</v>
      </c>
      <c r="G1296" t="s">
        <v>85</v>
      </c>
    </row>
    <row r="1297" spans="1:7" x14ac:dyDescent="0.3">
      <c r="A1297" t="s">
        <v>2899</v>
      </c>
      <c r="B1297" t="s">
        <v>2900</v>
      </c>
      <c r="C1297" t="s">
        <v>2901</v>
      </c>
      <c r="D1297" t="s">
        <v>85</v>
      </c>
      <c r="E1297">
        <v>0</v>
      </c>
      <c r="F1297" t="s">
        <v>85</v>
      </c>
      <c r="G1297" t="s">
        <v>85</v>
      </c>
    </row>
    <row r="1298" spans="1:7" x14ac:dyDescent="0.3">
      <c r="A1298" t="s">
        <v>3472</v>
      </c>
      <c r="B1298" t="s">
        <v>3473</v>
      </c>
      <c r="C1298" t="s">
        <v>3474</v>
      </c>
      <c r="D1298" t="s">
        <v>85</v>
      </c>
      <c r="E1298">
        <v>1814</v>
      </c>
      <c r="F1298" t="s">
        <v>85</v>
      </c>
      <c r="G1298" t="s">
        <v>85</v>
      </c>
    </row>
    <row r="1299" spans="1:7" x14ac:dyDescent="0.3">
      <c r="A1299" t="s">
        <v>7806</v>
      </c>
      <c r="B1299" t="s">
        <v>7807</v>
      </c>
      <c r="C1299" t="s">
        <v>7808</v>
      </c>
      <c r="D1299" t="s">
        <v>85</v>
      </c>
      <c r="E1299">
        <v>600</v>
      </c>
      <c r="F1299" t="s">
        <v>85</v>
      </c>
      <c r="G1299" t="s">
        <v>85</v>
      </c>
    </row>
    <row r="1300" spans="1:7" x14ac:dyDescent="0.3">
      <c r="A1300" t="s">
        <v>2103</v>
      </c>
      <c r="B1300" t="s">
        <v>2104</v>
      </c>
      <c r="C1300" t="s">
        <v>2105</v>
      </c>
      <c r="D1300" t="s">
        <v>85</v>
      </c>
      <c r="E1300">
        <v>0</v>
      </c>
      <c r="F1300" t="s">
        <v>85</v>
      </c>
      <c r="G1300" t="s">
        <v>85</v>
      </c>
    </row>
    <row r="1301" spans="1:7" x14ac:dyDescent="0.3">
      <c r="A1301" t="s">
        <v>3965</v>
      </c>
      <c r="B1301" t="s">
        <v>2104</v>
      </c>
      <c r="C1301" t="s">
        <v>3965</v>
      </c>
      <c r="D1301" t="s">
        <v>85</v>
      </c>
      <c r="E1301">
        <v>0</v>
      </c>
      <c r="F1301" t="s">
        <v>85</v>
      </c>
      <c r="G1301" t="s">
        <v>85</v>
      </c>
    </row>
    <row r="1302" spans="1:7" x14ac:dyDescent="0.3">
      <c r="A1302" t="s">
        <v>4109</v>
      </c>
      <c r="B1302" t="s">
        <v>7731</v>
      </c>
      <c r="C1302" t="s">
        <v>4109</v>
      </c>
      <c r="D1302" t="s">
        <v>85</v>
      </c>
      <c r="E1302">
        <v>1275</v>
      </c>
      <c r="F1302" t="s">
        <v>85</v>
      </c>
      <c r="G1302" t="s">
        <v>85</v>
      </c>
    </row>
    <row r="1303" spans="1:7" x14ac:dyDescent="0.3">
      <c r="A1303" t="s">
        <v>3406</v>
      </c>
      <c r="B1303" t="s">
        <v>5114</v>
      </c>
      <c r="C1303" t="s">
        <v>5115</v>
      </c>
      <c r="D1303" t="s">
        <v>85</v>
      </c>
      <c r="E1303">
        <v>660</v>
      </c>
      <c r="F1303" t="s">
        <v>85</v>
      </c>
      <c r="G1303" t="s">
        <v>85</v>
      </c>
    </row>
    <row r="1304" spans="1:7" x14ac:dyDescent="0.3">
      <c r="A1304" t="s">
        <v>3406</v>
      </c>
      <c r="B1304" t="s">
        <v>3407</v>
      </c>
      <c r="C1304" t="s">
        <v>3408</v>
      </c>
      <c r="D1304" t="s">
        <v>85</v>
      </c>
      <c r="E1304">
        <v>660</v>
      </c>
      <c r="F1304" t="s">
        <v>85</v>
      </c>
      <c r="G1304" t="s">
        <v>85</v>
      </c>
    </row>
    <row r="1305" spans="1:7" x14ac:dyDescent="0.3">
      <c r="A1305" t="s">
        <v>3665</v>
      </c>
      <c r="B1305" t="s">
        <v>3697</v>
      </c>
      <c r="C1305" t="s">
        <v>3698</v>
      </c>
      <c r="D1305" t="s">
        <v>85</v>
      </c>
      <c r="E1305">
        <v>3629</v>
      </c>
      <c r="F1305" t="s">
        <v>85</v>
      </c>
      <c r="G1305" t="s">
        <v>85</v>
      </c>
    </row>
    <row r="1306" spans="1:7" x14ac:dyDescent="0.3">
      <c r="A1306" t="s">
        <v>1801</v>
      </c>
      <c r="B1306" t="s">
        <v>3499</v>
      </c>
      <c r="C1306" t="s">
        <v>3500</v>
      </c>
      <c r="D1306" t="s">
        <v>88</v>
      </c>
      <c r="E1306">
        <v>44800</v>
      </c>
      <c r="F1306" t="s">
        <v>88</v>
      </c>
      <c r="G1306" t="s">
        <v>1475</v>
      </c>
    </row>
    <row r="1307" spans="1:7" x14ac:dyDescent="0.3">
      <c r="A1307" t="s">
        <v>2201</v>
      </c>
      <c r="B1307" t="s">
        <v>3493</v>
      </c>
      <c r="C1307" t="s">
        <v>3494</v>
      </c>
      <c r="D1307" t="s">
        <v>88</v>
      </c>
      <c r="E1307">
        <v>26082</v>
      </c>
      <c r="F1307" t="s">
        <v>1415</v>
      </c>
      <c r="G1307" t="s">
        <v>1415</v>
      </c>
    </row>
    <row r="1308" spans="1:7" x14ac:dyDescent="0.3">
      <c r="A1308" t="s">
        <v>7035</v>
      </c>
      <c r="B1308" t="s">
        <v>7036</v>
      </c>
      <c r="C1308" t="s">
        <v>7037</v>
      </c>
      <c r="D1308" t="s">
        <v>85</v>
      </c>
      <c r="E1308">
        <v>0</v>
      </c>
      <c r="F1308" t="s">
        <v>85</v>
      </c>
      <c r="G1308" t="s">
        <v>85</v>
      </c>
    </row>
    <row r="1309" spans="1:7" x14ac:dyDescent="0.3">
      <c r="A1309" t="s">
        <v>1576</v>
      </c>
      <c r="B1309" t="s">
        <v>3512</v>
      </c>
      <c r="C1309" t="s">
        <v>3512</v>
      </c>
      <c r="D1309" t="s">
        <v>85</v>
      </c>
      <c r="E1309">
        <v>0</v>
      </c>
      <c r="F1309" t="s">
        <v>85</v>
      </c>
      <c r="G1309" t="s">
        <v>85</v>
      </c>
    </row>
    <row r="1310" spans="1:7" x14ac:dyDescent="0.3">
      <c r="A1310" t="s">
        <v>2193</v>
      </c>
      <c r="B1310" t="s">
        <v>3515</v>
      </c>
      <c r="C1310" t="s">
        <v>3516</v>
      </c>
      <c r="D1310" t="s">
        <v>1455</v>
      </c>
      <c r="E1310">
        <v>148325</v>
      </c>
      <c r="F1310" t="s">
        <v>1455</v>
      </c>
      <c r="G1310" t="s">
        <v>1455</v>
      </c>
    </row>
    <row r="1311" spans="1:7" x14ac:dyDescent="0.3">
      <c r="A1311" t="s">
        <v>2193</v>
      </c>
      <c r="B1311" t="s">
        <v>3517</v>
      </c>
      <c r="C1311" t="s">
        <v>3518</v>
      </c>
      <c r="D1311" t="s">
        <v>1455</v>
      </c>
      <c r="E1311">
        <v>148325</v>
      </c>
      <c r="F1311" t="s">
        <v>1455</v>
      </c>
      <c r="G1311" t="s">
        <v>1455</v>
      </c>
    </row>
    <row r="1312" spans="1:7" x14ac:dyDescent="0.3">
      <c r="A1312" t="s">
        <v>3955</v>
      </c>
      <c r="B1312" t="s">
        <v>7527</v>
      </c>
      <c r="C1312" t="s">
        <v>7518</v>
      </c>
      <c r="D1312" t="s">
        <v>85</v>
      </c>
      <c r="E1312">
        <v>1588</v>
      </c>
      <c r="F1312" t="s">
        <v>85</v>
      </c>
      <c r="G1312" t="s">
        <v>85</v>
      </c>
    </row>
    <row r="1313" spans="1:7" x14ac:dyDescent="0.3">
      <c r="A1313" t="s">
        <v>1576</v>
      </c>
      <c r="B1313" t="s">
        <v>3527</v>
      </c>
      <c r="C1313" t="s">
        <v>3528</v>
      </c>
      <c r="D1313" t="s">
        <v>88</v>
      </c>
      <c r="E1313">
        <v>9979</v>
      </c>
      <c r="F1313" t="s">
        <v>85</v>
      </c>
      <c r="G1313" t="s">
        <v>85</v>
      </c>
    </row>
    <row r="1314" spans="1:7" x14ac:dyDescent="0.3">
      <c r="A1314" t="s">
        <v>3545</v>
      </c>
      <c r="B1314" t="s">
        <v>3546</v>
      </c>
      <c r="C1314" t="s">
        <v>3547</v>
      </c>
      <c r="D1314" t="s">
        <v>85</v>
      </c>
      <c r="E1314">
        <v>0</v>
      </c>
      <c r="F1314" t="s">
        <v>85</v>
      </c>
      <c r="G1314" t="s">
        <v>85</v>
      </c>
    </row>
    <row r="1315" spans="1:7" x14ac:dyDescent="0.3">
      <c r="A1315" t="s">
        <v>2193</v>
      </c>
      <c r="B1315" t="s">
        <v>3543</v>
      </c>
      <c r="C1315" t="s">
        <v>3544</v>
      </c>
      <c r="D1315" t="s">
        <v>1455</v>
      </c>
      <c r="E1315">
        <v>179169</v>
      </c>
      <c r="F1315" t="s">
        <v>1455</v>
      </c>
      <c r="G1315" t="s">
        <v>1455</v>
      </c>
    </row>
    <row r="1316" spans="1:7" x14ac:dyDescent="0.3">
      <c r="A1316" t="s">
        <v>3495</v>
      </c>
      <c r="B1316" t="s">
        <v>3496</v>
      </c>
      <c r="C1316" t="s">
        <v>1098</v>
      </c>
      <c r="D1316" t="s">
        <v>85</v>
      </c>
      <c r="E1316">
        <v>840</v>
      </c>
      <c r="F1316" t="s">
        <v>85</v>
      </c>
      <c r="G1316" t="s">
        <v>85</v>
      </c>
    </row>
    <row r="1317" spans="1:7" x14ac:dyDescent="0.3">
      <c r="A1317" t="s">
        <v>3495</v>
      </c>
      <c r="B1317" t="s">
        <v>3497</v>
      </c>
      <c r="C1317" t="s">
        <v>3498</v>
      </c>
      <c r="D1317" t="s">
        <v>85</v>
      </c>
      <c r="E1317">
        <v>0</v>
      </c>
      <c r="F1317" t="s">
        <v>85</v>
      </c>
      <c r="G1317" t="s">
        <v>85</v>
      </c>
    </row>
    <row r="1318" spans="1:7" x14ac:dyDescent="0.3">
      <c r="A1318" t="s">
        <v>3495</v>
      </c>
      <c r="B1318" t="s">
        <v>3509</v>
      </c>
      <c r="C1318" t="s">
        <v>888</v>
      </c>
      <c r="D1318" t="s">
        <v>85</v>
      </c>
      <c r="E1318">
        <v>950</v>
      </c>
      <c r="F1318" t="s">
        <v>85</v>
      </c>
      <c r="G1318" t="s">
        <v>85</v>
      </c>
    </row>
    <row r="1319" spans="1:7" x14ac:dyDescent="0.3">
      <c r="A1319" t="s">
        <v>3495</v>
      </c>
      <c r="B1319" t="s">
        <v>3519</v>
      </c>
      <c r="C1319" t="s">
        <v>3520</v>
      </c>
      <c r="D1319" t="s">
        <v>85</v>
      </c>
      <c r="E1319">
        <v>2130</v>
      </c>
      <c r="F1319" t="s">
        <v>85</v>
      </c>
      <c r="G1319" t="s">
        <v>85</v>
      </c>
    </row>
    <row r="1320" spans="1:7" x14ac:dyDescent="0.3">
      <c r="A1320" t="s">
        <v>3495</v>
      </c>
      <c r="B1320" t="s">
        <v>3523</v>
      </c>
      <c r="C1320" t="s">
        <v>3524</v>
      </c>
      <c r="D1320" t="s">
        <v>85</v>
      </c>
      <c r="E1320">
        <v>2130</v>
      </c>
      <c r="F1320" t="s">
        <v>85</v>
      </c>
      <c r="G1320" t="s">
        <v>85</v>
      </c>
    </row>
    <row r="1321" spans="1:7" x14ac:dyDescent="0.3">
      <c r="A1321" t="s">
        <v>3138</v>
      </c>
      <c r="B1321" t="s">
        <v>3139</v>
      </c>
      <c r="C1321" t="s">
        <v>3140</v>
      </c>
      <c r="D1321" t="s">
        <v>85</v>
      </c>
      <c r="E1321">
        <v>0</v>
      </c>
      <c r="F1321" t="s">
        <v>85</v>
      </c>
      <c r="G1321" t="s">
        <v>85</v>
      </c>
    </row>
    <row r="1322" spans="1:7" x14ac:dyDescent="0.3">
      <c r="A1322" t="s">
        <v>3556</v>
      </c>
      <c r="B1322" t="s">
        <v>3139</v>
      </c>
      <c r="C1322" t="s">
        <v>3557</v>
      </c>
      <c r="D1322" t="s">
        <v>85</v>
      </c>
      <c r="E1322">
        <v>716</v>
      </c>
      <c r="F1322" t="s">
        <v>85</v>
      </c>
      <c r="G1322" t="s">
        <v>85</v>
      </c>
    </row>
    <row r="1323" spans="1:7" x14ac:dyDescent="0.3">
      <c r="A1323" t="s">
        <v>7786</v>
      </c>
      <c r="B1323" t="s">
        <v>3139</v>
      </c>
      <c r="C1323" t="s">
        <v>7787</v>
      </c>
      <c r="D1323" t="s">
        <v>85</v>
      </c>
      <c r="E1323">
        <v>1542</v>
      </c>
      <c r="F1323" t="s">
        <v>85</v>
      </c>
      <c r="G1323" t="s">
        <v>85</v>
      </c>
    </row>
    <row r="1324" spans="1:7" x14ac:dyDescent="0.3">
      <c r="A1324" t="s">
        <v>4343</v>
      </c>
      <c r="B1324" t="s">
        <v>3139</v>
      </c>
      <c r="C1324" t="s">
        <v>6634</v>
      </c>
      <c r="D1324" t="s">
        <v>85</v>
      </c>
      <c r="E1324">
        <v>5386</v>
      </c>
      <c r="F1324" t="s">
        <v>85</v>
      </c>
      <c r="G1324" t="s">
        <v>85</v>
      </c>
    </row>
    <row r="1325" spans="1:7" x14ac:dyDescent="0.3">
      <c r="A1325" t="s">
        <v>3561</v>
      </c>
      <c r="B1325" t="s">
        <v>3562</v>
      </c>
      <c r="C1325" t="s">
        <v>3563</v>
      </c>
      <c r="D1325" t="s">
        <v>85</v>
      </c>
      <c r="E1325">
        <v>650</v>
      </c>
      <c r="F1325" t="s">
        <v>85</v>
      </c>
      <c r="G1325" t="s">
        <v>85</v>
      </c>
    </row>
    <row r="1326" spans="1:7" x14ac:dyDescent="0.3">
      <c r="A1326" t="s">
        <v>2905</v>
      </c>
      <c r="B1326" t="s">
        <v>2906</v>
      </c>
      <c r="C1326" t="s">
        <v>2907</v>
      </c>
      <c r="D1326" t="s">
        <v>85</v>
      </c>
      <c r="E1326">
        <v>0</v>
      </c>
      <c r="F1326" t="s">
        <v>85</v>
      </c>
      <c r="G1326" t="s">
        <v>85</v>
      </c>
    </row>
    <row r="1327" spans="1:7" x14ac:dyDescent="0.3">
      <c r="A1327" t="s">
        <v>1598</v>
      </c>
      <c r="B1327" t="s">
        <v>3637</v>
      </c>
      <c r="C1327" t="s">
        <v>3638</v>
      </c>
      <c r="D1327" t="s">
        <v>85</v>
      </c>
      <c r="E1327">
        <v>1000</v>
      </c>
      <c r="F1327" t="s">
        <v>85</v>
      </c>
      <c r="G1327" t="s">
        <v>85</v>
      </c>
    </row>
    <row r="1328" spans="1:7" x14ac:dyDescent="0.3">
      <c r="A1328" t="s">
        <v>5788</v>
      </c>
      <c r="B1328" t="s">
        <v>5789</v>
      </c>
      <c r="C1328" t="s">
        <v>5790</v>
      </c>
      <c r="D1328" t="s">
        <v>85</v>
      </c>
      <c r="E1328">
        <v>0</v>
      </c>
      <c r="F1328" t="s">
        <v>85</v>
      </c>
      <c r="G1328" t="s">
        <v>85</v>
      </c>
    </row>
    <row r="1329" spans="1:7" x14ac:dyDescent="0.3">
      <c r="A1329" t="s">
        <v>3553</v>
      </c>
      <c r="B1329" t="s">
        <v>3554</v>
      </c>
      <c r="C1329" t="s">
        <v>3555</v>
      </c>
      <c r="D1329" t="s">
        <v>85</v>
      </c>
      <c r="E1329">
        <v>0</v>
      </c>
      <c r="F1329" t="s">
        <v>85</v>
      </c>
      <c r="G1329" t="s">
        <v>85</v>
      </c>
    </row>
    <row r="1330" spans="1:7" x14ac:dyDescent="0.3">
      <c r="A1330" t="s">
        <v>2672</v>
      </c>
      <c r="B1330" t="s">
        <v>4493</v>
      </c>
      <c r="C1330" t="s">
        <v>4494</v>
      </c>
      <c r="D1330" t="s">
        <v>88</v>
      </c>
      <c r="E1330">
        <v>11793</v>
      </c>
      <c r="F1330" t="s">
        <v>85</v>
      </c>
      <c r="G1330" t="s">
        <v>85</v>
      </c>
    </row>
    <row r="1331" spans="1:7" x14ac:dyDescent="0.3">
      <c r="A1331" t="s">
        <v>3503</v>
      </c>
      <c r="B1331" t="s">
        <v>3564</v>
      </c>
      <c r="C1331" t="s">
        <v>3565</v>
      </c>
      <c r="D1331" t="s">
        <v>85</v>
      </c>
      <c r="E1331">
        <v>900</v>
      </c>
      <c r="F1331" t="s">
        <v>85</v>
      </c>
      <c r="G1331" t="s">
        <v>85</v>
      </c>
    </row>
    <row r="1332" spans="1:7" x14ac:dyDescent="0.3">
      <c r="A1332" t="s">
        <v>3503</v>
      </c>
      <c r="B1332" t="s">
        <v>3504</v>
      </c>
      <c r="C1332" t="s">
        <v>3505</v>
      </c>
      <c r="D1332" t="s">
        <v>85</v>
      </c>
      <c r="E1332">
        <v>900</v>
      </c>
      <c r="F1332" t="s">
        <v>85</v>
      </c>
      <c r="G1332" t="s">
        <v>85</v>
      </c>
    </row>
    <row r="1333" spans="1:7" x14ac:dyDescent="0.3">
      <c r="A1333" t="s">
        <v>1940</v>
      </c>
      <c r="B1333" t="s">
        <v>3571</v>
      </c>
      <c r="C1333" t="s">
        <v>3570</v>
      </c>
      <c r="D1333" t="s">
        <v>85</v>
      </c>
      <c r="E1333">
        <v>1715</v>
      </c>
      <c r="F1333" t="s">
        <v>85</v>
      </c>
      <c r="G1333" t="s">
        <v>85</v>
      </c>
    </row>
    <row r="1334" spans="1:7" x14ac:dyDescent="0.3">
      <c r="A1334" t="s">
        <v>1949</v>
      </c>
      <c r="B1334" t="s">
        <v>3571</v>
      </c>
      <c r="C1334" t="s">
        <v>3570</v>
      </c>
      <c r="D1334" t="s">
        <v>85</v>
      </c>
      <c r="E1334">
        <v>1715</v>
      </c>
      <c r="F1334" t="s">
        <v>85</v>
      </c>
      <c r="G1334" t="s">
        <v>85</v>
      </c>
    </row>
    <row r="1335" spans="1:7" x14ac:dyDescent="0.3">
      <c r="A1335" t="s">
        <v>1949</v>
      </c>
      <c r="B1335" t="s">
        <v>3573</v>
      </c>
      <c r="C1335" t="s">
        <v>3570</v>
      </c>
      <c r="D1335" t="s">
        <v>85</v>
      </c>
      <c r="E1335">
        <v>1715</v>
      </c>
      <c r="F1335" t="s">
        <v>85</v>
      </c>
      <c r="G1335" t="s">
        <v>85</v>
      </c>
    </row>
    <row r="1336" spans="1:7" x14ac:dyDescent="0.3">
      <c r="A1336" t="s">
        <v>1940</v>
      </c>
      <c r="B1336" t="s">
        <v>3584</v>
      </c>
      <c r="C1336" t="s">
        <v>3585</v>
      </c>
      <c r="D1336" t="s">
        <v>85</v>
      </c>
      <c r="E1336">
        <v>2500</v>
      </c>
      <c r="F1336" t="s">
        <v>85</v>
      </c>
      <c r="G1336" t="s">
        <v>85</v>
      </c>
    </row>
    <row r="1337" spans="1:7" x14ac:dyDescent="0.3">
      <c r="A1337" t="s">
        <v>1949</v>
      </c>
      <c r="B1337" t="s">
        <v>3584</v>
      </c>
      <c r="C1337" t="s">
        <v>3585</v>
      </c>
      <c r="D1337" t="s">
        <v>85</v>
      </c>
      <c r="E1337">
        <v>2500</v>
      </c>
      <c r="F1337" t="s">
        <v>85</v>
      </c>
      <c r="G1337" t="s">
        <v>85</v>
      </c>
    </row>
    <row r="1338" spans="1:7" x14ac:dyDescent="0.3">
      <c r="A1338" t="s">
        <v>1949</v>
      </c>
      <c r="B1338" t="s">
        <v>3587</v>
      </c>
      <c r="C1338" t="s">
        <v>3585</v>
      </c>
      <c r="D1338" t="s">
        <v>85</v>
      </c>
      <c r="E1338">
        <v>2500</v>
      </c>
      <c r="F1338" t="s">
        <v>85</v>
      </c>
      <c r="G1338" t="s">
        <v>85</v>
      </c>
    </row>
    <row r="1339" spans="1:7" x14ac:dyDescent="0.3">
      <c r="A1339" t="s">
        <v>1940</v>
      </c>
      <c r="B1339" t="s">
        <v>9041</v>
      </c>
      <c r="C1339" t="s">
        <v>520</v>
      </c>
      <c r="D1339" t="s">
        <v>85</v>
      </c>
      <c r="E1339">
        <v>3100</v>
      </c>
      <c r="F1339" t="s">
        <v>85</v>
      </c>
      <c r="G1339" t="s">
        <v>85</v>
      </c>
    </row>
    <row r="1340" spans="1:7" x14ac:dyDescent="0.3">
      <c r="A1340" t="s">
        <v>1940</v>
      </c>
      <c r="B1340" t="s">
        <v>3590</v>
      </c>
      <c r="C1340" t="s">
        <v>520</v>
      </c>
      <c r="D1340" t="s">
        <v>85</v>
      </c>
      <c r="E1340">
        <v>3100</v>
      </c>
      <c r="F1340" t="s">
        <v>85</v>
      </c>
      <c r="G1340" t="s">
        <v>85</v>
      </c>
    </row>
    <row r="1341" spans="1:7" x14ac:dyDescent="0.3">
      <c r="A1341" t="s">
        <v>1949</v>
      </c>
      <c r="B1341" t="s">
        <v>3590</v>
      </c>
      <c r="C1341" t="s">
        <v>520</v>
      </c>
      <c r="D1341" t="s">
        <v>85</v>
      </c>
      <c r="E1341">
        <v>3100</v>
      </c>
      <c r="F1341" t="s">
        <v>85</v>
      </c>
      <c r="G1341" t="s">
        <v>85</v>
      </c>
    </row>
    <row r="1342" spans="1:7" x14ac:dyDescent="0.3">
      <c r="A1342" t="s">
        <v>1940</v>
      </c>
      <c r="B1342" t="s">
        <v>3591</v>
      </c>
      <c r="C1342" t="s">
        <v>520</v>
      </c>
      <c r="D1342" t="s">
        <v>85</v>
      </c>
      <c r="E1342">
        <v>3100</v>
      </c>
      <c r="F1342" t="s">
        <v>85</v>
      </c>
      <c r="G1342" t="s">
        <v>85</v>
      </c>
    </row>
    <row r="1343" spans="1:7" x14ac:dyDescent="0.3">
      <c r="A1343" t="s">
        <v>3594</v>
      </c>
      <c r="B1343" t="s">
        <v>3603</v>
      </c>
      <c r="C1343" t="s">
        <v>559</v>
      </c>
      <c r="D1343" t="s">
        <v>85</v>
      </c>
      <c r="E1343">
        <v>3800</v>
      </c>
      <c r="F1343" t="s">
        <v>85</v>
      </c>
      <c r="G1343" t="s">
        <v>85</v>
      </c>
    </row>
    <row r="1344" spans="1:7" x14ac:dyDescent="0.3">
      <c r="A1344" t="s">
        <v>2524</v>
      </c>
      <c r="B1344" t="s">
        <v>3603</v>
      </c>
      <c r="C1344" t="s">
        <v>559</v>
      </c>
      <c r="D1344" t="s">
        <v>85</v>
      </c>
      <c r="E1344">
        <v>3800</v>
      </c>
      <c r="F1344" t="s">
        <v>85</v>
      </c>
      <c r="G1344" t="s">
        <v>85</v>
      </c>
    </row>
    <row r="1345" spans="1:7" x14ac:dyDescent="0.3">
      <c r="A1345" t="s">
        <v>2524</v>
      </c>
      <c r="B1345" t="s">
        <v>3609</v>
      </c>
      <c r="C1345" t="s">
        <v>559</v>
      </c>
      <c r="D1345" t="s">
        <v>85</v>
      </c>
      <c r="E1345">
        <v>3800</v>
      </c>
      <c r="F1345" t="s">
        <v>85</v>
      </c>
      <c r="G1345" t="s">
        <v>85</v>
      </c>
    </row>
    <row r="1346" spans="1:7" x14ac:dyDescent="0.3">
      <c r="A1346" t="s">
        <v>1940</v>
      </c>
      <c r="B1346" t="s">
        <v>3612</v>
      </c>
      <c r="C1346" t="s">
        <v>661</v>
      </c>
      <c r="D1346" t="s">
        <v>85</v>
      </c>
      <c r="E1346">
        <v>4920</v>
      </c>
      <c r="F1346" t="s">
        <v>85</v>
      </c>
      <c r="G1346" t="s">
        <v>85</v>
      </c>
    </row>
    <row r="1347" spans="1:7" x14ac:dyDescent="0.3">
      <c r="A1347" t="s">
        <v>1949</v>
      </c>
      <c r="B1347" t="s">
        <v>3612</v>
      </c>
      <c r="C1347" t="s">
        <v>661</v>
      </c>
      <c r="D1347" t="s">
        <v>85</v>
      </c>
      <c r="E1347">
        <v>4920</v>
      </c>
      <c r="F1347" t="s">
        <v>85</v>
      </c>
      <c r="G1347" t="s">
        <v>85</v>
      </c>
    </row>
    <row r="1348" spans="1:7" x14ac:dyDescent="0.3">
      <c r="A1348" t="s">
        <v>3617</v>
      </c>
      <c r="B1348" t="s">
        <v>3618</v>
      </c>
      <c r="C1348" t="s">
        <v>597</v>
      </c>
      <c r="D1348" t="s">
        <v>88</v>
      </c>
      <c r="E1348">
        <v>7800</v>
      </c>
      <c r="F1348" t="s">
        <v>1415</v>
      </c>
      <c r="G1348" t="s">
        <v>1415</v>
      </c>
    </row>
    <row r="1349" spans="1:7" x14ac:dyDescent="0.3">
      <c r="A1349" t="s">
        <v>3621</v>
      </c>
      <c r="B1349" t="s">
        <v>3618</v>
      </c>
      <c r="C1349" t="s">
        <v>597</v>
      </c>
      <c r="D1349" t="s">
        <v>88</v>
      </c>
      <c r="E1349">
        <v>7800</v>
      </c>
      <c r="F1349" t="s">
        <v>1415</v>
      </c>
      <c r="G1349" t="s">
        <v>1415</v>
      </c>
    </row>
    <row r="1350" spans="1:7" x14ac:dyDescent="0.3">
      <c r="A1350" t="s">
        <v>1940</v>
      </c>
      <c r="B1350" t="s">
        <v>3577</v>
      </c>
      <c r="C1350" t="s">
        <v>477</v>
      </c>
      <c r="D1350" t="s">
        <v>88</v>
      </c>
      <c r="E1350">
        <v>11160</v>
      </c>
      <c r="F1350" t="s">
        <v>1415</v>
      </c>
      <c r="G1350" t="s">
        <v>1415</v>
      </c>
    </row>
    <row r="1351" spans="1:7" x14ac:dyDescent="0.3">
      <c r="A1351" t="s">
        <v>1949</v>
      </c>
      <c r="B1351" t="s">
        <v>3577</v>
      </c>
      <c r="C1351" t="s">
        <v>477</v>
      </c>
      <c r="D1351" t="s">
        <v>88</v>
      </c>
      <c r="E1351">
        <v>11160</v>
      </c>
      <c r="F1351" t="s">
        <v>1415</v>
      </c>
      <c r="G1351" t="s">
        <v>1415</v>
      </c>
    </row>
    <row r="1352" spans="1:7" x14ac:dyDescent="0.3">
      <c r="A1352" t="s">
        <v>1940</v>
      </c>
      <c r="B1352" t="s">
        <v>3592</v>
      </c>
      <c r="C1352" t="s">
        <v>520</v>
      </c>
      <c r="D1352" t="s">
        <v>85</v>
      </c>
      <c r="E1352">
        <v>3100</v>
      </c>
      <c r="F1352" t="s">
        <v>85</v>
      </c>
      <c r="G1352" t="s">
        <v>85</v>
      </c>
    </row>
    <row r="1353" spans="1:7" x14ac:dyDescent="0.3">
      <c r="A1353" t="s">
        <v>1949</v>
      </c>
      <c r="B1353" t="s">
        <v>3592</v>
      </c>
      <c r="C1353" t="s">
        <v>520</v>
      </c>
      <c r="D1353" t="s">
        <v>85</v>
      </c>
      <c r="E1353">
        <v>3100</v>
      </c>
      <c r="F1353" t="s">
        <v>85</v>
      </c>
      <c r="G1353" t="s">
        <v>85</v>
      </c>
    </row>
    <row r="1354" spans="1:7" x14ac:dyDescent="0.3">
      <c r="A1354" t="s">
        <v>3594</v>
      </c>
      <c r="B1354" t="s">
        <v>3604</v>
      </c>
      <c r="C1354" t="s">
        <v>559</v>
      </c>
      <c r="D1354" t="s">
        <v>85</v>
      </c>
      <c r="E1354">
        <v>3800</v>
      </c>
      <c r="F1354" t="s">
        <v>85</v>
      </c>
      <c r="G1354" t="s">
        <v>85</v>
      </c>
    </row>
    <row r="1355" spans="1:7" x14ac:dyDescent="0.3">
      <c r="A1355" t="s">
        <v>1940</v>
      </c>
      <c r="B1355" t="s">
        <v>7347</v>
      </c>
      <c r="C1355" t="s">
        <v>7348</v>
      </c>
      <c r="D1355" t="s">
        <v>85</v>
      </c>
      <c r="E1355">
        <v>6600</v>
      </c>
      <c r="F1355" t="s">
        <v>85</v>
      </c>
      <c r="G1355" t="s">
        <v>85</v>
      </c>
    </row>
    <row r="1356" spans="1:7" x14ac:dyDescent="0.3">
      <c r="A1356" t="s">
        <v>5763</v>
      </c>
      <c r="B1356" t="s">
        <v>7347</v>
      </c>
      <c r="C1356" t="s">
        <v>7348</v>
      </c>
      <c r="D1356" t="s">
        <v>85</v>
      </c>
      <c r="E1356">
        <v>6600</v>
      </c>
      <c r="F1356" t="s">
        <v>85</v>
      </c>
      <c r="G1356" t="s">
        <v>85</v>
      </c>
    </row>
    <row r="1357" spans="1:7" x14ac:dyDescent="0.3">
      <c r="A1357" t="s">
        <v>1949</v>
      </c>
      <c r="B1357" t="s">
        <v>7347</v>
      </c>
      <c r="C1357" t="s">
        <v>7348</v>
      </c>
      <c r="D1357" t="s">
        <v>85</v>
      </c>
      <c r="E1357">
        <v>6600</v>
      </c>
      <c r="F1357" t="s">
        <v>85</v>
      </c>
      <c r="G1357" t="s">
        <v>85</v>
      </c>
    </row>
    <row r="1358" spans="1:7" x14ac:dyDescent="0.3">
      <c r="A1358" t="s">
        <v>1940</v>
      </c>
      <c r="B1358" t="s">
        <v>7349</v>
      </c>
      <c r="C1358" t="s">
        <v>7348</v>
      </c>
      <c r="D1358" t="s">
        <v>85</v>
      </c>
      <c r="E1358">
        <v>6600</v>
      </c>
      <c r="F1358" t="s">
        <v>85</v>
      </c>
      <c r="G1358" t="s">
        <v>85</v>
      </c>
    </row>
    <row r="1359" spans="1:7" x14ac:dyDescent="0.3">
      <c r="A1359" t="s">
        <v>1949</v>
      </c>
      <c r="B1359" t="s">
        <v>7349</v>
      </c>
      <c r="C1359" t="s">
        <v>7348</v>
      </c>
      <c r="D1359" t="s">
        <v>85</v>
      </c>
      <c r="E1359">
        <v>6600</v>
      </c>
      <c r="F1359" t="s">
        <v>85</v>
      </c>
      <c r="G1359" t="s">
        <v>85</v>
      </c>
    </row>
    <row r="1360" spans="1:7" x14ac:dyDescent="0.3">
      <c r="A1360" t="s">
        <v>1949</v>
      </c>
      <c r="B1360" t="s">
        <v>3583</v>
      </c>
      <c r="C1360" t="s">
        <v>477</v>
      </c>
      <c r="D1360" t="s">
        <v>88</v>
      </c>
      <c r="E1360">
        <v>11160</v>
      </c>
      <c r="F1360" t="s">
        <v>1415</v>
      </c>
      <c r="G1360" t="s">
        <v>1415</v>
      </c>
    </row>
    <row r="1361" spans="1:7" x14ac:dyDescent="0.3">
      <c r="A1361" t="s">
        <v>1940</v>
      </c>
      <c r="B1361" t="s">
        <v>3578</v>
      </c>
      <c r="C1361" t="s">
        <v>477</v>
      </c>
      <c r="D1361" t="s">
        <v>88</v>
      </c>
      <c r="E1361">
        <v>11160</v>
      </c>
      <c r="F1361" t="s">
        <v>1415</v>
      </c>
      <c r="G1361" t="s">
        <v>1415</v>
      </c>
    </row>
    <row r="1362" spans="1:7" x14ac:dyDescent="0.3">
      <c r="A1362" t="s">
        <v>1949</v>
      </c>
      <c r="B1362" t="s">
        <v>3578</v>
      </c>
      <c r="C1362" t="s">
        <v>477</v>
      </c>
      <c r="D1362" t="s">
        <v>88</v>
      </c>
      <c r="E1362">
        <v>11160</v>
      </c>
      <c r="F1362" t="s">
        <v>1415</v>
      </c>
      <c r="G1362" t="s">
        <v>1415</v>
      </c>
    </row>
    <row r="1363" spans="1:7" x14ac:dyDescent="0.3">
      <c r="A1363" t="s">
        <v>2039</v>
      </c>
      <c r="B1363" t="s">
        <v>3622</v>
      </c>
      <c r="C1363" t="s">
        <v>3623</v>
      </c>
      <c r="D1363" t="s">
        <v>85</v>
      </c>
      <c r="E1363">
        <v>600</v>
      </c>
      <c r="F1363" t="s">
        <v>85</v>
      </c>
      <c r="G1363" t="s">
        <v>85</v>
      </c>
    </row>
    <row r="1364" spans="1:7" x14ac:dyDescent="0.3">
      <c r="A1364" t="s">
        <v>5499</v>
      </c>
      <c r="B1364" t="s">
        <v>5500</v>
      </c>
      <c r="C1364" t="s">
        <v>5501</v>
      </c>
      <c r="D1364" t="s">
        <v>85</v>
      </c>
      <c r="E1364">
        <v>0</v>
      </c>
      <c r="F1364" t="s">
        <v>85</v>
      </c>
      <c r="G1364" t="s">
        <v>85</v>
      </c>
    </row>
    <row r="1365" spans="1:7" x14ac:dyDescent="0.3">
      <c r="A1365" t="s">
        <v>3548</v>
      </c>
      <c r="B1365" t="s">
        <v>3549</v>
      </c>
      <c r="C1365" t="s">
        <v>3550</v>
      </c>
      <c r="D1365" t="s">
        <v>85</v>
      </c>
      <c r="E1365">
        <v>0</v>
      </c>
      <c r="F1365" t="s">
        <v>85</v>
      </c>
      <c r="G1365" t="s">
        <v>85</v>
      </c>
    </row>
    <row r="1366" spans="1:7" x14ac:dyDescent="0.3">
      <c r="A1366" t="s">
        <v>3548</v>
      </c>
      <c r="B1366" t="s">
        <v>3551</v>
      </c>
      <c r="C1366" t="s">
        <v>3552</v>
      </c>
      <c r="D1366" t="s">
        <v>85</v>
      </c>
      <c r="E1366">
        <v>2722</v>
      </c>
      <c r="F1366" t="s">
        <v>85</v>
      </c>
      <c r="G1366" t="s">
        <v>85</v>
      </c>
    </row>
    <row r="1367" spans="1:7" x14ac:dyDescent="0.3">
      <c r="A1367" t="s">
        <v>1774</v>
      </c>
      <c r="B1367" t="s">
        <v>1974</v>
      </c>
      <c r="C1367" t="s">
        <v>490</v>
      </c>
      <c r="D1367" t="s">
        <v>85</v>
      </c>
      <c r="E1367">
        <v>2370</v>
      </c>
      <c r="F1367" t="s">
        <v>85</v>
      </c>
      <c r="G1367" t="s">
        <v>85</v>
      </c>
    </row>
    <row r="1368" spans="1:7" x14ac:dyDescent="0.3">
      <c r="A1368" t="s">
        <v>1940</v>
      </c>
      <c r="B1368" t="s">
        <v>1974</v>
      </c>
      <c r="C1368" t="s">
        <v>490</v>
      </c>
      <c r="D1368" t="s">
        <v>85</v>
      </c>
      <c r="E1368">
        <v>2500</v>
      </c>
      <c r="F1368" t="s">
        <v>85</v>
      </c>
      <c r="G1368" t="s">
        <v>85</v>
      </c>
    </row>
    <row r="1369" spans="1:7" x14ac:dyDescent="0.3">
      <c r="A1369" t="s">
        <v>1949</v>
      </c>
      <c r="B1369" t="s">
        <v>1974</v>
      </c>
      <c r="C1369" t="s">
        <v>490</v>
      </c>
      <c r="D1369" t="s">
        <v>85</v>
      </c>
      <c r="E1369">
        <v>2370</v>
      </c>
      <c r="F1369" t="s">
        <v>85</v>
      </c>
      <c r="G1369" t="s">
        <v>85</v>
      </c>
    </row>
    <row r="1370" spans="1:7" x14ac:dyDescent="0.3">
      <c r="A1370" t="s">
        <v>1993</v>
      </c>
      <c r="B1370" t="s">
        <v>1974</v>
      </c>
      <c r="C1370" t="s">
        <v>490</v>
      </c>
      <c r="D1370" t="s">
        <v>85</v>
      </c>
      <c r="E1370">
        <v>2500</v>
      </c>
      <c r="F1370" t="s">
        <v>85</v>
      </c>
      <c r="G1370" t="s">
        <v>85</v>
      </c>
    </row>
    <row r="1371" spans="1:7" x14ac:dyDescent="0.3">
      <c r="A1371" t="s">
        <v>1774</v>
      </c>
      <c r="B1371" t="s">
        <v>1997</v>
      </c>
      <c r="C1371" t="s">
        <v>509</v>
      </c>
      <c r="D1371" t="s">
        <v>85</v>
      </c>
      <c r="E1371">
        <v>2600</v>
      </c>
      <c r="F1371" t="s">
        <v>85</v>
      </c>
      <c r="G1371" t="s">
        <v>85</v>
      </c>
    </row>
    <row r="1372" spans="1:7" x14ac:dyDescent="0.3">
      <c r="A1372" t="s">
        <v>1940</v>
      </c>
      <c r="B1372" t="s">
        <v>1997</v>
      </c>
      <c r="C1372" t="s">
        <v>509</v>
      </c>
      <c r="D1372" t="s">
        <v>85</v>
      </c>
      <c r="E1372">
        <v>2600</v>
      </c>
      <c r="F1372" t="s">
        <v>85</v>
      </c>
      <c r="G1372" t="s">
        <v>85</v>
      </c>
    </row>
    <row r="1373" spans="1:7" x14ac:dyDescent="0.3">
      <c r="A1373" t="s">
        <v>1949</v>
      </c>
      <c r="B1373" t="s">
        <v>1997</v>
      </c>
      <c r="C1373" t="s">
        <v>509</v>
      </c>
      <c r="D1373" t="s">
        <v>85</v>
      </c>
      <c r="E1373">
        <v>2600</v>
      </c>
      <c r="F1373" t="s">
        <v>85</v>
      </c>
      <c r="G1373" t="s">
        <v>85</v>
      </c>
    </row>
    <row r="1374" spans="1:7" x14ac:dyDescent="0.3">
      <c r="A1374" t="s">
        <v>3624</v>
      </c>
      <c r="B1374" t="s">
        <v>3625</v>
      </c>
      <c r="C1374" t="s">
        <v>3626</v>
      </c>
      <c r="D1374" t="s">
        <v>85</v>
      </c>
      <c r="E1374">
        <v>816</v>
      </c>
      <c r="F1374" t="s">
        <v>85</v>
      </c>
      <c r="G1374" t="s">
        <v>85</v>
      </c>
    </row>
    <row r="1375" spans="1:7" x14ac:dyDescent="0.3">
      <c r="A1375" t="s">
        <v>3624</v>
      </c>
      <c r="B1375" t="s">
        <v>3627</v>
      </c>
      <c r="C1375" t="s">
        <v>3628</v>
      </c>
      <c r="D1375" t="s">
        <v>85</v>
      </c>
      <c r="E1375">
        <v>885</v>
      </c>
      <c r="F1375" t="s">
        <v>85</v>
      </c>
      <c r="G1375" t="s">
        <v>85</v>
      </c>
    </row>
    <row r="1376" spans="1:7" x14ac:dyDescent="0.3">
      <c r="A1376" t="s">
        <v>1490</v>
      </c>
      <c r="B1376" t="s">
        <v>3629</v>
      </c>
      <c r="C1376" t="s">
        <v>3630</v>
      </c>
      <c r="D1376" t="s">
        <v>85</v>
      </c>
      <c r="E1376">
        <v>0</v>
      </c>
      <c r="F1376" t="s">
        <v>85</v>
      </c>
      <c r="G1376" t="s">
        <v>85</v>
      </c>
    </row>
    <row r="1377" spans="1:7" x14ac:dyDescent="0.3">
      <c r="A1377" t="s">
        <v>4109</v>
      </c>
      <c r="B1377" t="s">
        <v>7718</v>
      </c>
      <c r="C1377" t="s">
        <v>7719</v>
      </c>
      <c r="D1377" t="s">
        <v>85</v>
      </c>
      <c r="E1377">
        <v>1724</v>
      </c>
      <c r="F1377" t="s">
        <v>85</v>
      </c>
      <c r="G1377" t="s">
        <v>85</v>
      </c>
    </row>
    <row r="1378" spans="1:7" x14ac:dyDescent="0.3">
      <c r="A1378" t="s">
        <v>4193</v>
      </c>
      <c r="B1378" t="s">
        <v>4194</v>
      </c>
      <c r="C1378" t="s">
        <v>4195</v>
      </c>
      <c r="D1378" t="s">
        <v>85</v>
      </c>
      <c r="E1378">
        <v>0</v>
      </c>
      <c r="F1378" t="s">
        <v>85</v>
      </c>
      <c r="G1378" t="s">
        <v>85</v>
      </c>
    </row>
    <row r="1379" spans="1:7" x14ac:dyDescent="0.3">
      <c r="A1379" t="s">
        <v>2131</v>
      </c>
      <c r="B1379" t="s">
        <v>7493</v>
      </c>
      <c r="C1379" t="s">
        <v>7487</v>
      </c>
      <c r="D1379" t="s">
        <v>85</v>
      </c>
      <c r="E1379">
        <v>5080</v>
      </c>
      <c r="F1379" t="s">
        <v>85</v>
      </c>
      <c r="G1379" t="s">
        <v>85</v>
      </c>
    </row>
    <row r="1380" spans="1:7" x14ac:dyDescent="0.3">
      <c r="A1380" t="s">
        <v>1438</v>
      </c>
      <c r="B1380" t="s">
        <v>3645</v>
      </c>
      <c r="C1380" t="s">
        <v>1295</v>
      </c>
      <c r="D1380" t="s">
        <v>88</v>
      </c>
      <c r="E1380">
        <v>14600</v>
      </c>
      <c r="F1380" t="s">
        <v>1415</v>
      </c>
      <c r="G1380" t="s">
        <v>1415</v>
      </c>
    </row>
    <row r="1381" spans="1:7" x14ac:dyDescent="0.3">
      <c r="A1381" t="s">
        <v>3654</v>
      </c>
      <c r="B1381" t="s">
        <v>3645</v>
      </c>
      <c r="C1381" t="s">
        <v>1295</v>
      </c>
      <c r="D1381" t="s">
        <v>88</v>
      </c>
      <c r="E1381">
        <v>14600</v>
      </c>
      <c r="F1381" t="s">
        <v>1415</v>
      </c>
      <c r="G1381" t="s">
        <v>1415</v>
      </c>
    </row>
    <row r="1382" spans="1:7" x14ac:dyDescent="0.3">
      <c r="A1382" t="s">
        <v>1438</v>
      </c>
      <c r="B1382" t="s">
        <v>3646</v>
      </c>
      <c r="C1382" t="s">
        <v>1295</v>
      </c>
      <c r="D1382" t="s">
        <v>88</v>
      </c>
      <c r="E1382">
        <v>14600</v>
      </c>
      <c r="F1382" t="s">
        <v>1415</v>
      </c>
      <c r="G1382" t="s">
        <v>1415</v>
      </c>
    </row>
    <row r="1383" spans="1:7" x14ac:dyDescent="0.3">
      <c r="A1383" t="s">
        <v>3654</v>
      </c>
      <c r="B1383" t="s">
        <v>3646</v>
      </c>
      <c r="C1383" t="s">
        <v>1295</v>
      </c>
      <c r="D1383" t="s">
        <v>88</v>
      </c>
      <c r="E1383">
        <v>14600</v>
      </c>
      <c r="F1383" t="s">
        <v>1415</v>
      </c>
      <c r="G1383" t="s">
        <v>1415</v>
      </c>
    </row>
    <row r="1384" spans="1:7" x14ac:dyDescent="0.3">
      <c r="A1384" t="s">
        <v>1438</v>
      </c>
      <c r="B1384" t="s">
        <v>3647</v>
      </c>
      <c r="C1384" t="s">
        <v>1295</v>
      </c>
      <c r="D1384" t="s">
        <v>88</v>
      </c>
      <c r="E1384">
        <v>14600</v>
      </c>
      <c r="F1384" t="s">
        <v>1415</v>
      </c>
      <c r="G1384" t="s">
        <v>1415</v>
      </c>
    </row>
    <row r="1385" spans="1:7" x14ac:dyDescent="0.3">
      <c r="A1385" t="s">
        <v>6391</v>
      </c>
      <c r="B1385" t="s">
        <v>6392</v>
      </c>
      <c r="C1385" t="s">
        <v>6393</v>
      </c>
      <c r="D1385" t="s">
        <v>85</v>
      </c>
      <c r="E1385">
        <v>600</v>
      </c>
      <c r="F1385" t="s">
        <v>85</v>
      </c>
      <c r="G1385" t="s">
        <v>85</v>
      </c>
    </row>
    <row r="1386" spans="1:7" x14ac:dyDescent="0.3">
      <c r="A1386" t="s">
        <v>4343</v>
      </c>
      <c r="B1386" t="s">
        <v>4441</v>
      </c>
      <c r="C1386" t="s">
        <v>4430</v>
      </c>
      <c r="D1386" t="s">
        <v>88</v>
      </c>
      <c r="E1386">
        <v>10659</v>
      </c>
      <c r="F1386" t="s">
        <v>1415</v>
      </c>
      <c r="G1386" t="s">
        <v>1415</v>
      </c>
    </row>
    <row r="1387" spans="1:7" x14ac:dyDescent="0.3">
      <c r="A1387" t="s">
        <v>3677</v>
      </c>
      <c r="B1387" t="s">
        <v>3678</v>
      </c>
      <c r="C1387" t="s">
        <v>3679</v>
      </c>
      <c r="D1387" t="s">
        <v>85</v>
      </c>
      <c r="E1387">
        <v>1293</v>
      </c>
      <c r="F1387" t="s">
        <v>85</v>
      </c>
      <c r="G1387" t="s">
        <v>85</v>
      </c>
    </row>
    <row r="1388" spans="1:7" x14ac:dyDescent="0.3">
      <c r="A1388" t="s">
        <v>4168</v>
      </c>
      <c r="B1388" t="s">
        <v>4169</v>
      </c>
      <c r="C1388" t="s">
        <v>4170</v>
      </c>
      <c r="D1388" t="s">
        <v>85</v>
      </c>
      <c r="E1388">
        <v>1905</v>
      </c>
      <c r="F1388" t="s">
        <v>85</v>
      </c>
      <c r="G1388" t="s">
        <v>85</v>
      </c>
    </row>
    <row r="1389" spans="1:7" x14ac:dyDescent="0.3">
      <c r="A1389" t="s">
        <v>3662</v>
      </c>
      <c r="B1389" t="s">
        <v>3663</v>
      </c>
      <c r="C1389" t="s">
        <v>3664</v>
      </c>
      <c r="D1389" t="s">
        <v>85</v>
      </c>
      <c r="E1389">
        <v>0</v>
      </c>
      <c r="F1389" t="s">
        <v>85</v>
      </c>
      <c r="G1389" t="s">
        <v>85</v>
      </c>
    </row>
    <row r="1390" spans="1:7" x14ac:dyDescent="0.3">
      <c r="A1390" t="s">
        <v>6548</v>
      </c>
      <c r="B1390" t="s">
        <v>6564</v>
      </c>
      <c r="C1390" t="s">
        <v>6563</v>
      </c>
      <c r="D1390" t="s">
        <v>85</v>
      </c>
      <c r="E1390">
        <v>3266</v>
      </c>
      <c r="F1390" t="s">
        <v>85</v>
      </c>
      <c r="G1390" t="s">
        <v>85</v>
      </c>
    </row>
    <row r="1391" spans="1:7" x14ac:dyDescent="0.3">
      <c r="A1391" t="s">
        <v>5265</v>
      </c>
      <c r="B1391" t="s">
        <v>5266</v>
      </c>
      <c r="C1391" t="s">
        <v>5267</v>
      </c>
      <c r="D1391" t="s">
        <v>85</v>
      </c>
      <c r="E1391">
        <v>630</v>
      </c>
      <c r="F1391" t="s">
        <v>85</v>
      </c>
      <c r="G1391" t="s">
        <v>85</v>
      </c>
    </row>
    <row r="1392" spans="1:7" x14ac:dyDescent="0.3">
      <c r="A1392" t="s">
        <v>3668</v>
      </c>
      <c r="B1392" t="s">
        <v>3669</v>
      </c>
      <c r="C1392" t="s">
        <v>3670</v>
      </c>
      <c r="D1392" t="s">
        <v>85</v>
      </c>
      <c r="E1392">
        <v>0</v>
      </c>
      <c r="F1392" t="s">
        <v>85</v>
      </c>
      <c r="G1392" t="s">
        <v>85</v>
      </c>
    </row>
    <row r="1393" spans="1:7" x14ac:dyDescent="0.3">
      <c r="A1393" t="s">
        <v>3671</v>
      </c>
      <c r="B1393" t="s">
        <v>3672</v>
      </c>
      <c r="C1393" t="s">
        <v>3673</v>
      </c>
      <c r="D1393" t="s">
        <v>85</v>
      </c>
      <c r="E1393">
        <v>600</v>
      </c>
      <c r="F1393" t="s">
        <v>85</v>
      </c>
      <c r="G1393" t="s">
        <v>85</v>
      </c>
    </row>
    <row r="1394" spans="1:7" x14ac:dyDescent="0.3">
      <c r="A1394" t="s">
        <v>3674</v>
      </c>
      <c r="B1394" t="s">
        <v>3675</v>
      </c>
      <c r="C1394" t="s">
        <v>3676</v>
      </c>
      <c r="D1394" t="s">
        <v>85</v>
      </c>
      <c r="E1394">
        <v>0</v>
      </c>
      <c r="F1394" t="s">
        <v>85</v>
      </c>
      <c r="G1394" t="s">
        <v>85</v>
      </c>
    </row>
    <row r="1395" spans="1:7" x14ac:dyDescent="0.3">
      <c r="A1395" t="s">
        <v>3682</v>
      </c>
      <c r="B1395" t="s">
        <v>3683</v>
      </c>
      <c r="C1395" t="s">
        <v>3684</v>
      </c>
      <c r="D1395" t="s">
        <v>85</v>
      </c>
      <c r="E1395">
        <v>0</v>
      </c>
      <c r="F1395" t="s">
        <v>85</v>
      </c>
      <c r="G1395" t="s">
        <v>85</v>
      </c>
    </row>
    <row r="1396" spans="1:7" x14ac:dyDescent="0.3">
      <c r="A1396" t="s">
        <v>1801</v>
      </c>
      <c r="B1396" t="s">
        <v>3525</v>
      </c>
      <c r="C1396" t="s">
        <v>3526</v>
      </c>
      <c r="D1396" t="s">
        <v>85</v>
      </c>
      <c r="E1396">
        <v>4855</v>
      </c>
      <c r="F1396" t="s">
        <v>85</v>
      </c>
      <c r="G1396" t="s">
        <v>85</v>
      </c>
    </row>
    <row r="1397" spans="1:7" x14ac:dyDescent="0.3">
      <c r="A1397" t="s">
        <v>1801</v>
      </c>
      <c r="B1397" t="s">
        <v>3479</v>
      </c>
      <c r="C1397" t="s">
        <v>3480</v>
      </c>
      <c r="D1397" t="s">
        <v>85</v>
      </c>
      <c r="E1397">
        <v>5670</v>
      </c>
      <c r="F1397" t="s">
        <v>85</v>
      </c>
      <c r="G1397" t="s">
        <v>85</v>
      </c>
    </row>
    <row r="1398" spans="1:7" x14ac:dyDescent="0.3">
      <c r="A1398" t="s">
        <v>1801</v>
      </c>
      <c r="B1398" t="s">
        <v>3481</v>
      </c>
      <c r="C1398" t="s">
        <v>3482</v>
      </c>
      <c r="D1398" t="s">
        <v>88</v>
      </c>
      <c r="E1398">
        <v>11990</v>
      </c>
      <c r="F1398" t="s">
        <v>85</v>
      </c>
      <c r="G1398" t="s">
        <v>85</v>
      </c>
    </row>
    <row r="1399" spans="1:7" x14ac:dyDescent="0.3">
      <c r="A1399" t="s">
        <v>1801</v>
      </c>
      <c r="B1399" t="s">
        <v>3483</v>
      </c>
      <c r="C1399" t="s">
        <v>3484</v>
      </c>
      <c r="D1399" t="s">
        <v>85</v>
      </c>
      <c r="E1399">
        <v>5670</v>
      </c>
      <c r="F1399" t="s">
        <v>85</v>
      </c>
      <c r="G1399" t="s">
        <v>85</v>
      </c>
    </row>
    <row r="1400" spans="1:7" x14ac:dyDescent="0.3">
      <c r="A1400" t="s">
        <v>1801</v>
      </c>
      <c r="B1400" t="s">
        <v>3485</v>
      </c>
      <c r="C1400" t="s">
        <v>3486</v>
      </c>
      <c r="D1400" t="s">
        <v>88</v>
      </c>
      <c r="E1400">
        <v>24300</v>
      </c>
      <c r="F1400" t="s">
        <v>1415</v>
      </c>
      <c r="G1400" t="s">
        <v>1415</v>
      </c>
    </row>
    <row r="1401" spans="1:7" x14ac:dyDescent="0.3">
      <c r="A1401" t="s">
        <v>1801</v>
      </c>
      <c r="B1401" t="s">
        <v>3487</v>
      </c>
      <c r="C1401" t="s">
        <v>3488</v>
      </c>
      <c r="D1401" t="s">
        <v>88</v>
      </c>
      <c r="E1401">
        <v>22000</v>
      </c>
      <c r="F1401" t="s">
        <v>1415</v>
      </c>
      <c r="G1401" t="s">
        <v>1415</v>
      </c>
    </row>
    <row r="1402" spans="1:7" x14ac:dyDescent="0.3">
      <c r="A1402" t="s">
        <v>1801</v>
      </c>
      <c r="B1402" t="s">
        <v>3521</v>
      </c>
      <c r="C1402" t="s">
        <v>3522</v>
      </c>
      <c r="D1402" t="s">
        <v>88</v>
      </c>
      <c r="E1402">
        <v>24100</v>
      </c>
      <c r="F1402" t="s">
        <v>1415</v>
      </c>
      <c r="G1402" t="s">
        <v>1415</v>
      </c>
    </row>
    <row r="1403" spans="1:7" x14ac:dyDescent="0.3">
      <c r="A1403" t="s">
        <v>1801</v>
      </c>
      <c r="B1403" t="s">
        <v>3489</v>
      </c>
      <c r="C1403" t="s">
        <v>3490</v>
      </c>
      <c r="D1403" t="s">
        <v>88</v>
      </c>
      <c r="E1403">
        <v>38600</v>
      </c>
      <c r="F1403" t="s">
        <v>1415</v>
      </c>
      <c r="G1403" t="s">
        <v>1415</v>
      </c>
    </row>
    <row r="1404" spans="1:7" x14ac:dyDescent="0.3">
      <c r="A1404" t="s">
        <v>1801</v>
      </c>
      <c r="B1404" t="s">
        <v>3539</v>
      </c>
      <c r="C1404" t="s">
        <v>3540</v>
      </c>
      <c r="D1404" t="s">
        <v>88</v>
      </c>
      <c r="E1404">
        <v>40370</v>
      </c>
      <c r="F1404" t="s">
        <v>88</v>
      </c>
      <c r="G1404" t="s">
        <v>1475</v>
      </c>
    </row>
    <row r="1405" spans="1:7" x14ac:dyDescent="0.3">
      <c r="A1405" t="s">
        <v>1801</v>
      </c>
      <c r="B1405" t="s">
        <v>3541</v>
      </c>
      <c r="C1405" t="s">
        <v>3542</v>
      </c>
      <c r="D1405" t="s">
        <v>88</v>
      </c>
      <c r="E1405">
        <v>40370</v>
      </c>
      <c r="F1405" t="s">
        <v>88</v>
      </c>
      <c r="G1405" t="s">
        <v>1475</v>
      </c>
    </row>
    <row r="1406" spans="1:7" x14ac:dyDescent="0.3">
      <c r="A1406" t="s">
        <v>4684</v>
      </c>
      <c r="B1406" t="s">
        <v>4685</v>
      </c>
      <c r="C1406" t="s">
        <v>4686</v>
      </c>
      <c r="D1406" t="s">
        <v>85</v>
      </c>
      <c r="E1406">
        <v>1900</v>
      </c>
      <c r="F1406" t="s">
        <v>85</v>
      </c>
      <c r="G1406" t="s">
        <v>85</v>
      </c>
    </row>
    <row r="1407" spans="1:7" x14ac:dyDescent="0.3">
      <c r="A1407" t="s">
        <v>1801</v>
      </c>
      <c r="B1407" t="s">
        <v>3533</v>
      </c>
      <c r="C1407" t="s">
        <v>3534</v>
      </c>
      <c r="D1407" t="s">
        <v>88</v>
      </c>
      <c r="E1407">
        <v>8415</v>
      </c>
      <c r="F1407" t="s">
        <v>85</v>
      </c>
      <c r="G1407" t="s">
        <v>85</v>
      </c>
    </row>
    <row r="1408" spans="1:7" x14ac:dyDescent="0.3">
      <c r="A1408" t="s">
        <v>1801</v>
      </c>
      <c r="B1408" t="s">
        <v>3529</v>
      </c>
      <c r="C1408" t="s">
        <v>3530</v>
      </c>
      <c r="D1408" t="s">
        <v>88</v>
      </c>
      <c r="E1408">
        <v>17040</v>
      </c>
      <c r="F1408" t="s">
        <v>1415</v>
      </c>
      <c r="G1408" t="s">
        <v>1415</v>
      </c>
    </row>
    <row r="1409" spans="1:7" x14ac:dyDescent="0.3">
      <c r="A1409" t="s">
        <v>1801</v>
      </c>
      <c r="B1409" t="s">
        <v>3531</v>
      </c>
      <c r="C1409" t="s">
        <v>3532</v>
      </c>
      <c r="D1409" t="s">
        <v>88</v>
      </c>
      <c r="E1409">
        <v>19440</v>
      </c>
      <c r="F1409" t="s">
        <v>1415</v>
      </c>
      <c r="G1409" t="s">
        <v>1415</v>
      </c>
    </row>
    <row r="1410" spans="1:7" x14ac:dyDescent="0.3">
      <c r="A1410" t="s">
        <v>3113</v>
      </c>
      <c r="B1410" t="s">
        <v>3114</v>
      </c>
      <c r="C1410" t="s">
        <v>3115</v>
      </c>
      <c r="D1410" t="s">
        <v>85</v>
      </c>
      <c r="E1410">
        <v>0</v>
      </c>
      <c r="F1410" t="s">
        <v>85</v>
      </c>
      <c r="G1410" t="s">
        <v>85</v>
      </c>
    </row>
    <row r="1411" spans="1:7" x14ac:dyDescent="0.3">
      <c r="A1411" t="s">
        <v>2672</v>
      </c>
      <c r="B1411" t="s">
        <v>3765</v>
      </c>
      <c r="C1411" t="s">
        <v>466</v>
      </c>
      <c r="D1411" t="s">
        <v>85</v>
      </c>
      <c r="E1411">
        <v>3071</v>
      </c>
      <c r="F1411" t="s">
        <v>85</v>
      </c>
      <c r="G1411" t="s">
        <v>85</v>
      </c>
    </row>
    <row r="1412" spans="1:7" x14ac:dyDescent="0.3">
      <c r="A1412" t="s">
        <v>3691</v>
      </c>
      <c r="B1412" t="s">
        <v>3692</v>
      </c>
      <c r="C1412" t="s">
        <v>3693</v>
      </c>
      <c r="D1412" t="s">
        <v>85</v>
      </c>
      <c r="E1412">
        <v>0</v>
      </c>
      <c r="F1412" t="s">
        <v>85</v>
      </c>
      <c r="G1412" t="s">
        <v>85</v>
      </c>
    </row>
    <row r="1413" spans="1:7" x14ac:dyDescent="0.3">
      <c r="A1413" t="s">
        <v>3694</v>
      </c>
      <c r="B1413" t="s">
        <v>3695</v>
      </c>
      <c r="C1413" t="s">
        <v>3696</v>
      </c>
      <c r="D1413" t="s">
        <v>85</v>
      </c>
      <c r="E1413">
        <v>0</v>
      </c>
      <c r="F1413" t="s">
        <v>85</v>
      </c>
      <c r="G1413" t="s">
        <v>85</v>
      </c>
    </row>
    <row r="1414" spans="1:7" x14ac:dyDescent="0.3">
      <c r="A1414" t="s">
        <v>3665</v>
      </c>
      <c r="B1414" t="s">
        <v>3666</v>
      </c>
      <c r="C1414" t="s">
        <v>3667</v>
      </c>
      <c r="D1414" t="s">
        <v>85</v>
      </c>
      <c r="E1414">
        <v>3493</v>
      </c>
      <c r="F1414" t="s">
        <v>85</v>
      </c>
      <c r="G1414" t="s">
        <v>85</v>
      </c>
    </row>
    <row r="1415" spans="1:7" x14ac:dyDescent="0.3">
      <c r="A1415" t="s">
        <v>3665</v>
      </c>
      <c r="B1415" t="s">
        <v>3719</v>
      </c>
      <c r="C1415" t="s">
        <v>3720</v>
      </c>
      <c r="D1415" t="s">
        <v>85</v>
      </c>
      <c r="E1415">
        <v>2495</v>
      </c>
      <c r="F1415" t="s">
        <v>85</v>
      </c>
      <c r="G1415" t="s">
        <v>85</v>
      </c>
    </row>
    <row r="1416" spans="1:7" x14ac:dyDescent="0.3">
      <c r="A1416" t="s">
        <v>3665</v>
      </c>
      <c r="B1416" t="s">
        <v>3745</v>
      </c>
      <c r="C1416" t="s">
        <v>3746</v>
      </c>
      <c r="D1416" t="s">
        <v>85</v>
      </c>
      <c r="E1416">
        <v>2495</v>
      </c>
      <c r="F1416" t="s">
        <v>85</v>
      </c>
      <c r="G1416" t="s">
        <v>85</v>
      </c>
    </row>
    <row r="1417" spans="1:7" x14ac:dyDescent="0.3">
      <c r="A1417" t="s">
        <v>4151</v>
      </c>
      <c r="B1417" t="s">
        <v>7289</v>
      </c>
      <c r="C1417" t="s">
        <v>7290</v>
      </c>
      <c r="D1417" t="s">
        <v>85</v>
      </c>
      <c r="E1417">
        <v>1250</v>
      </c>
      <c r="F1417" t="s">
        <v>85</v>
      </c>
      <c r="G1417" t="s">
        <v>85</v>
      </c>
    </row>
    <row r="1418" spans="1:7" x14ac:dyDescent="0.3">
      <c r="A1418" t="s">
        <v>4151</v>
      </c>
      <c r="B1418" t="s">
        <v>5661</v>
      </c>
      <c r="C1418" t="s">
        <v>5662</v>
      </c>
      <c r="D1418" t="s">
        <v>85</v>
      </c>
      <c r="E1418">
        <v>0</v>
      </c>
      <c r="F1418" t="s">
        <v>85</v>
      </c>
      <c r="G1418" t="s">
        <v>85</v>
      </c>
    </row>
    <row r="1419" spans="1:7" x14ac:dyDescent="0.3">
      <c r="A1419" t="s">
        <v>2662</v>
      </c>
      <c r="B1419" t="s">
        <v>7473</v>
      </c>
      <c r="C1419" t="s">
        <v>7474</v>
      </c>
      <c r="D1419" t="s">
        <v>88</v>
      </c>
      <c r="E1419">
        <v>18144</v>
      </c>
      <c r="F1419" t="s">
        <v>1415</v>
      </c>
      <c r="G1419" t="s">
        <v>1415</v>
      </c>
    </row>
    <row r="1420" spans="1:7" x14ac:dyDescent="0.3">
      <c r="A1420" t="s">
        <v>3702</v>
      </c>
      <c r="B1420" t="s">
        <v>3703</v>
      </c>
      <c r="C1420" t="s">
        <v>3704</v>
      </c>
      <c r="D1420" t="s">
        <v>85</v>
      </c>
      <c r="E1420">
        <v>0</v>
      </c>
      <c r="F1420" t="s">
        <v>85</v>
      </c>
      <c r="G1420" t="s">
        <v>85</v>
      </c>
    </row>
    <row r="1421" spans="1:7" x14ac:dyDescent="0.3">
      <c r="A1421" t="s">
        <v>1801</v>
      </c>
      <c r="B1421" t="s">
        <v>9005</v>
      </c>
      <c r="C1421" t="s">
        <v>3491</v>
      </c>
      <c r="D1421" t="s">
        <v>88</v>
      </c>
      <c r="E1421">
        <v>54500</v>
      </c>
      <c r="F1421" t="s">
        <v>88</v>
      </c>
      <c r="G1421" t="s">
        <v>1475</v>
      </c>
    </row>
    <row r="1422" spans="1:7" x14ac:dyDescent="0.3">
      <c r="A1422" t="s">
        <v>1801</v>
      </c>
      <c r="B1422" t="s">
        <v>9006</v>
      </c>
      <c r="C1422" t="s">
        <v>3492</v>
      </c>
      <c r="D1422" t="s">
        <v>88</v>
      </c>
      <c r="E1422">
        <v>52450</v>
      </c>
      <c r="F1422" t="s">
        <v>88</v>
      </c>
      <c r="G1422" t="s">
        <v>1475</v>
      </c>
    </row>
    <row r="1423" spans="1:7" x14ac:dyDescent="0.3">
      <c r="A1423" t="s">
        <v>1801</v>
      </c>
      <c r="B1423" t="s">
        <v>9007</v>
      </c>
      <c r="C1423" t="s">
        <v>3501</v>
      </c>
      <c r="D1423" t="s">
        <v>88</v>
      </c>
      <c r="E1423">
        <v>56400</v>
      </c>
      <c r="F1423" t="s">
        <v>88</v>
      </c>
      <c r="G1423" t="s">
        <v>1475</v>
      </c>
    </row>
    <row r="1424" spans="1:7" x14ac:dyDescent="0.3">
      <c r="A1424" t="s">
        <v>1801</v>
      </c>
      <c r="B1424" t="s">
        <v>9008</v>
      </c>
      <c r="C1424" t="s">
        <v>3502</v>
      </c>
      <c r="D1424" t="s">
        <v>88</v>
      </c>
      <c r="E1424">
        <v>62500</v>
      </c>
      <c r="F1424" t="s">
        <v>88</v>
      </c>
      <c r="G1424" t="s">
        <v>1475</v>
      </c>
    </row>
    <row r="1425" spans="1:7" x14ac:dyDescent="0.3">
      <c r="A1425" t="s">
        <v>4621</v>
      </c>
      <c r="B1425" t="s">
        <v>7689</v>
      </c>
      <c r="C1425" t="s">
        <v>7688</v>
      </c>
      <c r="D1425" t="s">
        <v>85</v>
      </c>
      <c r="E1425">
        <v>6400</v>
      </c>
      <c r="F1425" t="s">
        <v>85</v>
      </c>
      <c r="G1425" t="s">
        <v>85</v>
      </c>
    </row>
    <row r="1426" spans="1:7" x14ac:dyDescent="0.3">
      <c r="A1426" t="s">
        <v>3711</v>
      </c>
      <c r="B1426" t="s">
        <v>3712</v>
      </c>
      <c r="C1426" t="s">
        <v>3709</v>
      </c>
      <c r="D1426" t="s">
        <v>85</v>
      </c>
      <c r="E1426">
        <v>580</v>
      </c>
      <c r="F1426" t="s">
        <v>85</v>
      </c>
      <c r="G1426" t="s">
        <v>85</v>
      </c>
    </row>
    <row r="1427" spans="1:7" x14ac:dyDescent="0.3">
      <c r="A1427" t="s">
        <v>3711</v>
      </c>
      <c r="B1427" t="s">
        <v>3713</v>
      </c>
      <c r="C1427" t="s">
        <v>3709</v>
      </c>
      <c r="D1427" t="s">
        <v>85</v>
      </c>
      <c r="E1427">
        <v>580</v>
      </c>
      <c r="F1427" t="s">
        <v>85</v>
      </c>
      <c r="G1427" t="s">
        <v>85</v>
      </c>
    </row>
    <row r="1428" spans="1:7" x14ac:dyDescent="0.3">
      <c r="A1428" t="s">
        <v>1416</v>
      </c>
      <c r="B1428" t="s">
        <v>1429</v>
      </c>
      <c r="C1428" t="s">
        <v>445</v>
      </c>
      <c r="D1428" t="s">
        <v>85</v>
      </c>
      <c r="E1428">
        <v>3175</v>
      </c>
      <c r="F1428" t="s">
        <v>85</v>
      </c>
      <c r="G1428" t="s">
        <v>85</v>
      </c>
    </row>
    <row r="1429" spans="1:7" x14ac:dyDescent="0.3">
      <c r="A1429" t="s">
        <v>3721</v>
      </c>
      <c r="B1429" t="s">
        <v>3722</v>
      </c>
      <c r="C1429" t="s">
        <v>3723</v>
      </c>
      <c r="D1429" t="s">
        <v>85</v>
      </c>
      <c r="E1429">
        <v>599</v>
      </c>
      <c r="F1429" t="s">
        <v>85</v>
      </c>
      <c r="G1429" t="s">
        <v>85</v>
      </c>
    </row>
    <row r="1430" spans="1:7" x14ac:dyDescent="0.3">
      <c r="A1430" t="s">
        <v>7643</v>
      </c>
      <c r="B1430" t="s">
        <v>7644</v>
      </c>
      <c r="C1430" t="s">
        <v>7645</v>
      </c>
      <c r="D1430" t="s">
        <v>85</v>
      </c>
      <c r="E1430">
        <v>0</v>
      </c>
      <c r="F1430" t="s">
        <v>85</v>
      </c>
      <c r="G1430" t="s">
        <v>85</v>
      </c>
    </row>
    <row r="1431" spans="1:7" x14ac:dyDescent="0.3">
      <c r="A1431" t="s">
        <v>3724</v>
      </c>
      <c r="B1431" t="s">
        <v>3725</v>
      </c>
      <c r="C1431" t="s">
        <v>3726</v>
      </c>
      <c r="D1431" t="s">
        <v>85</v>
      </c>
      <c r="E1431">
        <v>0</v>
      </c>
      <c r="F1431" t="s">
        <v>85</v>
      </c>
      <c r="G1431" t="s">
        <v>85</v>
      </c>
    </row>
    <row r="1432" spans="1:7" x14ac:dyDescent="0.3">
      <c r="A1432" t="s">
        <v>1987</v>
      </c>
      <c r="B1432" t="s">
        <v>1988</v>
      </c>
      <c r="C1432" t="s">
        <v>490</v>
      </c>
      <c r="D1432" t="s">
        <v>85</v>
      </c>
      <c r="E1432">
        <v>2500</v>
      </c>
      <c r="F1432" t="s">
        <v>85</v>
      </c>
      <c r="G1432" t="s">
        <v>85</v>
      </c>
    </row>
    <row r="1433" spans="1:7" x14ac:dyDescent="0.3">
      <c r="A1433" t="s">
        <v>1987</v>
      </c>
      <c r="B1433" t="s">
        <v>2004</v>
      </c>
      <c r="C1433" t="s">
        <v>509</v>
      </c>
      <c r="D1433" t="s">
        <v>85</v>
      </c>
      <c r="E1433">
        <v>2600</v>
      </c>
      <c r="F1433" t="s">
        <v>85</v>
      </c>
      <c r="G1433" t="s">
        <v>85</v>
      </c>
    </row>
    <row r="1434" spans="1:7" x14ac:dyDescent="0.3">
      <c r="A1434" t="s">
        <v>3503</v>
      </c>
      <c r="B1434" t="s">
        <v>3727</v>
      </c>
      <c r="C1434" t="s">
        <v>3728</v>
      </c>
      <c r="D1434" t="s">
        <v>85</v>
      </c>
      <c r="E1434">
        <v>850</v>
      </c>
      <c r="F1434" t="s">
        <v>85</v>
      </c>
      <c r="G1434" t="s">
        <v>85</v>
      </c>
    </row>
    <row r="1435" spans="1:7" x14ac:dyDescent="0.3">
      <c r="A1435" t="s">
        <v>2090</v>
      </c>
      <c r="B1435" t="s">
        <v>3729</v>
      </c>
      <c r="C1435" t="s">
        <v>3730</v>
      </c>
      <c r="D1435" t="s">
        <v>88</v>
      </c>
      <c r="E1435">
        <v>10200</v>
      </c>
      <c r="F1435" t="s">
        <v>85</v>
      </c>
      <c r="G1435" t="s">
        <v>85</v>
      </c>
    </row>
    <row r="1436" spans="1:7" x14ac:dyDescent="0.3">
      <c r="A1436" t="s">
        <v>3732</v>
      </c>
      <c r="B1436" t="s">
        <v>3733</v>
      </c>
      <c r="C1436" t="s">
        <v>3734</v>
      </c>
      <c r="D1436" t="s">
        <v>85</v>
      </c>
      <c r="E1436">
        <v>621</v>
      </c>
      <c r="F1436" t="s">
        <v>85</v>
      </c>
      <c r="G1436" t="s">
        <v>85</v>
      </c>
    </row>
    <row r="1437" spans="1:7" x14ac:dyDescent="0.3">
      <c r="A1437" t="s">
        <v>3735</v>
      </c>
      <c r="B1437" t="s">
        <v>3736</v>
      </c>
      <c r="C1437" t="s">
        <v>3737</v>
      </c>
      <c r="D1437" t="s">
        <v>85</v>
      </c>
      <c r="E1437">
        <v>0</v>
      </c>
      <c r="F1437" t="s">
        <v>85</v>
      </c>
      <c r="G1437" t="s">
        <v>85</v>
      </c>
    </row>
    <row r="1438" spans="1:7" x14ac:dyDescent="0.3">
      <c r="A1438" t="s">
        <v>3738</v>
      </c>
      <c r="B1438" t="s">
        <v>3739</v>
      </c>
      <c r="C1438" t="s">
        <v>3740</v>
      </c>
      <c r="D1438" t="s">
        <v>85</v>
      </c>
      <c r="E1438">
        <v>4600</v>
      </c>
      <c r="F1438" t="s">
        <v>85</v>
      </c>
      <c r="G1438" t="s">
        <v>85</v>
      </c>
    </row>
    <row r="1439" spans="1:7" x14ac:dyDescent="0.3">
      <c r="A1439" t="s">
        <v>3738</v>
      </c>
      <c r="B1439" t="s">
        <v>3741</v>
      </c>
      <c r="C1439" t="s">
        <v>400</v>
      </c>
      <c r="D1439" t="s">
        <v>85</v>
      </c>
      <c r="E1439">
        <v>575</v>
      </c>
      <c r="F1439" t="s">
        <v>85</v>
      </c>
      <c r="G1439" t="s">
        <v>85</v>
      </c>
    </row>
    <row r="1440" spans="1:7" x14ac:dyDescent="0.3">
      <c r="A1440" t="s">
        <v>3270</v>
      </c>
      <c r="B1440" t="s">
        <v>3273</v>
      </c>
      <c r="C1440" t="s">
        <v>3274</v>
      </c>
      <c r="D1440" t="s">
        <v>85</v>
      </c>
      <c r="E1440">
        <v>473</v>
      </c>
      <c r="F1440" t="s">
        <v>85</v>
      </c>
      <c r="G1440" t="s">
        <v>85</v>
      </c>
    </row>
    <row r="1441" spans="1:7" x14ac:dyDescent="0.3">
      <c r="A1441" t="s">
        <v>3057</v>
      </c>
      <c r="B1441" t="s">
        <v>3747</v>
      </c>
      <c r="C1441" t="s">
        <v>3748</v>
      </c>
      <c r="D1441" t="s">
        <v>85</v>
      </c>
      <c r="E1441">
        <v>2064</v>
      </c>
      <c r="F1441" t="s">
        <v>85</v>
      </c>
      <c r="G1441" t="s">
        <v>85</v>
      </c>
    </row>
    <row r="1442" spans="1:7" x14ac:dyDescent="0.3">
      <c r="A1442" t="s">
        <v>3057</v>
      </c>
      <c r="B1442" t="s">
        <v>3749</v>
      </c>
      <c r="C1442" t="s">
        <v>3750</v>
      </c>
      <c r="D1442" t="s">
        <v>85</v>
      </c>
      <c r="E1442">
        <v>2064</v>
      </c>
      <c r="F1442" t="s">
        <v>85</v>
      </c>
      <c r="G1442" t="s">
        <v>85</v>
      </c>
    </row>
    <row r="1443" spans="1:7" x14ac:dyDescent="0.3">
      <c r="A1443" t="s">
        <v>4666</v>
      </c>
      <c r="B1443" t="s">
        <v>4669</v>
      </c>
      <c r="C1443" t="s">
        <v>4670</v>
      </c>
      <c r="D1443" t="s">
        <v>85</v>
      </c>
      <c r="E1443">
        <v>0</v>
      </c>
      <c r="F1443" t="s">
        <v>85</v>
      </c>
      <c r="G1443" t="s">
        <v>85</v>
      </c>
    </row>
    <row r="1444" spans="1:7" x14ac:dyDescent="0.3">
      <c r="A1444" t="s">
        <v>2088</v>
      </c>
      <c r="B1444" t="s">
        <v>3422</v>
      </c>
      <c r="C1444" t="s">
        <v>3423</v>
      </c>
      <c r="D1444" t="s">
        <v>85</v>
      </c>
      <c r="E1444">
        <v>753</v>
      </c>
      <c r="F1444" t="s">
        <v>85</v>
      </c>
      <c r="G1444" t="s">
        <v>85</v>
      </c>
    </row>
    <row r="1445" spans="1:7" x14ac:dyDescent="0.3">
      <c r="A1445" t="s">
        <v>3711</v>
      </c>
      <c r="B1445" t="s">
        <v>3714</v>
      </c>
      <c r="C1445" t="s">
        <v>3709</v>
      </c>
      <c r="D1445" t="s">
        <v>85</v>
      </c>
      <c r="E1445">
        <v>580</v>
      </c>
      <c r="F1445" t="s">
        <v>85</v>
      </c>
      <c r="G1445" t="s">
        <v>85</v>
      </c>
    </row>
    <row r="1446" spans="1:7" x14ac:dyDescent="0.3">
      <c r="A1446" t="s">
        <v>3756</v>
      </c>
      <c r="B1446" t="s">
        <v>3714</v>
      </c>
      <c r="C1446" t="s">
        <v>3757</v>
      </c>
      <c r="D1446" t="s">
        <v>85</v>
      </c>
      <c r="E1446">
        <v>700</v>
      </c>
      <c r="F1446" t="s">
        <v>85</v>
      </c>
      <c r="G1446" t="s">
        <v>85</v>
      </c>
    </row>
    <row r="1447" spans="1:7" x14ac:dyDescent="0.3">
      <c r="A1447" t="s">
        <v>1598</v>
      </c>
      <c r="B1447" t="s">
        <v>3714</v>
      </c>
      <c r="C1447" t="s">
        <v>3757</v>
      </c>
      <c r="D1447" t="s">
        <v>85</v>
      </c>
      <c r="E1447">
        <v>700</v>
      </c>
      <c r="F1447" t="s">
        <v>85</v>
      </c>
      <c r="G1447" t="s">
        <v>85</v>
      </c>
    </row>
    <row r="1448" spans="1:7" x14ac:dyDescent="0.3">
      <c r="A1448" t="s">
        <v>6940</v>
      </c>
      <c r="B1448" t="s">
        <v>6945</v>
      </c>
      <c r="C1448" t="s">
        <v>6946</v>
      </c>
      <c r="D1448" t="s">
        <v>85</v>
      </c>
      <c r="E1448">
        <v>0</v>
      </c>
      <c r="F1448" t="s">
        <v>85</v>
      </c>
      <c r="G1448" t="s">
        <v>85</v>
      </c>
    </row>
    <row r="1449" spans="1:7" x14ac:dyDescent="0.3">
      <c r="A1449" t="s">
        <v>5283</v>
      </c>
      <c r="B1449" t="s">
        <v>5284</v>
      </c>
      <c r="C1449" t="s">
        <v>5285</v>
      </c>
      <c r="D1449" t="s">
        <v>85</v>
      </c>
      <c r="E1449">
        <v>0</v>
      </c>
      <c r="F1449" t="s">
        <v>85</v>
      </c>
      <c r="G1449" t="s">
        <v>85</v>
      </c>
    </row>
    <row r="1450" spans="1:7" x14ac:dyDescent="0.3">
      <c r="A1450" t="s">
        <v>4666</v>
      </c>
      <c r="B1450" t="s">
        <v>3762</v>
      </c>
      <c r="C1450" t="s">
        <v>4671</v>
      </c>
      <c r="D1450" t="s">
        <v>85</v>
      </c>
      <c r="E1450">
        <v>0</v>
      </c>
      <c r="F1450" t="s">
        <v>85</v>
      </c>
      <c r="G1450" t="s">
        <v>85</v>
      </c>
    </row>
    <row r="1451" spans="1:7" x14ac:dyDescent="0.3">
      <c r="A1451" t="s">
        <v>1296</v>
      </c>
      <c r="B1451" t="s">
        <v>3762</v>
      </c>
      <c r="C1451" t="s">
        <v>5462</v>
      </c>
      <c r="D1451" t="s">
        <v>85</v>
      </c>
      <c r="E1451">
        <v>0</v>
      </c>
      <c r="F1451" t="s">
        <v>85</v>
      </c>
      <c r="G1451" t="s">
        <v>85</v>
      </c>
    </row>
    <row r="1452" spans="1:7" x14ac:dyDescent="0.3">
      <c r="A1452" t="s">
        <v>2193</v>
      </c>
      <c r="B1452" t="s">
        <v>3762</v>
      </c>
      <c r="C1452" t="s">
        <v>466</v>
      </c>
      <c r="D1452" t="s">
        <v>85</v>
      </c>
      <c r="E1452">
        <v>3071</v>
      </c>
      <c r="F1452" t="s">
        <v>85</v>
      </c>
      <c r="G1452" t="s">
        <v>85</v>
      </c>
    </row>
    <row r="1453" spans="1:7" x14ac:dyDescent="0.3">
      <c r="A1453" t="s">
        <v>2672</v>
      </c>
      <c r="B1453" t="s">
        <v>3762</v>
      </c>
      <c r="C1453" t="s">
        <v>466</v>
      </c>
      <c r="D1453" t="s">
        <v>85</v>
      </c>
      <c r="E1453">
        <v>3071</v>
      </c>
      <c r="F1453" t="s">
        <v>85</v>
      </c>
      <c r="G1453" t="s">
        <v>85</v>
      </c>
    </row>
    <row r="1454" spans="1:7" x14ac:dyDescent="0.3">
      <c r="A1454" t="s">
        <v>3769</v>
      </c>
      <c r="B1454" t="s">
        <v>3762</v>
      </c>
      <c r="C1454" t="s">
        <v>466</v>
      </c>
      <c r="D1454" t="s">
        <v>85</v>
      </c>
      <c r="E1454">
        <v>3071</v>
      </c>
      <c r="F1454" t="s">
        <v>85</v>
      </c>
      <c r="G1454" t="s">
        <v>85</v>
      </c>
    </row>
    <row r="1455" spans="1:7" x14ac:dyDescent="0.3">
      <c r="A1455" t="s">
        <v>3753</v>
      </c>
      <c r="B1455" t="s">
        <v>3754</v>
      </c>
      <c r="C1455" t="s">
        <v>3755</v>
      </c>
      <c r="D1455" t="s">
        <v>85</v>
      </c>
      <c r="E1455">
        <v>0</v>
      </c>
      <c r="F1455" t="s">
        <v>85</v>
      </c>
      <c r="G1455" t="s">
        <v>85</v>
      </c>
    </row>
    <row r="1456" spans="1:7" x14ac:dyDescent="0.3">
      <c r="A1456" t="s">
        <v>3770</v>
      </c>
      <c r="B1456" t="s">
        <v>3771</v>
      </c>
      <c r="C1456" t="s">
        <v>3772</v>
      </c>
      <c r="D1456" t="s">
        <v>85</v>
      </c>
      <c r="E1456">
        <v>0</v>
      </c>
      <c r="F1456" t="s">
        <v>85</v>
      </c>
      <c r="G1456" t="s">
        <v>85</v>
      </c>
    </row>
    <row r="1457" spans="1:7" x14ac:dyDescent="0.3">
      <c r="A1457" t="s">
        <v>1296</v>
      </c>
      <c r="B1457" t="s">
        <v>3773</v>
      </c>
      <c r="C1457" t="s">
        <v>3774</v>
      </c>
      <c r="D1457" t="s">
        <v>85</v>
      </c>
      <c r="E1457">
        <v>544</v>
      </c>
      <c r="F1457" t="s">
        <v>85</v>
      </c>
      <c r="G1457" t="s">
        <v>85</v>
      </c>
    </row>
    <row r="1458" spans="1:7" x14ac:dyDescent="0.3">
      <c r="A1458" t="s">
        <v>3775</v>
      </c>
      <c r="B1458" t="s">
        <v>3778</v>
      </c>
      <c r="C1458" t="s">
        <v>3779</v>
      </c>
      <c r="D1458" t="s">
        <v>85</v>
      </c>
      <c r="E1458">
        <v>0</v>
      </c>
      <c r="F1458" t="s">
        <v>85</v>
      </c>
      <c r="G1458" t="s">
        <v>85</v>
      </c>
    </row>
    <row r="1459" spans="1:7" x14ac:dyDescent="0.3">
      <c r="A1459" t="s">
        <v>3775</v>
      </c>
      <c r="B1459" t="s">
        <v>3783</v>
      </c>
      <c r="C1459" t="s">
        <v>3784</v>
      </c>
      <c r="D1459" t="s">
        <v>85</v>
      </c>
      <c r="E1459">
        <v>0</v>
      </c>
      <c r="F1459" t="s">
        <v>85</v>
      </c>
      <c r="G1459" t="s">
        <v>85</v>
      </c>
    </row>
    <row r="1460" spans="1:7" x14ac:dyDescent="0.3">
      <c r="A1460" t="s">
        <v>3780</v>
      </c>
      <c r="B1460" t="s">
        <v>3781</v>
      </c>
      <c r="C1460" t="s">
        <v>3782</v>
      </c>
      <c r="D1460" t="s">
        <v>85</v>
      </c>
      <c r="E1460">
        <v>0</v>
      </c>
      <c r="F1460" t="s">
        <v>85</v>
      </c>
      <c r="G1460" t="s">
        <v>85</v>
      </c>
    </row>
    <row r="1461" spans="1:7" x14ac:dyDescent="0.3">
      <c r="A1461" t="s">
        <v>3785</v>
      </c>
      <c r="B1461" t="s">
        <v>3786</v>
      </c>
      <c r="C1461" t="s">
        <v>3787</v>
      </c>
      <c r="D1461" t="s">
        <v>88</v>
      </c>
      <c r="E1461">
        <v>13674</v>
      </c>
      <c r="F1461" t="s">
        <v>85</v>
      </c>
      <c r="G1461" t="s">
        <v>85</v>
      </c>
    </row>
    <row r="1462" spans="1:7" x14ac:dyDescent="0.3">
      <c r="A1462" t="s">
        <v>7411</v>
      </c>
      <c r="B1462" t="s">
        <v>3786</v>
      </c>
      <c r="C1462" t="s">
        <v>7412</v>
      </c>
      <c r="D1462" t="s">
        <v>85</v>
      </c>
      <c r="E1462">
        <v>0</v>
      </c>
      <c r="F1462" t="s">
        <v>85</v>
      </c>
      <c r="G1462" t="s">
        <v>85</v>
      </c>
    </row>
    <row r="1463" spans="1:7" x14ac:dyDescent="0.3">
      <c r="A1463" t="s">
        <v>3814</v>
      </c>
      <c r="B1463" t="s">
        <v>3815</v>
      </c>
      <c r="C1463" t="s">
        <v>3816</v>
      </c>
      <c r="D1463" t="s">
        <v>85</v>
      </c>
      <c r="E1463">
        <v>0</v>
      </c>
      <c r="F1463" t="s">
        <v>85</v>
      </c>
      <c r="G1463" t="s">
        <v>85</v>
      </c>
    </row>
    <row r="1464" spans="1:7" x14ac:dyDescent="0.3">
      <c r="A1464" t="s">
        <v>4934</v>
      </c>
      <c r="B1464" t="s">
        <v>4935</v>
      </c>
      <c r="C1464" t="s">
        <v>4936</v>
      </c>
      <c r="D1464" t="s">
        <v>85</v>
      </c>
      <c r="E1464">
        <v>0</v>
      </c>
      <c r="F1464" t="s">
        <v>85</v>
      </c>
      <c r="G1464" t="s">
        <v>85</v>
      </c>
    </row>
    <row r="1465" spans="1:7" x14ac:dyDescent="0.3">
      <c r="A1465" t="s">
        <v>4721</v>
      </c>
      <c r="B1465" t="s">
        <v>4722</v>
      </c>
      <c r="C1465" t="s">
        <v>4723</v>
      </c>
      <c r="D1465" t="s">
        <v>88</v>
      </c>
      <c r="E1465">
        <v>18500</v>
      </c>
      <c r="F1465" t="s">
        <v>1415</v>
      </c>
      <c r="G1465" t="s">
        <v>1415</v>
      </c>
    </row>
    <row r="1466" spans="1:7" x14ac:dyDescent="0.3">
      <c r="A1466" t="s">
        <v>2225</v>
      </c>
      <c r="B1466" t="s">
        <v>7033</v>
      </c>
      <c r="C1466" t="s">
        <v>7034</v>
      </c>
      <c r="D1466" t="s">
        <v>88</v>
      </c>
      <c r="E1466">
        <v>12700</v>
      </c>
      <c r="F1466" t="s">
        <v>85</v>
      </c>
      <c r="G1466" t="s">
        <v>85</v>
      </c>
    </row>
    <row r="1467" spans="1:7" x14ac:dyDescent="0.3">
      <c r="A1467" t="s">
        <v>2662</v>
      </c>
      <c r="B1467" t="s">
        <v>3789</v>
      </c>
      <c r="C1467" t="s">
        <v>3790</v>
      </c>
      <c r="D1467" t="s">
        <v>88</v>
      </c>
      <c r="E1467">
        <v>14060</v>
      </c>
      <c r="F1467" t="s">
        <v>85</v>
      </c>
      <c r="G1467" t="s">
        <v>85</v>
      </c>
    </row>
    <row r="1468" spans="1:7" x14ac:dyDescent="0.3">
      <c r="A1468" t="s">
        <v>3793</v>
      </c>
      <c r="B1468" t="s">
        <v>3794</v>
      </c>
      <c r="C1468" t="s">
        <v>3795</v>
      </c>
      <c r="D1468" t="s">
        <v>88</v>
      </c>
      <c r="E1468">
        <v>45300</v>
      </c>
      <c r="F1468" t="s">
        <v>88</v>
      </c>
      <c r="G1468" t="s">
        <v>1475</v>
      </c>
    </row>
    <row r="1469" spans="1:7" x14ac:dyDescent="0.3">
      <c r="A1469" t="s">
        <v>2662</v>
      </c>
      <c r="B1469" t="s">
        <v>3796</v>
      </c>
      <c r="C1469" t="s">
        <v>3797</v>
      </c>
      <c r="D1469" t="s">
        <v>88</v>
      </c>
      <c r="E1469">
        <v>23800</v>
      </c>
      <c r="F1469" t="s">
        <v>1415</v>
      </c>
      <c r="G1469" t="s">
        <v>1415</v>
      </c>
    </row>
    <row r="1470" spans="1:7" x14ac:dyDescent="0.3">
      <c r="A1470" t="s">
        <v>3798</v>
      </c>
      <c r="B1470" t="s">
        <v>3799</v>
      </c>
      <c r="C1470" t="s">
        <v>3800</v>
      </c>
      <c r="D1470" t="s">
        <v>85</v>
      </c>
      <c r="E1470">
        <v>2000</v>
      </c>
      <c r="F1470" t="s">
        <v>85</v>
      </c>
      <c r="G1470" t="s">
        <v>85</v>
      </c>
    </row>
    <row r="1471" spans="1:7" x14ac:dyDescent="0.3">
      <c r="A1471" t="s">
        <v>4833</v>
      </c>
      <c r="B1471" t="s">
        <v>4834</v>
      </c>
      <c r="C1471" t="s">
        <v>4835</v>
      </c>
      <c r="D1471" t="s">
        <v>85</v>
      </c>
      <c r="E1471">
        <v>0</v>
      </c>
      <c r="F1471" t="s">
        <v>85</v>
      </c>
      <c r="G1471" t="s">
        <v>85</v>
      </c>
    </row>
    <row r="1472" spans="1:7" x14ac:dyDescent="0.3">
      <c r="A1472" t="s">
        <v>5777</v>
      </c>
      <c r="B1472" t="s">
        <v>5778</v>
      </c>
      <c r="C1472" t="s">
        <v>5779</v>
      </c>
      <c r="D1472" t="s">
        <v>85</v>
      </c>
      <c r="E1472">
        <v>0</v>
      </c>
      <c r="F1472" t="s">
        <v>85</v>
      </c>
      <c r="G1472" t="s">
        <v>85</v>
      </c>
    </row>
    <row r="1473" spans="1:7" x14ac:dyDescent="0.3">
      <c r="A1473" t="s">
        <v>1595</v>
      </c>
      <c r="B1473" t="s">
        <v>3801</v>
      </c>
      <c r="C1473" t="s">
        <v>3802</v>
      </c>
      <c r="D1473" t="s">
        <v>88</v>
      </c>
      <c r="E1473">
        <v>33725</v>
      </c>
      <c r="F1473" t="s">
        <v>1415</v>
      </c>
      <c r="G1473" t="s">
        <v>1415</v>
      </c>
    </row>
    <row r="1474" spans="1:7" x14ac:dyDescent="0.3">
      <c r="A1474" t="s">
        <v>2193</v>
      </c>
      <c r="B1474" t="s">
        <v>3803</v>
      </c>
      <c r="C1474" t="s">
        <v>3804</v>
      </c>
      <c r="D1474" t="s">
        <v>88</v>
      </c>
      <c r="E1474">
        <v>36740</v>
      </c>
      <c r="F1474" t="s">
        <v>1415</v>
      </c>
      <c r="G1474" t="s">
        <v>1415</v>
      </c>
    </row>
    <row r="1475" spans="1:7" x14ac:dyDescent="0.3">
      <c r="A1475" t="s">
        <v>6062</v>
      </c>
      <c r="B1475" t="s">
        <v>6063</v>
      </c>
      <c r="C1475" t="s">
        <v>6064</v>
      </c>
      <c r="D1475" t="s">
        <v>85</v>
      </c>
      <c r="E1475">
        <v>1361</v>
      </c>
      <c r="F1475" t="s">
        <v>85</v>
      </c>
      <c r="G1475" t="s">
        <v>85</v>
      </c>
    </row>
    <row r="1476" spans="1:7" x14ac:dyDescent="0.3">
      <c r="A1476" t="s">
        <v>3793</v>
      </c>
      <c r="B1476" t="s">
        <v>3808</v>
      </c>
      <c r="C1476" t="s">
        <v>3809</v>
      </c>
      <c r="D1476" t="s">
        <v>88</v>
      </c>
      <c r="E1476">
        <v>21772</v>
      </c>
      <c r="F1476" t="s">
        <v>1415</v>
      </c>
      <c r="G1476" t="s">
        <v>1415</v>
      </c>
    </row>
    <row r="1477" spans="1:7" x14ac:dyDescent="0.3">
      <c r="A1477" t="s">
        <v>7256</v>
      </c>
      <c r="B1477" t="s">
        <v>7331</v>
      </c>
      <c r="C1477" t="s">
        <v>7332</v>
      </c>
      <c r="D1477" t="s">
        <v>85</v>
      </c>
      <c r="E1477">
        <v>680</v>
      </c>
      <c r="F1477" t="s">
        <v>85</v>
      </c>
      <c r="G1477" t="s">
        <v>85</v>
      </c>
    </row>
    <row r="1478" spans="1:7" x14ac:dyDescent="0.3">
      <c r="A1478" t="s">
        <v>3785</v>
      </c>
      <c r="B1478" t="s">
        <v>3817</v>
      </c>
      <c r="C1478" t="s">
        <v>3818</v>
      </c>
      <c r="D1478" t="s">
        <v>88</v>
      </c>
      <c r="E1478">
        <v>22100</v>
      </c>
      <c r="F1478" t="s">
        <v>1415</v>
      </c>
      <c r="G1478" t="s">
        <v>1415</v>
      </c>
    </row>
    <row r="1479" spans="1:7" x14ac:dyDescent="0.3">
      <c r="A1479" t="s">
        <v>3932</v>
      </c>
      <c r="B1479" t="s">
        <v>3817</v>
      </c>
      <c r="C1479" t="s">
        <v>3935</v>
      </c>
      <c r="D1479" t="s">
        <v>85</v>
      </c>
      <c r="E1479">
        <v>650</v>
      </c>
      <c r="F1479" t="s">
        <v>85</v>
      </c>
      <c r="G1479" t="s">
        <v>85</v>
      </c>
    </row>
    <row r="1480" spans="1:7" x14ac:dyDescent="0.3">
      <c r="A1480" t="s">
        <v>7256</v>
      </c>
      <c r="B1480" t="s">
        <v>7333</v>
      </c>
      <c r="C1480" t="s">
        <v>7334</v>
      </c>
      <c r="D1480" t="s">
        <v>85</v>
      </c>
      <c r="E1480">
        <v>794</v>
      </c>
      <c r="F1480" t="s">
        <v>85</v>
      </c>
      <c r="G1480" t="s">
        <v>85</v>
      </c>
    </row>
    <row r="1481" spans="1:7" x14ac:dyDescent="0.3">
      <c r="A1481" t="s">
        <v>1890</v>
      </c>
      <c r="B1481" t="s">
        <v>6067</v>
      </c>
      <c r="C1481" t="s">
        <v>6068</v>
      </c>
      <c r="D1481" t="s">
        <v>85</v>
      </c>
      <c r="E1481">
        <v>899</v>
      </c>
      <c r="F1481" t="s">
        <v>85</v>
      </c>
      <c r="G1481" t="s">
        <v>85</v>
      </c>
    </row>
    <row r="1482" spans="1:7" x14ac:dyDescent="0.3">
      <c r="A1482" t="s">
        <v>2662</v>
      </c>
      <c r="B1482" t="s">
        <v>3819</v>
      </c>
      <c r="C1482" t="s">
        <v>3820</v>
      </c>
      <c r="D1482" t="s">
        <v>88</v>
      </c>
      <c r="E1482">
        <v>37893</v>
      </c>
      <c r="F1482" t="s">
        <v>1415</v>
      </c>
      <c r="G1482" t="s">
        <v>1415</v>
      </c>
    </row>
    <row r="1483" spans="1:7" x14ac:dyDescent="0.3">
      <c r="A1483" t="s">
        <v>2653</v>
      </c>
      <c r="B1483" t="s">
        <v>3888</v>
      </c>
      <c r="C1483" t="s">
        <v>3889</v>
      </c>
      <c r="D1483" t="s">
        <v>85</v>
      </c>
      <c r="E1483">
        <v>1253</v>
      </c>
      <c r="F1483" t="s">
        <v>85</v>
      </c>
      <c r="G1483" t="s">
        <v>85</v>
      </c>
    </row>
    <row r="1484" spans="1:7" x14ac:dyDescent="0.3">
      <c r="A1484" t="s">
        <v>3245</v>
      </c>
      <c r="B1484" t="s">
        <v>3826</v>
      </c>
      <c r="C1484" t="s">
        <v>3827</v>
      </c>
      <c r="D1484" t="s">
        <v>88</v>
      </c>
      <c r="E1484">
        <v>20820</v>
      </c>
      <c r="F1484" t="s">
        <v>1415</v>
      </c>
      <c r="G1484" t="s">
        <v>1415</v>
      </c>
    </row>
    <row r="1485" spans="1:7" x14ac:dyDescent="0.3">
      <c r="A1485" t="s">
        <v>3245</v>
      </c>
      <c r="B1485" t="s">
        <v>3828</v>
      </c>
      <c r="C1485" t="s">
        <v>3829</v>
      </c>
      <c r="D1485" t="s">
        <v>88</v>
      </c>
      <c r="E1485">
        <v>33112</v>
      </c>
      <c r="F1485" t="s">
        <v>1415</v>
      </c>
      <c r="G1485" t="s">
        <v>1415</v>
      </c>
    </row>
    <row r="1486" spans="1:7" x14ac:dyDescent="0.3">
      <c r="A1486" t="s">
        <v>3687</v>
      </c>
      <c r="B1486" t="s">
        <v>9036</v>
      </c>
      <c r="C1486" t="s">
        <v>3688</v>
      </c>
      <c r="D1486" t="s">
        <v>85</v>
      </c>
      <c r="E1486">
        <v>975</v>
      </c>
      <c r="F1486" t="s">
        <v>85</v>
      </c>
      <c r="G1486" t="s">
        <v>85</v>
      </c>
    </row>
    <row r="1487" spans="1:7" x14ac:dyDescent="0.3">
      <c r="A1487" t="s">
        <v>3687</v>
      </c>
      <c r="B1487" t="s">
        <v>9037</v>
      </c>
      <c r="C1487" t="s">
        <v>3688</v>
      </c>
      <c r="D1487" t="s">
        <v>85</v>
      </c>
      <c r="E1487">
        <v>1179</v>
      </c>
      <c r="F1487" t="s">
        <v>85</v>
      </c>
      <c r="G1487" t="s">
        <v>85</v>
      </c>
    </row>
    <row r="1488" spans="1:7" x14ac:dyDescent="0.3">
      <c r="A1488" t="s">
        <v>3687</v>
      </c>
      <c r="B1488" t="s">
        <v>9038</v>
      </c>
      <c r="C1488" t="s">
        <v>3688</v>
      </c>
      <c r="D1488" t="s">
        <v>85</v>
      </c>
      <c r="E1488">
        <v>1179</v>
      </c>
      <c r="F1488" t="s">
        <v>85</v>
      </c>
      <c r="G1488" t="s">
        <v>85</v>
      </c>
    </row>
    <row r="1489" spans="1:7" x14ac:dyDescent="0.3">
      <c r="A1489" t="s">
        <v>3972</v>
      </c>
      <c r="B1489" t="s">
        <v>3973</v>
      </c>
      <c r="C1489" t="s">
        <v>3974</v>
      </c>
      <c r="D1489" t="s">
        <v>85</v>
      </c>
      <c r="E1489">
        <v>0</v>
      </c>
      <c r="F1489" t="s">
        <v>85</v>
      </c>
      <c r="G1489" t="s">
        <v>85</v>
      </c>
    </row>
    <row r="1490" spans="1:7" x14ac:dyDescent="0.3">
      <c r="A1490" t="s">
        <v>3838</v>
      </c>
      <c r="B1490" t="s">
        <v>3839</v>
      </c>
      <c r="C1490" t="s">
        <v>3840</v>
      </c>
      <c r="D1490" t="s">
        <v>85</v>
      </c>
      <c r="E1490">
        <v>2115</v>
      </c>
      <c r="F1490" t="s">
        <v>85</v>
      </c>
      <c r="G1490" t="s">
        <v>85</v>
      </c>
    </row>
    <row r="1491" spans="1:7" x14ac:dyDescent="0.3">
      <c r="A1491" t="s">
        <v>2672</v>
      </c>
      <c r="B1491" t="s">
        <v>3841</v>
      </c>
      <c r="C1491" t="s">
        <v>3842</v>
      </c>
      <c r="D1491" t="s">
        <v>88</v>
      </c>
      <c r="E1491">
        <v>28000</v>
      </c>
      <c r="F1491" t="s">
        <v>1415</v>
      </c>
      <c r="G1491" t="s">
        <v>1415</v>
      </c>
    </row>
    <row r="1492" spans="1:7" x14ac:dyDescent="0.3">
      <c r="A1492" t="s">
        <v>3843</v>
      </c>
      <c r="B1492" t="s">
        <v>3844</v>
      </c>
      <c r="C1492" t="s">
        <v>536</v>
      </c>
      <c r="D1492" t="s">
        <v>85</v>
      </c>
      <c r="E1492">
        <v>4468</v>
      </c>
      <c r="F1492" t="s">
        <v>85</v>
      </c>
      <c r="G1492" t="s">
        <v>85</v>
      </c>
    </row>
    <row r="1493" spans="1:7" x14ac:dyDescent="0.3">
      <c r="A1493" t="s">
        <v>3845</v>
      </c>
      <c r="B1493" t="s">
        <v>3846</v>
      </c>
      <c r="C1493" t="s">
        <v>3847</v>
      </c>
      <c r="D1493" t="s">
        <v>85</v>
      </c>
      <c r="E1493">
        <v>0</v>
      </c>
      <c r="F1493" t="s">
        <v>85</v>
      </c>
      <c r="G1493" t="s">
        <v>85</v>
      </c>
    </row>
    <row r="1494" spans="1:7" x14ac:dyDescent="0.3">
      <c r="A1494" t="s">
        <v>3079</v>
      </c>
      <c r="B1494" t="s">
        <v>3080</v>
      </c>
      <c r="C1494" t="s">
        <v>3081</v>
      </c>
      <c r="D1494" t="s">
        <v>88</v>
      </c>
      <c r="E1494">
        <v>6400</v>
      </c>
      <c r="F1494" t="s">
        <v>85</v>
      </c>
      <c r="G1494" t="s">
        <v>85</v>
      </c>
    </row>
    <row r="1495" spans="1:7" x14ac:dyDescent="0.3">
      <c r="A1495" t="s">
        <v>2659</v>
      </c>
      <c r="B1495" t="s">
        <v>3848</v>
      </c>
      <c r="C1495" t="s">
        <v>3849</v>
      </c>
      <c r="D1495" t="s">
        <v>88</v>
      </c>
      <c r="E1495">
        <v>11187</v>
      </c>
      <c r="F1495" t="s">
        <v>85</v>
      </c>
      <c r="G1495" t="s">
        <v>85</v>
      </c>
    </row>
    <row r="1496" spans="1:7" x14ac:dyDescent="0.3">
      <c r="A1496" t="s">
        <v>6403</v>
      </c>
      <c r="B1496" t="s">
        <v>6404</v>
      </c>
      <c r="C1496" t="s">
        <v>6405</v>
      </c>
      <c r="D1496" t="s">
        <v>85</v>
      </c>
      <c r="E1496">
        <v>0</v>
      </c>
      <c r="F1496" t="s">
        <v>85</v>
      </c>
      <c r="G1496" t="s">
        <v>85</v>
      </c>
    </row>
    <row r="1497" spans="1:7" x14ac:dyDescent="0.3">
      <c r="A1497" t="s">
        <v>3860</v>
      </c>
      <c r="B1497" t="s">
        <v>3861</v>
      </c>
      <c r="C1497" t="s">
        <v>3862</v>
      </c>
      <c r="D1497" t="s">
        <v>88</v>
      </c>
      <c r="E1497">
        <v>15420</v>
      </c>
      <c r="F1497" t="s">
        <v>85</v>
      </c>
      <c r="G1497" t="s">
        <v>85</v>
      </c>
    </row>
    <row r="1498" spans="1:7" x14ac:dyDescent="0.3">
      <c r="A1498" t="s">
        <v>2225</v>
      </c>
      <c r="B1498" t="s">
        <v>5943</v>
      </c>
      <c r="C1498" t="s">
        <v>5944</v>
      </c>
      <c r="D1498" t="s">
        <v>88</v>
      </c>
      <c r="E1498">
        <v>9420</v>
      </c>
      <c r="F1498" t="s">
        <v>85</v>
      </c>
      <c r="G1498" t="s">
        <v>85</v>
      </c>
    </row>
    <row r="1499" spans="1:7" x14ac:dyDescent="0.3">
      <c r="A1499" t="s">
        <v>2225</v>
      </c>
      <c r="B1499" t="s">
        <v>3863</v>
      </c>
      <c r="C1499" t="s">
        <v>3864</v>
      </c>
      <c r="D1499" t="s">
        <v>88</v>
      </c>
      <c r="E1499">
        <v>16860</v>
      </c>
      <c r="F1499" t="s">
        <v>85</v>
      </c>
      <c r="G1499" t="s">
        <v>85</v>
      </c>
    </row>
    <row r="1500" spans="1:7" x14ac:dyDescent="0.3">
      <c r="A1500" t="s">
        <v>4743</v>
      </c>
      <c r="B1500" t="s">
        <v>4746</v>
      </c>
      <c r="C1500" t="s">
        <v>4747</v>
      </c>
      <c r="D1500" t="s">
        <v>88</v>
      </c>
      <c r="E1500">
        <v>18800</v>
      </c>
      <c r="F1500" t="s">
        <v>1415</v>
      </c>
      <c r="G1500" t="s">
        <v>1415</v>
      </c>
    </row>
    <row r="1501" spans="1:7" x14ac:dyDescent="0.3">
      <c r="A1501" t="s">
        <v>3872</v>
      </c>
      <c r="B1501" t="s">
        <v>3875</v>
      </c>
      <c r="C1501" t="s">
        <v>3876</v>
      </c>
      <c r="D1501" t="s">
        <v>85</v>
      </c>
      <c r="E1501">
        <v>650</v>
      </c>
      <c r="F1501" t="s">
        <v>85</v>
      </c>
      <c r="G1501" t="s">
        <v>85</v>
      </c>
    </row>
    <row r="1502" spans="1:7" x14ac:dyDescent="0.3">
      <c r="A1502" t="s">
        <v>2193</v>
      </c>
      <c r="B1502" t="s">
        <v>3810</v>
      </c>
      <c r="C1502" t="s">
        <v>3811</v>
      </c>
      <c r="D1502" t="s">
        <v>88</v>
      </c>
      <c r="E1502">
        <v>29937</v>
      </c>
      <c r="F1502" t="s">
        <v>1415</v>
      </c>
      <c r="G1502" t="s">
        <v>1415</v>
      </c>
    </row>
    <row r="1503" spans="1:7" x14ac:dyDescent="0.3">
      <c r="A1503" t="s">
        <v>2672</v>
      </c>
      <c r="B1503" t="s">
        <v>3812</v>
      </c>
      <c r="C1503" t="s">
        <v>3813</v>
      </c>
      <c r="D1503" t="s">
        <v>88</v>
      </c>
      <c r="E1503">
        <v>25400</v>
      </c>
      <c r="F1503" t="s">
        <v>1415</v>
      </c>
      <c r="G1503" t="s">
        <v>1415</v>
      </c>
    </row>
    <row r="1504" spans="1:7" x14ac:dyDescent="0.3">
      <c r="A1504" t="s">
        <v>3865</v>
      </c>
      <c r="B1504" t="s">
        <v>3866</v>
      </c>
      <c r="C1504" t="s">
        <v>3867</v>
      </c>
      <c r="D1504" t="s">
        <v>85</v>
      </c>
      <c r="E1504">
        <v>780</v>
      </c>
      <c r="F1504" t="s">
        <v>85</v>
      </c>
      <c r="G1504" t="s">
        <v>85</v>
      </c>
    </row>
    <row r="1505" spans="1:7" x14ac:dyDescent="0.3">
      <c r="A1505" t="s">
        <v>1440</v>
      </c>
      <c r="B1505" t="s">
        <v>3866</v>
      </c>
      <c r="C1505" t="s">
        <v>3994</v>
      </c>
      <c r="D1505" t="s">
        <v>85</v>
      </c>
      <c r="E1505">
        <v>1300</v>
      </c>
      <c r="F1505" t="s">
        <v>85</v>
      </c>
      <c r="G1505" t="s">
        <v>85</v>
      </c>
    </row>
    <row r="1506" spans="1:7" x14ac:dyDescent="0.3">
      <c r="A1506" t="s">
        <v>3073</v>
      </c>
      <c r="B1506" t="s">
        <v>3074</v>
      </c>
      <c r="C1506" t="s">
        <v>3075</v>
      </c>
      <c r="D1506" t="s">
        <v>85</v>
      </c>
      <c r="E1506">
        <v>0</v>
      </c>
      <c r="F1506" t="s">
        <v>85</v>
      </c>
      <c r="G1506" t="s">
        <v>85</v>
      </c>
    </row>
    <row r="1507" spans="1:7" x14ac:dyDescent="0.3">
      <c r="A1507" t="s">
        <v>2090</v>
      </c>
      <c r="B1507" t="s">
        <v>3881</v>
      </c>
      <c r="C1507" t="s">
        <v>3882</v>
      </c>
      <c r="D1507" t="s">
        <v>88</v>
      </c>
      <c r="E1507">
        <v>8755</v>
      </c>
      <c r="F1507" t="s">
        <v>85</v>
      </c>
      <c r="G1507" t="s">
        <v>85</v>
      </c>
    </row>
    <row r="1508" spans="1:7" x14ac:dyDescent="0.3">
      <c r="A1508" t="s">
        <v>2090</v>
      </c>
      <c r="B1508" t="s">
        <v>3886</v>
      </c>
      <c r="C1508" t="s">
        <v>3887</v>
      </c>
      <c r="D1508" t="s">
        <v>88</v>
      </c>
      <c r="E1508">
        <v>14515</v>
      </c>
      <c r="F1508" t="s">
        <v>85</v>
      </c>
      <c r="G1508" t="s">
        <v>85</v>
      </c>
    </row>
    <row r="1509" spans="1:7" x14ac:dyDescent="0.3">
      <c r="A1509" t="s">
        <v>2090</v>
      </c>
      <c r="B1509" t="s">
        <v>3830</v>
      </c>
      <c r="C1509" t="s">
        <v>3831</v>
      </c>
      <c r="D1509" t="s">
        <v>88</v>
      </c>
      <c r="E1509">
        <v>19414</v>
      </c>
      <c r="F1509" t="s">
        <v>1415</v>
      </c>
      <c r="G1509" t="s">
        <v>1415</v>
      </c>
    </row>
    <row r="1510" spans="1:7" x14ac:dyDescent="0.3">
      <c r="A1510" t="s">
        <v>2090</v>
      </c>
      <c r="B1510" t="s">
        <v>3890</v>
      </c>
      <c r="C1510" t="s">
        <v>3891</v>
      </c>
      <c r="D1510" t="s">
        <v>88</v>
      </c>
      <c r="E1510">
        <v>18497</v>
      </c>
      <c r="F1510" t="s">
        <v>1415</v>
      </c>
      <c r="G1510" t="s">
        <v>1415</v>
      </c>
    </row>
    <row r="1511" spans="1:7" x14ac:dyDescent="0.3">
      <c r="A1511" t="s">
        <v>2090</v>
      </c>
      <c r="B1511" t="s">
        <v>3892</v>
      </c>
      <c r="C1511" t="s">
        <v>3893</v>
      </c>
      <c r="D1511" t="s">
        <v>88</v>
      </c>
      <c r="E1511">
        <v>18500</v>
      </c>
      <c r="F1511" t="s">
        <v>1415</v>
      </c>
      <c r="G1511" t="s">
        <v>1415</v>
      </c>
    </row>
    <row r="1512" spans="1:7" x14ac:dyDescent="0.3">
      <c r="A1512" t="s">
        <v>2090</v>
      </c>
      <c r="B1512" t="s">
        <v>9009</v>
      </c>
      <c r="C1512" t="s">
        <v>9028</v>
      </c>
      <c r="D1512" t="s">
        <v>88</v>
      </c>
      <c r="E1512">
        <v>35153</v>
      </c>
      <c r="F1512" t="s">
        <v>1415</v>
      </c>
      <c r="G1512" t="s">
        <v>1415</v>
      </c>
    </row>
    <row r="1513" spans="1:7" x14ac:dyDescent="0.3">
      <c r="A1513" t="s">
        <v>2090</v>
      </c>
      <c r="B1513" t="s">
        <v>3897</v>
      </c>
      <c r="C1513" t="s">
        <v>3898</v>
      </c>
      <c r="D1513" t="s">
        <v>88</v>
      </c>
      <c r="E1513">
        <v>31751</v>
      </c>
      <c r="F1513" t="s">
        <v>1415</v>
      </c>
      <c r="G1513" t="s">
        <v>1415</v>
      </c>
    </row>
    <row r="1514" spans="1:7" x14ac:dyDescent="0.3">
      <c r="A1514" t="s">
        <v>2090</v>
      </c>
      <c r="B1514" t="s">
        <v>3899</v>
      </c>
      <c r="C1514" t="s">
        <v>3900</v>
      </c>
      <c r="D1514" t="s">
        <v>88</v>
      </c>
      <c r="E1514">
        <v>33112</v>
      </c>
      <c r="F1514" t="s">
        <v>1415</v>
      </c>
      <c r="G1514" t="s">
        <v>1415</v>
      </c>
    </row>
    <row r="1515" spans="1:7" x14ac:dyDescent="0.3">
      <c r="A1515" t="s">
        <v>2090</v>
      </c>
      <c r="B1515" t="s">
        <v>3868</v>
      </c>
      <c r="C1515" t="s">
        <v>3869</v>
      </c>
      <c r="D1515" t="s">
        <v>88</v>
      </c>
      <c r="E1515">
        <v>22226</v>
      </c>
      <c r="F1515" t="s">
        <v>1415</v>
      </c>
      <c r="G1515" t="s">
        <v>1415</v>
      </c>
    </row>
    <row r="1516" spans="1:7" x14ac:dyDescent="0.3">
      <c r="A1516" t="s">
        <v>3904</v>
      </c>
      <c r="B1516" t="s">
        <v>3905</v>
      </c>
      <c r="C1516" t="s">
        <v>3906</v>
      </c>
      <c r="D1516" t="s">
        <v>85</v>
      </c>
      <c r="E1516">
        <v>0</v>
      </c>
      <c r="F1516" t="s">
        <v>85</v>
      </c>
      <c r="G1516" t="s">
        <v>85</v>
      </c>
    </row>
    <row r="1517" spans="1:7" x14ac:dyDescent="0.3">
      <c r="A1517" t="s">
        <v>3910</v>
      </c>
      <c r="B1517" t="s">
        <v>3911</v>
      </c>
      <c r="C1517" t="s">
        <v>3912</v>
      </c>
      <c r="D1517" t="s">
        <v>85</v>
      </c>
      <c r="E1517">
        <v>0</v>
      </c>
      <c r="F1517" t="s">
        <v>85</v>
      </c>
      <c r="G1517" t="s">
        <v>85</v>
      </c>
    </row>
    <row r="1518" spans="1:7" x14ac:dyDescent="0.3">
      <c r="A1518" t="s">
        <v>5703</v>
      </c>
      <c r="B1518" t="s">
        <v>5704</v>
      </c>
      <c r="C1518" t="s">
        <v>5705</v>
      </c>
      <c r="D1518" t="s">
        <v>85</v>
      </c>
      <c r="E1518">
        <v>0</v>
      </c>
      <c r="F1518" t="s">
        <v>85</v>
      </c>
      <c r="G1518" t="s">
        <v>85</v>
      </c>
    </row>
    <row r="1519" spans="1:7" x14ac:dyDescent="0.3">
      <c r="A1519" t="s">
        <v>3913</v>
      </c>
      <c r="B1519" t="s">
        <v>3914</v>
      </c>
      <c r="C1519" t="s">
        <v>3915</v>
      </c>
      <c r="D1519" t="s">
        <v>85</v>
      </c>
      <c r="E1519">
        <v>0</v>
      </c>
      <c r="F1519" t="s">
        <v>85</v>
      </c>
      <c r="G1519" t="s">
        <v>85</v>
      </c>
    </row>
    <row r="1520" spans="1:7" x14ac:dyDescent="0.3">
      <c r="A1520" t="s">
        <v>3270</v>
      </c>
      <c r="B1520" t="s">
        <v>3271</v>
      </c>
      <c r="C1520" t="s">
        <v>3272</v>
      </c>
      <c r="D1520" t="s">
        <v>85</v>
      </c>
      <c r="E1520">
        <v>650</v>
      </c>
      <c r="F1520" t="s">
        <v>85</v>
      </c>
      <c r="G1520" t="s">
        <v>85</v>
      </c>
    </row>
    <row r="1521" spans="1:7" x14ac:dyDescent="0.3">
      <c r="A1521" t="s">
        <v>4143</v>
      </c>
      <c r="B1521" t="s">
        <v>4144</v>
      </c>
      <c r="C1521" t="s">
        <v>4145</v>
      </c>
      <c r="D1521" t="s">
        <v>85</v>
      </c>
      <c r="E1521">
        <v>1524</v>
      </c>
      <c r="F1521" t="s">
        <v>85</v>
      </c>
      <c r="G1521" t="s">
        <v>85</v>
      </c>
    </row>
    <row r="1522" spans="1:7" x14ac:dyDescent="0.3">
      <c r="A1522" t="s">
        <v>7622</v>
      </c>
      <c r="B1522" t="s">
        <v>7623</v>
      </c>
      <c r="C1522" t="s">
        <v>7624</v>
      </c>
      <c r="D1522" t="s">
        <v>85</v>
      </c>
      <c r="E1522">
        <v>0</v>
      </c>
      <c r="F1522" t="s">
        <v>85</v>
      </c>
      <c r="G1522" t="s">
        <v>85</v>
      </c>
    </row>
    <row r="1523" spans="1:7" x14ac:dyDescent="0.3">
      <c r="A1523" t="s">
        <v>2911</v>
      </c>
      <c r="B1523" t="s">
        <v>3924</v>
      </c>
      <c r="C1523" t="s">
        <v>3925</v>
      </c>
      <c r="D1523" t="s">
        <v>85</v>
      </c>
      <c r="E1523">
        <v>1724</v>
      </c>
      <c r="F1523" t="s">
        <v>85</v>
      </c>
      <c r="G1523" t="s">
        <v>85</v>
      </c>
    </row>
    <row r="1524" spans="1:7" x14ac:dyDescent="0.3">
      <c r="A1524" t="s">
        <v>1770</v>
      </c>
      <c r="B1524" t="s">
        <v>1977</v>
      </c>
      <c r="C1524" t="s">
        <v>7218</v>
      </c>
      <c r="D1524" t="s">
        <v>85</v>
      </c>
      <c r="E1524">
        <v>3447</v>
      </c>
      <c r="F1524" t="s">
        <v>85</v>
      </c>
      <c r="G1524" t="s">
        <v>85</v>
      </c>
    </row>
    <row r="1525" spans="1:7" x14ac:dyDescent="0.3">
      <c r="A1525" t="s">
        <v>1940</v>
      </c>
      <c r="B1525" t="s">
        <v>1977</v>
      </c>
      <c r="C1525" t="s">
        <v>490</v>
      </c>
      <c r="D1525" t="s">
        <v>85</v>
      </c>
      <c r="E1525">
        <v>2500</v>
      </c>
      <c r="F1525" t="s">
        <v>85</v>
      </c>
      <c r="G1525" t="s">
        <v>85</v>
      </c>
    </row>
    <row r="1526" spans="1:7" x14ac:dyDescent="0.3">
      <c r="A1526" t="s">
        <v>1774</v>
      </c>
      <c r="B1526" t="s">
        <v>1975</v>
      </c>
      <c r="C1526" t="s">
        <v>490</v>
      </c>
      <c r="D1526" t="s">
        <v>85</v>
      </c>
      <c r="E1526">
        <v>2500</v>
      </c>
      <c r="F1526" t="s">
        <v>85</v>
      </c>
      <c r="G1526" t="s">
        <v>85</v>
      </c>
    </row>
    <row r="1527" spans="1:7" x14ac:dyDescent="0.3">
      <c r="A1527" t="s">
        <v>1949</v>
      </c>
      <c r="B1527" t="s">
        <v>1975</v>
      </c>
      <c r="C1527" t="s">
        <v>490</v>
      </c>
      <c r="D1527" t="s">
        <v>85</v>
      </c>
      <c r="E1527">
        <v>2500</v>
      </c>
      <c r="F1527" t="s">
        <v>85</v>
      </c>
      <c r="G1527" t="s">
        <v>85</v>
      </c>
    </row>
    <row r="1528" spans="1:7" x14ac:dyDescent="0.3">
      <c r="A1528" t="s">
        <v>1774</v>
      </c>
      <c r="B1528" t="s">
        <v>1998</v>
      </c>
      <c r="C1528" t="s">
        <v>509</v>
      </c>
      <c r="D1528" t="s">
        <v>85</v>
      </c>
      <c r="E1528">
        <v>2600</v>
      </c>
      <c r="F1528" t="s">
        <v>85</v>
      </c>
      <c r="G1528" t="s">
        <v>85</v>
      </c>
    </row>
    <row r="1529" spans="1:7" x14ac:dyDescent="0.3">
      <c r="A1529" t="s">
        <v>1949</v>
      </c>
      <c r="B1529" t="s">
        <v>1998</v>
      </c>
      <c r="C1529" t="s">
        <v>509</v>
      </c>
      <c r="D1529" t="s">
        <v>85</v>
      </c>
      <c r="E1529">
        <v>2600</v>
      </c>
      <c r="F1529" t="s">
        <v>85</v>
      </c>
      <c r="G1529" t="s">
        <v>85</v>
      </c>
    </row>
    <row r="1530" spans="1:7" x14ac:dyDescent="0.3">
      <c r="A1530" t="s">
        <v>5685</v>
      </c>
      <c r="B1530" t="s">
        <v>5686</v>
      </c>
      <c r="C1530" t="s">
        <v>5687</v>
      </c>
      <c r="D1530" t="s">
        <v>85</v>
      </c>
      <c r="E1530">
        <v>0</v>
      </c>
      <c r="F1530" t="s">
        <v>85</v>
      </c>
      <c r="G1530" t="s">
        <v>85</v>
      </c>
    </row>
    <row r="1531" spans="1:7" x14ac:dyDescent="0.3">
      <c r="A1531" t="s">
        <v>2653</v>
      </c>
      <c r="B1531" t="s">
        <v>3953</v>
      </c>
      <c r="C1531" t="s">
        <v>3954</v>
      </c>
      <c r="D1531" t="s">
        <v>85</v>
      </c>
      <c r="E1531">
        <v>1248</v>
      </c>
      <c r="F1531" t="s">
        <v>85</v>
      </c>
      <c r="G1531" t="s">
        <v>85</v>
      </c>
    </row>
    <row r="1532" spans="1:7" x14ac:dyDescent="0.3">
      <c r="A1532" t="s">
        <v>3955</v>
      </c>
      <c r="B1532" t="s">
        <v>3953</v>
      </c>
      <c r="C1532" t="s">
        <v>3954</v>
      </c>
      <c r="D1532" t="s">
        <v>85</v>
      </c>
      <c r="E1532">
        <v>1248</v>
      </c>
      <c r="F1532" t="s">
        <v>85</v>
      </c>
      <c r="G1532" t="s">
        <v>85</v>
      </c>
    </row>
    <row r="1533" spans="1:7" x14ac:dyDescent="0.3">
      <c r="A1533" t="s">
        <v>3956</v>
      </c>
      <c r="B1533" t="s">
        <v>3953</v>
      </c>
      <c r="C1533" t="s">
        <v>3954</v>
      </c>
      <c r="D1533" t="s">
        <v>85</v>
      </c>
      <c r="E1533">
        <v>1248</v>
      </c>
      <c r="F1533" t="s">
        <v>85</v>
      </c>
      <c r="G1533" t="s">
        <v>85</v>
      </c>
    </row>
    <row r="1534" spans="1:7" x14ac:dyDescent="0.3">
      <c r="A1534" t="s">
        <v>2510</v>
      </c>
      <c r="B1534" t="s">
        <v>2511</v>
      </c>
      <c r="C1534" t="s">
        <v>2512</v>
      </c>
      <c r="D1534" t="s">
        <v>85</v>
      </c>
      <c r="E1534">
        <v>0</v>
      </c>
      <c r="F1534" t="s">
        <v>85</v>
      </c>
      <c r="G1534" t="s">
        <v>85</v>
      </c>
    </row>
    <row r="1535" spans="1:7" x14ac:dyDescent="0.3">
      <c r="A1535" t="s">
        <v>3962</v>
      </c>
      <c r="B1535" t="s">
        <v>3963</v>
      </c>
      <c r="C1535" t="s">
        <v>3964</v>
      </c>
      <c r="D1535" t="s">
        <v>85</v>
      </c>
      <c r="E1535">
        <v>0</v>
      </c>
      <c r="F1535" t="s">
        <v>85</v>
      </c>
      <c r="G1535" t="s">
        <v>85</v>
      </c>
    </row>
    <row r="1536" spans="1:7" x14ac:dyDescent="0.3">
      <c r="A1536" t="s">
        <v>3944</v>
      </c>
      <c r="B1536" t="s">
        <v>3945</v>
      </c>
      <c r="C1536" t="s">
        <v>3946</v>
      </c>
      <c r="D1536" t="s">
        <v>85</v>
      </c>
      <c r="E1536">
        <v>0</v>
      </c>
      <c r="F1536" t="s">
        <v>85</v>
      </c>
      <c r="G1536" t="s">
        <v>85</v>
      </c>
    </row>
    <row r="1537" spans="1:7" x14ac:dyDescent="0.3">
      <c r="A1537" t="s">
        <v>4906</v>
      </c>
      <c r="B1537" t="s">
        <v>3945</v>
      </c>
      <c r="C1537" t="s">
        <v>4907</v>
      </c>
      <c r="D1537" t="s">
        <v>85</v>
      </c>
      <c r="E1537">
        <v>0</v>
      </c>
      <c r="F1537" t="s">
        <v>85</v>
      </c>
      <c r="G1537" t="s">
        <v>85</v>
      </c>
    </row>
    <row r="1538" spans="1:7" x14ac:dyDescent="0.3">
      <c r="A1538" t="s">
        <v>6369</v>
      </c>
      <c r="B1538" t="s">
        <v>3945</v>
      </c>
      <c r="C1538" t="s">
        <v>6370</v>
      </c>
      <c r="D1538" t="s">
        <v>85</v>
      </c>
      <c r="E1538">
        <v>1157</v>
      </c>
      <c r="F1538" t="s">
        <v>85</v>
      </c>
      <c r="G1538" t="s">
        <v>85</v>
      </c>
    </row>
    <row r="1539" spans="1:7" x14ac:dyDescent="0.3">
      <c r="A1539" t="s">
        <v>7069</v>
      </c>
      <c r="B1539" t="s">
        <v>3945</v>
      </c>
      <c r="C1539" t="s">
        <v>7070</v>
      </c>
      <c r="D1539" t="s">
        <v>85</v>
      </c>
      <c r="E1539">
        <v>0</v>
      </c>
      <c r="F1539" t="s">
        <v>85</v>
      </c>
      <c r="G1539" t="s">
        <v>85</v>
      </c>
    </row>
    <row r="1540" spans="1:7" x14ac:dyDescent="0.3">
      <c r="A1540" t="s">
        <v>4343</v>
      </c>
      <c r="B1540" t="s">
        <v>4442</v>
      </c>
      <c r="C1540" t="s">
        <v>4430</v>
      </c>
      <c r="D1540" t="s">
        <v>88</v>
      </c>
      <c r="E1540">
        <v>10659</v>
      </c>
      <c r="F1540" t="s">
        <v>1415</v>
      </c>
      <c r="G1540" t="s">
        <v>1415</v>
      </c>
    </row>
    <row r="1541" spans="1:7" x14ac:dyDescent="0.3">
      <c r="A1541" t="s">
        <v>3969</v>
      </c>
      <c r="B1541" t="s">
        <v>3970</v>
      </c>
      <c r="C1541" t="s">
        <v>3971</v>
      </c>
      <c r="D1541" t="s">
        <v>85</v>
      </c>
      <c r="E1541">
        <v>3311</v>
      </c>
      <c r="F1541" t="s">
        <v>85</v>
      </c>
      <c r="G1541" t="s">
        <v>85</v>
      </c>
    </row>
    <row r="1542" spans="1:7" x14ac:dyDescent="0.3">
      <c r="A1542" t="s">
        <v>3975</v>
      </c>
      <c r="B1542" t="s">
        <v>3976</v>
      </c>
      <c r="C1542" t="s">
        <v>3977</v>
      </c>
      <c r="D1542" t="s">
        <v>85</v>
      </c>
      <c r="E1542">
        <v>540</v>
      </c>
      <c r="F1542" t="s">
        <v>85</v>
      </c>
      <c r="G1542" t="s">
        <v>85</v>
      </c>
    </row>
    <row r="1543" spans="1:7" x14ac:dyDescent="0.3">
      <c r="A1543" t="s">
        <v>3975</v>
      </c>
      <c r="B1543" t="s">
        <v>3978</v>
      </c>
      <c r="C1543" t="s">
        <v>3979</v>
      </c>
      <c r="D1543" t="s">
        <v>85</v>
      </c>
      <c r="E1543">
        <v>544</v>
      </c>
      <c r="F1543" t="s">
        <v>85</v>
      </c>
      <c r="G1543" t="s">
        <v>85</v>
      </c>
    </row>
    <row r="1544" spans="1:7" x14ac:dyDescent="0.3">
      <c r="A1544" t="s">
        <v>3975</v>
      </c>
      <c r="B1544" t="s">
        <v>3980</v>
      </c>
      <c r="C1544" t="s">
        <v>3981</v>
      </c>
      <c r="D1544" t="s">
        <v>85</v>
      </c>
      <c r="E1544">
        <v>560</v>
      </c>
      <c r="F1544" t="s">
        <v>85</v>
      </c>
      <c r="G1544" t="s">
        <v>85</v>
      </c>
    </row>
    <row r="1545" spans="1:7" x14ac:dyDescent="0.3">
      <c r="A1545" t="s">
        <v>3985</v>
      </c>
      <c r="B1545" t="s">
        <v>3986</v>
      </c>
      <c r="C1545" t="s">
        <v>3987</v>
      </c>
      <c r="D1545" t="s">
        <v>85</v>
      </c>
      <c r="E1545">
        <v>0</v>
      </c>
      <c r="F1545" t="s">
        <v>85</v>
      </c>
      <c r="G1545" t="s">
        <v>85</v>
      </c>
    </row>
    <row r="1546" spans="1:7" x14ac:dyDescent="0.3">
      <c r="A1546" t="s">
        <v>3985</v>
      </c>
      <c r="B1546" t="s">
        <v>3988</v>
      </c>
      <c r="C1546" t="s">
        <v>3989</v>
      </c>
      <c r="D1546" t="s">
        <v>85</v>
      </c>
      <c r="E1546">
        <v>0</v>
      </c>
      <c r="F1546" t="s">
        <v>85</v>
      </c>
      <c r="G1546" t="s">
        <v>85</v>
      </c>
    </row>
    <row r="1547" spans="1:7" x14ac:dyDescent="0.3">
      <c r="A1547" t="s">
        <v>3985</v>
      </c>
      <c r="B1547" t="s">
        <v>3990</v>
      </c>
      <c r="C1547" t="s">
        <v>3991</v>
      </c>
      <c r="D1547" t="s">
        <v>85</v>
      </c>
      <c r="E1547">
        <v>0</v>
      </c>
      <c r="F1547" t="s">
        <v>85</v>
      </c>
      <c r="G1547" t="s">
        <v>85</v>
      </c>
    </row>
    <row r="1548" spans="1:7" x14ac:dyDescent="0.3">
      <c r="A1548" t="s">
        <v>2090</v>
      </c>
      <c r="B1548" t="s">
        <v>3992</v>
      </c>
      <c r="C1548" t="s">
        <v>3993</v>
      </c>
      <c r="D1548" t="s">
        <v>85</v>
      </c>
      <c r="E1548">
        <v>0</v>
      </c>
      <c r="F1548" t="s">
        <v>85</v>
      </c>
      <c r="G1548" t="s">
        <v>85</v>
      </c>
    </row>
    <row r="1549" spans="1:7" x14ac:dyDescent="0.3">
      <c r="A1549" t="s">
        <v>7563</v>
      </c>
      <c r="B1549" t="s">
        <v>7564</v>
      </c>
      <c r="C1549" t="s">
        <v>7565</v>
      </c>
      <c r="D1549" t="s">
        <v>85</v>
      </c>
      <c r="E1549">
        <v>0</v>
      </c>
      <c r="F1549" t="s">
        <v>85</v>
      </c>
      <c r="G1549" t="s">
        <v>85</v>
      </c>
    </row>
    <row r="1550" spans="1:7" x14ac:dyDescent="0.3">
      <c r="A1550" t="s">
        <v>3921</v>
      </c>
      <c r="B1550" t="s">
        <v>4001</v>
      </c>
      <c r="C1550" t="s">
        <v>4002</v>
      </c>
      <c r="D1550" t="s">
        <v>85</v>
      </c>
      <c r="E1550">
        <v>0</v>
      </c>
      <c r="F1550" t="s">
        <v>85</v>
      </c>
      <c r="G1550" t="s">
        <v>85</v>
      </c>
    </row>
    <row r="1551" spans="1:7" x14ac:dyDescent="0.3">
      <c r="A1551" t="s">
        <v>4304</v>
      </c>
      <c r="B1551" t="s">
        <v>4305</v>
      </c>
      <c r="C1551" t="s">
        <v>4306</v>
      </c>
      <c r="D1551" t="s">
        <v>85</v>
      </c>
      <c r="E1551">
        <v>0</v>
      </c>
      <c r="F1551" t="s">
        <v>85</v>
      </c>
      <c r="G1551" t="s">
        <v>85</v>
      </c>
    </row>
    <row r="1552" spans="1:7" x14ac:dyDescent="0.3">
      <c r="A1552" t="s">
        <v>3916</v>
      </c>
      <c r="B1552" t="s">
        <v>3917</v>
      </c>
      <c r="C1552" t="s">
        <v>3918</v>
      </c>
      <c r="D1552" t="s">
        <v>85</v>
      </c>
      <c r="E1552">
        <v>441</v>
      </c>
      <c r="F1552" t="s">
        <v>85</v>
      </c>
      <c r="G1552" t="s">
        <v>85</v>
      </c>
    </row>
    <row r="1553" spans="1:7" x14ac:dyDescent="0.3">
      <c r="A1553" t="s">
        <v>3916</v>
      </c>
      <c r="B1553" t="s">
        <v>3919</v>
      </c>
      <c r="C1553" t="s">
        <v>3920</v>
      </c>
      <c r="D1553" t="s">
        <v>85</v>
      </c>
      <c r="E1553">
        <v>441</v>
      </c>
      <c r="F1553" t="s">
        <v>85</v>
      </c>
      <c r="G1553" t="s">
        <v>85</v>
      </c>
    </row>
    <row r="1554" spans="1:7" x14ac:dyDescent="0.3">
      <c r="A1554" t="s">
        <v>4003</v>
      </c>
      <c r="B1554" t="s">
        <v>4004</v>
      </c>
      <c r="C1554" t="s">
        <v>4005</v>
      </c>
      <c r="D1554" t="s">
        <v>85</v>
      </c>
      <c r="E1554">
        <v>0</v>
      </c>
      <c r="F1554" t="s">
        <v>85</v>
      </c>
      <c r="G1554" t="s">
        <v>85</v>
      </c>
    </row>
    <row r="1555" spans="1:7" x14ac:dyDescent="0.3">
      <c r="A1555" t="s">
        <v>4006</v>
      </c>
      <c r="B1555" t="s">
        <v>4007</v>
      </c>
      <c r="C1555" t="s">
        <v>4008</v>
      </c>
      <c r="D1555" t="s">
        <v>85</v>
      </c>
      <c r="E1555">
        <v>0</v>
      </c>
      <c r="F1555" t="s">
        <v>85</v>
      </c>
      <c r="G1555" t="s">
        <v>85</v>
      </c>
    </row>
    <row r="1556" spans="1:7" x14ac:dyDescent="0.3">
      <c r="A1556" t="s">
        <v>7748</v>
      </c>
      <c r="B1556" t="s">
        <v>7751</v>
      </c>
      <c r="C1556" t="s">
        <v>7752</v>
      </c>
      <c r="D1556" t="s">
        <v>85</v>
      </c>
      <c r="E1556">
        <v>0</v>
      </c>
      <c r="F1556" t="s">
        <v>85</v>
      </c>
      <c r="G1556" t="s">
        <v>85</v>
      </c>
    </row>
    <row r="1557" spans="1:7" x14ac:dyDescent="0.3">
      <c r="A1557" t="s">
        <v>7340</v>
      </c>
      <c r="B1557" t="s">
        <v>7341</v>
      </c>
      <c r="C1557" t="s">
        <v>7342</v>
      </c>
      <c r="D1557" t="s">
        <v>85</v>
      </c>
      <c r="E1557">
        <v>0</v>
      </c>
      <c r="F1557" t="s">
        <v>85</v>
      </c>
      <c r="G1557" t="s">
        <v>85</v>
      </c>
    </row>
    <row r="1558" spans="1:7" x14ac:dyDescent="0.3">
      <c r="A1558" t="s">
        <v>3245</v>
      </c>
      <c r="B1558" t="s">
        <v>3850</v>
      </c>
      <c r="C1558" t="s">
        <v>3851</v>
      </c>
      <c r="D1558" t="s">
        <v>88</v>
      </c>
      <c r="E1558">
        <v>20820</v>
      </c>
      <c r="F1558" t="s">
        <v>1415</v>
      </c>
      <c r="G1558" t="s">
        <v>1415</v>
      </c>
    </row>
    <row r="1559" spans="1:7" x14ac:dyDescent="0.3">
      <c r="A1559" t="s">
        <v>3245</v>
      </c>
      <c r="B1559" t="s">
        <v>3420</v>
      </c>
      <c r="C1559" t="s">
        <v>3421</v>
      </c>
      <c r="D1559" t="s">
        <v>85</v>
      </c>
      <c r="E1559">
        <v>0</v>
      </c>
      <c r="F1559" t="s">
        <v>85</v>
      </c>
      <c r="G1559" t="s">
        <v>85</v>
      </c>
    </row>
    <row r="1560" spans="1:7" x14ac:dyDescent="0.3">
      <c r="A1560" t="s">
        <v>4012</v>
      </c>
      <c r="B1560" t="s">
        <v>4013</v>
      </c>
      <c r="C1560" t="s">
        <v>4014</v>
      </c>
      <c r="D1560" t="s">
        <v>85</v>
      </c>
      <c r="E1560">
        <v>0</v>
      </c>
      <c r="F1560" t="s">
        <v>85</v>
      </c>
      <c r="G1560" t="s">
        <v>85</v>
      </c>
    </row>
    <row r="1561" spans="1:7" x14ac:dyDescent="0.3">
      <c r="A1561" t="s">
        <v>3950</v>
      </c>
      <c r="B1561" t="s">
        <v>3951</v>
      </c>
      <c r="C1561" t="s">
        <v>3952</v>
      </c>
      <c r="D1561" t="s">
        <v>85</v>
      </c>
      <c r="E1561">
        <v>0</v>
      </c>
      <c r="F1561" t="s">
        <v>85</v>
      </c>
      <c r="G1561" t="s">
        <v>85</v>
      </c>
    </row>
    <row r="1562" spans="1:7" x14ac:dyDescent="0.3">
      <c r="A1562" t="s">
        <v>3894</v>
      </c>
      <c r="B1562" t="s">
        <v>4015</v>
      </c>
      <c r="C1562" t="s">
        <v>4016</v>
      </c>
      <c r="D1562" t="s">
        <v>85</v>
      </c>
      <c r="E1562">
        <v>0</v>
      </c>
      <c r="F1562" t="s">
        <v>85</v>
      </c>
      <c r="G1562" t="s">
        <v>85</v>
      </c>
    </row>
    <row r="1563" spans="1:7" x14ac:dyDescent="0.3">
      <c r="A1563" t="s">
        <v>3341</v>
      </c>
      <c r="B1563" t="s">
        <v>3345</v>
      </c>
      <c r="C1563" t="s">
        <v>3346</v>
      </c>
      <c r="D1563" t="s">
        <v>85</v>
      </c>
      <c r="E1563">
        <v>953</v>
      </c>
      <c r="F1563" t="s">
        <v>85</v>
      </c>
      <c r="G1563" t="s">
        <v>85</v>
      </c>
    </row>
    <row r="1564" spans="1:7" x14ac:dyDescent="0.3">
      <c r="A1564" t="s">
        <v>4025</v>
      </c>
      <c r="B1564" t="s">
        <v>4026</v>
      </c>
      <c r="C1564" t="s">
        <v>4027</v>
      </c>
      <c r="D1564" t="s">
        <v>85</v>
      </c>
      <c r="E1564">
        <v>0</v>
      </c>
      <c r="F1564" t="s">
        <v>85</v>
      </c>
      <c r="G1564" t="s">
        <v>85</v>
      </c>
    </row>
    <row r="1565" spans="1:7" x14ac:dyDescent="0.3">
      <c r="A1565" t="s">
        <v>3843</v>
      </c>
      <c r="B1565" t="s">
        <v>5905</v>
      </c>
      <c r="C1565" t="s">
        <v>5906</v>
      </c>
      <c r="D1565" t="s">
        <v>85</v>
      </c>
      <c r="E1565">
        <v>2132</v>
      </c>
      <c r="F1565" t="s">
        <v>85</v>
      </c>
      <c r="G1565" t="s">
        <v>85</v>
      </c>
    </row>
    <row r="1566" spans="1:7" x14ac:dyDescent="0.3">
      <c r="A1566" t="s">
        <v>1739</v>
      </c>
      <c r="B1566" t="s">
        <v>3409</v>
      </c>
      <c r="C1566" t="s">
        <v>3410</v>
      </c>
      <c r="D1566" t="s">
        <v>85</v>
      </c>
      <c r="E1566">
        <v>1851</v>
      </c>
      <c r="F1566" t="s">
        <v>85</v>
      </c>
      <c r="G1566" t="s">
        <v>85</v>
      </c>
    </row>
    <row r="1567" spans="1:7" x14ac:dyDescent="0.3">
      <c r="A1567" t="s">
        <v>2039</v>
      </c>
      <c r="B1567" t="s">
        <v>6933</v>
      </c>
      <c r="C1567" t="s">
        <v>6934</v>
      </c>
      <c r="D1567" t="s">
        <v>85</v>
      </c>
      <c r="E1567">
        <v>0</v>
      </c>
      <c r="F1567" t="s">
        <v>85</v>
      </c>
      <c r="G1567" t="s">
        <v>85</v>
      </c>
    </row>
    <row r="1568" spans="1:7" x14ac:dyDescent="0.3">
      <c r="A1568" t="s">
        <v>3926</v>
      </c>
      <c r="B1568" t="s">
        <v>3927</v>
      </c>
      <c r="C1568" t="s">
        <v>3928</v>
      </c>
      <c r="D1568" t="s">
        <v>85</v>
      </c>
      <c r="E1568">
        <v>0</v>
      </c>
      <c r="F1568" t="s">
        <v>85</v>
      </c>
      <c r="G1568" t="s">
        <v>85</v>
      </c>
    </row>
    <row r="1569" spans="1:7" x14ac:dyDescent="0.3">
      <c r="A1569" t="s">
        <v>4035</v>
      </c>
      <c r="B1569" t="s">
        <v>4036</v>
      </c>
      <c r="C1569" t="s">
        <v>4037</v>
      </c>
      <c r="D1569" t="s">
        <v>85</v>
      </c>
      <c r="E1569">
        <v>0</v>
      </c>
      <c r="F1569" t="s">
        <v>85</v>
      </c>
      <c r="G1569" t="s">
        <v>85</v>
      </c>
    </row>
    <row r="1570" spans="1:7" x14ac:dyDescent="0.3">
      <c r="A1570" t="s">
        <v>4038</v>
      </c>
      <c r="B1570" t="s">
        <v>4039</v>
      </c>
      <c r="C1570" t="s">
        <v>4040</v>
      </c>
      <c r="D1570" t="s">
        <v>85</v>
      </c>
      <c r="E1570">
        <v>0</v>
      </c>
      <c r="F1570" t="s">
        <v>85</v>
      </c>
      <c r="G1570" t="s">
        <v>85</v>
      </c>
    </row>
    <row r="1571" spans="1:7" x14ac:dyDescent="0.3">
      <c r="A1571" t="s">
        <v>1702</v>
      </c>
      <c r="B1571" t="s">
        <v>4044</v>
      </c>
      <c r="C1571" t="s">
        <v>4045</v>
      </c>
      <c r="D1571" t="s">
        <v>85</v>
      </c>
      <c r="E1571">
        <v>0</v>
      </c>
      <c r="F1571" t="s">
        <v>85</v>
      </c>
      <c r="G1571" t="s">
        <v>85</v>
      </c>
    </row>
    <row r="1572" spans="1:7" x14ac:dyDescent="0.3">
      <c r="A1572" t="s">
        <v>4806</v>
      </c>
      <c r="B1572" t="s">
        <v>4807</v>
      </c>
      <c r="C1572" t="s">
        <v>4808</v>
      </c>
      <c r="D1572" t="s">
        <v>88</v>
      </c>
      <c r="E1572">
        <v>9800</v>
      </c>
      <c r="F1572" t="s">
        <v>85</v>
      </c>
      <c r="G1572" t="s">
        <v>85</v>
      </c>
    </row>
    <row r="1573" spans="1:7" x14ac:dyDescent="0.3">
      <c r="A1573" t="s">
        <v>4046</v>
      </c>
      <c r="B1573" t="s">
        <v>4047</v>
      </c>
      <c r="C1573" t="s">
        <v>4048</v>
      </c>
      <c r="D1573" t="s">
        <v>85</v>
      </c>
      <c r="E1573">
        <v>2087</v>
      </c>
      <c r="F1573" t="s">
        <v>85</v>
      </c>
      <c r="G1573" t="s">
        <v>85</v>
      </c>
    </row>
    <row r="1574" spans="1:7" x14ac:dyDescent="0.3">
      <c r="A1574" t="s">
        <v>4644</v>
      </c>
      <c r="B1574" t="s">
        <v>4645</v>
      </c>
      <c r="C1574" t="s">
        <v>4646</v>
      </c>
      <c r="D1574" t="s">
        <v>85</v>
      </c>
      <c r="E1574">
        <v>0</v>
      </c>
      <c r="F1574" t="s">
        <v>85</v>
      </c>
      <c r="G1574" t="s">
        <v>85</v>
      </c>
    </row>
    <row r="1575" spans="1:7" x14ac:dyDescent="0.3">
      <c r="A1575" t="s">
        <v>5225</v>
      </c>
      <c r="B1575" t="s">
        <v>4645</v>
      </c>
      <c r="C1575" t="s">
        <v>5226</v>
      </c>
      <c r="D1575" t="s">
        <v>85</v>
      </c>
      <c r="E1575">
        <v>0</v>
      </c>
      <c r="F1575" t="s">
        <v>85</v>
      </c>
      <c r="G1575" t="s">
        <v>85</v>
      </c>
    </row>
    <row r="1576" spans="1:7" x14ac:dyDescent="0.3">
      <c r="A1576" t="s">
        <v>4057</v>
      </c>
      <c r="B1576" t="s">
        <v>4060</v>
      </c>
      <c r="C1576" t="s">
        <v>4061</v>
      </c>
      <c r="D1576" t="s">
        <v>85</v>
      </c>
      <c r="E1576">
        <v>0</v>
      </c>
      <c r="F1576" t="s">
        <v>85</v>
      </c>
      <c r="G1576" t="s">
        <v>85</v>
      </c>
    </row>
    <row r="1577" spans="1:7" x14ac:dyDescent="0.3">
      <c r="A1577" t="s">
        <v>4062</v>
      </c>
      <c r="B1577" t="s">
        <v>4063</v>
      </c>
      <c r="C1577" t="s">
        <v>4064</v>
      </c>
      <c r="D1577" t="s">
        <v>85</v>
      </c>
      <c r="E1577">
        <v>600</v>
      </c>
      <c r="F1577" t="s">
        <v>85</v>
      </c>
      <c r="G1577" t="s">
        <v>85</v>
      </c>
    </row>
    <row r="1578" spans="1:7" x14ac:dyDescent="0.3">
      <c r="A1578" t="s">
        <v>4053</v>
      </c>
      <c r="B1578" t="s">
        <v>4055</v>
      </c>
      <c r="C1578" t="s">
        <v>4056</v>
      </c>
      <c r="D1578" t="s">
        <v>85</v>
      </c>
      <c r="E1578">
        <v>0</v>
      </c>
      <c r="F1578" t="s">
        <v>85</v>
      </c>
      <c r="G1578" t="s">
        <v>85</v>
      </c>
    </row>
    <row r="1579" spans="1:7" x14ac:dyDescent="0.3">
      <c r="A1579" t="s">
        <v>3277</v>
      </c>
      <c r="B1579" t="s">
        <v>3435</v>
      </c>
      <c r="C1579" t="s">
        <v>3436</v>
      </c>
      <c r="D1579" t="s">
        <v>85</v>
      </c>
      <c r="E1579">
        <v>703</v>
      </c>
      <c r="F1579" t="s">
        <v>85</v>
      </c>
      <c r="G1579" t="s">
        <v>85</v>
      </c>
    </row>
    <row r="1580" spans="1:7" x14ac:dyDescent="0.3">
      <c r="A1580" t="s">
        <v>4109</v>
      </c>
      <c r="B1580" t="s">
        <v>3435</v>
      </c>
      <c r="C1580" t="s">
        <v>7726</v>
      </c>
      <c r="D1580" t="s">
        <v>85</v>
      </c>
      <c r="E1580">
        <v>1179</v>
      </c>
      <c r="F1580" t="s">
        <v>85</v>
      </c>
      <c r="G1580" t="s">
        <v>85</v>
      </c>
    </row>
    <row r="1581" spans="1:7" x14ac:dyDescent="0.3">
      <c r="A1581" t="s">
        <v>4065</v>
      </c>
      <c r="B1581" t="s">
        <v>4066</v>
      </c>
      <c r="C1581" t="s">
        <v>4067</v>
      </c>
      <c r="D1581" t="s">
        <v>85</v>
      </c>
      <c r="E1581">
        <v>0</v>
      </c>
      <c r="F1581" t="s">
        <v>85</v>
      </c>
      <c r="G1581" t="s">
        <v>85</v>
      </c>
    </row>
    <row r="1582" spans="1:7" x14ac:dyDescent="0.3">
      <c r="A1582" t="s">
        <v>1620</v>
      </c>
      <c r="B1582" t="s">
        <v>4214</v>
      </c>
      <c r="C1582" t="s">
        <v>4215</v>
      </c>
      <c r="D1582" t="s">
        <v>88</v>
      </c>
      <c r="E1582">
        <v>31615</v>
      </c>
      <c r="F1582" t="s">
        <v>1415</v>
      </c>
      <c r="G1582" t="s">
        <v>1415</v>
      </c>
    </row>
    <row r="1583" spans="1:7" x14ac:dyDescent="0.3">
      <c r="A1583" t="s">
        <v>1620</v>
      </c>
      <c r="B1583" t="s">
        <v>4216</v>
      </c>
      <c r="C1583" t="s">
        <v>4217</v>
      </c>
      <c r="D1583" t="s">
        <v>88</v>
      </c>
      <c r="E1583">
        <v>31615</v>
      </c>
      <c r="F1583" t="s">
        <v>1415</v>
      </c>
      <c r="G1583" t="s">
        <v>1415</v>
      </c>
    </row>
    <row r="1584" spans="1:7" x14ac:dyDescent="0.3">
      <c r="A1584" t="s">
        <v>3639</v>
      </c>
      <c r="B1584" t="s">
        <v>4073</v>
      </c>
      <c r="C1584" t="s">
        <v>1339</v>
      </c>
      <c r="D1584" t="s">
        <v>85</v>
      </c>
      <c r="E1584">
        <v>1490</v>
      </c>
      <c r="F1584" t="s">
        <v>85</v>
      </c>
      <c r="G1584" t="s">
        <v>85</v>
      </c>
    </row>
    <row r="1585" spans="1:7" x14ac:dyDescent="0.3">
      <c r="A1585" t="s">
        <v>3639</v>
      </c>
      <c r="B1585" t="s">
        <v>4074</v>
      </c>
      <c r="C1585" t="s">
        <v>1327</v>
      </c>
      <c r="D1585" t="s">
        <v>85</v>
      </c>
      <c r="E1585">
        <v>1625</v>
      </c>
      <c r="F1585" t="s">
        <v>85</v>
      </c>
      <c r="G1585" t="s">
        <v>85</v>
      </c>
    </row>
    <row r="1586" spans="1:7" x14ac:dyDescent="0.3">
      <c r="A1586" t="s">
        <v>3639</v>
      </c>
      <c r="B1586" t="s">
        <v>4075</v>
      </c>
      <c r="C1586" t="s">
        <v>4076</v>
      </c>
      <c r="D1586" t="s">
        <v>85</v>
      </c>
      <c r="E1586">
        <v>0</v>
      </c>
      <c r="F1586" t="s">
        <v>85</v>
      </c>
      <c r="G1586" t="s">
        <v>85</v>
      </c>
    </row>
    <row r="1587" spans="1:7" x14ac:dyDescent="0.3">
      <c r="A1587" t="s">
        <v>4124</v>
      </c>
      <c r="B1587" t="s">
        <v>4125</v>
      </c>
      <c r="C1587" t="s">
        <v>4126</v>
      </c>
      <c r="D1587" t="s">
        <v>85</v>
      </c>
      <c r="E1587">
        <v>2858</v>
      </c>
      <c r="F1587" t="s">
        <v>85</v>
      </c>
      <c r="G1587" t="s">
        <v>85</v>
      </c>
    </row>
    <row r="1588" spans="1:7" x14ac:dyDescent="0.3">
      <c r="A1588" t="s">
        <v>3639</v>
      </c>
      <c r="B1588" t="s">
        <v>4268</v>
      </c>
      <c r="C1588" t="s">
        <v>4269</v>
      </c>
      <c r="D1588" t="s">
        <v>85</v>
      </c>
      <c r="E1588">
        <v>0</v>
      </c>
      <c r="F1588" t="s">
        <v>85</v>
      </c>
      <c r="G1588" t="s">
        <v>85</v>
      </c>
    </row>
    <row r="1589" spans="1:7" x14ac:dyDescent="0.3">
      <c r="A1589" t="s">
        <v>4102</v>
      </c>
      <c r="B1589" t="s">
        <v>4105</v>
      </c>
      <c r="C1589" t="s">
        <v>4104</v>
      </c>
      <c r="D1589" t="s">
        <v>85</v>
      </c>
      <c r="E1589">
        <v>700</v>
      </c>
      <c r="F1589" t="s">
        <v>85</v>
      </c>
      <c r="G1589" t="s">
        <v>85</v>
      </c>
    </row>
    <row r="1590" spans="1:7" x14ac:dyDescent="0.3">
      <c r="A1590" t="s">
        <v>4106</v>
      </c>
      <c r="B1590" t="s">
        <v>4107</v>
      </c>
      <c r="C1590" t="s">
        <v>4108</v>
      </c>
      <c r="D1590" t="s">
        <v>85</v>
      </c>
      <c r="E1590">
        <v>4300</v>
      </c>
      <c r="F1590" t="s">
        <v>85</v>
      </c>
      <c r="G1590" t="s">
        <v>85</v>
      </c>
    </row>
    <row r="1591" spans="1:7" x14ac:dyDescent="0.3">
      <c r="A1591" t="s">
        <v>3108</v>
      </c>
      <c r="B1591" t="s">
        <v>4091</v>
      </c>
      <c r="C1591" t="s">
        <v>4092</v>
      </c>
      <c r="D1591" t="s">
        <v>85</v>
      </c>
      <c r="E1591">
        <v>685</v>
      </c>
      <c r="F1591" t="s">
        <v>85</v>
      </c>
      <c r="G1591" t="s">
        <v>85</v>
      </c>
    </row>
    <row r="1592" spans="1:7" x14ac:dyDescent="0.3">
      <c r="A1592" t="s">
        <v>3108</v>
      </c>
      <c r="B1592" t="s">
        <v>4093</v>
      </c>
      <c r="C1592" t="s">
        <v>4094</v>
      </c>
      <c r="D1592" t="s">
        <v>85</v>
      </c>
      <c r="E1592">
        <v>726</v>
      </c>
      <c r="F1592" t="s">
        <v>85</v>
      </c>
      <c r="G1592" t="s">
        <v>85</v>
      </c>
    </row>
    <row r="1593" spans="1:7" x14ac:dyDescent="0.3">
      <c r="A1593" t="s">
        <v>3108</v>
      </c>
      <c r="B1593" t="s">
        <v>3109</v>
      </c>
      <c r="C1593" t="s">
        <v>3110</v>
      </c>
      <c r="D1593" t="s">
        <v>85</v>
      </c>
      <c r="E1593">
        <v>726</v>
      </c>
      <c r="F1593" t="s">
        <v>85</v>
      </c>
      <c r="G1593" t="s">
        <v>85</v>
      </c>
    </row>
    <row r="1594" spans="1:7" x14ac:dyDescent="0.3">
      <c r="A1594" t="s">
        <v>2722</v>
      </c>
      <c r="B1594" t="s">
        <v>2914</v>
      </c>
      <c r="C1594" t="s">
        <v>2915</v>
      </c>
      <c r="D1594" t="s">
        <v>85</v>
      </c>
      <c r="E1594">
        <v>715</v>
      </c>
      <c r="F1594" t="s">
        <v>85</v>
      </c>
      <c r="G1594" t="s">
        <v>85</v>
      </c>
    </row>
    <row r="1595" spans="1:7" x14ac:dyDescent="0.3">
      <c r="A1595" t="s">
        <v>3108</v>
      </c>
      <c r="B1595" t="s">
        <v>4115</v>
      </c>
      <c r="C1595" t="s">
        <v>4116</v>
      </c>
      <c r="D1595" t="s">
        <v>85</v>
      </c>
      <c r="E1595">
        <v>0</v>
      </c>
      <c r="F1595" t="s">
        <v>85</v>
      </c>
      <c r="G1595" t="s">
        <v>85</v>
      </c>
    </row>
    <row r="1596" spans="1:7" x14ac:dyDescent="0.3">
      <c r="A1596" t="s">
        <v>4106</v>
      </c>
      <c r="B1596" t="s">
        <v>4120</v>
      </c>
      <c r="C1596" t="s">
        <v>4121</v>
      </c>
      <c r="D1596" t="s">
        <v>85</v>
      </c>
      <c r="E1596">
        <v>6400</v>
      </c>
      <c r="F1596" t="s">
        <v>85</v>
      </c>
      <c r="G1596" t="s">
        <v>85</v>
      </c>
    </row>
    <row r="1597" spans="1:7" x14ac:dyDescent="0.3">
      <c r="A1597" t="s">
        <v>4117</v>
      </c>
      <c r="B1597" t="s">
        <v>4118</v>
      </c>
      <c r="C1597" t="s">
        <v>4119</v>
      </c>
      <c r="D1597" t="s">
        <v>85</v>
      </c>
      <c r="E1597">
        <v>0</v>
      </c>
      <c r="F1597" t="s">
        <v>85</v>
      </c>
      <c r="G1597" t="s">
        <v>85</v>
      </c>
    </row>
    <row r="1598" spans="1:7" x14ac:dyDescent="0.3">
      <c r="A1598" t="s">
        <v>4117</v>
      </c>
      <c r="B1598" t="s">
        <v>4122</v>
      </c>
      <c r="C1598" t="s">
        <v>4123</v>
      </c>
      <c r="D1598" t="s">
        <v>85</v>
      </c>
      <c r="E1598">
        <v>0</v>
      </c>
      <c r="F1598" t="s">
        <v>85</v>
      </c>
      <c r="G1598" t="s">
        <v>85</v>
      </c>
    </row>
    <row r="1599" spans="1:7" x14ac:dyDescent="0.3">
      <c r="A1599" t="s">
        <v>1631</v>
      </c>
      <c r="B1599" t="s">
        <v>1632</v>
      </c>
      <c r="C1599" t="s">
        <v>1633</v>
      </c>
      <c r="D1599" t="s">
        <v>85</v>
      </c>
      <c r="E1599">
        <v>600</v>
      </c>
      <c r="F1599" t="s">
        <v>85</v>
      </c>
      <c r="G1599" t="s">
        <v>85</v>
      </c>
    </row>
    <row r="1600" spans="1:7" x14ac:dyDescent="0.3">
      <c r="A1600" t="s">
        <v>1595</v>
      </c>
      <c r="B1600" t="s">
        <v>3870</v>
      </c>
      <c r="C1600" t="s">
        <v>3871</v>
      </c>
      <c r="D1600" t="s">
        <v>85</v>
      </c>
      <c r="E1600">
        <v>0</v>
      </c>
      <c r="F1600" t="s">
        <v>85</v>
      </c>
      <c r="G1600" t="s">
        <v>85</v>
      </c>
    </row>
    <row r="1601" spans="1:7" x14ac:dyDescent="0.3">
      <c r="A1601" t="s">
        <v>3639</v>
      </c>
      <c r="B1601" t="s">
        <v>4133</v>
      </c>
      <c r="C1601" t="s">
        <v>4134</v>
      </c>
      <c r="D1601" t="s">
        <v>88</v>
      </c>
      <c r="E1601">
        <v>0</v>
      </c>
    </row>
    <row r="1602" spans="1:7" x14ac:dyDescent="0.3">
      <c r="A1602" t="s">
        <v>4137</v>
      </c>
      <c r="B1602" t="s">
        <v>4138</v>
      </c>
      <c r="C1602" t="s">
        <v>4139</v>
      </c>
      <c r="D1602" t="s">
        <v>85</v>
      </c>
      <c r="E1602">
        <v>0</v>
      </c>
      <c r="F1602" t="s">
        <v>85</v>
      </c>
      <c r="G1602" t="s">
        <v>85</v>
      </c>
    </row>
    <row r="1603" spans="1:7" x14ac:dyDescent="0.3">
      <c r="A1603" t="s">
        <v>4140</v>
      </c>
      <c r="B1603" t="s">
        <v>4141</v>
      </c>
      <c r="C1603" t="s">
        <v>4142</v>
      </c>
      <c r="D1603" t="s">
        <v>85</v>
      </c>
      <c r="E1603">
        <v>2155</v>
      </c>
      <c r="F1603" t="s">
        <v>85</v>
      </c>
      <c r="G1603" t="s">
        <v>85</v>
      </c>
    </row>
    <row r="1604" spans="1:7" x14ac:dyDescent="0.3">
      <c r="A1604" t="s">
        <v>4158</v>
      </c>
      <c r="B1604" t="s">
        <v>4159</v>
      </c>
      <c r="C1604" t="s">
        <v>4160</v>
      </c>
      <c r="D1604" t="s">
        <v>85</v>
      </c>
      <c r="E1604">
        <v>850</v>
      </c>
      <c r="F1604" t="s">
        <v>85</v>
      </c>
      <c r="G1604" t="s">
        <v>85</v>
      </c>
    </row>
    <row r="1605" spans="1:7" x14ac:dyDescent="0.3">
      <c r="A1605" t="s">
        <v>3395</v>
      </c>
      <c r="B1605" t="s">
        <v>3396</v>
      </c>
      <c r="C1605" t="s">
        <v>3397</v>
      </c>
      <c r="D1605" t="s">
        <v>85</v>
      </c>
      <c r="E1605">
        <v>0</v>
      </c>
      <c r="F1605" t="s">
        <v>85</v>
      </c>
      <c r="G1605" t="s">
        <v>85</v>
      </c>
    </row>
    <row r="1606" spans="1:7" x14ac:dyDescent="0.3">
      <c r="A1606" t="s">
        <v>1896</v>
      </c>
      <c r="B1606" t="s">
        <v>4161</v>
      </c>
      <c r="C1606" t="s">
        <v>4162</v>
      </c>
      <c r="D1606" t="s">
        <v>88</v>
      </c>
      <c r="E1606">
        <v>16171</v>
      </c>
      <c r="F1606" t="s">
        <v>85</v>
      </c>
      <c r="G1606" t="s">
        <v>85</v>
      </c>
    </row>
    <row r="1607" spans="1:7" x14ac:dyDescent="0.3">
      <c r="A1607" t="s">
        <v>3944</v>
      </c>
      <c r="B1607" t="s">
        <v>4163</v>
      </c>
      <c r="C1607" t="s">
        <v>4164</v>
      </c>
      <c r="D1607" t="s">
        <v>88</v>
      </c>
      <c r="E1607">
        <v>9806</v>
      </c>
      <c r="F1607" t="s">
        <v>85</v>
      </c>
      <c r="G1607" t="s">
        <v>85</v>
      </c>
    </row>
    <row r="1608" spans="1:7" x14ac:dyDescent="0.3">
      <c r="A1608" t="s">
        <v>4165</v>
      </c>
      <c r="B1608" t="s">
        <v>4166</v>
      </c>
      <c r="C1608" t="s">
        <v>4167</v>
      </c>
      <c r="D1608" t="s">
        <v>85</v>
      </c>
      <c r="E1608">
        <v>1801</v>
      </c>
      <c r="F1608" t="s">
        <v>85</v>
      </c>
      <c r="G1608" t="s">
        <v>85</v>
      </c>
    </row>
    <row r="1609" spans="1:7" x14ac:dyDescent="0.3">
      <c r="A1609" t="s">
        <v>1987</v>
      </c>
      <c r="B1609" t="s">
        <v>5125</v>
      </c>
      <c r="C1609" t="s">
        <v>5123</v>
      </c>
      <c r="D1609" t="s">
        <v>85</v>
      </c>
      <c r="E1609">
        <v>2300</v>
      </c>
      <c r="F1609" t="s">
        <v>85</v>
      </c>
      <c r="G1609" t="s">
        <v>85</v>
      </c>
    </row>
    <row r="1610" spans="1:7" x14ac:dyDescent="0.3">
      <c r="A1610" t="s">
        <v>4173</v>
      </c>
      <c r="B1610" t="s">
        <v>4174</v>
      </c>
      <c r="C1610" t="s">
        <v>1248</v>
      </c>
      <c r="D1610" t="s">
        <v>85</v>
      </c>
      <c r="E1610">
        <v>1900</v>
      </c>
      <c r="F1610" t="s">
        <v>85</v>
      </c>
      <c r="G1610" t="s">
        <v>85</v>
      </c>
    </row>
    <row r="1611" spans="1:7" x14ac:dyDescent="0.3">
      <c r="A1611" t="s">
        <v>1774</v>
      </c>
      <c r="B1611" t="s">
        <v>4174</v>
      </c>
      <c r="C1611" t="s">
        <v>1248</v>
      </c>
      <c r="D1611" t="s">
        <v>85</v>
      </c>
      <c r="E1611">
        <v>1900</v>
      </c>
      <c r="F1611" t="s">
        <v>85</v>
      </c>
      <c r="G1611" t="s">
        <v>85</v>
      </c>
    </row>
    <row r="1612" spans="1:7" x14ac:dyDescent="0.3">
      <c r="A1612" t="s">
        <v>1949</v>
      </c>
      <c r="B1612" t="s">
        <v>4174</v>
      </c>
      <c r="C1612" t="s">
        <v>1248</v>
      </c>
      <c r="D1612" t="s">
        <v>85</v>
      </c>
      <c r="E1612">
        <v>1900</v>
      </c>
      <c r="F1612" t="s">
        <v>85</v>
      </c>
      <c r="G1612" t="s">
        <v>85</v>
      </c>
    </row>
    <row r="1613" spans="1:7" x14ac:dyDescent="0.3">
      <c r="A1613" t="s">
        <v>1770</v>
      </c>
      <c r="B1613" t="s">
        <v>4174</v>
      </c>
      <c r="C1613" t="s">
        <v>1248</v>
      </c>
      <c r="D1613" t="s">
        <v>85</v>
      </c>
      <c r="E1613">
        <v>1900</v>
      </c>
      <c r="F1613" t="s">
        <v>85</v>
      </c>
      <c r="G1613" t="s">
        <v>85</v>
      </c>
    </row>
    <row r="1614" spans="1:7" x14ac:dyDescent="0.3">
      <c r="A1614" t="s">
        <v>2293</v>
      </c>
      <c r="B1614" t="s">
        <v>4174</v>
      </c>
      <c r="C1614" t="s">
        <v>1248</v>
      </c>
      <c r="D1614" t="s">
        <v>85</v>
      </c>
      <c r="E1614">
        <v>1900</v>
      </c>
      <c r="F1614" t="s">
        <v>85</v>
      </c>
      <c r="G1614" t="s">
        <v>85</v>
      </c>
    </row>
    <row r="1615" spans="1:7" x14ac:dyDescent="0.3">
      <c r="A1615" t="s">
        <v>4182</v>
      </c>
      <c r="B1615" t="s">
        <v>4183</v>
      </c>
      <c r="C1615" t="s">
        <v>4184</v>
      </c>
      <c r="D1615" t="s">
        <v>85</v>
      </c>
      <c r="E1615">
        <v>999</v>
      </c>
      <c r="F1615" t="s">
        <v>85</v>
      </c>
      <c r="G1615" t="s">
        <v>85</v>
      </c>
    </row>
    <row r="1616" spans="1:7" x14ac:dyDescent="0.3">
      <c r="A1616" t="s">
        <v>2157</v>
      </c>
      <c r="B1616" t="s">
        <v>2159</v>
      </c>
      <c r="C1616" t="s">
        <v>2155</v>
      </c>
      <c r="D1616" t="s">
        <v>85</v>
      </c>
      <c r="E1616">
        <v>2064</v>
      </c>
      <c r="F1616" t="s">
        <v>85</v>
      </c>
      <c r="G1616" t="s">
        <v>85</v>
      </c>
    </row>
    <row r="1617" spans="1:7" x14ac:dyDescent="0.3">
      <c r="A1617" t="s">
        <v>5283</v>
      </c>
      <c r="B1617" t="s">
        <v>5347</v>
      </c>
      <c r="C1617" t="s">
        <v>5348</v>
      </c>
      <c r="D1617" t="s">
        <v>88</v>
      </c>
      <c r="E1617">
        <v>20000</v>
      </c>
      <c r="F1617" t="s">
        <v>1415</v>
      </c>
      <c r="G1617" t="s">
        <v>1415</v>
      </c>
    </row>
    <row r="1618" spans="1:7" x14ac:dyDescent="0.3">
      <c r="A1618" t="s">
        <v>5964</v>
      </c>
      <c r="B1618" t="s">
        <v>5965</v>
      </c>
      <c r="C1618" t="s">
        <v>1015</v>
      </c>
      <c r="D1618" t="s">
        <v>85</v>
      </c>
      <c r="E1618">
        <v>2177</v>
      </c>
      <c r="F1618" t="s">
        <v>85</v>
      </c>
      <c r="G1618" t="s">
        <v>85</v>
      </c>
    </row>
    <row r="1619" spans="1:7" x14ac:dyDescent="0.3">
      <c r="A1619" t="s">
        <v>3639</v>
      </c>
      <c r="B1619" t="s">
        <v>4199</v>
      </c>
      <c r="C1619" t="s">
        <v>4200</v>
      </c>
      <c r="D1619" t="s">
        <v>85</v>
      </c>
      <c r="E1619">
        <v>0</v>
      </c>
      <c r="F1619" t="s">
        <v>85</v>
      </c>
      <c r="G1619" t="s">
        <v>85</v>
      </c>
    </row>
    <row r="1620" spans="1:7" x14ac:dyDescent="0.3">
      <c r="A1620" t="s">
        <v>4621</v>
      </c>
      <c r="B1620" t="s">
        <v>7690</v>
      </c>
      <c r="C1620" t="s">
        <v>7688</v>
      </c>
      <c r="D1620" t="s">
        <v>85</v>
      </c>
      <c r="E1620">
        <v>6400</v>
      </c>
      <c r="F1620" t="s">
        <v>85</v>
      </c>
      <c r="G1620" t="s">
        <v>85</v>
      </c>
    </row>
    <row r="1621" spans="1:7" x14ac:dyDescent="0.3">
      <c r="A1621" t="s">
        <v>4165</v>
      </c>
      <c r="B1621" t="s">
        <v>4209</v>
      </c>
      <c r="C1621" t="s">
        <v>4210</v>
      </c>
      <c r="D1621" t="s">
        <v>85</v>
      </c>
      <c r="E1621">
        <v>2206</v>
      </c>
      <c r="F1621" t="s">
        <v>85</v>
      </c>
      <c r="G1621" t="s">
        <v>85</v>
      </c>
    </row>
    <row r="1622" spans="1:7" x14ac:dyDescent="0.3">
      <c r="A1622" t="s">
        <v>4211</v>
      </c>
      <c r="B1622" t="s">
        <v>4212</v>
      </c>
      <c r="C1622" t="s">
        <v>757</v>
      </c>
      <c r="D1622" t="s">
        <v>85</v>
      </c>
      <c r="E1622">
        <v>0</v>
      </c>
      <c r="F1622" t="s">
        <v>85</v>
      </c>
      <c r="G1622" t="s">
        <v>85</v>
      </c>
    </row>
    <row r="1623" spans="1:7" x14ac:dyDescent="0.3">
      <c r="A1623" t="s">
        <v>2131</v>
      </c>
      <c r="B1623" t="s">
        <v>2275</v>
      </c>
      <c r="C1623" t="s">
        <v>698</v>
      </c>
      <c r="D1623" t="s">
        <v>85</v>
      </c>
      <c r="E1623">
        <v>3629</v>
      </c>
      <c r="F1623" t="s">
        <v>85</v>
      </c>
      <c r="G1623" t="s">
        <v>85</v>
      </c>
    </row>
    <row r="1624" spans="1:7" x14ac:dyDescent="0.3">
      <c r="A1624" t="s">
        <v>2672</v>
      </c>
      <c r="B1624" t="s">
        <v>2680</v>
      </c>
      <c r="C1624" t="s">
        <v>2681</v>
      </c>
      <c r="D1624" t="s">
        <v>1455</v>
      </c>
      <c r="E1624">
        <v>265352</v>
      </c>
      <c r="F1624" t="s">
        <v>1455</v>
      </c>
      <c r="G1624" t="s">
        <v>1455</v>
      </c>
    </row>
    <row r="1625" spans="1:7" x14ac:dyDescent="0.3">
      <c r="A1625" t="s">
        <v>4621</v>
      </c>
      <c r="B1625" t="s">
        <v>7691</v>
      </c>
      <c r="C1625" t="s">
        <v>7688</v>
      </c>
      <c r="D1625" t="s">
        <v>85</v>
      </c>
      <c r="E1625">
        <v>6400</v>
      </c>
      <c r="F1625" t="s">
        <v>85</v>
      </c>
      <c r="G1625" t="s">
        <v>85</v>
      </c>
    </row>
    <row r="1626" spans="1:7" x14ac:dyDescent="0.3">
      <c r="A1626" t="s">
        <v>6148</v>
      </c>
      <c r="B1626" t="s">
        <v>6149</v>
      </c>
      <c r="C1626" t="s">
        <v>6150</v>
      </c>
      <c r="D1626" t="s">
        <v>85</v>
      </c>
      <c r="E1626">
        <v>0</v>
      </c>
      <c r="F1626" t="s">
        <v>85</v>
      </c>
      <c r="G1626" t="s">
        <v>85</v>
      </c>
    </row>
    <row r="1627" spans="1:7" x14ac:dyDescent="0.3">
      <c r="A1627" t="s">
        <v>2624</v>
      </c>
      <c r="B1627" t="s">
        <v>4239</v>
      </c>
      <c r="C1627" t="s">
        <v>4240</v>
      </c>
      <c r="D1627" t="s">
        <v>85</v>
      </c>
      <c r="E1627">
        <v>2175</v>
      </c>
      <c r="F1627" t="s">
        <v>85</v>
      </c>
      <c r="G1627" t="s">
        <v>85</v>
      </c>
    </row>
    <row r="1628" spans="1:7" x14ac:dyDescent="0.3">
      <c r="A1628" t="s">
        <v>2119</v>
      </c>
      <c r="B1628" t="s">
        <v>4231</v>
      </c>
      <c r="C1628" t="s">
        <v>4232</v>
      </c>
      <c r="D1628" t="s">
        <v>85</v>
      </c>
      <c r="E1628">
        <v>0</v>
      </c>
      <c r="F1628" t="s">
        <v>85</v>
      </c>
      <c r="G1628" t="s">
        <v>85</v>
      </c>
    </row>
    <row r="1629" spans="1:7" x14ac:dyDescent="0.3">
      <c r="A1629" t="s">
        <v>2171</v>
      </c>
      <c r="B1629" t="s">
        <v>4873</v>
      </c>
      <c r="C1629" t="s">
        <v>4874</v>
      </c>
      <c r="D1629" t="s">
        <v>88</v>
      </c>
      <c r="E1629">
        <v>12215</v>
      </c>
      <c r="F1629" t="s">
        <v>85</v>
      </c>
      <c r="G1629" t="s">
        <v>85</v>
      </c>
    </row>
    <row r="1630" spans="1:7" x14ac:dyDescent="0.3">
      <c r="A1630" t="s">
        <v>3440</v>
      </c>
      <c r="B1630" t="s">
        <v>3441</v>
      </c>
      <c r="C1630" t="s">
        <v>3442</v>
      </c>
      <c r="D1630" t="s">
        <v>85</v>
      </c>
      <c r="E1630">
        <v>0</v>
      </c>
      <c r="F1630" t="s">
        <v>85</v>
      </c>
      <c r="G1630" t="s">
        <v>85</v>
      </c>
    </row>
    <row r="1631" spans="1:7" x14ac:dyDescent="0.3">
      <c r="A1631" t="s">
        <v>2039</v>
      </c>
      <c r="B1631" t="s">
        <v>4241</v>
      </c>
      <c r="C1631" t="s">
        <v>4242</v>
      </c>
      <c r="D1631" t="s">
        <v>85</v>
      </c>
      <c r="E1631">
        <v>450</v>
      </c>
      <c r="F1631" t="s">
        <v>85</v>
      </c>
      <c r="G1631" t="s">
        <v>85</v>
      </c>
    </row>
    <row r="1632" spans="1:7" x14ac:dyDescent="0.3">
      <c r="A1632" t="s">
        <v>4249</v>
      </c>
      <c r="B1632" t="s">
        <v>4250</v>
      </c>
      <c r="C1632" t="s">
        <v>4251</v>
      </c>
      <c r="D1632" t="s">
        <v>85</v>
      </c>
      <c r="E1632">
        <v>0</v>
      </c>
      <c r="F1632" t="s">
        <v>85</v>
      </c>
      <c r="G1632" t="s">
        <v>85</v>
      </c>
    </row>
    <row r="1633" spans="1:7" x14ac:dyDescent="0.3">
      <c r="A1633" t="s">
        <v>4255</v>
      </c>
      <c r="B1633" t="s">
        <v>4256</v>
      </c>
      <c r="C1633" t="s">
        <v>4257</v>
      </c>
      <c r="D1633" t="s">
        <v>85</v>
      </c>
      <c r="E1633">
        <v>0</v>
      </c>
      <c r="F1633" t="s">
        <v>85</v>
      </c>
      <c r="G1633" t="s">
        <v>85</v>
      </c>
    </row>
    <row r="1634" spans="1:7" x14ac:dyDescent="0.3">
      <c r="A1634" t="s">
        <v>1416</v>
      </c>
      <c r="B1634" t="s">
        <v>1430</v>
      </c>
      <c r="C1634" t="s">
        <v>445</v>
      </c>
      <c r="D1634" t="s">
        <v>85</v>
      </c>
      <c r="E1634">
        <v>3175</v>
      </c>
      <c r="F1634" t="s">
        <v>85</v>
      </c>
      <c r="G1634" t="s">
        <v>85</v>
      </c>
    </row>
    <row r="1635" spans="1:7" x14ac:dyDescent="0.3">
      <c r="A1635" t="s">
        <v>1438</v>
      </c>
      <c r="B1635" t="s">
        <v>1430</v>
      </c>
      <c r="C1635" t="s">
        <v>445</v>
      </c>
      <c r="D1635" t="s">
        <v>85</v>
      </c>
      <c r="E1635">
        <v>3175</v>
      </c>
      <c r="F1635" t="s">
        <v>85</v>
      </c>
      <c r="G1635" t="s">
        <v>85</v>
      </c>
    </row>
    <row r="1636" spans="1:7" x14ac:dyDescent="0.3">
      <c r="A1636" t="s">
        <v>1440</v>
      </c>
      <c r="B1636" t="s">
        <v>1430</v>
      </c>
      <c r="C1636" t="s">
        <v>445</v>
      </c>
      <c r="D1636" t="s">
        <v>85</v>
      </c>
      <c r="E1636">
        <v>3175</v>
      </c>
      <c r="F1636" t="s">
        <v>85</v>
      </c>
      <c r="G1636" t="s">
        <v>85</v>
      </c>
    </row>
    <row r="1637" spans="1:7" x14ac:dyDescent="0.3">
      <c r="A1637" t="s">
        <v>4252</v>
      </c>
      <c r="B1637" t="s">
        <v>4253</v>
      </c>
      <c r="C1637" t="s">
        <v>4254</v>
      </c>
      <c r="D1637" t="s">
        <v>85</v>
      </c>
      <c r="E1637">
        <v>0</v>
      </c>
      <c r="F1637" t="s">
        <v>85</v>
      </c>
      <c r="G1637" t="s">
        <v>85</v>
      </c>
    </row>
    <row r="1638" spans="1:7" x14ac:dyDescent="0.3">
      <c r="A1638" t="s">
        <v>4236</v>
      </c>
      <c r="B1638" t="s">
        <v>4237</v>
      </c>
      <c r="C1638" t="s">
        <v>4238</v>
      </c>
      <c r="D1638" t="s">
        <v>85</v>
      </c>
      <c r="E1638">
        <v>1020</v>
      </c>
      <c r="F1638" t="s">
        <v>85</v>
      </c>
      <c r="G1638" t="s">
        <v>85</v>
      </c>
    </row>
    <row r="1639" spans="1:7" x14ac:dyDescent="0.3">
      <c r="A1639" t="s">
        <v>1416</v>
      </c>
      <c r="B1639" t="s">
        <v>1431</v>
      </c>
      <c r="C1639" t="s">
        <v>445</v>
      </c>
      <c r="D1639" t="s">
        <v>85</v>
      </c>
      <c r="E1639">
        <v>3175</v>
      </c>
      <c r="F1639" t="s">
        <v>85</v>
      </c>
      <c r="G1639" t="s">
        <v>85</v>
      </c>
    </row>
    <row r="1640" spans="1:7" x14ac:dyDescent="0.3">
      <c r="A1640" t="s">
        <v>1438</v>
      </c>
      <c r="B1640" t="s">
        <v>1431</v>
      </c>
      <c r="C1640" t="s">
        <v>445</v>
      </c>
      <c r="D1640" t="s">
        <v>85</v>
      </c>
      <c r="E1640">
        <v>3175</v>
      </c>
      <c r="F1640" t="s">
        <v>85</v>
      </c>
      <c r="G1640" t="s">
        <v>85</v>
      </c>
    </row>
    <row r="1641" spans="1:7" x14ac:dyDescent="0.3">
      <c r="A1641" t="s">
        <v>4260</v>
      </c>
      <c r="B1641" t="s">
        <v>2269</v>
      </c>
      <c r="C1641" t="s">
        <v>4261</v>
      </c>
      <c r="D1641" t="s">
        <v>85</v>
      </c>
      <c r="E1641">
        <v>0</v>
      </c>
      <c r="F1641" t="s">
        <v>85</v>
      </c>
      <c r="G1641" t="s">
        <v>85</v>
      </c>
    </row>
    <row r="1642" spans="1:7" x14ac:dyDescent="0.3">
      <c r="A1642" t="s">
        <v>2131</v>
      </c>
      <c r="B1642" t="s">
        <v>2269</v>
      </c>
      <c r="C1642" t="s">
        <v>2260</v>
      </c>
      <c r="D1642" t="s">
        <v>85</v>
      </c>
      <c r="E1642">
        <v>5534</v>
      </c>
      <c r="F1642" t="s">
        <v>85</v>
      </c>
      <c r="G1642" t="s">
        <v>85</v>
      </c>
    </row>
    <row r="1643" spans="1:7" x14ac:dyDescent="0.3">
      <c r="A1643" t="s">
        <v>4258</v>
      </c>
      <c r="B1643" t="s">
        <v>2262</v>
      </c>
      <c r="C1643" t="s">
        <v>4259</v>
      </c>
      <c r="D1643" t="s">
        <v>85</v>
      </c>
      <c r="E1643">
        <v>0</v>
      </c>
      <c r="F1643" t="s">
        <v>85</v>
      </c>
      <c r="G1643" t="s">
        <v>85</v>
      </c>
    </row>
    <row r="1644" spans="1:7" x14ac:dyDescent="0.3">
      <c r="A1644" t="s">
        <v>1416</v>
      </c>
      <c r="B1644" t="s">
        <v>2262</v>
      </c>
      <c r="C1644" t="s">
        <v>2260</v>
      </c>
      <c r="D1644" t="s">
        <v>85</v>
      </c>
      <c r="E1644">
        <v>5400</v>
      </c>
      <c r="F1644" t="s">
        <v>85</v>
      </c>
      <c r="G1644" t="s">
        <v>85</v>
      </c>
    </row>
    <row r="1645" spans="1:7" x14ac:dyDescent="0.3">
      <c r="A1645" t="s">
        <v>2131</v>
      </c>
      <c r="B1645" t="s">
        <v>2262</v>
      </c>
      <c r="C1645" t="s">
        <v>2260</v>
      </c>
      <c r="D1645" t="s">
        <v>85</v>
      </c>
      <c r="E1645">
        <v>5534</v>
      </c>
      <c r="F1645" t="s">
        <v>85</v>
      </c>
      <c r="G1645" t="s">
        <v>85</v>
      </c>
    </row>
    <row r="1646" spans="1:7" x14ac:dyDescent="0.3">
      <c r="A1646" t="s">
        <v>5465</v>
      </c>
      <c r="B1646" t="s">
        <v>6739</v>
      </c>
      <c r="C1646" t="s">
        <v>6740</v>
      </c>
      <c r="D1646" t="s">
        <v>88</v>
      </c>
      <c r="E1646">
        <v>16500</v>
      </c>
      <c r="F1646" t="s">
        <v>85</v>
      </c>
      <c r="G1646" t="s">
        <v>85</v>
      </c>
    </row>
    <row r="1647" spans="1:7" x14ac:dyDescent="0.3">
      <c r="A1647" t="s">
        <v>4196</v>
      </c>
      <c r="B1647" t="s">
        <v>4197</v>
      </c>
      <c r="C1647" t="s">
        <v>4198</v>
      </c>
      <c r="D1647" t="s">
        <v>85</v>
      </c>
      <c r="E1647">
        <v>0</v>
      </c>
      <c r="F1647" t="s">
        <v>85</v>
      </c>
      <c r="G1647" t="s">
        <v>85</v>
      </c>
    </row>
    <row r="1648" spans="1:7" x14ac:dyDescent="0.3">
      <c r="A1648" t="s">
        <v>1896</v>
      </c>
      <c r="B1648" t="s">
        <v>2042</v>
      </c>
      <c r="C1648" t="s">
        <v>2043</v>
      </c>
      <c r="D1648" t="s">
        <v>88</v>
      </c>
      <c r="E1648">
        <v>11839</v>
      </c>
      <c r="F1648" t="s">
        <v>85</v>
      </c>
      <c r="G1648" t="s">
        <v>85</v>
      </c>
    </row>
    <row r="1649" spans="1:7" x14ac:dyDescent="0.3">
      <c r="A1649" t="s">
        <v>1896</v>
      </c>
      <c r="B1649" t="s">
        <v>4077</v>
      </c>
      <c r="C1649" t="s">
        <v>4078</v>
      </c>
      <c r="D1649" t="s">
        <v>88</v>
      </c>
      <c r="E1649">
        <v>11839</v>
      </c>
      <c r="F1649" t="s">
        <v>85</v>
      </c>
      <c r="G1649" t="s">
        <v>85</v>
      </c>
    </row>
    <row r="1650" spans="1:7" x14ac:dyDescent="0.3">
      <c r="A1650" t="s">
        <v>1896</v>
      </c>
      <c r="B1650" t="s">
        <v>4098</v>
      </c>
      <c r="C1650" t="s">
        <v>4099</v>
      </c>
      <c r="D1650" t="s">
        <v>88</v>
      </c>
      <c r="E1650">
        <v>17962</v>
      </c>
      <c r="F1650" t="s">
        <v>1415</v>
      </c>
      <c r="G1650" t="s">
        <v>1415</v>
      </c>
    </row>
    <row r="1651" spans="1:7" x14ac:dyDescent="0.3">
      <c r="A1651" t="s">
        <v>1896</v>
      </c>
      <c r="B1651" t="s">
        <v>4100</v>
      </c>
      <c r="C1651" t="s">
        <v>4101</v>
      </c>
      <c r="D1651" t="s">
        <v>88</v>
      </c>
      <c r="E1651">
        <v>17962</v>
      </c>
      <c r="F1651" t="s">
        <v>1415</v>
      </c>
      <c r="G1651" t="s">
        <v>1415</v>
      </c>
    </row>
    <row r="1652" spans="1:7" x14ac:dyDescent="0.3">
      <c r="A1652" t="s">
        <v>4146</v>
      </c>
      <c r="B1652" t="s">
        <v>4218</v>
      </c>
      <c r="C1652" t="s">
        <v>4219</v>
      </c>
      <c r="D1652" t="s">
        <v>88</v>
      </c>
      <c r="E1652">
        <v>35520</v>
      </c>
      <c r="F1652" t="s">
        <v>1415</v>
      </c>
      <c r="G1652" t="s">
        <v>1415</v>
      </c>
    </row>
    <row r="1653" spans="1:7" x14ac:dyDescent="0.3">
      <c r="A1653" t="s">
        <v>4146</v>
      </c>
      <c r="B1653" t="s">
        <v>4147</v>
      </c>
      <c r="C1653" t="s">
        <v>4148</v>
      </c>
      <c r="D1653" t="s">
        <v>88</v>
      </c>
      <c r="E1653">
        <v>36106</v>
      </c>
      <c r="F1653" t="s">
        <v>1415</v>
      </c>
      <c r="G1653" t="s">
        <v>1415</v>
      </c>
    </row>
    <row r="1654" spans="1:7" x14ac:dyDescent="0.3">
      <c r="A1654" t="s">
        <v>4146</v>
      </c>
      <c r="B1654" t="s">
        <v>4220</v>
      </c>
      <c r="C1654" t="s">
        <v>4221</v>
      </c>
      <c r="D1654" t="s">
        <v>88</v>
      </c>
      <c r="E1654">
        <v>41050</v>
      </c>
      <c r="F1654" t="s">
        <v>88</v>
      </c>
      <c r="G1654" t="s">
        <v>1475</v>
      </c>
    </row>
    <row r="1655" spans="1:7" x14ac:dyDescent="0.3">
      <c r="A1655" t="s">
        <v>4146</v>
      </c>
      <c r="B1655" t="s">
        <v>4149</v>
      </c>
      <c r="C1655" t="s">
        <v>4150</v>
      </c>
      <c r="D1655" t="s">
        <v>88</v>
      </c>
      <c r="E1655">
        <v>42910</v>
      </c>
      <c r="F1655" t="s">
        <v>88</v>
      </c>
      <c r="G1655" t="s">
        <v>1475</v>
      </c>
    </row>
    <row r="1656" spans="1:7" x14ac:dyDescent="0.3">
      <c r="A1656" t="s">
        <v>4146</v>
      </c>
      <c r="B1656" t="s">
        <v>4222</v>
      </c>
      <c r="C1656" t="s">
        <v>4223</v>
      </c>
      <c r="D1656" t="s">
        <v>88</v>
      </c>
      <c r="E1656">
        <v>46992</v>
      </c>
      <c r="F1656" t="s">
        <v>88</v>
      </c>
      <c r="G1656" t="s">
        <v>1475</v>
      </c>
    </row>
    <row r="1657" spans="1:7" x14ac:dyDescent="0.3">
      <c r="A1657" t="s">
        <v>4146</v>
      </c>
      <c r="B1657" t="s">
        <v>4154</v>
      </c>
      <c r="C1657" t="s">
        <v>4155</v>
      </c>
      <c r="D1657" t="s">
        <v>88</v>
      </c>
      <c r="E1657">
        <v>48806</v>
      </c>
      <c r="F1657" t="s">
        <v>88</v>
      </c>
      <c r="G1657" t="s">
        <v>1475</v>
      </c>
    </row>
    <row r="1658" spans="1:7" x14ac:dyDescent="0.3">
      <c r="A1658" t="s">
        <v>4146</v>
      </c>
      <c r="B1658" t="s">
        <v>9010</v>
      </c>
      <c r="C1658" t="s">
        <v>9029</v>
      </c>
      <c r="D1658" t="s">
        <v>88</v>
      </c>
      <c r="E1658">
        <v>47899</v>
      </c>
      <c r="F1658" t="s">
        <v>88</v>
      </c>
      <c r="G1658" t="s">
        <v>1475</v>
      </c>
    </row>
    <row r="1659" spans="1:7" x14ac:dyDescent="0.3">
      <c r="A1659" t="s">
        <v>4112</v>
      </c>
      <c r="B1659" t="s">
        <v>4275</v>
      </c>
      <c r="C1659" t="s">
        <v>4275</v>
      </c>
      <c r="D1659" t="s">
        <v>85</v>
      </c>
      <c r="E1659">
        <v>600</v>
      </c>
      <c r="F1659" t="s">
        <v>85</v>
      </c>
      <c r="G1659" t="s">
        <v>85</v>
      </c>
    </row>
    <row r="1660" spans="1:7" x14ac:dyDescent="0.3">
      <c r="A1660" t="s">
        <v>4276</v>
      </c>
      <c r="B1660" t="s">
        <v>4277</v>
      </c>
      <c r="C1660" t="s">
        <v>4278</v>
      </c>
      <c r="D1660" t="s">
        <v>85</v>
      </c>
      <c r="E1660">
        <v>0</v>
      </c>
      <c r="F1660" t="s">
        <v>85</v>
      </c>
      <c r="G1660" t="s">
        <v>85</v>
      </c>
    </row>
    <row r="1661" spans="1:7" x14ac:dyDescent="0.3">
      <c r="A1661" t="s">
        <v>4281</v>
      </c>
      <c r="B1661" t="s">
        <v>4282</v>
      </c>
      <c r="C1661" t="s">
        <v>4283</v>
      </c>
      <c r="D1661" t="s">
        <v>85</v>
      </c>
      <c r="E1661">
        <v>0</v>
      </c>
      <c r="F1661" t="s">
        <v>85</v>
      </c>
      <c r="G1661" t="s">
        <v>85</v>
      </c>
    </row>
    <row r="1662" spans="1:7" x14ac:dyDescent="0.3">
      <c r="A1662" t="s">
        <v>1770</v>
      </c>
      <c r="B1662" t="s">
        <v>4284</v>
      </c>
      <c r="C1662" t="s">
        <v>4285</v>
      </c>
      <c r="D1662" t="s">
        <v>85</v>
      </c>
      <c r="E1662">
        <v>1100</v>
      </c>
      <c r="F1662" t="s">
        <v>85</v>
      </c>
      <c r="G1662" t="s">
        <v>85</v>
      </c>
    </row>
    <row r="1663" spans="1:7" x14ac:dyDescent="0.3">
      <c r="A1663" t="s">
        <v>3065</v>
      </c>
      <c r="B1663" t="s">
        <v>3068</v>
      </c>
      <c r="C1663" t="s">
        <v>3067</v>
      </c>
      <c r="D1663" t="s">
        <v>85</v>
      </c>
      <c r="E1663">
        <v>3856</v>
      </c>
      <c r="F1663" t="s">
        <v>85</v>
      </c>
      <c r="G1663" t="s">
        <v>85</v>
      </c>
    </row>
    <row r="1664" spans="1:7" x14ac:dyDescent="0.3">
      <c r="A1664" t="s">
        <v>3069</v>
      </c>
      <c r="B1664" t="s">
        <v>3068</v>
      </c>
      <c r="C1664" t="s">
        <v>3067</v>
      </c>
      <c r="D1664" t="s">
        <v>85</v>
      </c>
      <c r="E1664">
        <v>3856</v>
      </c>
      <c r="F1664" t="s">
        <v>85</v>
      </c>
      <c r="G1664" t="s">
        <v>85</v>
      </c>
    </row>
    <row r="1665" spans="1:7" x14ac:dyDescent="0.3">
      <c r="A1665" t="s">
        <v>3070</v>
      </c>
      <c r="B1665" t="s">
        <v>3068</v>
      </c>
      <c r="C1665" t="s">
        <v>3067</v>
      </c>
      <c r="D1665" t="s">
        <v>85</v>
      </c>
      <c r="E1665">
        <v>3856</v>
      </c>
      <c r="F1665" t="s">
        <v>85</v>
      </c>
      <c r="G1665" t="s">
        <v>85</v>
      </c>
    </row>
    <row r="1666" spans="1:7" x14ac:dyDescent="0.3">
      <c r="A1666" t="s">
        <v>1940</v>
      </c>
      <c r="B1666" t="s">
        <v>3572</v>
      </c>
      <c r="C1666" t="s">
        <v>3570</v>
      </c>
      <c r="D1666" t="s">
        <v>85</v>
      </c>
      <c r="E1666">
        <v>1715</v>
      </c>
      <c r="F1666" t="s">
        <v>85</v>
      </c>
      <c r="G1666" t="s">
        <v>85</v>
      </c>
    </row>
    <row r="1667" spans="1:7" x14ac:dyDescent="0.3">
      <c r="A1667" t="s">
        <v>1940</v>
      </c>
      <c r="B1667" t="s">
        <v>1978</v>
      </c>
      <c r="C1667" t="s">
        <v>490</v>
      </c>
      <c r="D1667" t="s">
        <v>85</v>
      </c>
      <c r="E1667">
        <v>2370</v>
      </c>
      <c r="F1667" t="s">
        <v>85</v>
      </c>
      <c r="G1667" t="s">
        <v>85</v>
      </c>
    </row>
    <row r="1668" spans="1:7" x14ac:dyDescent="0.3">
      <c r="A1668" t="s">
        <v>1940</v>
      </c>
      <c r="B1668" t="s">
        <v>1979</v>
      </c>
      <c r="C1668" t="s">
        <v>490</v>
      </c>
      <c r="D1668" t="s">
        <v>85</v>
      </c>
      <c r="E1668">
        <v>2500</v>
      </c>
      <c r="F1668" t="s">
        <v>85</v>
      </c>
      <c r="G1668" t="s">
        <v>85</v>
      </c>
    </row>
    <row r="1669" spans="1:7" x14ac:dyDescent="0.3">
      <c r="A1669" t="s">
        <v>1940</v>
      </c>
      <c r="B1669" t="s">
        <v>1980</v>
      </c>
      <c r="C1669" t="s">
        <v>490</v>
      </c>
      <c r="D1669" t="s">
        <v>85</v>
      </c>
      <c r="E1669">
        <v>2500</v>
      </c>
      <c r="F1669" t="s">
        <v>85</v>
      </c>
      <c r="G1669" t="s">
        <v>85</v>
      </c>
    </row>
    <row r="1670" spans="1:7" x14ac:dyDescent="0.3">
      <c r="A1670" t="s">
        <v>1940</v>
      </c>
      <c r="B1670" t="s">
        <v>3586</v>
      </c>
      <c r="C1670" t="s">
        <v>3585</v>
      </c>
      <c r="D1670" t="s">
        <v>85</v>
      </c>
      <c r="E1670">
        <v>2500</v>
      </c>
      <c r="F1670" t="s">
        <v>85</v>
      </c>
      <c r="G1670" t="s">
        <v>85</v>
      </c>
    </row>
    <row r="1671" spans="1:7" x14ac:dyDescent="0.3">
      <c r="A1671" t="s">
        <v>1940</v>
      </c>
      <c r="B1671" t="s">
        <v>3593</v>
      </c>
      <c r="C1671" t="s">
        <v>520</v>
      </c>
      <c r="D1671" t="s">
        <v>85</v>
      </c>
      <c r="E1671">
        <v>3100</v>
      </c>
      <c r="F1671" t="s">
        <v>85</v>
      </c>
      <c r="G1671" t="s">
        <v>85</v>
      </c>
    </row>
    <row r="1672" spans="1:7" x14ac:dyDescent="0.3">
      <c r="A1672" t="s">
        <v>3594</v>
      </c>
      <c r="B1672" t="s">
        <v>3605</v>
      </c>
      <c r="C1672" t="s">
        <v>559</v>
      </c>
      <c r="D1672" t="s">
        <v>85</v>
      </c>
      <c r="E1672">
        <v>3800</v>
      </c>
      <c r="F1672" t="s">
        <v>85</v>
      </c>
      <c r="G1672" t="s">
        <v>85</v>
      </c>
    </row>
    <row r="1673" spans="1:7" x14ac:dyDescent="0.3">
      <c r="A1673" t="s">
        <v>1940</v>
      </c>
      <c r="B1673" t="s">
        <v>3613</v>
      </c>
      <c r="C1673" t="s">
        <v>661</v>
      </c>
      <c r="D1673" t="s">
        <v>85</v>
      </c>
      <c r="E1673">
        <v>4920</v>
      </c>
      <c r="F1673" t="s">
        <v>85</v>
      </c>
      <c r="G1673" t="s">
        <v>85</v>
      </c>
    </row>
    <row r="1674" spans="1:7" x14ac:dyDescent="0.3">
      <c r="A1674" t="s">
        <v>1940</v>
      </c>
      <c r="B1674" t="s">
        <v>4294</v>
      </c>
      <c r="C1674" t="s">
        <v>4295</v>
      </c>
      <c r="D1674" t="s">
        <v>85</v>
      </c>
      <c r="E1674">
        <v>6100</v>
      </c>
      <c r="F1674" t="s">
        <v>85</v>
      </c>
      <c r="G1674" t="s">
        <v>85</v>
      </c>
    </row>
    <row r="1675" spans="1:7" x14ac:dyDescent="0.3">
      <c r="A1675" t="s">
        <v>3617</v>
      </c>
      <c r="B1675" t="s">
        <v>3619</v>
      </c>
      <c r="C1675" t="s">
        <v>597</v>
      </c>
      <c r="D1675" t="s">
        <v>88</v>
      </c>
      <c r="E1675">
        <v>7800</v>
      </c>
      <c r="F1675" t="s">
        <v>1415</v>
      </c>
      <c r="G1675" t="s">
        <v>1415</v>
      </c>
    </row>
    <row r="1676" spans="1:7" x14ac:dyDescent="0.3">
      <c r="A1676" t="s">
        <v>4343</v>
      </c>
      <c r="B1676" t="s">
        <v>6552</v>
      </c>
      <c r="C1676" t="s">
        <v>6550</v>
      </c>
      <c r="D1676" t="s">
        <v>85</v>
      </c>
      <c r="E1676">
        <v>3266</v>
      </c>
      <c r="F1676" t="s">
        <v>85</v>
      </c>
      <c r="G1676" t="s">
        <v>85</v>
      </c>
    </row>
    <row r="1677" spans="1:7" x14ac:dyDescent="0.3">
      <c r="A1677" t="s">
        <v>4343</v>
      </c>
      <c r="B1677" t="s">
        <v>6553</v>
      </c>
      <c r="C1677" t="s">
        <v>6550</v>
      </c>
      <c r="D1677" t="s">
        <v>85</v>
      </c>
      <c r="E1677">
        <v>3266</v>
      </c>
      <c r="F1677" t="s">
        <v>85</v>
      </c>
      <c r="G1677" t="s">
        <v>85</v>
      </c>
    </row>
    <row r="1678" spans="1:7" x14ac:dyDescent="0.3">
      <c r="A1678" t="s">
        <v>3477</v>
      </c>
      <c r="B1678" t="s">
        <v>2588</v>
      </c>
      <c r="C1678" t="s">
        <v>3478</v>
      </c>
      <c r="D1678" t="s">
        <v>85</v>
      </c>
      <c r="E1678">
        <v>700</v>
      </c>
      <c r="F1678" t="s">
        <v>85</v>
      </c>
      <c r="G1678" t="s">
        <v>85</v>
      </c>
    </row>
    <row r="1679" spans="1:7" x14ac:dyDescent="0.3">
      <c r="A1679" t="s">
        <v>2587</v>
      </c>
      <c r="B1679" t="s">
        <v>2588</v>
      </c>
      <c r="C1679" t="s">
        <v>2585</v>
      </c>
      <c r="D1679" t="s">
        <v>85</v>
      </c>
      <c r="E1679">
        <v>758</v>
      </c>
      <c r="F1679" t="s">
        <v>85</v>
      </c>
      <c r="G1679" t="s">
        <v>85</v>
      </c>
    </row>
    <row r="1680" spans="1:7" x14ac:dyDescent="0.3">
      <c r="A1680" t="s">
        <v>1940</v>
      </c>
      <c r="B1680" t="s">
        <v>3579</v>
      </c>
      <c r="C1680" t="s">
        <v>477</v>
      </c>
      <c r="D1680" t="s">
        <v>88</v>
      </c>
      <c r="E1680">
        <v>11160</v>
      </c>
      <c r="F1680" t="s">
        <v>1415</v>
      </c>
      <c r="G1680" t="s">
        <v>1415</v>
      </c>
    </row>
    <row r="1681" spans="1:7" x14ac:dyDescent="0.3">
      <c r="A1681" t="s">
        <v>1940</v>
      </c>
      <c r="B1681" t="s">
        <v>3580</v>
      </c>
      <c r="C1681" t="s">
        <v>477</v>
      </c>
      <c r="D1681" t="s">
        <v>88</v>
      </c>
      <c r="E1681">
        <v>11160</v>
      </c>
      <c r="F1681" t="s">
        <v>1415</v>
      </c>
      <c r="G1681" t="s">
        <v>1415</v>
      </c>
    </row>
    <row r="1682" spans="1:7" x14ac:dyDescent="0.3">
      <c r="A1682" t="s">
        <v>3956</v>
      </c>
      <c r="B1682" t="s">
        <v>7522</v>
      </c>
      <c r="C1682" t="s">
        <v>7518</v>
      </c>
      <c r="D1682" t="s">
        <v>85</v>
      </c>
      <c r="E1682">
        <v>1406</v>
      </c>
      <c r="F1682" t="s">
        <v>85</v>
      </c>
      <c r="G1682" t="s">
        <v>85</v>
      </c>
    </row>
    <row r="1683" spans="1:7" x14ac:dyDescent="0.3">
      <c r="A1683" t="s">
        <v>3393</v>
      </c>
      <c r="B1683" t="s">
        <v>3394</v>
      </c>
      <c r="C1683" t="s">
        <v>3392</v>
      </c>
      <c r="D1683" t="s">
        <v>85</v>
      </c>
      <c r="E1683">
        <v>930</v>
      </c>
      <c r="F1683" t="s">
        <v>85</v>
      </c>
      <c r="G1683" t="s">
        <v>85</v>
      </c>
    </row>
    <row r="1684" spans="1:7" x14ac:dyDescent="0.3">
      <c r="A1684" t="s">
        <v>3087</v>
      </c>
      <c r="B1684" t="s">
        <v>3088</v>
      </c>
      <c r="C1684" t="s">
        <v>3089</v>
      </c>
      <c r="D1684" t="s">
        <v>85</v>
      </c>
      <c r="E1684">
        <v>1814</v>
      </c>
      <c r="F1684" t="s">
        <v>85</v>
      </c>
      <c r="G1684" t="s">
        <v>85</v>
      </c>
    </row>
    <row r="1685" spans="1:7" x14ac:dyDescent="0.3">
      <c r="A1685" t="s">
        <v>4343</v>
      </c>
      <c r="B1685" t="s">
        <v>6295</v>
      </c>
      <c r="C1685" t="s">
        <v>6296</v>
      </c>
      <c r="D1685" t="s">
        <v>85</v>
      </c>
      <c r="E1685">
        <v>1153</v>
      </c>
      <c r="F1685" t="s">
        <v>85</v>
      </c>
      <c r="G1685" t="s">
        <v>85</v>
      </c>
    </row>
    <row r="1686" spans="1:7" x14ac:dyDescent="0.3">
      <c r="A1686" t="s">
        <v>3393</v>
      </c>
      <c r="B1686" t="s">
        <v>4345</v>
      </c>
      <c r="C1686" t="s">
        <v>4346</v>
      </c>
      <c r="D1686" t="s">
        <v>85</v>
      </c>
      <c r="E1686">
        <v>850</v>
      </c>
      <c r="F1686" t="s">
        <v>85</v>
      </c>
      <c r="G1686" t="s">
        <v>85</v>
      </c>
    </row>
    <row r="1687" spans="1:7" x14ac:dyDescent="0.3">
      <c r="A1687" t="s">
        <v>2026</v>
      </c>
      <c r="B1687" t="s">
        <v>2027</v>
      </c>
      <c r="C1687" t="s">
        <v>481</v>
      </c>
      <c r="D1687" t="s">
        <v>85</v>
      </c>
      <c r="E1687">
        <v>4300</v>
      </c>
      <c r="F1687" t="s">
        <v>85</v>
      </c>
      <c r="G1687" t="s">
        <v>85</v>
      </c>
    </row>
    <row r="1688" spans="1:7" x14ac:dyDescent="0.3">
      <c r="A1688" t="s">
        <v>2026</v>
      </c>
      <c r="B1688" t="s">
        <v>2028</v>
      </c>
      <c r="C1688" t="s">
        <v>481</v>
      </c>
      <c r="D1688" t="s">
        <v>85</v>
      </c>
      <c r="E1688">
        <v>4300</v>
      </c>
      <c r="F1688" t="s">
        <v>85</v>
      </c>
      <c r="G1688" t="s">
        <v>85</v>
      </c>
    </row>
    <row r="1689" spans="1:7" x14ac:dyDescent="0.3">
      <c r="A1689" t="s">
        <v>4296</v>
      </c>
      <c r="B1689" t="s">
        <v>4347</v>
      </c>
      <c r="C1689" t="s">
        <v>4348</v>
      </c>
      <c r="D1689" t="s">
        <v>85</v>
      </c>
      <c r="E1689">
        <v>3084</v>
      </c>
      <c r="F1689" t="s">
        <v>85</v>
      </c>
      <c r="G1689" t="s">
        <v>85</v>
      </c>
    </row>
    <row r="1690" spans="1:7" x14ac:dyDescent="0.3">
      <c r="A1690" t="s">
        <v>4106</v>
      </c>
      <c r="B1690" t="s">
        <v>4176</v>
      </c>
      <c r="C1690" t="s">
        <v>1248</v>
      </c>
      <c r="D1690" t="s">
        <v>85</v>
      </c>
      <c r="E1690">
        <v>1900</v>
      </c>
      <c r="F1690" t="s">
        <v>85</v>
      </c>
      <c r="G1690" t="s">
        <v>85</v>
      </c>
    </row>
    <row r="1691" spans="1:7" x14ac:dyDescent="0.3">
      <c r="A1691" t="s">
        <v>4343</v>
      </c>
      <c r="B1691" t="s">
        <v>6537</v>
      </c>
      <c r="C1691" t="s">
        <v>6538</v>
      </c>
      <c r="D1691" t="s">
        <v>85</v>
      </c>
      <c r="E1691">
        <v>2495</v>
      </c>
      <c r="F1691" t="s">
        <v>85</v>
      </c>
      <c r="G1691" t="s">
        <v>85</v>
      </c>
    </row>
    <row r="1692" spans="1:7" x14ac:dyDescent="0.3">
      <c r="A1692" t="s">
        <v>1987</v>
      </c>
      <c r="B1692" t="s">
        <v>1989</v>
      </c>
      <c r="C1692" t="s">
        <v>490</v>
      </c>
      <c r="D1692" t="s">
        <v>85</v>
      </c>
      <c r="E1692">
        <v>2500</v>
      </c>
      <c r="F1692" t="s">
        <v>85</v>
      </c>
      <c r="G1692" t="s">
        <v>85</v>
      </c>
    </row>
    <row r="1693" spans="1:7" x14ac:dyDescent="0.3">
      <c r="A1693" t="s">
        <v>4800</v>
      </c>
      <c r="B1693" t="s">
        <v>7447</v>
      </c>
      <c r="C1693" t="s">
        <v>7448</v>
      </c>
      <c r="D1693" t="s">
        <v>88</v>
      </c>
      <c r="E1693">
        <v>79000</v>
      </c>
      <c r="F1693" t="s">
        <v>88</v>
      </c>
      <c r="G1693" t="s">
        <v>1475</v>
      </c>
    </row>
    <row r="1694" spans="1:7" x14ac:dyDescent="0.3">
      <c r="A1694" t="s">
        <v>2524</v>
      </c>
      <c r="B1694" t="s">
        <v>3610</v>
      </c>
      <c r="C1694" t="s">
        <v>559</v>
      </c>
      <c r="D1694" t="s">
        <v>85</v>
      </c>
      <c r="E1694">
        <v>3800</v>
      </c>
      <c r="F1694" t="s">
        <v>85</v>
      </c>
      <c r="G1694" t="s">
        <v>85</v>
      </c>
    </row>
    <row r="1695" spans="1:7" x14ac:dyDescent="0.3">
      <c r="A1695" t="s">
        <v>4343</v>
      </c>
      <c r="B1695" t="s">
        <v>6636</v>
      </c>
      <c r="C1695" t="s">
        <v>6634</v>
      </c>
      <c r="D1695" t="s">
        <v>85</v>
      </c>
      <c r="E1695">
        <v>5386</v>
      </c>
      <c r="F1695" t="s">
        <v>85</v>
      </c>
      <c r="G1695" t="s">
        <v>85</v>
      </c>
    </row>
    <row r="1696" spans="1:7" x14ac:dyDescent="0.3">
      <c r="A1696" t="s">
        <v>4343</v>
      </c>
      <c r="B1696" t="s">
        <v>6642</v>
      </c>
      <c r="C1696" t="s">
        <v>439</v>
      </c>
      <c r="D1696" t="s">
        <v>88</v>
      </c>
      <c r="E1696">
        <v>12837</v>
      </c>
      <c r="F1696" t="s">
        <v>1415</v>
      </c>
      <c r="G1696" t="s">
        <v>1415</v>
      </c>
    </row>
    <row r="1697" spans="1:7" x14ac:dyDescent="0.3">
      <c r="A1697" t="s">
        <v>1987</v>
      </c>
      <c r="B1697" t="s">
        <v>1990</v>
      </c>
      <c r="C1697" t="s">
        <v>490</v>
      </c>
      <c r="D1697" t="s">
        <v>85</v>
      </c>
      <c r="E1697">
        <v>2500</v>
      </c>
      <c r="F1697" t="s">
        <v>85</v>
      </c>
      <c r="G1697" t="s">
        <v>85</v>
      </c>
    </row>
    <row r="1698" spans="1:7" x14ac:dyDescent="0.3">
      <c r="A1698" t="s">
        <v>6722</v>
      </c>
      <c r="B1698" t="s">
        <v>6723</v>
      </c>
      <c r="C1698" t="s">
        <v>6724</v>
      </c>
      <c r="D1698" t="s">
        <v>85</v>
      </c>
      <c r="E1698">
        <v>0</v>
      </c>
      <c r="F1698" t="s">
        <v>85</v>
      </c>
      <c r="G1698" t="s">
        <v>85</v>
      </c>
    </row>
    <row r="1699" spans="1:7" x14ac:dyDescent="0.3">
      <c r="A1699" t="s">
        <v>2026</v>
      </c>
      <c r="B1699" t="s">
        <v>2029</v>
      </c>
      <c r="C1699" t="s">
        <v>481</v>
      </c>
      <c r="D1699" t="s">
        <v>85</v>
      </c>
      <c r="E1699">
        <v>4300</v>
      </c>
      <c r="F1699" t="s">
        <v>85</v>
      </c>
      <c r="G1699" t="s">
        <v>85</v>
      </c>
    </row>
    <row r="1700" spans="1:7" x14ac:dyDescent="0.3">
      <c r="A1700" t="s">
        <v>5739</v>
      </c>
      <c r="B1700" t="s">
        <v>5740</v>
      </c>
      <c r="C1700" t="s">
        <v>5741</v>
      </c>
      <c r="D1700" t="s">
        <v>85</v>
      </c>
      <c r="E1700">
        <v>0</v>
      </c>
      <c r="F1700" t="s">
        <v>85</v>
      </c>
      <c r="G1700" t="s">
        <v>85</v>
      </c>
    </row>
    <row r="1701" spans="1:7" x14ac:dyDescent="0.3">
      <c r="A1701" t="s">
        <v>2026</v>
      </c>
      <c r="B1701" t="s">
        <v>7856</v>
      </c>
      <c r="C1701" t="s">
        <v>7857</v>
      </c>
      <c r="D1701" t="s">
        <v>85</v>
      </c>
      <c r="E1701">
        <v>5670</v>
      </c>
      <c r="F1701" t="s">
        <v>85</v>
      </c>
      <c r="G1701" t="s">
        <v>85</v>
      </c>
    </row>
    <row r="1702" spans="1:7" x14ac:dyDescent="0.3">
      <c r="A1702" t="s">
        <v>2225</v>
      </c>
      <c r="B1702" t="s">
        <v>7252</v>
      </c>
      <c r="C1702" t="s">
        <v>7253</v>
      </c>
      <c r="D1702" t="s">
        <v>85</v>
      </c>
      <c r="E1702">
        <v>2663</v>
      </c>
      <c r="F1702" t="s">
        <v>85</v>
      </c>
      <c r="G1702" t="s">
        <v>85</v>
      </c>
    </row>
    <row r="1703" spans="1:7" x14ac:dyDescent="0.3">
      <c r="A1703" t="s">
        <v>2238</v>
      </c>
      <c r="B1703" t="s">
        <v>7328</v>
      </c>
      <c r="C1703" t="s">
        <v>1344</v>
      </c>
      <c r="D1703" t="s">
        <v>85</v>
      </c>
      <c r="E1703">
        <v>3130</v>
      </c>
      <c r="F1703" t="s">
        <v>85</v>
      </c>
      <c r="G1703" t="s">
        <v>85</v>
      </c>
    </row>
    <row r="1704" spans="1:7" x14ac:dyDescent="0.3">
      <c r="A1704" t="s">
        <v>2888</v>
      </c>
      <c r="B1704" t="s">
        <v>2889</v>
      </c>
      <c r="C1704" t="s">
        <v>2890</v>
      </c>
      <c r="D1704" t="s">
        <v>85</v>
      </c>
      <c r="E1704">
        <v>0</v>
      </c>
      <c r="F1704" t="s">
        <v>85</v>
      </c>
      <c r="G1704" t="s">
        <v>85</v>
      </c>
    </row>
    <row r="1705" spans="1:7" x14ac:dyDescent="0.3">
      <c r="A1705" t="s">
        <v>3957</v>
      </c>
      <c r="B1705" t="s">
        <v>7536</v>
      </c>
      <c r="C1705" t="s">
        <v>7518</v>
      </c>
      <c r="D1705" t="s">
        <v>85</v>
      </c>
      <c r="E1705">
        <v>1588</v>
      </c>
      <c r="F1705" t="s">
        <v>85</v>
      </c>
      <c r="G1705" t="s">
        <v>85</v>
      </c>
    </row>
    <row r="1706" spans="1:7" x14ac:dyDescent="0.3">
      <c r="A1706" t="s">
        <v>1608</v>
      </c>
      <c r="B1706" t="s">
        <v>4495</v>
      </c>
      <c r="C1706" t="s">
        <v>658</v>
      </c>
      <c r="D1706" t="s">
        <v>88</v>
      </c>
      <c r="E1706">
        <v>9072</v>
      </c>
      <c r="F1706" t="s">
        <v>85</v>
      </c>
      <c r="G1706" t="s">
        <v>85</v>
      </c>
    </row>
    <row r="1707" spans="1:7" x14ac:dyDescent="0.3">
      <c r="A1707" t="s">
        <v>3907</v>
      </c>
      <c r="B1707" t="s">
        <v>5329</v>
      </c>
      <c r="C1707" t="s">
        <v>5330</v>
      </c>
      <c r="D1707" t="s">
        <v>85</v>
      </c>
      <c r="E1707">
        <v>0</v>
      </c>
      <c r="F1707" t="s">
        <v>85</v>
      </c>
      <c r="G1707" t="s">
        <v>85</v>
      </c>
    </row>
    <row r="1708" spans="1:7" x14ac:dyDescent="0.3">
      <c r="A1708" t="s">
        <v>2238</v>
      </c>
      <c r="B1708" t="s">
        <v>4321</v>
      </c>
      <c r="C1708" t="s">
        <v>4322</v>
      </c>
      <c r="D1708" t="s">
        <v>88</v>
      </c>
      <c r="E1708">
        <v>14106</v>
      </c>
      <c r="F1708" t="s">
        <v>85</v>
      </c>
      <c r="G1708" t="s">
        <v>85</v>
      </c>
    </row>
    <row r="1709" spans="1:7" x14ac:dyDescent="0.3">
      <c r="A1709" t="s">
        <v>2238</v>
      </c>
      <c r="B1709" t="s">
        <v>4319</v>
      </c>
      <c r="C1709" t="s">
        <v>4320</v>
      </c>
      <c r="D1709" t="s">
        <v>88</v>
      </c>
      <c r="E1709">
        <v>14106</v>
      </c>
      <c r="F1709" t="s">
        <v>85</v>
      </c>
      <c r="G1709" t="s">
        <v>85</v>
      </c>
    </row>
    <row r="1710" spans="1:7" x14ac:dyDescent="0.3">
      <c r="A1710" t="s">
        <v>7748</v>
      </c>
      <c r="B1710" t="s">
        <v>7753</v>
      </c>
      <c r="C1710" t="s">
        <v>7754</v>
      </c>
      <c r="D1710" t="s">
        <v>85</v>
      </c>
      <c r="E1710">
        <v>0</v>
      </c>
      <c r="F1710" t="s">
        <v>85</v>
      </c>
      <c r="G1710" t="s">
        <v>85</v>
      </c>
    </row>
    <row r="1711" spans="1:7" x14ac:dyDescent="0.3">
      <c r="A1711" t="s">
        <v>4307</v>
      </c>
      <c r="B1711" t="s">
        <v>4310</v>
      </c>
      <c r="C1711" t="s">
        <v>4311</v>
      </c>
      <c r="D1711" t="s">
        <v>85</v>
      </c>
      <c r="E1711">
        <v>0</v>
      </c>
      <c r="F1711" t="s">
        <v>85</v>
      </c>
      <c r="G1711" t="s">
        <v>85</v>
      </c>
    </row>
    <row r="1712" spans="1:7" x14ac:dyDescent="0.3">
      <c r="A1712" t="s">
        <v>4307</v>
      </c>
      <c r="B1712" t="s">
        <v>4499</v>
      </c>
      <c r="C1712" t="s">
        <v>4500</v>
      </c>
      <c r="D1712" t="s">
        <v>85</v>
      </c>
      <c r="E1712">
        <v>760</v>
      </c>
      <c r="F1712" t="s">
        <v>85</v>
      </c>
      <c r="G1712" t="s">
        <v>85</v>
      </c>
    </row>
    <row r="1713" spans="1:7" x14ac:dyDescent="0.3">
      <c r="A1713" t="s">
        <v>4496</v>
      </c>
      <c r="B1713" t="s">
        <v>4501</v>
      </c>
      <c r="C1713" t="s">
        <v>4502</v>
      </c>
      <c r="D1713" t="s">
        <v>85</v>
      </c>
      <c r="E1713">
        <v>0</v>
      </c>
      <c r="F1713" t="s">
        <v>85</v>
      </c>
      <c r="G1713" t="s">
        <v>85</v>
      </c>
    </row>
    <row r="1714" spans="1:7" x14ac:dyDescent="0.3">
      <c r="A1714" t="s">
        <v>1987</v>
      </c>
      <c r="B1714" t="s">
        <v>5126</v>
      </c>
      <c r="C1714" t="s">
        <v>5123</v>
      </c>
      <c r="D1714" t="s">
        <v>85</v>
      </c>
      <c r="E1714">
        <v>2300</v>
      </c>
      <c r="F1714" t="s">
        <v>85</v>
      </c>
      <c r="G1714" t="s">
        <v>85</v>
      </c>
    </row>
    <row r="1715" spans="1:7" x14ac:dyDescent="0.3">
      <c r="A1715" t="s">
        <v>1987</v>
      </c>
      <c r="B1715" t="s">
        <v>1991</v>
      </c>
      <c r="C1715" t="s">
        <v>490</v>
      </c>
      <c r="D1715" t="s">
        <v>85</v>
      </c>
      <c r="E1715">
        <v>2500</v>
      </c>
      <c r="F1715" t="s">
        <v>85</v>
      </c>
      <c r="G1715" t="s">
        <v>85</v>
      </c>
    </row>
    <row r="1716" spans="1:7" x14ac:dyDescent="0.3">
      <c r="A1716" t="s">
        <v>1987</v>
      </c>
      <c r="B1716" t="s">
        <v>2005</v>
      </c>
      <c r="C1716" t="s">
        <v>509</v>
      </c>
      <c r="D1716" t="s">
        <v>85</v>
      </c>
      <c r="E1716">
        <v>2600</v>
      </c>
      <c r="F1716" t="s">
        <v>85</v>
      </c>
      <c r="G1716" t="s">
        <v>85</v>
      </c>
    </row>
    <row r="1717" spans="1:7" x14ac:dyDescent="0.3">
      <c r="A1717" t="s">
        <v>2026</v>
      </c>
      <c r="B1717" t="s">
        <v>3575</v>
      </c>
      <c r="C1717" t="s">
        <v>3570</v>
      </c>
      <c r="D1717" t="s">
        <v>85</v>
      </c>
      <c r="E1717">
        <v>1715</v>
      </c>
      <c r="F1717" t="s">
        <v>85</v>
      </c>
      <c r="G1717" t="s">
        <v>85</v>
      </c>
    </row>
    <row r="1718" spans="1:7" x14ac:dyDescent="0.3">
      <c r="A1718" t="s">
        <v>4505</v>
      </c>
      <c r="B1718" t="s">
        <v>4506</v>
      </c>
      <c r="C1718" t="s">
        <v>4507</v>
      </c>
      <c r="D1718" t="s">
        <v>88</v>
      </c>
      <c r="E1718">
        <v>19980</v>
      </c>
      <c r="F1718" t="s">
        <v>1415</v>
      </c>
      <c r="G1718" t="s">
        <v>1415</v>
      </c>
    </row>
    <row r="1719" spans="1:7" x14ac:dyDescent="0.3">
      <c r="A1719" t="s">
        <v>4286</v>
      </c>
      <c r="B1719" t="s">
        <v>4287</v>
      </c>
      <c r="C1719" t="s">
        <v>4288</v>
      </c>
      <c r="D1719" t="s">
        <v>88</v>
      </c>
      <c r="E1719">
        <v>14075</v>
      </c>
      <c r="F1719" t="s">
        <v>85</v>
      </c>
      <c r="G1719" t="s">
        <v>85</v>
      </c>
    </row>
    <row r="1720" spans="1:7" x14ac:dyDescent="0.3">
      <c r="A1720" t="s">
        <v>4012</v>
      </c>
      <c r="B1720" t="s">
        <v>4511</v>
      </c>
      <c r="C1720" t="s">
        <v>4512</v>
      </c>
      <c r="D1720" t="s">
        <v>85</v>
      </c>
      <c r="E1720">
        <v>0</v>
      </c>
      <c r="F1720" t="s">
        <v>85</v>
      </c>
      <c r="G1720" t="s">
        <v>85</v>
      </c>
    </row>
    <row r="1721" spans="1:7" x14ac:dyDescent="0.3">
      <c r="A1721" t="s">
        <v>4343</v>
      </c>
      <c r="B1721" t="s">
        <v>6643</v>
      </c>
      <c r="C1721" t="s">
        <v>439</v>
      </c>
      <c r="D1721" t="s">
        <v>88</v>
      </c>
      <c r="E1721">
        <v>12837</v>
      </c>
      <c r="F1721" t="s">
        <v>1415</v>
      </c>
      <c r="G1721" t="s">
        <v>1415</v>
      </c>
    </row>
    <row r="1722" spans="1:7" x14ac:dyDescent="0.3">
      <c r="A1722" t="s">
        <v>4555</v>
      </c>
      <c r="B1722" t="s">
        <v>4556</v>
      </c>
      <c r="C1722" t="s">
        <v>4557</v>
      </c>
      <c r="D1722" t="s">
        <v>85</v>
      </c>
      <c r="E1722">
        <v>685</v>
      </c>
      <c r="F1722" t="s">
        <v>85</v>
      </c>
      <c r="G1722" t="s">
        <v>85</v>
      </c>
    </row>
    <row r="1723" spans="1:7" x14ac:dyDescent="0.3">
      <c r="A1723" t="s">
        <v>1595</v>
      </c>
      <c r="B1723" t="s">
        <v>4503</v>
      </c>
      <c r="C1723" t="s">
        <v>4504</v>
      </c>
      <c r="D1723" t="s">
        <v>85</v>
      </c>
      <c r="E1723">
        <v>0</v>
      </c>
      <c r="F1723" t="s">
        <v>85</v>
      </c>
      <c r="G1723" t="s">
        <v>85</v>
      </c>
    </row>
    <row r="1724" spans="1:7" x14ac:dyDescent="0.3">
      <c r="A1724" t="s">
        <v>3339</v>
      </c>
      <c r="B1724" t="s">
        <v>4513</v>
      </c>
      <c r="C1724" t="s">
        <v>4514</v>
      </c>
      <c r="D1724" t="s">
        <v>85</v>
      </c>
      <c r="E1724">
        <v>0</v>
      </c>
      <c r="F1724" t="s">
        <v>85</v>
      </c>
      <c r="G1724" t="s">
        <v>85</v>
      </c>
    </row>
    <row r="1725" spans="1:7" x14ac:dyDescent="0.3">
      <c r="A1725" t="s">
        <v>2172</v>
      </c>
      <c r="B1725" t="s">
        <v>4515</v>
      </c>
      <c r="C1725" t="s">
        <v>4516</v>
      </c>
      <c r="D1725" t="s">
        <v>88</v>
      </c>
      <c r="E1725">
        <v>9200</v>
      </c>
      <c r="F1725" t="s">
        <v>85</v>
      </c>
      <c r="G1725" t="s">
        <v>85</v>
      </c>
    </row>
    <row r="1726" spans="1:7" x14ac:dyDescent="0.3">
      <c r="A1726" t="s">
        <v>4490</v>
      </c>
      <c r="B1726" t="s">
        <v>4491</v>
      </c>
      <c r="C1726" t="s">
        <v>4492</v>
      </c>
      <c r="D1726" t="s">
        <v>85</v>
      </c>
      <c r="E1726">
        <v>0</v>
      </c>
      <c r="F1726" t="s">
        <v>85</v>
      </c>
      <c r="G1726" t="s">
        <v>85</v>
      </c>
    </row>
    <row r="1727" spans="1:7" x14ac:dyDescent="0.3">
      <c r="A1727" t="s">
        <v>2131</v>
      </c>
      <c r="B1727" t="s">
        <v>7494</v>
      </c>
      <c r="C1727" t="s">
        <v>7487</v>
      </c>
      <c r="D1727" t="s">
        <v>85</v>
      </c>
      <c r="E1727">
        <v>5080</v>
      </c>
      <c r="F1727" t="s">
        <v>85</v>
      </c>
      <c r="G1727" t="s">
        <v>85</v>
      </c>
    </row>
    <row r="1728" spans="1:7" x14ac:dyDescent="0.3">
      <c r="A1728" t="s">
        <v>1438</v>
      </c>
      <c r="B1728" t="s">
        <v>3648</v>
      </c>
      <c r="C1728" t="s">
        <v>1295</v>
      </c>
      <c r="D1728" t="s">
        <v>88</v>
      </c>
      <c r="E1728">
        <v>14600</v>
      </c>
      <c r="F1728" t="s">
        <v>1415</v>
      </c>
      <c r="G1728" t="s">
        <v>1415</v>
      </c>
    </row>
    <row r="1729" spans="1:7" x14ac:dyDescent="0.3">
      <c r="A1729" t="s">
        <v>1440</v>
      </c>
      <c r="B1729" t="s">
        <v>3648</v>
      </c>
      <c r="C1729" t="s">
        <v>1295</v>
      </c>
      <c r="D1729" t="s">
        <v>88</v>
      </c>
      <c r="E1729">
        <v>14600</v>
      </c>
      <c r="F1729" t="s">
        <v>1415</v>
      </c>
      <c r="G1729" t="s">
        <v>1415</v>
      </c>
    </row>
    <row r="1730" spans="1:7" x14ac:dyDescent="0.3">
      <c r="A1730" t="s">
        <v>1443</v>
      </c>
      <c r="B1730" t="s">
        <v>3648</v>
      </c>
      <c r="C1730" t="s">
        <v>1295</v>
      </c>
      <c r="D1730" t="s">
        <v>88</v>
      </c>
      <c r="E1730">
        <v>14600</v>
      </c>
      <c r="F1730" t="s">
        <v>1415</v>
      </c>
      <c r="G1730" t="s">
        <v>1415</v>
      </c>
    </row>
    <row r="1731" spans="1:7" x14ac:dyDescent="0.3">
      <c r="A1731" t="s">
        <v>2131</v>
      </c>
      <c r="B1731" t="s">
        <v>2297</v>
      </c>
      <c r="C1731" t="s">
        <v>2295</v>
      </c>
      <c r="D1731" t="s">
        <v>85</v>
      </c>
      <c r="E1731">
        <v>1338</v>
      </c>
      <c r="F1731" t="s">
        <v>85</v>
      </c>
      <c r="G1731" t="s">
        <v>85</v>
      </c>
    </row>
    <row r="1732" spans="1:7" x14ac:dyDescent="0.3">
      <c r="A1732" t="s">
        <v>1438</v>
      </c>
      <c r="B1732" t="s">
        <v>1465</v>
      </c>
      <c r="C1732" t="s">
        <v>442</v>
      </c>
      <c r="D1732" t="s">
        <v>85</v>
      </c>
      <c r="E1732">
        <v>7000</v>
      </c>
      <c r="F1732" t="s">
        <v>1415</v>
      </c>
      <c r="G1732" t="s">
        <v>1415</v>
      </c>
    </row>
    <row r="1733" spans="1:7" x14ac:dyDescent="0.3">
      <c r="A1733" t="s">
        <v>4343</v>
      </c>
      <c r="B1733" t="s">
        <v>6554</v>
      </c>
      <c r="C1733" t="s">
        <v>6550</v>
      </c>
      <c r="D1733" t="s">
        <v>85</v>
      </c>
      <c r="E1733">
        <v>3266</v>
      </c>
      <c r="F1733" t="s">
        <v>85</v>
      </c>
      <c r="G1733" t="s">
        <v>85</v>
      </c>
    </row>
    <row r="1734" spans="1:7" x14ac:dyDescent="0.3">
      <c r="A1734" t="s">
        <v>1416</v>
      </c>
      <c r="B1734" t="s">
        <v>6616</v>
      </c>
      <c r="C1734" t="s">
        <v>6615</v>
      </c>
      <c r="D1734" t="s">
        <v>88</v>
      </c>
      <c r="E1734">
        <v>8845</v>
      </c>
      <c r="F1734" t="s">
        <v>1415</v>
      </c>
      <c r="G1734" t="s">
        <v>1415</v>
      </c>
    </row>
    <row r="1735" spans="1:7" x14ac:dyDescent="0.3">
      <c r="A1735" t="s">
        <v>4343</v>
      </c>
      <c r="B1735" t="s">
        <v>6616</v>
      </c>
      <c r="C1735" t="s">
        <v>6615</v>
      </c>
      <c r="D1735" t="s">
        <v>88</v>
      </c>
      <c r="E1735">
        <v>8845</v>
      </c>
      <c r="F1735" t="s">
        <v>1415</v>
      </c>
      <c r="G1735" t="s">
        <v>1415</v>
      </c>
    </row>
    <row r="1736" spans="1:7" x14ac:dyDescent="0.3">
      <c r="A1736" t="s">
        <v>4343</v>
      </c>
      <c r="B1736" t="s">
        <v>6618</v>
      </c>
      <c r="C1736" t="s">
        <v>6615</v>
      </c>
      <c r="D1736" t="s">
        <v>88</v>
      </c>
      <c r="E1736">
        <v>8845</v>
      </c>
      <c r="F1736" t="s">
        <v>1415</v>
      </c>
      <c r="G1736" t="s">
        <v>1415</v>
      </c>
    </row>
    <row r="1737" spans="1:7" x14ac:dyDescent="0.3">
      <c r="A1737" t="s">
        <v>4858</v>
      </c>
      <c r="B1737" t="s">
        <v>4884</v>
      </c>
      <c r="C1737" t="s">
        <v>4885</v>
      </c>
      <c r="D1737" t="s">
        <v>88</v>
      </c>
      <c r="E1737">
        <v>12700</v>
      </c>
      <c r="F1737" t="s">
        <v>1415</v>
      </c>
      <c r="G1737" t="s">
        <v>1415</v>
      </c>
    </row>
    <row r="1738" spans="1:7" x14ac:dyDescent="0.3">
      <c r="A1738" t="s">
        <v>4343</v>
      </c>
      <c r="B1738" t="s">
        <v>6570</v>
      </c>
      <c r="C1738" t="s">
        <v>6568</v>
      </c>
      <c r="D1738" t="s">
        <v>85</v>
      </c>
      <c r="E1738">
        <v>5897</v>
      </c>
      <c r="F1738" t="s">
        <v>85</v>
      </c>
      <c r="G1738" t="s">
        <v>85</v>
      </c>
    </row>
    <row r="1739" spans="1:7" x14ac:dyDescent="0.3">
      <c r="A1739" t="s">
        <v>4296</v>
      </c>
      <c r="B1739" t="s">
        <v>4349</v>
      </c>
      <c r="C1739" t="s">
        <v>4348</v>
      </c>
      <c r="D1739" t="s">
        <v>85</v>
      </c>
      <c r="E1739">
        <v>3084</v>
      </c>
      <c r="F1739" t="s">
        <v>85</v>
      </c>
      <c r="G1739" t="s">
        <v>85</v>
      </c>
    </row>
    <row r="1740" spans="1:7" x14ac:dyDescent="0.3">
      <c r="A1740" t="s">
        <v>4296</v>
      </c>
      <c r="B1740" t="s">
        <v>4355</v>
      </c>
      <c r="C1740" t="s">
        <v>4356</v>
      </c>
      <c r="D1740" t="s">
        <v>85</v>
      </c>
      <c r="E1740">
        <v>4150</v>
      </c>
      <c r="F1740" t="s">
        <v>85</v>
      </c>
      <c r="G1740" t="s">
        <v>85</v>
      </c>
    </row>
    <row r="1741" spans="1:7" x14ac:dyDescent="0.3">
      <c r="A1741" t="s">
        <v>4296</v>
      </c>
      <c r="B1741" t="s">
        <v>4357</v>
      </c>
      <c r="C1741" t="s">
        <v>4356</v>
      </c>
      <c r="D1741" t="s">
        <v>85</v>
      </c>
      <c r="E1741">
        <v>4150</v>
      </c>
      <c r="F1741" t="s">
        <v>85</v>
      </c>
      <c r="G1741" t="s">
        <v>85</v>
      </c>
    </row>
    <row r="1742" spans="1:7" x14ac:dyDescent="0.3">
      <c r="A1742" t="s">
        <v>4361</v>
      </c>
      <c r="B1742" t="s">
        <v>4365</v>
      </c>
      <c r="C1742" t="s">
        <v>4362</v>
      </c>
      <c r="D1742" t="s">
        <v>88</v>
      </c>
      <c r="E1742">
        <v>8619</v>
      </c>
      <c r="F1742" t="s">
        <v>1415</v>
      </c>
      <c r="G1742" t="s">
        <v>1415</v>
      </c>
    </row>
    <row r="1743" spans="1:7" x14ac:dyDescent="0.3">
      <c r="A1743" t="s">
        <v>2193</v>
      </c>
      <c r="B1743" t="s">
        <v>4373</v>
      </c>
      <c r="C1743" t="s">
        <v>1244</v>
      </c>
      <c r="D1743" t="s">
        <v>88</v>
      </c>
      <c r="E1743">
        <v>22680</v>
      </c>
      <c r="F1743" t="s">
        <v>1415</v>
      </c>
      <c r="G1743" t="s">
        <v>1415</v>
      </c>
    </row>
    <row r="1744" spans="1:7" x14ac:dyDescent="0.3">
      <c r="A1744" t="s">
        <v>4343</v>
      </c>
      <c r="B1744" t="s">
        <v>6620</v>
      </c>
      <c r="C1744" t="s">
        <v>6621</v>
      </c>
      <c r="D1744" t="s">
        <v>85</v>
      </c>
      <c r="E1744">
        <v>3584</v>
      </c>
      <c r="F1744" t="s">
        <v>85</v>
      </c>
      <c r="G1744" t="s">
        <v>85</v>
      </c>
    </row>
    <row r="1745" spans="1:7" x14ac:dyDescent="0.3">
      <c r="A1745" t="s">
        <v>4343</v>
      </c>
      <c r="B1745" t="s">
        <v>4409</v>
      </c>
      <c r="C1745" t="s">
        <v>4404</v>
      </c>
      <c r="D1745" t="s">
        <v>88</v>
      </c>
      <c r="E1745">
        <v>19051</v>
      </c>
      <c r="F1745" t="s">
        <v>1415</v>
      </c>
      <c r="G1745" t="s">
        <v>1415</v>
      </c>
    </row>
    <row r="1746" spans="1:7" x14ac:dyDescent="0.3">
      <c r="A1746" t="s">
        <v>4343</v>
      </c>
      <c r="B1746" t="s">
        <v>4443</v>
      </c>
      <c r="C1746" t="s">
        <v>4430</v>
      </c>
      <c r="D1746" t="s">
        <v>88</v>
      </c>
      <c r="E1746">
        <v>10659</v>
      </c>
      <c r="F1746" t="s">
        <v>1415</v>
      </c>
      <c r="G1746" t="s">
        <v>1415</v>
      </c>
    </row>
    <row r="1747" spans="1:7" x14ac:dyDescent="0.3">
      <c r="A1747" t="s">
        <v>4343</v>
      </c>
      <c r="B1747" t="s">
        <v>4444</v>
      </c>
      <c r="C1747" t="s">
        <v>4430</v>
      </c>
      <c r="D1747" t="s">
        <v>88</v>
      </c>
      <c r="E1747">
        <v>10659</v>
      </c>
      <c r="F1747" t="s">
        <v>1415</v>
      </c>
      <c r="G1747" t="s">
        <v>1415</v>
      </c>
    </row>
    <row r="1748" spans="1:7" x14ac:dyDescent="0.3">
      <c r="A1748" t="s">
        <v>4343</v>
      </c>
      <c r="B1748" t="s">
        <v>4445</v>
      </c>
      <c r="C1748" t="s">
        <v>4430</v>
      </c>
      <c r="D1748" t="s">
        <v>88</v>
      </c>
      <c r="E1748">
        <v>10659</v>
      </c>
      <c r="F1748" t="s">
        <v>1415</v>
      </c>
      <c r="G1748" t="s">
        <v>1415</v>
      </c>
    </row>
    <row r="1749" spans="1:7" x14ac:dyDescent="0.3">
      <c r="A1749" t="s">
        <v>4343</v>
      </c>
      <c r="B1749" t="s">
        <v>4446</v>
      </c>
      <c r="C1749" t="s">
        <v>4430</v>
      </c>
      <c r="D1749" t="s">
        <v>88</v>
      </c>
      <c r="E1749">
        <v>10659</v>
      </c>
      <c r="F1749" t="s">
        <v>1415</v>
      </c>
      <c r="G1749" t="s">
        <v>1415</v>
      </c>
    </row>
    <row r="1750" spans="1:7" x14ac:dyDescent="0.3">
      <c r="A1750" t="s">
        <v>1774</v>
      </c>
      <c r="B1750" t="s">
        <v>2016</v>
      </c>
      <c r="C1750" t="s">
        <v>481</v>
      </c>
      <c r="D1750" t="s">
        <v>85</v>
      </c>
      <c r="E1750">
        <v>4300</v>
      </c>
      <c r="F1750" t="s">
        <v>85</v>
      </c>
      <c r="G1750" t="s">
        <v>85</v>
      </c>
    </row>
    <row r="1751" spans="1:7" x14ac:dyDescent="0.3">
      <c r="A1751" t="s">
        <v>4517</v>
      </c>
      <c r="B1751" t="s">
        <v>4518</v>
      </c>
      <c r="C1751" t="s">
        <v>4519</v>
      </c>
      <c r="D1751" t="s">
        <v>85</v>
      </c>
      <c r="E1751">
        <v>0</v>
      </c>
      <c r="F1751" t="s">
        <v>85</v>
      </c>
      <c r="G1751" t="s">
        <v>85</v>
      </c>
    </row>
    <row r="1752" spans="1:7" x14ac:dyDescent="0.3">
      <c r="A1752" t="s">
        <v>4520</v>
      </c>
      <c r="B1752" t="s">
        <v>4521</v>
      </c>
      <c r="C1752" t="s">
        <v>4522</v>
      </c>
      <c r="D1752" t="s">
        <v>85</v>
      </c>
      <c r="E1752">
        <v>599</v>
      </c>
      <c r="F1752" t="s">
        <v>85</v>
      </c>
      <c r="G1752" t="s">
        <v>85</v>
      </c>
    </row>
    <row r="1753" spans="1:7" x14ac:dyDescent="0.3">
      <c r="A1753" t="s">
        <v>2303</v>
      </c>
      <c r="B1753" t="s">
        <v>4293</v>
      </c>
      <c r="C1753" t="s">
        <v>4290</v>
      </c>
      <c r="D1753" t="s">
        <v>85</v>
      </c>
      <c r="E1753">
        <v>1588</v>
      </c>
      <c r="F1753" t="s">
        <v>85</v>
      </c>
      <c r="G1753" t="s">
        <v>85</v>
      </c>
    </row>
    <row r="1754" spans="1:7" x14ac:dyDescent="0.3">
      <c r="A1754" t="s">
        <v>3191</v>
      </c>
      <c r="B1754" t="s">
        <v>4523</v>
      </c>
      <c r="C1754" t="s">
        <v>4524</v>
      </c>
      <c r="D1754" t="s">
        <v>85</v>
      </c>
      <c r="E1754">
        <v>0</v>
      </c>
      <c r="F1754" t="s">
        <v>85</v>
      </c>
      <c r="G1754" t="s">
        <v>85</v>
      </c>
    </row>
    <row r="1755" spans="1:7" x14ac:dyDescent="0.3">
      <c r="A1755" t="s">
        <v>6048</v>
      </c>
      <c r="B1755" t="s">
        <v>6049</v>
      </c>
      <c r="C1755" t="s">
        <v>6050</v>
      </c>
      <c r="D1755" t="s">
        <v>85</v>
      </c>
      <c r="E1755">
        <v>0</v>
      </c>
      <c r="F1755" t="s">
        <v>85</v>
      </c>
      <c r="G1755" t="s">
        <v>85</v>
      </c>
    </row>
    <row r="1756" spans="1:7" x14ac:dyDescent="0.3">
      <c r="A1756" t="s">
        <v>1757</v>
      </c>
      <c r="B1756" t="s">
        <v>4558</v>
      </c>
      <c r="C1756" t="s">
        <v>4559</v>
      </c>
      <c r="D1756" t="s">
        <v>85</v>
      </c>
      <c r="E1756">
        <v>0</v>
      </c>
      <c r="F1756" t="s">
        <v>85</v>
      </c>
      <c r="G1756" t="s">
        <v>85</v>
      </c>
    </row>
    <row r="1757" spans="1:7" x14ac:dyDescent="0.3">
      <c r="A1757" t="s">
        <v>1757</v>
      </c>
      <c r="B1757" t="s">
        <v>4566</v>
      </c>
      <c r="C1757" t="s">
        <v>4567</v>
      </c>
      <c r="D1757" t="s">
        <v>85</v>
      </c>
      <c r="E1757">
        <v>0</v>
      </c>
      <c r="F1757" t="s">
        <v>85</v>
      </c>
      <c r="G1757" t="s">
        <v>85</v>
      </c>
    </row>
    <row r="1758" spans="1:7" x14ac:dyDescent="0.3">
      <c r="A1758" t="s">
        <v>3253</v>
      </c>
      <c r="B1758" t="s">
        <v>3391</v>
      </c>
      <c r="C1758" t="s">
        <v>3392</v>
      </c>
      <c r="D1758" t="s">
        <v>85</v>
      </c>
      <c r="E1758">
        <v>770</v>
      </c>
      <c r="F1758" t="s">
        <v>85</v>
      </c>
      <c r="G1758" t="s">
        <v>85</v>
      </c>
    </row>
    <row r="1759" spans="1:7" x14ac:dyDescent="0.3">
      <c r="A1759" t="s">
        <v>5766</v>
      </c>
      <c r="B1759" t="s">
        <v>5768</v>
      </c>
      <c r="C1759" t="s">
        <v>5765</v>
      </c>
      <c r="D1759" t="s">
        <v>88</v>
      </c>
      <c r="E1759">
        <v>11000</v>
      </c>
      <c r="F1759" t="s">
        <v>1415</v>
      </c>
      <c r="G1759" t="s">
        <v>1415</v>
      </c>
    </row>
    <row r="1760" spans="1:7" x14ac:dyDescent="0.3">
      <c r="A1760" t="s">
        <v>5771</v>
      </c>
      <c r="B1760" t="s">
        <v>5768</v>
      </c>
      <c r="C1760" t="s">
        <v>5765</v>
      </c>
      <c r="D1760" t="s">
        <v>88</v>
      </c>
      <c r="E1760">
        <v>11000</v>
      </c>
      <c r="F1760" t="s">
        <v>1415</v>
      </c>
      <c r="G1760" t="s">
        <v>1415</v>
      </c>
    </row>
    <row r="1761" spans="1:7" x14ac:dyDescent="0.3">
      <c r="A1761" t="s">
        <v>1774</v>
      </c>
      <c r="B1761" t="s">
        <v>1955</v>
      </c>
      <c r="C1761" t="s">
        <v>1932</v>
      </c>
      <c r="D1761" t="s">
        <v>88</v>
      </c>
      <c r="E1761">
        <v>9300</v>
      </c>
      <c r="F1761" t="s">
        <v>1415</v>
      </c>
      <c r="G1761" t="s">
        <v>1415</v>
      </c>
    </row>
    <row r="1762" spans="1:7" x14ac:dyDescent="0.3">
      <c r="A1762" t="s">
        <v>1949</v>
      </c>
      <c r="B1762" t="s">
        <v>1955</v>
      </c>
      <c r="C1762" t="s">
        <v>1932</v>
      </c>
      <c r="D1762" t="s">
        <v>88</v>
      </c>
      <c r="E1762">
        <v>9300</v>
      </c>
      <c r="F1762" t="s">
        <v>1415</v>
      </c>
      <c r="G1762" t="s">
        <v>1415</v>
      </c>
    </row>
    <row r="1763" spans="1:7" x14ac:dyDescent="0.3">
      <c r="A1763" t="s">
        <v>1416</v>
      </c>
      <c r="B1763" t="s">
        <v>2263</v>
      </c>
      <c r="C1763" t="s">
        <v>2260</v>
      </c>
      <c r="D1763" t="s">
        <v>85</v>
      </c>
      <c r="E1763">
        <v>5400</v>
      </c>
      <c r="F1763" t="s">
        <v>85</v>
      </c>
      <c r="G1763" t="s">
        <v>85</v>
      </c>
    </row>
    <row r="1764" spans="1:7" x14ac:dyDescent="0.3">
      <c r="A1764" t="s">
        <v>1416</v>
      </c>
      <c r="B1764" t="s">
        <v>1432</v>
      </c>
      <c r="C1764" t="s">
        <v>445</v>
      </c>
      <c r="D1764" t="s">
        <v>85</v>
      </c>
      <c r="E1764">
        <v>3175</v>
      </c>
      <c r="F1764" t="s">
        <v>85</v>
      </c>
      <c r="G1764" t="s">
        <v>85</v>
      </c>
    </row>
    <row r="1765" spans="1:7" x14ac:dyDescent="0.3">
      <c r="A1765" t="s">
        <v>1416</v>
      </c>
      <c r="B1765" t="s">
        <v>7489</v>
      </c>
      <c r="C1765" t="s">
        <v>7487</v>
      </c>
      <c r="D1765" t="s">
        <v>85</v>
      </c>
      <c r="E1765">
        <v>4763</v>
      </c>
      <c r="F1765" t="s">
        <v>85</v>
      </c>
      <c r="G1765" t="s">
        <v>85</v>
      </c>
    </row>
    <row r="1766" spans="1:7" x14ac:dyDescent="0.3">
      <c r="A1766" t="s">
        <v>4361</v>
      </c>
      <c r="B1766" t="s">
        <v>4366</v>
      </c>
      <c r="C1766" t="s">
        <v>4362</v>
      </c>
      <c r="D1766" t="s">
        <v>88</v>
      </c>
      <c r="E1766">
        <v>8619</v>
      </c>
      <c r="F1766" t="s">
        <v>1415</v>
      </c>
      <c r="G1766" t="s">
        <v>1415</v>
      </c>
    </row>
    <row r="1767" spans="1:7" x14ac:dyDescent="0.3">
      <c r="A1767" t="s">
        <v>2292</v>
      </c>
      <c r="B1767" t="s">
        <v>4366</v>
      </c>
      <c r="C1767" t="s">
        <v>4362</v>
      </c>
      <c r="D1767" t="s">
        <v>88</v>
      </c>
      <c r="E1767">
        <v>8619</v>
      </c>
      <c r="F1767" t="s">
        <v>1415</v>
      </c>
      <c r="G1767" t="s">
        <v>1415</v>
      </c>
    </row>
    <row r="1768" spans="1:7" x14ac:dyDescent="0.3">
      <c r="A1768" t="s">
        <v>4331</v>
      </c>
      <c r="B1768" t="s">
        <v>4334</v>
      </c>
      <c r="C1768" t="s">
        <v>4324</v>
      </c>
      <c r="D1768" t="s">
        <v>85</v>
      </c>
      <c r="E1768">
        <v>1157</v>
      </c>
      <c r="F1768" t="s">
        <v>85</v>
      </c>
      <c r="G1768" t="s">
        <v>85</v>
      </c>
    </row>
    <row r="1769" spans="1:7" x14ac:dyDescent="0.3">
      <c r="A1769" t="s">
        <v>4124</v>
      </c>
      <c r="B1769" t="s">
        <v>4334</v>
      </c>
      <c r="C1769" t="s">
        <v>4324</v>
      </c>
      <c r="D1769" t="s">
        <v>85</v>
      </c>
      <c r="E1769">
        <v>1157</v>
      </c>
      <c r="F1769" t="s">
        <v>85</v>
      </c>
      <c r="G1769" t="s">
        <v>85</v>
      </c>
    </row>
    <row r="1770" spans="1:7" x14ac:dyDescent="0.3">
      <c r="A1770" t="s">
        <v>1416</v>
      </c>
      <c r="B1770" t="s">
        <v>2128</v>
      </c>
      <c r="C1770" t="s">
        <v>547</v>
      </c>
      <c r="D1770" t="s">
        <v>85</v>
      </c>
      <c r="E1770">
        <v>1520</v>
      </c>
      <c r="F1770" t="s">
        <v>85</v>
      </c>
      <c r="G1770" t="s">
        <v>85</v>
      </c>
    </row>
    <row r="1771" spans="1:7" x14ac:dyDescent="0.3">
      <c r="A1771" t="s">
        <v>2172</v>
      </c>
      <c r="B1771" t="s">
        <v>2174</v>
      </c>
      <c r="C1771" t="s">
        <v>2166</v>
      </c>
      <c r="D1771" t="s">
        <v>85</v>
      </c>
      <c r="E1771">
        <v>2600</v>
      </c>
      <c r="F1771" t="s">
        <v>85</v>
      </c>
      <c r="G1771" t="s">
        <v>85</v>
      </c>
    </row>
    <row r="1772" spans="1:7" x14ac:dyDescent="0.3">
      <c r="A1772" t="s">
        <v>4525</v>
      </c>
      <c r="B1772" t="s">
        <v>4526</v>
      </c>
      <c r="C1772" t="s">
        <v>4527</v>
      </c>
      <c r="D1772" t="s">
        <v>85</v>
      </c>
      <c r="E1772">
        <v>0</v>
      </c>
      <c r="F1772" t="s">
        <v>85</v>
      </c>
      <c r="G1772" t="s">
        <v>85</v>
      </c>
    </row>
    <row r="1773" spans="1:7" x14ac:dyDescent="0.3">
      <c r="A1773" t="s">
        <v>1949</v>
      </c>
      <c r="B1773" t="s">
        <v>2025</v>
      </c>
      <c r="C1773" t="s">
        <v>481</v>
      </c>
      <c r="D1773" t="s">
        <v>85</v>
      </c>
      <c r="E1773">
        <v>4300</v>
      </c>
      <c r="F1773" t="s">
        <v>85</v>
      </c>
      <c r="G1773" t="s">
        <v>85</v>
      </c>
    </row>
    <row r="1774" spans="1:7" x14ac:dyDescent="0.3">
      <c r="A1774" t="s">
        <v>1987</v>
      </c>
      <c r="B1774" t="s">
        <v>2025</v>
      </c>
      <c r="C1774" t="s">
        <v>481</v>
      </c>
      <c r="D1774" t="s">
        <v>85</v>
      </c>
      <c r="E1774">
        <v>4300</v>
      </c>
      <c r="F1774" t="s">
        <v>85</v>
      </c>
      <c r="G1774" t="s">
        <v>85</v>
      </c>
    </row>
    <row r="1775" spans="1:7" x14ac:dyDescent="0.3">
      <c r="A1775" t="s">
        <v>4343</v>
      </c>
      <c r="B1775" t="s">
        <v>4447</v>
      </c>
      <c r="C1775" t="s">
        <v>4430</v>
      </c>
      <c r="D1775" t="s">
        <v>88</v>
      </c>
      <c r="E1775">
        <v>10659</v>
      </c>
      <c r="F1775" t="s">
        <v>1415</v>
      </c>
      <c r="G1775" t="s">
        <v>1415</v>
      </c>
    </row>
    <row r="1776" spans="1:7" x14ac:dyDescent="0.3">
      <c r="A1776" t="s">
        <v>4531</v>
      </c>
      <c r="B1776" t="s">
        <v>4532</v>
      </c>
      <c r="C1776" t="s">
        <v>4533</v>
      </c>
      <c r="D1776" t="s">
        <v>85</v>
      </c>
      <c r="E1776">
        <v>0</v>
      </c>
      <c r="F1776" t="s">
        <v>85</v>
      </c>
      <c r="G1776" t="s">
        <v>85</v>
      </c>
    </row>
    <row r="1777" spans="1:7" x14ac:dyDescent="0.3">
      <c r="A1777" t="s">
        <v>4106</v>
      </c>
      <c r="B1777" t="s">
        <v>4177</v>
      </c>
      <c r="C1777" t="s">
        <v>1248</v>
      </c>
      <c r="D1777" t="s">
        <v>85</v>
      </c>
      <c r="E1777">
        <v>1900</v>
      </c>
      <c r="F1777" t="s">
        <v>85</v>
      </c>
      <c r="G1777" t="s">
        <v>85</v>
      </c>
    </row>
    <row r="1778" spans="1:7" x14ac:dyDescent="0.3">
      <c r="A1778" t="s">
        <v>4106</v>
      </c>
      <c r="B1778" t="s">
        <v>4178</v>
      </c>
      <c r="C1778" t="s">
        <v>1248</v>
      </c>
      <c r="D1778" t="s">
        <v>85</v>
      </c>
      <c r="E1778">
        <v>1900</v>
      </c>
      <c r="F1778" t="s">
        <v>85</v>
      </c>
      <c r="G1778" t="s">
        <v>85</v>
      </c>
    </row>
    <row r="1779" spans="1:7" x14ac:dyDescent="0.3">
      <c r="A1779" t="s">
        <v>4343</v>
      </c>
      <c r="B1779" t="s">
        <v>6539</v>
      </c>
      <c r="C1779" t="s">
        <v>6538</v>
      </c>
      <c r="D1779" t="s">
        <v>85</v>
      </c>
      <c r="E1779">
        <v>2495</v>
      </c>
      <c r="F1779" t="s">
        <v>85</v>
      </c>
      <c r="G1779" t="s">
        <v>85</v>
      </c>
    </row>
    <row r="1780" spans="1:7" x14ac:dyDescent="0.3">
      <c r="A1780" t="s">
        <v>4106</v>
      </c>
      <c r="B1780" t="s">
        <v>4179</v>
      </c>
      <c r="C1780" t="s">
        <v>1248</v>
      </c>
      <c r="D1780" t="s">
        <v>85</v>
      </c>
      <c r="E1780">
        <v>1900</v>
      </c>
      <c r="F1780" t="s">
        <v>85</v>
      </c>
      <c r="G1780" t="s">
        <v>85</v>
      </c>
    </row>
    <row r="1781" spans="1:7" x14ac:dyDescent="0.3">
      <c r="A1781" t="s">
        <v>4343</v>
      </c>
      <c r="B1781" t="s">
        <v>6555</v>
      </c>
      <c r="C1781" t="s">
        <v>6550</v>
      </c>
      <c r="D1781" t="s">
        <v>85</v>
      </c>
      <c r="E1781">
        <v>3266</v>
      </c>
      <c r="F1781" t="s">
        <v>85</v>
      </c>
      <c r="G1781" t="s">
        <v>85</v>
      </c>
    </row>
    <row r="1782" spans="1:7" x14ac:dyDescent="0.3">
      <c r="A1782" t="s">
        <v>4343</v>
      </c>
      <c r="B1782" t="s">
        <v>6545</v>
      </c>
      <c r="C1782" t="s">
        <v>6546</v>
      </c>
      <c r="D1782" t="s">
        <v>85</v>
      </c>
      <c r="E1782">
        <v>953</v>
      </c>
      <c r="F1782" t="s">
        <v>85</v>
      </c>
      <c r="G1782" t="s">
        <v>85</v>
      </c>
    </row>
    <row r="1783" spans="1:7" x14ac:dyDescent="0.3">
      <c r="A1783" t="s">
        <v>4496</v>
      </c>
      <c r="B1783" t="s">
        <v>4497</v>
      </c>
      <c r="C1783" t="s">
        <v>4498</v>
      </c>
      <c r="D1783" t="s">
        <v>85</v>
      </c>
      <c r="E1783">
        <v>775</v>
      </c>
      <c r="F1783" t="s">
        <v>85</v>
      </c>
      <c r="G1783" t="s">
        <v>85</v>
      </c>
    </row>
    <row r="1784" spans="1:7" x14ac:dyDescent="0.3">
      <c r="A1784" t="s">
        <v>4296</v>
      </c>
      <c r="B1784" t="s">
        <v>4350</v>
      </c>
      <c r="C1784" t="s">
        <v>4348</v>
      </c>
      <c r="D1784" t="s">
        <v>85</v>
      </c>
      <c r="E1784">
        <v>3084</v>
      </c>
      <c r="F1784" t="s">
        <v>85</v>
      </c>
      <c r="G1784" t="s">
        <v>85</v>
      </c>
    </row>
    <row r="1785" spans="1:7" x14ac:dyDescent="0.3">
      <c r="A1785" t="s">
        <v>2033</v>
      </c>
      <c r="B1785" t="s">
        <v>2034</v>
      </c>
      <c r="C1785" t="s">
        <v>2035</v>
      </c>
      <c r="D1785" t="s">
        <v>85</v>
      </c>
      <c r="E1785">
        <v>0</v>
      </c>
      <c r="F1785" t="s">
        <v>85</v>
      </c>
      <c r="G1785" t="s">
        <v>85</v>
      </c>
    </row>
    <row r="1786" spans="1:7" x14ac:dyDescent="0.3">
      <c r="A1786" t="s">
        <v>4508</v>
      </c>
      <c r="B1786" t="s">
        <v>4509</v>
      </c>
      <c r="C1786" t="s">
        <v>4510</v>
      </c>
      <c r="D1786" t="s">
        <v>85</v>
      </c>
      <c r="E1786">
        <v>4944</v>
      </c>
      <c r="F1786" t="s">
        <v>85</v>
      </c>
      <c r="G1786" t="s">
        <v>85</v>
      </c>
    </row>
    <row r="1787" spans="1:7" x14ac:dyDescent="0.3">
      <c r="A1787" t="s">
        <v>3024</v>
      </c>
      <c r="B1787" t="s">
        <v>4540</v>
      </c>
      <c r="C1787" t="s">
        <v>4541</v>
      </c>
      <c r="D1787" t="s">
        <v>85</v>
      </c>
      <c r="E1787">
        <v>0</v>
      </c>
      <c r="F1787" t="s">
        <v>85</v>
      </c>
      <c r="G1787" t="s">
        <v>85</v>
      </c>
    </row>
    <row r="1788" spans="1:7" x14ac:dyDescent="0.3">
      <c r="A1788" t="s">
        <v>2558</v>
      </c>
      <c r="B1788" t="s">
        <v>3958</v>
      </c>
      <c r="C1788" t="s">
        <v>4549</v>
      </c>
      <c r="D1788" t="s">
        <v>85</v>
      </c>
      <c r="E1788">
        <v>0</v>
      </c>
      <c r="F1788" t="s">
        <v>85</v>
      </c>
      <c r="G1788" t="s">
        <v>85</v>
      </c>
    </row>
    <row r="1789" spans="1:7" x14ac:dyDescent="0.3">
      <c r="A1789" t="s">
        <v>3957</v>
      </c>
      <c r="B1789" t="s">
        <v>3958</v>
      </c>
      <c r="C1789" t="s">
        <v>3954</v>
      </c>
      <c r="D1789" t="s">
        <v>85</v>
      </c>
      <c r="E1789">
        <v>1248</v>
      </c>
      <c r="F1789" t="s">
        <v>85</v>
      </c>
      <c r="G1789" t="s">
        <v>85</v>
      </c>
    </row>
    <row r="1790" spans="1:7" x14ac:dyDescent="0.3">
      <c r="A1790" t="s">
        <v>3341</v>
      </c>
      <c r="B1790" t="s">
        <v>3351</v>
      </c>
      <c r="C1790" t="s">
        <v>3352</v>
      </c>
      <c r="D1790" t="s">
        <v>85</v>
      </c>
      <c r="E1790">
        <v>0</v>
      </c>
      <c r="F1790" t="s">
        <v>85</v>
      </c>
      <c r="G1790" t="s">
        <v>85</v>
      </c>
    </row>
    <row r="1791" spans="1:7" x14ac:dyDescent="0.3">
      <c r="A1791" t="s">
        <v>4537</v>
      </c>
      <c r="B1791" t="s">
        <v>4538</v>
      </c>
      <c r="C1791" t="s">
        <v>4539</v>
      </c>
      <c r="D1791" t="s">
        <v>85</v>
      </c>
      <c r="E1791">
        <v>0</v>
      </c>
      <c r="F1791" t="s">
        <v>85</v>
      </c>
      <c r="G1791" t="s">
        <v>85</v>
      </c>
    </row>
    <row r="1792" spans="1:7" x14ac:dyDescent="0.3">
      <c r="A1792" t="s">
        <v>4343</v>
      </c>
      <c r="B1792" t="s">
        <v>6297</v>
      </c>
      <c r="C1792" t="s">
        <v>6296</v>
      </c>
      <c r="D1792" t="s">
        <v>85</v>
      </c>
      <c r="E1792">
        <v>1153</v>
      </c>
      <c r="F1792" t="s">
        <v>85</v>
      </c>
      <c r="G1792" t="s">
        <v>85</v>
      </c>
    </row>
    <row r="1793" spans="1:7" x14ac:dyDescent="0.3">
      <c r="A1793" t="s">
        <v>4820</v>
      </c>
      <c r="B1793" t="s">
        <v>4821</v>
      </c>
      <c r="C1793" t="s">
        <v>4822</v>
      </c>
      <c r="D1793" t="s">
        <v>85</v>
      </c>
      <c r="E1793">
        <v>6001</v>
      </c>
      <c r="F1793" t="s">
        <v>85</v>
      </c>
      <c r="G1793" t="s">
        <v>85</v>
      </c>
    </row>
    <row r="1794" spans="1:7" x14ac:dyDescent="0.3">
      <c r="A1794" t="s">
        <v>2088</v>
      </c>
      <c r="B1794" t="s">
        <v>4545</v>
      </c>
      <c r="C1794" t="s">
        <v>4546</v>
      </c>
      <c r="D1794" t="s">
        <v>85</v>
      </c>
      <c r="E1794">
        <v>1470</v>
      </c>
      <c r="F1794" t="s">
        <v>85</v>
      </c>
      <c r="G1794" t="s">
        <v>85</v>
      </c>
    </row>
    <row r="1795" spans="1:7" x14ac:dyDescent="0.3">
      <c r="A1795" t="s">
        <v>1945</v>
      </c>
      <c r="B1795" t="s">
        <v>2167</v>
      </c>
      <c r="C1795" t="s">
        <v>2166</v>
      </c>
      <c r="D1795" t="s">
        <v>85</v>
      </c>
      <c r="E1795">
        <v>2600</v>
      </c>
      <c r="F1795" t="s">
        <v>85</v>
      </c>
      <c r="G1795" t="s">
        <v>85</v>
      </c>
    </row>
    <row r="1796" spans="1:7" x14ac:dyDescent="0.3">
      <c r="A1796" t="s">
        <v>4109</v>
      </c>
      <c r="B1796" t="s">
        <v>7721</v>
      </c>
      <c r="C1796" t="s">
        <v>7722</v>
      </c>
      <c r="D1796" t="s">
        <v>85</v>
      </c>
      <c r="E1796">
        <v>1928</v>
      </c>
      <c r="F1796" t="s">
        <v>85</v>
      </c>
      <c r="G1796" t="s">
        <v>85</v>
      </c>
    </row>
    <row r="1797" spans="1:7" x14ac:dyDescent="0.3">
      <c r="A1797" t="s">
        <v>4343</v>
      </c>
      <c r="B1797" t="s">
        <v>6556</v>
      </c>
      <c r="C1797" t="s">
        <v>6550</v>
      </c>
      <c r="D1797" t="s">
        <v>85</v>
      </c>
      <c r="E1797">
        <v>3266</v>
      </c>
      <c r="F1797" t="s">
        <v>85</v>
      </c>
      <c r="G1797" t="s">
        <v>85</v>
      </c>
    </row>
    <row r="1798" spans="1:7" x14ac:dyDescent="0.3">
      <c r="A1798" t="s">
        <v>2624</v>
      </c>
      <c r="B1798" t="s">
        <v>4317</v>
      </c>
      <c r="C1798" t="s">
        <v>4318</v>
      </c>
      <c r="D1798" t="s">
        <v>88</v>
      </c>
      <c r="E1798">
        <v>14061</v>
      </c>
      <c r="F1798" t="s">
        <v>85</v>
      </c>
      <c r="G1798" t="s">
        <v>85</v>
      </c>
    </row>
    <row r="1799" spans="1:7" x14ac:dyDescent="0.3">
      <c r="A1799" t="s">
        <v>4343</v>
      </c>
      <c r="B1799" t="s">
        <v>6571</v>
      </c>
      <c r="C1799" t="s">
        <v>6568</v>
      </c>
      <c r="D1799" t="s">
        <v>85</v>
      </c>
      <c r="E1799">
        <v>5897</v>
      </c>
      <c r="F1799" t="s">
        <v>85</v>
      </c>
      <c r="G1799" t="s">
        <v>85</v>
      </c>
    </row>
    <row r="1800" spans="1:7" x14ac:dyDescent="0.3">
      <c r="A1800" t="s">
        <v>3785</v>
      </c>
      <c r="B1800" t="s">
        <v>6603</v>
      </c>
      <c r="C1800" t="s">
        <v>1218</v>
      </c>
      <c r="D1800" t="s">
        <v>88</v>
      </c>
      <c r="E1800">
        <v>9980</v>
      </c>
      <c r="F1800" t="s">
        <v>1415</v>
      </c>
      <c r="G1800" t="s">
        <v>1415</v>
      </c>
    </row>
    <row r="1801" spans="1:7" x14ac:dyDescent="0.3">
      <c r="A1801" t="s">
        <v>4343</v>
      </c>
      <c r="B1801" t="s">
        <v>6589</v>
      </c>
      <c r="C1801" t="s">
        <v>1218</v>
      </c>
      <c r="D1801" t="s">
        <v>88</v>
      </c>
      <c r="E1801">
        <v>8864</v>
      </c>
      <c r="F1801" t="s">
        <v>1415</v>
      </c>
      <c r="G1801" t="s">
        <v>1415</v>
      </c>
    </row>
    <row r="1802" spans="1:7" x14ac:dyDescent="0.3">
      <c r="A1802" t="s">
        <v>1757</v>
      </c>
      <c r="B1802" t="s">
        <v>4560</v>
      </c>
      <c r="C1802" t="s">
        <v>4561</v>
      </c>
      <c r="D1802" t="s">
        <v>85</v>
      </c>
      <c r="E1802">
        <v>0</v>
      </c>
      <c r="F1802" t="s">
        <v>85</v>
      </c>
      <c r="G1802" t="s">
        <v>85</v>
      </c>
    </row>
    <row r="1803" spans="1:7" x14ac:dyDescent="0.3">
      <c r="A1803" t="s">
        <v>3956</v>
      </c>
      <c r="B1803" t="s">
        <v>7517</v>
      </c>
      <c r="C1803" t="s">
        <v>7518</v>
      </c>
      <c r="D1803" t="s">
        <v>85</v>
      </c>
      <c r="E1803">
        <v>1134</v>
      </c>
      <c r="F1803" t="s">
        <v>85</v>
      </c>
      <c r="G1803" t="s">
        <v>85</v>
      </c>
    </row>
    <row r="1804" spans="1:7" x14ac:dyDescent="0.3">
      <c r="A1804" t="s">
        <v>1757</v>
      </c>
      <c r="B1804" t="s">
        <v>4564</v>
      </c>
      <c r="C1804" t="s">
        <v>4565</v>
      </c>
      <c r="D1804" t="s">
        <v>85</v>
      </c>
      <c r="E1804">
        <v>0</v>
      </c>
      <c r="F1804" t="s">
        <v>85</v>
      </c>
      <c r="G1804" t="s">
        <v>85</v>
      </c>
    </row>
    <row r="1805" spans="1:7" x14ac:dyDescent="0.3">
      <c r="A1805" t="s">
        <v>4568</v>
      </c>
      <c r="B1805" t="s">
        <v>4569</v>
      </c>
      <c r="C1805" t="s">
        <v>4570</v>
      </c>
      <c r="D1805" t="s">
        <v>85</v>
      </c>
      <c r="E1805">
        <v>0</v>
      </c>
      <c r="F1805" t="s">
        <v>85</v>
      </c>
      <c r="G1805" t="s">
        <v>85</v>
      </c>
    </row>
    <row r="1806" spans="1:7" x14ac:dyDescent="0.3">
      <c r="A1806" t="s">
        <v>4568</v>
      </c>
      <c r="B1806" t="s">
        <v>4571</v>
      </c>
      <c r="C1806" t="s">
        <v>4572</v>
      </c>
      <c r="D1806" t="s">
        <v>85</v>
      </c>
      <c r="E1806">
        <v>0</v>
      </c>
      <c r="F1806" t="s">
        <v>85</v>
      </c>
      <c r="G1806" t="s">
        <v>85</v>
      </c>
    </row>
    <row r="1807" spans="1:7" x14ac:dyDescent="0.3">
      <c r="A1807" t="s">
        <v>2131</v>
      </c>
      <c r="B1807" t="s">
        <v>7495</v>
      </c>
      <c r="C1807" t="s">
        <v>7487</v>
      </c>
      <c r="D1807" t="s">
        <v>85</v>
      </c>
      <c r="E1807">
        <v>5080</v>
      </c>
      <c r="F1807" t="s">
        <v>85</v>
      </c>
      <c r="G1807" t="s">
        <v>85</v>
      </c>
    </row>
    <row r="1808" spans="1:7" x14ac:dyDescent="0.3">
      <c r="A1808" t="s">
        <v>7512</v>
      </c>
      <c r="B1808" t="s">
        <v>7513</v>
      </c>
      <c r="C1808" t="s">
        <v>7487</v>
      </c>
      <c r="D1808" t="s">
        <v>85</v>
      </c>
      <c r="E1808">
        <v>5080</v>
      </c>
      <c r="F1808" t="s">
        <v>85</v>
      </c>
      <c r="G1808" t="s">
        <v>85</v>
      </c>
    </row>
    <row r="1809" spans="1:7" x14ac:dyDescent="0.3">
      <c r="A1809" t="s">
        <v>2131</v>
      </c>
      <c r="B1809" t="s">
        <v>4579</v>
      </c>
      <c r="C1809" t="s">
        <v>4574</v>
      </c>
      <c r="D1809" t="s">
        <v>85</v>
      </c>
      <c r="E1809">
        <v>4536</v>
      </c>
      <c r="F1809" t="s">
        <v>85</v>
      </c>
      <c r="G1809" t="s">
        <v>85</v>
      </c>
    </row>
    <row r="1810" spans="1:7" x14ac:dyDescent="0.3">
      <c r="A1810" t="s">
        <v>4477</v>
      </c>
      <c r="B1810" t="s">
        <v>4579</v>
      </c>
      <c r="C1810" t="s">
        <v>4574</v>
      </c>
      <c r="D1810" t="s">
        <v>85</v>
      </c>
      <c r="E1810">
        <v>4536</v>
      </c>
      <c r="F1810" t="s">
        <v>85</v>
      </c>
      <c r="G1810" t="s">
        <v>85</v>
      </c>
    </row>
    <row r="1811" spans="1:7" x14ac:dyDescent="0.3">
      <c r="A1811" t="s">
        <v>4296</v>
      </c>
      <c r="B1811" t="s">
        <v>4351</v>
      </c>
      <c r="C1811" t="s">
        <v>4348</v>
      </c>
      <c r="D1811" t="s">
        <v>85</v>
      </c>
      <c r="E1811">
        <v>3084</v>
      </c>
      <c r="F1811" t="s">
        <v>85</v>
      </c>
      <c r="G1811" t="s">
        <v>85</v>
      </c>
    </row>
    <row r="1812" spans="1:7" x14ac:dyDescent="0.3">
      <c r="A1812" t="s">
        <v>4583</v>
      </c>
      <c r="B1812" t="s">
        <v>4584</v>
      </c>
      <c r="C1812" t="s">
        <v>4585</v>
      </c>
      <c r="D1812" t="s">
        <v>85</v>
      </c>
      <c r="E1812">
        <v>0</v>
      </c>
      <c r="F1812" t="s">
        <v>85</v>
      </c>
      <c r="G1812" t="s">
        <v>85</v>
      </c>
    </row>
    <row r="1813" spans="1:7" x14ac:dyDescent="0.3">
      <c r="A1813" t="s">
        <v>4586</v>
      </c>
      <c r="B1813" t="s">
        <v>4587</v>
      </c>
      <c r="C1813" t="s">
        <v>4588</v>
      </c>
      <c r="D1813" t="s">
        <v>85</v>
      </c>
      <c r="E1813">
        <v>0</v>
      </c>
      <c r="F1813" t="s">
        <v>85</v>
      </c>
      <c r="G1813" t="s">
        <v>85</v>
      </c>
    </row>
    <row r="1814" spans="1:7" x14ac:dyDescent="0.3">
      <c r="A1814" t="s">
        <v>6548</v>
      </c>
      <c r="B1814" t="s">
        <v>4587</v>
      </c>
      <c r="C1814" t="s">
        <v>6546</v>
      </c>
      <c r="D1814" t="s">
        <v>85</v>
      </c>
      <c r="E1814">
        <v>953</v>
      </c>
      <c r="F1814" t="s">
        <v>85</v>
      </c>
      <c r="G1814" t="s">
        <v>85</v>
      </c>
    </row>
    <row r="1815" spans="1:7" x14ac:dyDescent="0.3">
      <c r="A1815" t="s">
        <v>3191</v>
      </c>
      <c r="B1815" t="s">
        <v>4589</v>
      </c>
      <c r="C1815" t="s">
        <v>4590</v>
      </c>
      <c r="D1815" t="s">
        <v>88</v>
      </c>
      <c r="E1815">
        <v>11158</v>
      </c>
      <c r="F1815" t="s">
        <v>85</v>
      </c>
      <c r="G1815" t="s">
        <v>85</v>
      </c>
    </row>
    <row r="1816" spans="1:7" x14ac:dyDescent="0.3">
      <c r="A1816" t="s">
        <v>1462</v>
      </c>
      <c r="B1816" t="s">
        <v>4592</v>
      </c>
      <c r="C1816" t="s">
        <v>4593</v>
      </c>
      <c r="D1816" t="s">
        <v>85</v>
      </c>
      <c r="E1816">
        <v>3650</v>
      </c>
      <c r="F1816" t="s">
        <v>85</v>
      </c>
      <c r="G1816" t="s">
        <v>85</v>
      </c>
    </row>
    <row r="1817" spans="1:7" x14ac:dyDescent="0.3">
      <c r="A1817" t="s">
        <v>4343</v>
      </c>
      <c r="B1817" t="s">
        <v>6572</v>
      </c>
      <c r="C1817" t="s">
        <v>6568</v>
      </c>
      <c r="D1817" t="s">
        <v>85</v>
      </c>
      <c r="E1817">
        <v>5897</v>
      </c>
      <c r="F1817" t="s">
        <v>85</v>
      </c>
      <c r="G1817" t="s">
        <v>85</v>
      </c>
    </row>
    <row r="1818" spans="1:7" x14ac:dyDescent="0.3">
      <c r="A1818" t="s">
        <v>4296</v>
      </c>
      <c r="B1818" t="s">
        <v>4358</v>
      </c>
      <c r="C1818" t="s">
        <v>4356</v>
      </c>
      <c r="D1818" t="s">
        <v>85</v>
      </c>
      <c r="E1818">
        <v>4150</v>
      </c>
      <c r="F1818" t="s">
        <v>85</v>
      </c>
      <c r="G1818" t="s">
        <v>85</v>
      </c>
    </row>
    <row r="1819" spans="1:7" x14ac:dyDescent="0.3">
      <c r="A1819" t="s">
        <v>3883</v>
      </c>
      <c r="B1819" t="s">
        <v>3884</v>
      </c>
      <c r="C1819" t="s">
        <v>3885</v>
      </c>
      <c r="D1819" t="s">
        <v>85</v>
      </c>
      <c r="E1819">
        <v>0</v>
      </c>
      <c r="F1819" t="s">
        <v>85</v>
      </c>
      <c r="G1819" t="s">
        <v>85</v>
      </c>
    </row>
    <row r="1820" spans="1:7" x14ac:dyDescent="0.3">
      <c r="A1820" t="s">
        <v>4621</v>
      </c>
      <c r="B1820" t="s">
        <v>7692</v>
      </c>
      <c r="C1820" t="s">
        <v>7688</v>
      </c>
      <c r="D1820" t="s">
        <v>85</v>
      </c>
      <c r="E1820">
        <v>6400</v>
      </c>
      <c r="F1820" t="s">
        <v>85</v>
      </c>
      <c r="G1820" t="s">
        <v>85</v>
      </c>
    </row>
    <row r="1821" spans="1:7" x14ac:dyDescent="0.3">
      <c r="A1821" t="s">
        <v>4596</v>
      </c>
      <c r="B1821" t="s">
        <v>4597</v>
      </c>
      <c r="C1821" t="s">
        <v>4598</v>
      </c>
      <c r="D1821" t="s">
        <v>85</v>
      </c>
      <c r="E1821">
        <v>600</v>
      </c>
      <c r="F1821" t="s">
        <v>85</v>
      </c>
      <c r="G1821" t="s">
        <v>85</v>
      </c>
    </row>
    <row r="1822" spans="1:7" x14ac:dyDescent="0.3">
      <c r="A1822" t="s">
        <v>4600</v>
      </c>
      <c r="B1822" t="s">
        <v>4601</v>
      </c>
      <c r="C1822" t="s">
        <v>4602</v>
      </c>
      <c r="D1822" t="s">
        <v>85</v>
      </c>
      <c r="E1822">
        <v>473</v>
      </c>
      <c r="F1822" t="s">
        <v>85</v>
      </c>
      <c r="G1822" t="s">
        <v>85</v>
      </c>
    </row>
    <row r="1823" spans="1:7" x14ac:dyDescent="0.3">
      <c r="A1823" t="s">
        <v>6905</v>
      </c>
      <c r="B1823" t="s">
        <v>6908</v>
      </c>
      <c r="C1823" t="s">
        <v>6909</v>
      </c>
      <c r="D1823" t="s">
        <v>85</v>
      </c>
      <c r="E1823">
        <v>0</v>
      </c>
      <c r="F1823" t="s">
        <v>85</v>
      </c>
      <c r="G1823" t="s">
        <v>85</v>
      </c>
    </row>
    <row r="1824" spans="1:7" x14ac:dyDescent="0.3">
      <c r="A1824" t="s">
        <v>4607</v>
      </c>
      <c r="B1824" t="s">
        <v>4608</v>
      </c>
      <c r="C1824" t="s">
        <v>4609</v>
      </c>
      <c r="D1824" t="s">
        <v>85</v>
      </c>
      <c r="E1824">
        <v>0</v>
      </c>
      <c r="F1824" t="s">
        <v>85</v>
      </c>
      <c r="G1824" t="s">
        <v>85</v>
      </c>
    </row>
    <row r="1825" spans="1:7" x14ac:dyDescent="0.3">
      <c r="A1825" t="s">
        <v>4607</v>
      </c>
      <c r="B1825" t="s">
        <v>4610</v>
      </c>
      <c r="C1825" t="s">
        <v>4611</v>
      </c>
      <c r="D1825" t="s">
        <v>85</v>
      </c>
      <c r="E1825">
        <v>0</v>
      </c>
      <c r="F1825" t="s">
        <v>85</v>
      </c>
      <c r="G1825" t="s">
        <v>85</v>
      </c>
    </row>
    <row r="1826" spans="1:7" x14ac:dyDescent="0.3">
      <c r="A1826" t="s">
        <v>4612</v>
      </c>
      <c r="B1826" t="s">
        <v>4613</v>
      </c>
      <c r="C1826" t="s">
        <v>4614</v>
      </c>
      <c r="D1826" t="s">
        <v>85</v>
      </c>
      <c r="E1826">
        <v>0</v>
      </c>
      <c r="F1826" t="s">
        <v>85</v>
      </c>
      <c r="G1826" t="s">
        <v>85</v>
      </c>
    </row>
    <row r="1827" spans="1:7" x14ac:dyDescent="0.3">
      <c r="A1827" t="s">
        <v>4612</v>
      </c>
      <c r="B1827" t="s">
        <v>4615</v>
      </c>
      <c r="C1827" t="s">
        <v>4616</v>
      </c>
      <c r="D1827" t="s">
        <v>85</v>
      </c>
      <c r="E1827">
        <v>0</v>
      </c>
      <c r="F1827" t="s">
        <v>85</v>
      </c>
      <c r="G1827" t="s">
        <v>85</v>
      </c>
    </row>
    <row r="1828" spans="1:7" x14ac:dyDescent="0.3">
      <c r="A1828" t="s">
        <v>4612</v>
      </c>
      <c r="B1828" t="s">
        <v>4617</v>
      </c>
      <c r="C1828" t="s">
        <v>4618</v>
      </c>
      <c r="D1828" t="s">
        <v>85</v>
      </c>
      <c r="E1828">
        <v>0</v>
      </c>
      <c r="F1828" t="s">
        <v>85</v>
      </c>
      <c r="G1828" t="s">
        <v>85</v>
      </c>
    </row>
    <row r="1829" spans="1:7" x14ac:dyDescent="0.3">
      <c r="A1829" t="s">
        <v>1813</v>
      </c>
      <c r="B1829" t="s">
        <v>4619</v>
      </c>
      <c r="C1829" t="s">
        <v>4620</v>
      </c>
      <c r="D1829" t="s">
        <v>88</v>
      </c>
      <c r="E1829">
        <v>7493</v>
      </c>
      <c r="F1829" t="s">
        <v>85</v>
      </c>
      <c r="G1829" t="s">
        <v>85</v>
      </c>
    </row>
    <row r="1830" spans="1:7" x14ac:dyDescent="0.3">
      <c r="A1830" t="s">
        <v>4621</v>
      </c>
      <c r="B1830" t="s">
        <v>4622</v>
      </c>
      <c r="C1830" t="s">
        <v>4623</v>
      </c>
      <c r="D1830" t="s">
        <v>85</v>
      </c>
      <c r="E1830">
        <v>1150</v>
      </c>
      <c r="F1830" t="s">
        <v>85</v>
      </c>
      <c r="G1830" t="s">
        <v>85</v>
      </c>
    </row>
    <row r="1831" spans="1:7" x14ac:dyDescent="0.3">
      <c r="A1831" t="s">
        <v>4624</v>
      </c>
      <c r="B1831" t="s">
        <v>4625</v>
      </c>
      <c r="C1831" t="s">
        <v>4626</v>
      </c>
      <c r="D1831" t="s">
        <v>85</v>
      </c>
      <c r="E1831">
        <v>0</v>
      </c>
      <c r="F1831" t="s">
        <v>85</v>
      </c>
      <c r="G1831" t="s">
        <v>85</v>
      </c>
    </row>
    <row r="1832" spans="1:7" x14ac:dyDescent="0.3">
      <c r="A1832" t="s">
        <v>4627</v>
      </c>
      <c r="B1832" t="s">
        <v>4628</v>
      </c>
      <c r="C1832" t="s">
        <v>4629</v>
      </c>
      <c r="D1832" t="s">
        <v>85</v>
      </c>
      <c r="E1832">
        <v>0</v>
      </c>
      <c r="F1832" t="s">
        <v>85</v>
      </c>
      <c r="G1832" t="s">
        <v>85</v>
      </c>
    </row>
    <row r="1833" spans="1:7" x14ac:dyDescent="0.3">
      <c r="A1833" t="s">
        <v>3566</v>
      </c>
      <c r="B1833" t="s">
        <v>4635</v>
      </c>
      <c r="C1833" t="s">
        <v>4636</v>
      </c>
      <c r="D1833" t="s">
        <v>88</v>
      </c>
      <c r="E1833">
        <v>7700</v>
      </c>
      <c r="F1833" t="s">
        <v>85</v>
      </c>
      <c r="G1833" t="s">
        <v>85</v>
      </c>
    </row>
    <row r="1834" spans="1:7" x14ac:dyDescent="0.3">
      <c r="A1834" t="s">
        <v>3566</v>
      </c>
      <c r="B1834" t="s">
        <v>4637</v>
      </c>
      <c r="C1834" t="s">
        <v>4638</v>
      </c>
      <c r="D1834" t="s">
        <v>85</v>
      </c>
      <c r="E1834">
        <v>0</v>
      </c>
      <c r="F1834" t="s">
        <v>85</v>
      </c>
      <c r="G1834" t="s">
        <v>85</v>
      </c>
    </row>
    <row r="1835" spans="1:7" x14ac:dyDescent="0.3">
      <c r="A1835" t="s">
        <v>3566</v>
      </c>
      <c r="B1835" t="s">
        <v>4639</v>
      </c>
      <c r="C1835" t="s">
        <v>4640</v>
      </c>
      <c r="D1835" t="s">
        <v>85</v>
      </c>
      <c r="E1835">
        <v>0</v>
      </c>
      <c r="F1835" t="s">
        <v>85</v>
      </c>
      <c r="G1835" t="s">
        <v>85</v>
      </c>
    </row>
    <row r="1836" spans="1:7" x14ac:dyDescent="0.3">
      <c r="A1836" t="s">
        <v>1786</v>
      </c>
      <c r="B1836" t="s">
        <v>1787</v>
      </c>
      <c r="C1836" t="s">
        <v>1779</v>
      </c>
      <c r="D1836" t="s">
        <v>85</v>
      </c>
      <c r="E1836">
        <v>2250</v>
      </c>
      <c r="F1836" t="s">
        <v>85</v>
      </c>
      <c r="G1836" t="s">
        <v>85</v>
      </c>
    </row>
    <row r="1837" spans="1:7" x14ac:dyDescent="0.3">
      <c r="A1837" t="s">
        <v>4703</v>
      </c>
      <c r="B1837" t="s">
        <v>6205</v>
      </c>
      <c r="C1837" t="s">
        <v>1224</v>
      </c>
      <c r="D1837" t="s">
        <v>88</v>
      </c>
      <c r="E1837">
        <v>7400</v>
      </c>
      <c r="F1837" t="s">
        <v>1415</v>
      </c>
      <c r="G1837" t="s">
        <v>1415</v>
      </c>
    </row>
    <row r="1838" spans="1:7" x14ac:dyDescent="0.3">
      <c r="A1838" t="s">
        <v>1786</v>
      </c>
      <c r="B1838" t="s">
        <v>6205</v>
      </c>
      <c r="C1838" t="s">
        <v>1224</v>
      </c>
      <c r="D1838" t="s">
        <v>88</v>
      </c>
      <c r="E1838">
        <v>7400</v>
      </c>
      <c r="F1838" t="s">
        <v>1415</v>
      </c>
      <c r="G1838" t="s">
        <v>1415</v>
      </c>
    </row>
    <row r="1839" spans="1:7" x14ac:dyDescent="0.3">
      <c r="A1839" t="s">
        <v>1786</v>
      </c>
      <c r="B1839" t="s">
        <v>4687</v>
      </c>
      <c r="C1839" t="s">
        <v>4688</v>
      </c>
      <c r="D1839" t="s">
        <v>85</v>
      </c>
      <c r="E1839">
        <v>0</v>
      </c>
      <c r="F1839" t="s">
        <v>85</v>
      </c>
      <c r="G1839" t="s">
        <v>85</v>
      </c>
    </row>
    <row r="1840" spans="1:7" x14ac:dyDescent="0.3">
      <c r="A1840" t="s">
        <v>1786</v>
      </c>
      <c r="B1840" t="s">
        <v>4691</v>
      </c>
      <c r="C1840" t="s">
        <v>4692</v>
      </c>
      <c r="D1840" t="s">
        <v>85</v>
      </c>
      <c r="E1840">
        <v>0</v>
      </c>
      <c r="F1840" t="s">
        <v>85</v>
      </c>
      <c r="G1840" t="s">
        <v>85</v>
      </c>
    </row>
    <row r="1841" spans="1:7" x14ac:dyDescent="0.3">
      <c r="A1841" t="s">
        <v>1786</v>
      </c>
      <c r="B1841" t="s">
        <v>4693</v>
      </c>
      <c r="C1841" t="s">
        <v>4694</v>
      </c>
      <c r="D1841" t="s">
        <v>85</v>
      </c>
      <c r="E1841">
        <v>0</v>
      </c>
      <c r="F1841" t="s">
        <v>85</v>
      </c>
      <c r="G1841" t="s">
        <v>85</v>
      </c>
    </row>
    <row r="1842" spans="1:7" x14ac:dyDescent="0.3">
      <c r="A1842" t="s">
        <v>1786</v>
      </c>
      <c r="B1842" t="s">
        <v>4689</v>
      </c>
      <c r="C1842" t="s">
        <v>4690</v>
      </c>
      <c r="D1842" t="s">
        <v>85</v>
      </c>
      <c r="E1842">
        <v>0</v>
      </c>
      <c r="F1842" t="s">
        <v>85</v>
      </c>
      <c r="G1842" t="s">
        <v>85</v>
      </c>
    </row>
    <row r="1843" spans="1:7" x14ac:dyDescent="0.3">
      <c r="A1843" t="s">
        <v>1786</v>
      </c>
      <c r="B1843" t="s">
        <v>4697</v>
      </c>
      <c r="C1843" t="s">
        <v>4698</v>
      </c>
      <c r="D1843" t="s">
        <v>85</v>
      </c>
      <c r="E1843">
        <v>0</v>
      </c>
      <c r="F1843" t="s">
        <v>85</v>
      </c>
      <c r="G1843" t="s">
        <v>85</v>
      </c>
    </row>
    <row r="1844" spans="1:7" x14ac:dyDescent="0.3">
      <c r="A1844" t="s">
        <v>1786</v>
      </c>
      <c r="B1844" t="s">
        <v>4630</v>
      </c>
      <c r="C1844" t="s">
        <v>4631</v>
      </c>
      <c r="D1844" t="s">
        <v>85</v>
      </c>
      <c r="E1844">
        <v>0</v>
      </c>
      <c r="F1844" t="s">
        <v>85</v>
      </c>
      <c r="G1844" t="s">
        <v>85</v>
      </c>
    </row>
    <row r="1845" spans="1:7" x14ac:dyDescent="0.3">
      <c r="A1845" t="s">
        <v>4109</v>
      </c>
      <c r="B1845" t="s">
        <v>7716</v>
      </c>
      <c r="C1845" t="s">
        <v>7717</v>
      </c>
      <c r="D1845" t="s">
        <v>85</v>
      </c>
      <c r="E1845">
        <v>1043</v>
      </c>
      <c r="F1845" t="s">
        <v>85</v>
      </c>
      <c r="G1845" t="s">
        <v>85</v>
      </c>
    </row>
    <row r="1846" spans="1:7" x14ac:dyDescent="0.3">
      <c r="A1846" t="s">
        <v>6378</v>
      </c>
      <c r="B1846" t="s">
        <v>6379</v>
      </c>
      <c r="C1846" t="s">
        <v>6380</v>
      </c>
      <c r="D1846" t="s">
        <v>85</v>
      </c>
      <c r="E1846">
        <v>0</v>
      </c>
      <c r="F1846" t="s">
        <v>85</v>
      </c>
      <c r="G1846" t="s">
        <v>85</v>
      </c>
    </row>
    <row r="1847" spans="1:7" x14ac:dyDescent="0.3">
      <c r="A1847" t="s">
        <v>1438</v>
      </c>
      <c r="B1847" t="s">
        <v>4371</v>
      </c>
      <c r="C1847" t="s">
        <v>1244</v>
      </c>
      <c r="D1847" t="s">
        <v>88</v>
      </c>
      <c r="E1847">
        <v>22680</v>
      </c>
      <c r="F1847" t="s">
        <v>1415</v>
      </c>
      <c r="G1847" t="s">
        <v>1415</v>
      </c>
    </row>
    <row r="1848" spans="1:7" x14ac:dyDescent="0.3">
      <c r="A1848" t="s">
        <v>1440</v>
      </c>
      <c r="B1848" t="s">
        <v>4371</v>
      </c>
      <c r="C1848" t="s">
        <v>1244</v>
      </c>
      <c r="D1848" t="s">
        <v>88</v>
      </c>
      <c r="E1848">
        <v>22680</v>
      </c>
      <c r="F1848" t="s">
        <v>1415</v>
      </c>
      <c r="G1848" t="s">
        <v>1415</v>
      </c>
    </row>
    <row r="1849" spans="1:7" x14ac:dyDescent="0.3">
      <c r="A1849" t="s">
        <v>1443</v>
      </c>
      <c r="B1849" t="s">
        <v>4371</v>
      </c>
      <c r="C1849" t="s">
        <v>1244</v>
      </c>
      <c r="D1849" t="s">
        <v>88</v>
      </c>
      <c r="E1849">
        <v>22680</v>
      </c>
      <c r="F1849" t="s">
        <v>1415</v>
      </c>
      <c r="G1849" t="s">
        <v>1415</v>
      </c>
    </row>
    <row r="1850" spans="1:7" x14ac:dyDescent="0.3">
      <c r="A1850" t="s">
        <v>3659</v>
      </c>
      <c r="B1850" t="s">
        <v>3680</v>
      </c>
      <c r="C1850" t="s">
        <v>3681</v>
      </c>
      <c r="D1850" t="s">
        <v>85</v>
      </c>
      <c r="E1850">
        <v>0</v>
      </c>
      <c r="F1850" t="s">
        <v>85</v>
      </c>
      <c r="G1850" t="s">
        <v>85</v>
      </c>
    </row>
    <row r="1851" spans="1:7" x14ac:dyDescent="0.3">
      <c r="A1851" t="s">
        <v>3659</v>
      </c>
      <c r="B1851" t="s">
        <v>3660</v>
      </c>
      <c r="C1851" t="s">
        <v>3661</v>
      </c>
      <c r="D1851" t="s">
        <v>85</v>
      </c>
      <c r="E1851">
        <v>0</v>
      </c>
      <c r="F1851" t="s">
        <v>85</v>
      </c>
      <c r="G1851" t="s">
        <v>85</v>
      </c>
    </row>
    <row r="1852" spans="1:7" x14ac:dyDescent="0.3">
      <c r="A1852" t="s">
        <v>1587</v>
      </c>
      <c r="B1852" t="s">
        <v>4603</v>
      </c>
      <c r="C1852" t="s">
        <v>4604</v>
      </c>
      <c r="D1852" t="s">
        <v>85</v>
      </c>
      <c r="E1852">
        <v>1310</v>
      </c>
      <c r="F1852" t="s">
        <v>85</v>
      </c>
      <c r="G1852" t="s">
        <v>85</v>
      </c>
    </row>
    <row r="1853" spans="1:7" x14ac:dyDescent="0.3">
      <c r="A1853" t="s">
        <v>1587</v>
      </c>
      <c r="B1853" t="s">
        <v>4605</v>
      </c>
      <c r="C1853" t="s">
        <v>4606</v>
      </c>
      <c r="D1853" t="s">
        <v>88</v>
      </c>
      <c r="E1853">
        <v>23500</v>
      </c>
      <c r="F1853" t="s">
        <v>1415</v>
      </c>
      <c r="G1853" t="s">
        <v>1415</v>
      </c>
    </row>
    <row r="1854" spans="1:7" x14ac:dyDescent="0.3">
      <c r="A1854" t="s">
        <v>1587</v>
      </c>
      <c r="B1854" t="s">
        <v>4647</v>
      </c>
      <c r="C1854" t="s">
        <v>4648</v>
      </c>
      <c r="D1854" t="s">
        <v>88</v>
      </c>
      <c r="E1854">
        <v>17250</v>
      </c>
      <c r="F1854" t="s">
        <v>1415</v>
      </c>
      <c r="G1854" t="s">
        <v>1415</v>
      </c>
    </row>
    <row r="1855" spans="1:7" x14ac:dyDescent="0.3">
      <c r="A1855" t="s">
        <v>1587</v>
      </c>
      <c r="B1855" t="s">
        <v>4649</v>
      </c>
      <c r="C1855" t="s">
        <v>4650</v>
      </c>
      <c r="D1855" t="s">
        <v>88</v>
      </c>
      <c r="E1855">
        <v>64000</v>
      </c>
      <c r="F1855" t="s">
        <v>88</v>
      </c>
      <c r="G1855" t="s">
        <v>1475</v>
      </c>
    </row>
    <row r="1856" spans="1:7" x14ac:dyDescent="0.3">
      <c r="A1856" t="s">
        <v>1587</v>
      </c>
      <c r="B1856" t="s">
        <v>4651</v>
      </c>
      <c r="C1856" t="s">
        <v>4652</v>
      </c>
      <c r="D1856" t="s">
        <v>88</v>
      </c>
      <c r="E1856">
        <v>19960</v>
      </c>
      <c r="F1856" t="s">
        <v>1415</v>
      </c>
      <c r="G1856" t="s">
        <v>1415</v>
      </c>
    </row>
    <row r="1857" spans="1:7" x14ac:dyDescent="0.3">
      <c r="A1857" t="s">
        <v>1587</v>
      </c>
      <c r="B1857" t="s">
        <v>4653</v>
      </c>
      <c r="C1857" t="s">
        <v>4654</v>
      </c>
      <c r="D1857" t="s">
        <v>88</v>
      </c>
      <c r="E1857">
        <v>66000</v>
      </c>
      <c r="F1857" t="s">
        <v>88</v>
      </c>
      <c r="G1857" t="s">
        <v>1475</v>
      </c>
    </row>
    <row r="1858" spans="1:7" x14ac:dyDescent="0.3">
      <c r="A1858" t="s">
        <v>1587</v>
      </c>
      <c r="B1858" t="s">
        <v>4655</v>
      </c>
      <c r="C1858" t="s">
        <v>4656</v>
      </c>
      <c r="D1858" t="s">
        <v>1455</v>
      </c>
      <c r="E1858">
        <v>165000</v>
      </c>
      <c r="F1858" t="s">
        <v>1455</v>
      </c>
      <c r="G1858" t="s">
        <v>1455</v>
      </c>
    </row>
    <row r="1859" spans="1:7" x14ac:dyDescent="0.3">
      <c r="A1859" t="s">
        <v>1587</v>
      </c>
      <c r="B1859" t="s">
        <v>4657</v>
      </c>
      <c r="C1859" t="s">
        <v>4658</v>
      </c>
      <c r="D1859" t="s">
        <v>1455</v>
      </c>
      <c r="E1859">
        <v>170000</v>
      </c>
      <c r="F1859" t="s">
        <v>1455</v>
      </c>
      <c r="G1859" t="s">
        <v>1455</v>
      </c>
    </row>
    <row r="1860" spans="1:7" x14ac:dyDescent="0.3">
      <c r="A1860" t="s">
        <v>1587</v>
      </c>
      <c r="B1860" t="s">
        <v>4659</v>
      </c>
      <c r="C1860" t="s">
        <v>4660</v>
      </c>
      <c r="D1860" t="s">
        <v>1455</v>
      </c>
      <c r="E1860">
        <v>215000</v>
      </c>
      <c r="F1860" t="s">
        <v>1455</v>
      </c>
      <c r="G1860" t="s">
        <v>1455</v>
      </c>
    </row>
    <row r="1861" spans="1:7" x14ac:dyDescent="0.3">
      <c r="A1861" t="s">
        <v>1587</v>
      </c>
      <c r="B1861" t="s">
        <v>4661</v>
      </c>
      <c r="C1861" t="s">
        <v>4662</v>
      </c>
      <c r="D1861" t="s">
        <v>1455</v>
      </c>
      <c r="E1861">
        <v>270000</v>
      </c>
      <c r="F1861" t="s">
        <v>1455</v>
      </c>
      <c r="G1861" t="s">
        <v>1455</v>
      </c>
    </row>
    <row r="1862" spans="1:7" x14ac:dyDescent="0.3">
      <c r="A1862" t="s">
        <v>4663</v>
      </c>
      <c r="B1862" t="s">
        <v>4664</v>
      </c>
      <c r="C1862" t="s">
        <v>4665</v>
      </c>
      <c r="D1862" t="s">
        <v>85</v>
      </c>
      <c r="E1862">
        <v>0</v>
      </c>
      <c r="F1862" t="s">
        <v>85</v>
      </c>
      <c r="G1862" t="s">
        <v>85</v>
      </c>
    </row>
    <row r="1863" spans="1:7" x14ac:dyDescent="0.3">
      <c r="A1863" t="s">
        <v>3245</v>
      </c>
      <c r="B1863" t="s">
        <v>6471</v>
      </c>
      <c r="C1863" t="s">
        <v>6472</v>
      </c>
      <c r="D1863" t="s">
        <v>85</v>
      </c>
      <c r="E1863">
        <v>0</v>
      </c>
      <c r="F1863" t="s">
        <v>85</v>
      </c>
      <c r="G1863" t="s">
        <v>85</v>
      </c>
    </row>
    <row r="1864" spans="1:7" x14ac:dyDescent="0.3">
      <c r="A1864" t="s">
        <v>8990</v>
      </c>
      <c r="B1864" t="s">
        <v>9011</v>
      </c>
      <c r="C1864" t="s">
        <v>9030</v>
      </c>
      <c r="D1864" t="s">
        <v>85</v>
      </c>
      <c r="E1864">
        <v>1005</v>
      </c>
      <c r="F1864" t="s">
        <v>85</v>
      </c>
      <c r="G1864" t="s">
        <v>85</v>
      </c>
    </row>
    <row r="1865" spans="1:7" x14ac:dyDescent="0.3">
      <c r="A1865" t="s">
        <v>4672</v>
      </c>
      <c r="B1865" t="s">
        <v>4673</v>
      </c>
      <c r="C1865" t="s">
        <v>4672</v>
      </c>
      <c r="D1865" t="s">
        <v>85</v>
      </c>
      <c r="E1865">
        <v>0</v>
      </c>
      <c r="F1865" t="s">
        <v>85</v>
      </c>
      <c r="G1865" t="s">
        <v>85</v>
      </c>
    </row>
    <row r="1866" spans="1:7" x14ac:dyDescent="0.3">
      <c r="A1866" t="s">
        <v>4674</v>
      </c>
      <c r="B1866" t="s">
        <v>4677</v>
      </c>
      <c r="C1866" t="s">
        <v>4678</v>
      </c>
      <c r="D1866" t="s">
        <v>85</v>
      </c>
      <c r="E1866">
        <v>0</v>
      </c>
      <c r="F1866" t="s">
        <v>85</v>
      </c>
      <c r="G1866" t="s">
        <v>85</v>
      </c>
    </row>
    <row r="1867" spans="1:7" x14ac:dyDescent="0.3">
      <c r="A1867" t="s">
        <v>4674</v>
      </c>
      <c r="B1867" t="s">
        <v>4675</v>
      </c>
      <c r="C1867" t="s">
        <v>4676</v>
      </c>
      <c r="D1867" t="s">
        <v>85</v>
      </c>
      <c r="E1867">
        <v>0</v>
      </c>
      <c r="F1867" t="s">
        <v>85</v>
      </c>
      <c r="G1867" t="s">
        <v>85</v>
      </c>
    </row>
    <row r="1868" spans="1:7" x14ac:dyDescent="0.3">
      <c r="A1868" t="s">
        <v>4674</v>
      </c>
      <c r="B1868" t="s">
        <v>4682</v>
      </c>
      <c r="C1868" t="s">
        <v>4683</v>
      </c>
      <c r="D1868" t="s">
        <v>85</v>
      </c>
      <c r="E1868">
        <v>0</v>
      </c>
      <c r="F1868" t="s">
        <v>85</v>
      </c>
      <c r="G1868" t="s">
        <v>85</v>
      </c>
    </row>
    <row r="1869" spans="1:7" x14ac:dyDescent="0.3">
      <c r="A1869" t="s">
        <v>7134</v>
      </c>
      <c r="B1869" t="s">
        <v>7135</v>
      </c>
      <c r="C1869" t="s">
        <v>7136</v>
      </c>
      <c r="D1869" t="s">
        <v>85</v>
      </c>
      <c r="E1869">
        <v>0</v>
      </c>
      <c r="F1869" t="s">
        <v>85</v>
      </c>
      <c r="G1869" t="s">
        <v>85</v>
      </c>
    </row>
    <row r="1870" spans="1:7" x14ac:dyDescent="0.3">
      <c r="A1870" t="s">
        <v>1470</v>
      </c>
      <c r="B1870" t="s">
        <v>1471</v>
      </c>
      <c r="C1870" t="s">
        <v>1472</v>
      </c>
      <c r="D1870" t="s">
        <v>88</v>
      </c>
      <c r="E1870">
        <v>21500</v>
      </c>
      <c r="F1870" t="s">
        <v>1415</v>
      </c>
      <c r="G1870" t="s">
        <v>1415</v>
      </c>
    </row>
    <row r="1871" spans="1:7" x14ac:dyDescent="0.3">
      <c r="A1871" t="s">
        <v>2131</v>
      </c>
      <c r="B1871" t="s">
        <v>7496</v>
      </c>
      <c r="C1871" t="s">
        <v>7487</v>
      </c>
      <c r="D1871" t="s">
        <v>85</v>
      </c>
      <c r="E1871">
        <v>5080</v>
      </c>
      <c r="F1871" t="s">
        <v>85</v>
      </c>
      <c r="G1871" t="s">
        <v>85</v>
      </c>
    </row>
    <row r="1872" spans="1:7" x14ac:dyDescent="0.3">
      <c r="A1872" t="s">
        <v>4709</v>
      </c>
      <c r="B1872" t="s">
        <v>4710</v>
      </c>
      <c r="C1872" t="s">
        <v>4711</v>
      </c>
      <c r="D1872" t="s">
        <v>85</v>
      </c>
      <c r="E1872">
        <v>800</v>
      </c>
      <c r="F1872" t="s">
        <v>85</v>
      </c>
      <c r="G1872" t="s">
        <v>85</v>
      </c>
    </row>
    <row r="1873" spans="1:7" x14ac:dyDescent="0.3">
      <c r="A1873" t="s">
        <v>1786</v>
      </c>
      <c r="B1873" t="s">
        <v>4712</v>
      </c>
      <c r="C1873" t="s">
        <v>4713</v>
      </c>
      <c r="D1873" t="s">
        <v>85</v>
      </c>
      <c r="E1873">
        <v>780</v>
      </c>
      <c r="F1873" t="s">
        <v>85</v>
      </c>
      <c r="G1873" t="s">
        <v>85</v>
      </c>
    </row>
    <row r="1874" spans="1:7" x14ac:dyDescent="0.3">
      <c r="A1874" t="s">
        <v>1786</v>
      </c>
      <c r="B1874" t="s">
        <v>4699</v>
      </c>
      <c r="C1874" t="s">
        <v>4700</v>
      </c>
      <c r="D1874" t="s">
        <v>85</v>
      </c>
      <c r="E1874">
        <v>780</v>
      </c>
      <c r="F1874" t="s">
        <v>85</v>
      </c>
      <c r="G1874" t="s">
        <v>85</v>
      </c>
    </row>
    <row r="1875" spans="1:7" x14ac:dyDescent="0.3">
      <c r="A1875" t="s">
        <v>4714</v>
      </c>
      <c r="B1875" t="s">
        <v>4715</v>
      </c>
      <c r="C1875" t="s">
        <v>4716</v>
      </c>
      <c r="D1875" t="s">
        <v>85</v>
      </c>
      <c r="E1875">
        <v>0</v>
      </c>
      <c r="F1875" t="s">
        <v>85</v>
      </c>
      <c r="G1875" t="s">
        <v>85</v>
      </c>
    </row>
    <row r="1876" spans="1:7" x14ac:dyDescent="0.3">
      <c r="A1876" t="s">
        <v>2131</v>
      </c>
      <c r="B1876" t="s">
        <v>2217</v>
      </c>
      <c r="C1876" t="s">
        <v>2213</v>
      </c>
      <c r="D1876" t="s">
        <v>88</v>
      </c>
      <c r="E1876">
        <v>7258</v>
      </c>
      <c r="F1876" t="s">
        <v>1415</v>
      </c>
      <c r="G1876" t="s">
        <v>1415</v>
      </c>
    </row>
    <row r="1877" spans="1:7" x14ac:dyDescent="0.3">
      <c r="A1877" t="s">
        <v>1813</v>
      </c>
      <c r="B1877" t="s">
        <v>5325</v>
      </c>
      <c r="C1877" t="s">
        <v>5326</v>
      </c>
      <c r="D1877" t="s">
        <v>85</v>
      </c>
      <c r="E1877">
        <v>1400</v>
      </c>
      <c r="F1877" t="s">
        <v>85</v>
      </c>
      <c r="G1877" t="s">
        <v>85</v>
      </c>
    </row>
    <row r="1878" spans="1:7" x14ac:dyDescent="0.3">
      <c r="A1878" t="s">
        <v>1813</v>
      </c>
      <c r="B1878" t="s">
        <v>7424</v>
      </c>
      <c r="C1878" t="s">
        <v>7425</v>
      </c>
      <c r="D1878" t="s">
        <v>85</v>
      </c>
      <c r="E1878">
        <v>3840</v>
      </c>
      <c r="F1878" t="s">
        <v>85</v>
      </c>
      <c r="G1878" t="s">
        <v>85</v>
      </c>
    </row>
    <row r="1879" spans="1:7" x14ac:dyDescent="0.3">
      <c r="A1879" t="s">
        <v>2103</v>
      </c>
      <c r="B1879" t="s">
        <v>4719</v>
      </c>
      <c r="C1879" t="s">
        <v>4720</v>
      </c>
      <c r="D1879" t="s">
        <v>85</v>
      </c>
      <c r="E1879">
        <v>0</v>
      </c>
      <c r="F1879" t="s">
        <v>85</v>
      </c>
      <c r="G1879" t="s">
        <v>85</v>
      </c>
    </row>
    <row r="1880" spans="1:7" x14ac:dyDescent="0.3">
      <c r="A1880" t="s">
        <v>3506</v>
      </c>
      <c r="B1880" t="s">
        <v>4727</v>
      </c>
      <c r="C1880" t="s">
        <v>4728</v>
      </c>
      <c r="D1880" t="s">
        <v>85</v>
      </c>
      <c r="E1880">
        <v>484</v>
      </c>
      <c r="F1880" t="s">
        <v>85</v>
      </c>
      <c r="G1880" t="s">
        <v>85</v>
      </c>
    </row>
    <row r="1881" spans="1:7" x14ac:dyDescent="0.3">
      <c r="A1881" t="s">
        <v>4721</v>
      </c>
      <c r="B1881" t="s">
        <v>4729</v>
      </c>
      <c r="C1881" t="s">
        <v>4730</v>
      </c>
      <c r="D1881" t="s">
        <v>88</v>
      </c>
      <c r="E1881">
        <v>20000</v>
      </c>
      <c r="F1881" t="s">
        <v>1415</v>
      </c>
      <c r="G1881" t="s">
        <v>1415</v>
      </c>
    </row>
    <row r="1882" spans="1:7" x14ac:dyDescent="0.3">
      <c r="A1882" t="s">
        <v>4734</v>
      </c>
      <c r="B1882" t="s">
        <v>4735</v>
      </c>
      <c r="C1882" t="s">
        <v>4736</v>
      </c>
      <c r="D1882" t="s">
        <v>85</v>
      </c>
      <c r="E1882">
        <v>473</v>
      </c>
      <c r="F1882" t="s">
        <v>85</v>
      </c>
      <c r="G1882" t="s">
        <v>85</v>
      </c>
    </row>
    <row r="1883" spans="1:7" x14ac:dyDescent="0.3">
      <c r="A1883" t="s">
        <v>4743</v>
      </c>
      <c r="B1883" t="s">
        <v>5470</v>
      </c>
      <c r="C1883" t="s">
        <v>5471</v>
      </c>
      <c r="D1883" t="s">
        <v>85</v>
      </c>
      <c r="E1883">
        <v>0</v>
      </c>
      <c r="F1883" t="s">
        <v>85</v>
      </c>
      <c r="G1883" t="s">
        <v>85</v>
      </c>
    </row>
    <row r="1884" spans="1:7" x14ac:dyDescent="0.3">
      <c r="A1884" t="s">
        <v>4765</v>
      </c>
      <c r="B1884" t="s">
        <v>4766</v>
      </c>
      <c r="C1884" t="s">
        <v>4767</v>
      </c>
      <c r="D1884" t="s">
        <v>85</v>
      </c>
      <c r="E1884">
        <v>0</v>
      </c>
      <c r="F1884" t="s">
        <v>85</v>
      </c>
      <c r="G1884" t="s">
        <v>85</v>
      </c>
    </row>
    <row r="1885" spans="1:7" x14ac:dyDescent="0.3">
      <c r="A1885" t="s">
        <v>4768</v>
      </c>
      <c r="B1885" t="s">
        <v>4769</v>
      </c>
      <c r="C1885" t="s">
        <v>4770</v>
      </c>
      <c r="D1885" t="s">
        <v>85</v>
      </c>
      <c r="E1885">
        <v>440</v>
      </c>
      <c r="F1885" t="s">
        <v>85</v>
      </c>
      <c r="G1885" t="s">
        <v>85</v>
      </c>
    </row>
    <row r="1886" spans="1:7" x14ac:dyDescent="0.3">
      <c r="A1886" t="s">
        <v>4743</v>
      </c>
      <c r="B1886" t="s">
        <v>4744</v>
      </c>
      <c r="C1886" t="s">
        <v>4745</v>
      </c>
      <c r="D1886" t="s">
        <v>88</v>
      </c>
      <c r="E1886">
        <v>12700</v>
      </c>
      <c r="F1886" t="s">
        <v>85</v>
      </c>
      <c r="G1886" t="s">
        <v>85</v>
      </c>
    </row>
    <row r="1887" spans="1:7" x14ac:dyDescent="0.3">
      <c r="A1887" t="s">
        <v>5800</v>
      </c>
      <c r="B1887" t="s">
        <v>5801</v>
      </c>
      <c r="C1887" t="s">
        <v>5802</v>
      </c>
      <c r="D1887" t="s">
        <v>85</v>
      </c>
      <c r="E1887">
        <v>3420</v>
      </c>
      <c r="F1887" t="s">
        <v>85</v>
      </c>
      <c r="G1887" t="s">
        <v>85</v>
      </c>
    </row>
    <row r="1888" spans="1:7" x14ac:dyDescent="0.3">
      <c r="A1888" t="s">
        <v>4724</v>
      </c>
      <c r="B1888" t="s">
        <v>4725</v>
      </c>
      <c r="C1888" t="s">
        <v>4726</v>
      </c>
      <c r="D1888" t="s">
        <v>85</v>
      </c>
      <c r="E1888">
        <v>0</v>
      </c>
      <c r="F1888" t="s">
        <v>85</v>
      </c>
      <c r="G1888" t="s">
        <v>85</v>
      </c>
    </row>
    <row r="1889" spans="1:7" x14ac:dyDescent="0.3">
      <c r="A1889" t="s">
        <v>4748</v>
      </c>
      <c r="B1889" t="s">
        <v>4749</v>
      </c>
      <c r="C1889" t="s">
        <v>4750</v>
      </c>
      <c r="D1889" t="s">
        <v>85</v>
      </c>
      <c r="E1889">
        <v>540</v>
      </c>
      <c r="F1889" t="s">
        <v>85</v>
      </c>
      <c r="G1889" t="s">
        <v>85</v>
      </c>
    </row>
    <row r="1890" spans="1:7" x14ac:dyDescent="0.3">
      <c r="A1890" t="s">
        <v>4748</v>
      </c>
      <c r="B1890" t="s">
        <v>4754</v>
      </c>
      <c r="C1890" t="s">
        <v>4755</v>
      </c>
      <c r="D1890" t="s">
        <v>85</v>
      </c>
      <c r="E1890">
        <v>0</v>
      </c>
      <c r="F1890" t="s">
        <v>85</v>
      </c>
      <c r="G1890" t="s">
        <v>85</v>
      </c>
    </row>
    <row r="1891" spans="1:7" x14ac:dyDescent="0.3">
      <c r="A1891" t="s">
        <v>4759</v>
      </c>
      <c r="B1891" t="s">
        <v>4760</v>
      </c>
      <c r="C1891" t="s">
        <v>4761</v>
      </c>
      <c r="D1891" t="s">
        <v>85</v>
      </c>
      <c r="E1891">
        <v>1400</v>
      </c>
      <c r="F1891" t="s">
        <v>85</v>
      </c>
      <c r="G1891" t="s">
        <v>85</v>
      </c>
    </row>
    <row r="1892" spans="1:7" x14ac:dyDescent="0.3">
      <c r="A1892" t="s">
        <v>4762</v>
      </c>
      <c r="B1892" t="s">
        <v>4763</v>
      </c>
      <c r="C1892" t="s">
        <v>4764</v>
      </c>
      <c r="D1892" t="s">
        <v>88</v>
      </c>
      <c r="E1892">
        <v>15700</v>
      </c>
      <c r="F1892" t="s">
        <v>85</v>
      </c>
      <c r="G1892" t="s">
        <v>85</v>
      </c>
    </row>
    <row r="1893" spans="1:7" x14ac:dyDescent="0.3">
      <c r="A1893" t="s">
        <v>4331</v>
      </c>
      <c r="B1893" t="s">
        <v>4481</v>
      </c>
      <c r="C1893" t="s">
        <v>1302</v>
      </c>
      <c r="D1893" t="s">
        <v>88</v>
      </c>
      <c r="E1893">
        <v>10433</v>
      </c>
      <c r="F1893" t="s">
        <v>1415</v>
      </c>
      <c r="G1893" t="s">
        <v>1415</v>
      </c>
    </row>
    <row r="1894" spans="1:7" x14ac:dyDescent="0.3">
      <c r="A1894" t="s">
        <v>2672</v>
      </c>
      <c r="B1894" t="s">
        <v>4481</v>
      </c>
      <c r="C1894" t="s">
        <v>1302</v>
      </c>
      <c r="D1894" t="s">
        <v>88</v>
      </c>
      <c r="E1894">
        <v>10433</v>
      </c>
      <c r="F1894" t="s">
        <v>1415</v>
      </c>
      <c r="G1894" t="s">
        <v>1415</v>
      </c>
    </row>
    <row r="1895" spans="1:7" x14ac:dyDescent="0.3">
      <c r="A1895" t="s">
        <v>1879</v>
      </c>
      <c r="B1895" t="s">
        <v>4771</v>
      </c>
      <c r="C1895" t="s">
        <v>4772</v>
      </c>
      <c r="D1895" t="s">
        <v>85</v>
      </c>
      <c r="E1895">
        <v>620</v>
      </c>
      <c r="F1895" t="s">
        <v>85</v>
      </c>
      <c r="G1895" t="s">
        <v>85</v>
      </c>
    </row>
    <row r="1896" spans="1:7" x14ac:dyDescent="0.3">
      <c r="A1896" t="s">
        <v>4106</v>
      </c>
      <c r="B1896" t="s">
        <v>4776</v>
      </c>
      <c r="C1896" t="s">
        <v>4777</v>
      </c>
      <c r="D1896" t="s">
        <v>85</v>
      </c>
      <c r="E1896">
        <v>0</v>
      </c>
      <c r="F1896" t="s">
        <v>85</v>
      </c>
      <c r="G1896" t="s">
        <v>85</v>
      </c>
    </row>
    <row r="1897" spans="1:7" x14ac:dyDescent="0.3">
      <c r="A1897" t="s">
        <v>4343</v>
      </c>
      <c r="B1897" t="s">
        <v>4448</v>
      </c>
      <c r="C1897" t="s">
        <v>4430</v>
      </c>
      <c r="D1897" t="s">
        <v>88</v>
      </c>
      <c r="E1897">
        <v>10659</v>
      </c>
      <c r="F1897" t="s">
        <v>1415</v>
      </c>
      <c r="G1897" t="s">
        <v>1415</v>
      </c>
    </row>
    <row r="1898" spans="1:7" x14ac:dyDescent="0.3">
      <c r="A1898" t="s">
        <v>4781</v>
      </c>
      <c r="B1898" t="s">
        <v>4782</v>
      </c>
      <c r="C1898" t="s">
        <v>4783</v>
      </c>
      <c r="D1898" t="s">
        <v>85</v>
      </c>
      <c r="E1898">
        <v>0</v>
      </c>
      <c r="F1898" t="s">
        <v>85</v>
      </c>
      <c r="G1898" t="s">
        <v>85</v>
      </c>
    </row>
    <row r="1899" spans="1:7" x14ac:dyDescent="0.3">
      <c r="A1899" t="s">
        <v>4781</v>
      </c>
      <c r="B1899" t="s">
        <v>4784</v>
      </c>
      <c r="C1899" t="s">
        <v>4785</v>
      </c>
      <c r="D1899" t="s">
        <v>85</v>
      </c>
      <c r="E1899">
        <v>0</v>
      </c>
      <c r="F1899" t="s">
        <v>85</v>
      </c>
      <c r="G1899" t="s">
        <v>85</v>
      </c>
    </row>
    <row r="1900" spans="1:7" x14ac:dyDescent="0.3">
      <c r="A1900" t="s">
        <v>2193</v>
      </c>
      <c r="B1900" t="s">
        <v>4374</v>
      </c>
      <c r="C1900" t="s">
        <v>1244</v>
      </c>
      <c r="D1900" t="s">
        <v>88</v>
      </c>
      <c r="E1900">
        <v>22680</v>
      </c>
      <c r="F1900" t="s">
        <v>1415</v>
      </c>
      <c r="G1900" t="s">
        <v>1415</v>
      </c>
    </row>
    <row r="1901" spans="1:7" x14ac:dyDescent="0.3">
      <c r="A1901" t="s">
        <v>4361</v>
      </c>
      <c r="B1901" t="s">
        <v>4374</v>
      </c>
      <c r="C1901" t="s">
        <v>1244</v>
      </c>
      <c r="D1901" t="s">
        <v>88</v>
      </c>
      <c r="E1901">
        <v>22680</v>
      </c>
      <c r="F1901" t="s">
        <v>1415</v>
      </c>
      <c r="G1901" t="s">
        <v>1415</v>
      </c>
    </row>
    <row r="1902" spans="1:7" x14ac:dyDescent="0.3">
      <c r="A1902" t="s">
        <v>4791</v>
      </c>
      <c r="B1902" t="s">
        <v>4792</v>
      </c>
      <c r="C1902" t="s">
        <v>4793</v>
      </c>
      <c r="D1902" t="s">
        <v>85</v>
      </c>
      <c r="E1902">
        <v>0</v>
      </c>
      <c r="F1902" t="s">
        <v>85</v>
      </c>
      <c r="G1902" t="s">
        <v>85</v>
      </c>
    </row>
    <row r="1903" spans="1:7" x14ac:dyDescent="0.3">
      <c r="A1903" t="s">
        <v>4797</v>
      </c>
      <c r="B1903" t="s">
        <v>4798</v>
      </c>
      <c r="C1903" t="s">
        <v>4799</v>
      </c>
      <c r="D1903" t="s">
        <v>85</v>
      </c>
      <c r="E1903">
        <v>0</v>
      </c>
      <c r="F1903" t="s">
        <v>85</v>
      </c>
      <c r="G1903" t="s">
        <v>85</v>
      </c>
    </row>
    <row r="1904" spans="1:7" x14ac:dyDescent="0.3">
      <c r="A1904" t="s">
        <v>4814</v>
      </c>
      <c r="B1904" t="s">
        <v>4815</v>
      </c>
      <c r="C1904" t="s">
        <v>4816</v>
      </c>
      <c r="D1904" t="s">
        <v>85</v>
      </c>
      <c r="E1904">
        <v>3357</v>
      </c>
      <c r="F1904" t="s">
        <v>85</v>
      </c>
      <c r="G1904" t="s">
        <v>85</v>
      </c>
    </row>
    <row r="1905" spans="1:7" x14ac:dyDescent="0.3">
      <c r="A1905" t="s">
        <v>2131</v>
      </c>
      <c r="B1905" t="s">
        <v>2307</v>
      </c>
      <c r="C1905" t="s">
        <v>683</v>
      </c>
      <c r="D1905" t="s">
        <v>85</v>
      </c>
      <c r="E1905">
        <v>2030</v>
      </c>
      <c r="F1905" t="s">
        <v>85</v>
      </c>
      <c r="G1905" t="s">
        <v>85</v>
      </c>
    </row>
    <row r="1906" spans="1:7" x14ac:dyDescent="0.3">
      <c r="A1906" t="s">
        <v>4788</v>
      </c>
      <c r="B1906" t="s">
        <v>4789</v>
      </c>
      <c r="C1906" t="s">
        <v>4790</v>
      </c>
      <c r="D1906" t="s">
        <v>85</v>
      </c>
      <c r="E1906">
        <v>1950</v>
      </c>
      <c r="F1906" t="s">
        <v>85</v>
      </c>
      <c r="G1906" t="s">
        <v>85</v>
      </c>
    </row>
    <row r="1907" spans="1:7" x14ac:dyDescent="0.3">
      <c r="A1907" t="s">
        <v>1598</v>
      </c>
      <c r="B1907" t="s">
        <v>3758</v>
      </c>
      <c r="C1907" t="s">
        <v>3759</v>
      </c>
      <c r="D1907" t="s">
        <v>85</v>
      </c>
      <c r="E1907">
        <v>500</v>
      </c>
      <c r="F1907" t="s">
        <v>85</v>
      </c>
      <c r="G1907" t="s">
        <v>85</v>
      </c>
    </row>
    <row r="1908" spans="1:7" x14ac:dyDescent="0.3">
      <c r="A1908" t="s">
        <v>1643</v>
      </c>
      <c r="B1908" t="s">
        <v>1675</v>
      </c>
      <c r="C1908" t="s">
        <v>1676</v>
      </c>
      <c r="D1908" t="s">
        <v>85</v>
      </c>
      <c r="E1908">
        <v>4853</v>
      </c>
      <c r="F1908" t="s">
        <v>85</v>
      </c>
      <c r="G1908" t="s">
        <v>85</v>
      </c>
    </row>
    <row r="1909" spans="1:7" x14ac:dyDescent="0.3">
      <c r="A1909" t="s">
        <v>1643</v>
      </c>
      <c r="B1909" t="s">
        <v>1677</v>
      </c>
      <c r="C1909" t="s">
        <v>1678</v>
      </c>
      <c r="D1909" t="s">
        <v>85</v>
      </c>
      <c r="E1909">
        <v>5330</v>
      </c>
      <c r="F1909" t="s">
        <v>85</v>
      </c>
      <c r="G1909" t="s">
        <v>85</v>
      </c>
    </row>
    <row r="1910" spans="1:7" x14ac:dyDescent="0.3">
      <c r="A1910" t="s">
        <v>1416</v>
      </c>
      <c r="B1910" t="s">
        <v>2129</v>
      </c>
      <c r="C1910" t="s">
        <v>547</v>
      </c>
      <c r="D1910" t="s">
        <v>85</v>
      </c>
      <c r="E1910">
        <v>1520</v>
      </c>
      <c r="F1910" t="s">
        <v>85</v>
      </c>
      <c r="G1910" t="s">
        <v>85</v>
      </c>
    </row>
    <row r="1911" spans="1:7" x14ac:dyDescent="0.3">
      <c r="A1911" t="s">
        <v>2131</v>
      </c>
      <c r="B1911" t="s">
        <v>2129</v>
      </c>
      <c r="C1911" t="s">
        <v>547</v>
      </c>
      <c r="D1911" t="s">
        <v>85</v>
      </c>
      <c r="E1911">
        <v>2064</v>
      </c>
      <c r="F1911" t="s">
        <v>85</v>
      </c>
      <c r="G1911" t="s">
        <v>85</v>
      </c>
    </row>
    <row r="1912" spans="1:7" x14ac:dyDescent="0.3">
      <c r="A1912" t="s">
        <v>2662</v>
      </c>
      <c r="B1912" t="s">
        <v>5071</v>
      </c>
      <c r="C1912" t="s">
        <v>5072</v>
      </c>
      <c r="D1912" t="s">
        <v>88</v>
      </c>
      <c r="E1912">
        <v>20185</v>
      </c>
      <c r="F1912" t="s">
        <v>1415</v>
      </c>
      <c r="G1912" t="s">
        <v>1415</v>
      </c>
    </row>
    <row r="1913" spans="1:7" x14ac:dyDescent="0.3">
      <c r="A1913" t="s">
        <v>2662</v>
      </c>
      <c r="B1913" t="s">
        <v>5069</v>
      </c>
      <c r="C1913" t="s">
        <v>5070</v>
      </c>
      <c r="D1913" t="s">
        <v>88</v>
      </c>
      <c r="E1913">
        <v>18561</v>
      </c>
      <c r="F1913" t="s">
        <v>1415</v>
      </c>
      <c r="G1913" t="s">
        <v>1415</v>
      </c>
    </row>
    <row r="1914" spans="1:7" x14ac:dyDescent="0.3">
      <c r="A1914" t="s">
        <v>4820</v>
      </c>
      <c r="B1914" t="s">
        <v>4823</v>
      </c>
      <c r="C1914" t="s">
        <v>4824</v>
      </c>
      <c r="D1914" t="s">
        <v>85</v>
      </c>
      <c r="E1914">
        <v>5670</v>
      </c>
      <c r="F1914" t="s">
        <v>85</v>
      </c>
      <c r="G1914" t="s">
        <v>85</v>
      </c>
    </row>
    <row r="1915" spans="1:7" x14ac:dyDescent="0.3">
      <c r="A1915" t="s">
        <v>1608</v>
      </c>
      <c r="B1915" t="s">
        <v>4831</v>
      </c>
      <c r="C1915" t="s">
        <v>4832</v>
      </c>
      <c r="D1915" t="s">
        <v>88</v>
      </c>
      <c r="E1915">
        <v>10886</v>
      </c>
      <c r="F1915" t="s">
        <v>85</v>
      </c>
      <c r="G1915" t="s">
        <v>85</v>
      </c>
    </row>
    <row r="1916" spans="1:7" x14ac:dyDescent="0.3">
      <c r="A1916" t="s">
        <v>3929</v>
      </c>
      <c r="B1916" t="s">
        <v>3930</v>
      </c>
      <c r="C1916" t="s">
        <v>3931</v>
      </c>
      <c r="D1916" t="s">
        <v>88</v>
      </c>
      <c r="E1916">
        <v>12700</v>
      </c>
      <c r="F1916" t="s">
        <v>85</v>
      </c>
      <c r="G1916" t="s">
        <v>85</v>
      </c>
    </row>
    <row r="1917" spans="1:7" x14ac:dyDescent="0.3">
      <c r="A1917" t="s">
        <v>4800</v>
      </c>
      <c r="B1917" t="s">
        <v>4801</v>
      </c>
      <c r="C1917" t="s">
        <v>4802</v>
      </c>
      <c r="D1917" t="s">
        <v>88</v>
      </c>
      <c r="E1917">
        <v>28400</v>
      </c>
      <c r="F1917" t="s">
        <v>1415</v>
      </c>
      <c r="G1917" t="s">
        <v>1415</v>
      </c>
    </row>
    <row r="1918" spans="1:7" x14ac:dyDescent="0.3">
      <c r="A1918" t="s">
        <v>6523</v>
      </c>
      <c r="B1918" t="s">
        <v>7105</v>
      </c>
      <c r="C1918" t="s">
        <v>7106</v>
      </c>
      <c r="D1918" t="s">
        <v>88</v>
      </c>
      <c r="E1918">
        <v>33500</v>
      </c>
      <c r="F1918" t="s">
        <v>1415</v>
      </c>
      <c r="G1918" t="s">
        <v>1415</v>
      </c>
    </row>
    <row r="1919" spans="1:7" x14ac:dyDescent="0.3">
      <c r="A1919" t="s">
        <v>4743</v>
      </c>
      <c r="B1919" t="s">
        <v>5472</v>
      </c>
      <c r="C1919" t="s">
        <v>5473</v>
      </c>
      <c r="D1919" t="s">
        <v>88</v>
      </c>
      <c r="E1919">
        <v>8900</v>
      </c>
      <c r="F1919" t="s">
        <v>85</v>
      </c>
      <c r="G1919" t="s">
        <v>85</v>
      </c>
    </row>
    <row r="1920" spans="1:7" x14ac:dyDescent="0.3">
      <c r="A1920" t="s">
        <v>2995</v>
      </c>
      <c r="B1920" t="s">
        <v>4878</v>
      </c>
      <c r="C1920" t="s">
        <v>4879</v>
      </c>
      <c r="D1920" t="s">
        <v>85</v>
      </c>
      <c r="E1920">
        <v>0</v>
      </c>
      <c r="F1920" t="s">
        <v>85</v>
      </c>
      <c r="G1920" t="s">
        <v>85</v>
      </c>
    </row>
    <row r="1921" spans="1:7" x14ac:dyDescent="0.3">
      <c r="A1921" t="s">
        <v>2722</v>
      </c>
      <c r="B1921" t="s">
        <v>4809</v>
      </c>
      <c r="C1921" t="s">
        <v>4810</v>
      </c>
      <c r="D1921" t="s">
        <v>85</v>
      </c>
      <c r="E1921">
        <v>2000</v>
      </c>
      <c r="F1921" t="s">
        <v>85</v>
      </c>
      <c r="G1921" t="s">
        <v>85</v>
      </c>
    </row>
    <row r="1922" spans="1:7" x14ac:dyDescent="0.3">
      <c r="A1922" t="s">
        <v>4778</v>
      </c>
      <c r="B1922" t="s">
        <v>4779</v>
      </c>
      <c r="C1922" t="s">
        <v>4780</v>
      </c>
      <c r="D1922" t="s">
        <v>85</v>
      </c>
      <c r="E1922">
        <v>0</v>
      </c>
      <c r="F1922" t="s">
        <v>85</v>
      </c>
      <c r="G1922" t="s">
        <v>85</v>
      </c>
    </row>
    <row r="1923" spans="1:7" x14ac:dyDescent="0.3">
      <c r="A1923" t="s">
        <v>4794</v>
      </c>
      <c r="B1923" t="s">
        <v>4795</v>
      </c>
      <c r="C1923" t="s">
        <v>4796</v>
      </c>
      <c r="D1923" t="s">
        <v>85</v>
      </c>
      <c r="E1923">
        <v>0</v>
      </c>
      <c r="F1923" t="s">
        <v>85</v>
      </c>
      <c r="G1923" t="s">
        <v>85</v>
      </c>
    </row>
    <row r="1924" spans="1:7" x14ac:dyDescent="0.3">
      <c r="A1924" t="s">
        <v>7429</v>
      </c>
      <c r="B1924" t="s">
        <v>7430</v>
      </c>
      <c r="C1924" t="s">
        <v>7431</v>
      </c>
      <c r="D1924" t="s">
        <v>85</v>
      </c>
      <c r="E1924">
        <v>720</v>
      </c>
      <c r="F1924" t="s">
        <v>85</v>
      </c>
      <c r="G1924" t="s">
        <v>85</v>
      </c>
    </row>
    <row r="1925" spans="1:7" x14ac:dyDescent="0.3">
      <c r="A1925" t="s">
        <v>4836</v>
      </c>
      <c r="B1925" t="s">
        <v>4837</v>
      </c>
      <c r="C1925" t="s">
        <v>4838</v>
      </c>
      <c r="D1925" t="s">
        <v>85</v>
      </c>
      <c r="E1925">
        <v>454</v>
      </c>
      <c r="F1925" t="s">
        <v>85</v>
      </c>
      <c r="G1925" t="s">
        <v>85</v>
      </c>
    </row>
    <row r="1926" spans="1:7" x14ac:dyDescent="0.3">
      <c r="A1926" t="s">
        <v>3852</v>
      </c>
      <c r="B1926" t="s">
        <v>7468</v>
      </c>
      <c r="C1926" t="s">
        <v>7469</v>
      </c>
      <c r="D1926" t="s">
        <v>85</v>
      </c>
      <c r="E1926">
        <v>0</v>
      </c>
      <c r="F1926" t="s">
        <v>85</v>
      </c>
      <c r="G1926" t="s">
        <v>85</v>
      </c>
    </row>
    <row r="1927" spans="1:7" x14ac:dyDescent="0.3">
      <c r="A1927" t="s">
        <v>4842</v>
      </c>
      <c r="B1927" t="s">
        <v>4843</v>
      </c>
      <c r="C1927" t="s">
        <v>4844</v>
      </c>
      <c r="D1927" t="s">
        <v>88</v>
      </c>
      <c r="E1927">
        <v>10990</v>
      </c>
      <c r="F1927" t="s">
        <v>85</v>
      </c>
      <c r="G1927" t="s">
        <v>85</v>
      </c>
    </row>
    <row r="1928" spans="1:7" x14ac:dyDescent="0.3">
      <c r="A1928" t="s">
        <v>4343</v>
      </c>
      <c r="B1928" t="s">
        <v>4449</v>
      </c>
      <c r="C1928" t="s">
        <v>4430</v>
      </c>
      <c r="D1928" t="s">
        <v>88</v>
      </c>
      <c r="E1928">
        <v>10659</v>
      </c>
      <c r="F1928" t="s">
        <v>1415</v>
      </c>
      <c r="G1928" t="s">
        <v>1415</v>
      </c>
    </row>
    <row r="1929" spans="1:7" x14ac:dyDescent="0.3">
      <c r="A1929" t="s">
        <v>4817</v>
      </c>
      <c r="B1929" t="s">
        <v>4818</v>
      </c>
      <c r="C1929" t="s">
        <v>4819</v>
      </c>
      <c r="D1929" t="s">
        <v>85</v>
      </c>
      <c r="E1929">
        <v>0</v>
      </c>
      <c r="F1929" t="s">
        <v>85</v>
      </c>
      <c r="G1929" t="s">
        <v>85</v>
      </c>
    </row>
    <row r="1930" spans="1:7" x14ac:dyDescent="0.3">
      <c r="A1930" t="s">
        <v>1739</v>
      </c>
      <c r="B1930" t="s">
        <v>2619</v>
      </c>
      <c r="C1930" t="s">
        <v>2620</v>
      </c>
      <c r="D1930" t="s">
        <v>85</v>
      </c>
      <c r="E1930">
        <v>0</v>
      </c>
      <c r="F1930" t="s">
        <v>85</v>
      </c>
      <c r="G1930" t="s">
        <v>85</v>
      </c>
    </row>
    <row r="1931" spans="1:7" x14ac:dyDescent="0.3">
      <c r="A1931" t="s">
        <v>4850</v>
      </c>
      <c r="B1931" t="s">
        <v>4851</v>
      </c>
      <c r="C1931" t="s">
        <v>4852</v>
      </c>
      <c r="D1931" t="s">
        <v>85</v>
      </c>
      <c r="E1931">
        <v>630</v>
      </c>
      <c r="F1931" t="s">
        <v>85</v>
      </c>
      <c r="G1931" t="s">
        <v>85</v>
      </c>
    </row>
    <row r="1932" spans="1:7" x14ac:dyDescent="0.3">
      <c r="A1932" t="s">
        <v>5782</v>
      </c>
      <c r="B1932" t="s">
        <v>4851</v>
      </c>
      <c r="C1932" t="s">
        <v>7351</v>
      </c>
      <c r="D1932" t="s">
        <v>85</v>
      </c>
      <c r="E1932">
        <v>0</v>
      </c>
      <c r="F1932" t="s">
        <v>85</v>
      </c>
      <c r="G1932" t="s">
        <v>85</v>
      </c>
    </row>
    <row r="1933" spans="1:7" x14ac:dyDescent="0.3">
      <c r="A1933" t="s">
        <v>4756</v>
      </c>
      <c r="B1933" t="s">
        <v>4757</v>
      </c>
      <c r="C1933" t="s">
        <v>4758</v>
      </c>
      <c r="D1933" t="s">
        <v>85</v>
      </c>
      <c r="E1933">
        <v>0</v>
      </c>
      <c r="F1933" t="s">
        <v>85</v>
      </c>
      <c r="G1933" t="s">
        <v>85</v>
      </c>
    </row>
    <row r="1934" spans="1:7" x14ac:dyDescent="0.3">
      <c r="A1934" t="s">
        <v>4853</v>
      </c>
      <c r="B1934" t="s">
        <v>4854</v>
      </c>
      <c r="C1934" t="s">
        <v>4855</v>
      </c>
      <c r="D1934" t="s">
        <v>85</v>
      </c>
      <c r="E1934">
        <v>0</v>
      </c>
      <c r="F1934" t="s">
        <v>85</v>
      </c>
      <c r="G1934" t="s">
        <v>85</v>
      </c>
    </row>
    <row r="1935" spans="1:7" x14ac:dyDescent="0.3">
      <c r="A1935" t="s">
        <v>4109</v>
      </c>
      <c r="B1935" t="s">
        <v>7727</v>
      </c>
      <c r="C1935" t="s">
        <v>7728</v>
      </c>
      <c r="D1935" t="s">
        <v>85</v>
      </c>
      <c r="E1935">
        <v>1406</v>
      </c>
      <c r="F1935" t="s">
        <v>85</v>
      </c>
      <c r="G1935" t="s">
        <v>85</v>
      </c>
    </row>
    <row r="1936" spans="1:7" x14ac:dyDescent="0.3">
      <c r="A1936" t="s">
        <v>6039</v>
      </c>
      <c r="B1936" t="s">
        <v>7617</v>
      </c>
      <c r="C1936" t="s">
        <v>7618</v>
      </c>
      <c r="D1936" t="s">
        <v>85</v>
      </c>
      <c r="E1936">
        <v>0</v>
      </c>
      <c r="F1936" t="s">
        <v>85</v>
      </c>
      <c r="G1936" t="s">
        <v>85</v>
      </c>
    </row>
    <row r="1937" spans="1:7" x14ac:dyDescent="0.3">
      <c r="A1937" t="s">
        <v>4296</v>
      </c>
      <c r="B1937" t="s">
        <v>4974</v>
      </c>
      <c r="C1937" t="s">
        <v>4975</v>
      </c>
      <c r="D1937" t="s">
        <v>85</v>
      </c>
      <c r="E1937">
        <v>5443</v>
      </c>
      <c r="F1937" t="s">
        <v>85</v>
      </c>
      <c r="G1937" t="s">
        <v>85</v>
      </c>
    </row>
    <row r="1938" spans="1:7" x14ac:dyDescent="0.3">
      <c r="A1938" t="s">
        <v>4296</v>
      </c>
      <c r="B1938" t="s">
        <v>4297</v>
      </c>
      <c r="C1938" t="s">
        <v>4298</v>
      </c>
      <c r="D1938" t="s">
        <v>85</v>
      </c>
      <c r="E1938">
        <v>6441</v>
      </c>
      <c r="F1938" t="s">
        <v>85</v>
      </c>
      <c r="G1938" t="s">
        <v>85</v>
      </c>
    </row>
    <row r="1939" spans="1:7" x14ac:dyDescent="0.3">
      <c r="A1939" t="s">
        <v>4859</v>
      </c>
      <c r="B1939" t="s">
        <v>4860</v>
      </c>
      <c r="C1939" t="s">
        <v>4861</v>
      </c>
      <c r="D1939" t="s">
        <v>85</v>
      </c>
      <c r="E1939">
        <v>500</v>
      </c>
      <c r="F1939" t="s">
        <v>85</v>
      </c>
      <c r="G1939" t="s">
        <v>85</v>
      </c>
    </row>
    <row r="1940" spans="1:7" x14ac:dyDescent="0.3">
      <c r="A1940" t="s">
        <v>4866</v>
      </c>
      <c r="B1940" t="s">
        <v>4867</v>
      </c>
      <c r="C1940" t="s">
        <v>4868</v>
      </c>
      <c r="D1940" t="s">
        <v>85</v>
      </c>
      <c r="E1940">
        <v>0</v>
      </c>
      <c r="F1940" t="s">
        <v>85</v>
      </c>
      <c r="G1940" t="s">
        <v>85</v>
      </c>
    </row>
    <row r="1941" spans="1:7" x14ac:dyDescent="0.3">
      <c r="A1941" t="s">
        <v>4296</v>
      </c>
      <c r="B1941" t="s">
        <v>4352</v>
      </c>
      <c r="C1941" t="s">
        <v>4348</v>
      </c>
      <c r="D1941" t="s">
        <v>85</v>
      </c>
      <c r="E1941">
        <v>3084</v>
      </c>
      <c r="F1941" t="s">
        <v>85</v>
      </c>
      <c r="G1941" t="s">
        <v>85</v>
      </c>
    </row>
    <row r="1942" spans="1:7" x14ac:dyDescent="0.3">
      <c r="A1942" t="s">
        <v>4296</v>
      </c>
      <c r="B1942" t="s">
        <v>4359</v>
      </c>
      <c r="C1942" t="s">
        <v>4356</v>
      </c>
      <c r="D1942" t="s">
        <v>85</v>
      </c>
      <c r="E1942">
        <v>4150</v>
      </c>
      <c r="F1942" t="s">
        <v>85</v>
      </c>
      <c r="G1942" t="s">
        <v>85</v>
      </c>
    </row>
    <row r="1943" spans="1:7" x14ac:dyDescent="0.3">
      <c r="A1943" t="s">
        <v>4296</v>
      </c>
      <c r="B1943" t="s">
        <v>4360</v>
      </c>
      <c r="C1943" t="s">
        <v>4356</v>
      </c>
      <c r="D1943" t="s">
        <v>85</v>
      </c>
      <c r="E1943">
        <v>4150</v>
      </c>
      <c r="F1943" t="s">
        <v>85</v>
      </c>
      <c r="G1943" t="s">
        <v>85</v>
      </c>
    </row>
    <row r="1944" spans="1:7" x14ac:dyDescent="0.3">
      <c r="A1944" t="s">
        <v>4296</v>
      </c>
      <c r="B1944" t="s">
        <v>4299</v>
      </c>
      <c r="C1944" t="s">
        <v>4298</v>
      </c>
      <c r="D1944" t="s">
        <v>85</v>
      </c>
      <c r="E1944">
        <v>6441</v>
      </c>
      <c r="F1944" t="s">
        <v>85</v>
      </c>
      <c r="G1944" t="s">
        <v>85</v>
      </c>
    </row>
    <row r="1945" spans="1:7" x14ac:dyDescent="0.3">
      <c r="A1945" t="s">
        <v>1786</v>
      </c>
      <c r="B1945" t="s">
        <v>4856</v>
      </c>
      <c r="C1945" t="s">
        <v>4857</v>
      </c>
      <c r="D1945" t="s">
        <v>85</v>
      </c>
      <c r="E1945">
        <v>3500</v>
      </c>
      <c r="F1945" t="s">
        <v>85</v>
      </c>
      <c r="G1945" t="s">
        <v>85</v>
      </c>
    </row>
    <row r="1946" spans="1:7" x14ac:dyDescent="0.3">
      <c r="A1946" t="s">
        <v>4858</v>
      </c>
      <c r="B1946" t="s">
        <v>4856</v>
      </c>
      <c r="C1946" t="s">
        <v>4857</v>
      </c>
      <c r="D1946" t="s">
        <v>85</v>
      </c>
      <c r="E1946">
        <v>3500</v>
      </c>
      <c r="F1946" t="s">
        <v>85</v>
      </c>
      <c r="G1946" t="s">
        <v>85</v>
      </c>
    </row>
    <row r="1947" spans="1:7" x14ac:dyDescent="0.3">
      <c r="A1947" t="s">
        <v>4858</v>
      </c>
      <c r="B1947" t="s">
        <v>4863</v>
      </c>
      <c r="C1947" t="s">
        <v>4864</v>
      </c>
      <c r="D1947" t="s">
        <v>85</v>
      </c>
      <c r="E1947">
        <v>3400</v>
      </c>
      <c r="F1947" t="s">
        <v>85</v>
      </c>
      <c r="G1947" t="s">
        <v>85</v>
      </c>
    </row>
    <row r="1948" spans="1:7" x14ac:dyDescent="0.3">
      <c r="A1948" t="s">
        <v>4858</v>
      </c>
      <c r="B1948" t="s">
        <v>4880</v>
      </c>
      <c r="C1948" t="s">
        <v>4881</v>
      </c>
      <c r="D1948" t="s">
        <v>88</v>
      </c>
      <c r="E1948">
        <v>7300</v>
      </c>
      <c r="F1948" t="s">
        <v>1415</v>
      </c>
      <c r="G1948" t="s">
        <v>1415</v>
      </c>
    </row>
    <row r="1949" spans="1:7" x14ac:dyDescent="0.3">
      <c r="A1949" t="s">
        <v>4858</v>
      </c>
      <c r="B1949" t="s">
        <v>4886</v>
      </c>
      <c r="C1949" t="s">
        <v>4885</v>
      </c>
      <c r="D1949" t="s">
        <v>88</v>
      </c>
      <c r="E1949">
        <v>12700</v>
      </c>
      <c r="F1949" t="s">
        <v>1415</v>
      </c>
      <c r="G1949" t="s">
        <v>1415</v>
      </c>
    </row>
    <row r="1950" spans="1:7" x14ac:dyDescent="0.3">
      <c r="A1950" t="s">
        <v>4858</v>
      </c>
      <c r="B1950" t="s">
        <v>4882</v>
      </c>
      <c r="C1950" t="s">
        <v>4883</v>
      </c>
      <c r="D1950" t="s">
        <v>85</v>
      </c>
      <c r="E1950">
        <v>3076</v>
      </c>
      <c r="F1950" t="s">
        <v>85</v>
      </c>
      <c r="G1950" t="s">
        <v>85</v>
      </c>
    </row>
    <row r="1951" spans="1:7" x14ac:dyDescent="0.3">
      <c r="A1951" t="s">
        <v>4858</v>
      </c>
      <c r="B1951" t="s">
        <v>4887</v>
      </c>
      <c r="C1951" t="s">
        <v>4885</v>
      </c>
      <c r="D1951" t="s">
        <v>88</v>
      </c>
      <c r="E1951">
        <v>12700</v>
      </c>
      <c r="F1951" t="s">
        <v>1415</v>
      </c>
      <c r="G1951" t="s">
        <v>1415</v>
      </c>
    </row>
    <row r="1952" spans="1:7" x14ac:dyDescent="0.3">
      <c r="A1952" t="s">
        <v>4858</v>
      </c>
      <c r="B1952" t="s">
        <v>4888</v>
      </c>
      <c r="C1952" t="s">
        <v>4885</v>
      </c>
      <c r="D1952" t="s">
        <v>88</v>
      </c>
      <c r="E1952">
        <v>12700</v>
      </c>
      <c r="F1952" t="s">
        <v>1415</v>
      </c>
      <c r="G1952" t="s">
        <v>1415</v>
      </c>
    </row>
    <row r="1953" spans="1:7" x14ac:dyDescent="0.3">
      <c r="A1953" t="s">
        <v>4858</v>
      </c>
      <c r="B1953" t="s">
        <v>4889</v>
      </c>
      <c r="C1953" t="s">
        <v>4885</v>
      </c>
      <c r="D1953" t="s">
        <v>88</v>
      </c>
      <c r="E1953">
        <v>12700</v>
      </c>
      <c r="F1953" t="s">
        <v>1415</v>
      </c>
      <c r="G1953" t="s">
        <v>1415</v>
      </c>
    </row>
    <row r="1954" spans="1:7" x14ac:dyDescent="0.3">
      <c r="A1954" t="s">
        <v>4858</v>
      </c>
      <c r="B1954" t="s">
        <v>4890</v>
      </c>
      <c r="C1954" t="s">
        <v>4885</v>
      </c>
      <c r="D1954" t="s">
        <v>88</v>
      </c>
      <c r="E1954">
        <v>12700</v>
      </c>
      <c r="F1954" t="s">
        <v>1415</v>
      </c>
      <c r="G1954" t="s">
        <v>1415</v>
      </c>
    </row>
    <row r="1955" spans="1:7" x14ac:dyDescent="0.3">
      <c r="A1955" t="s">
        <v>4858</v>
      </c>
      <c r="B1955" t="s">
        <v>4891</v>
      </c>
      <c r="C1955" t="s">
        <v>4885</v>
      </c>
      <c r="D1955" t="s">
        <v>88</v>
      </c>
      <c r="E1955">
        <v>12700</v>
      </c>
      <c r="F1955" t="s">
        <v>1415</v>
      </c>
      <c r="G1955" t="s">
        <v>1415</v>
      </c>
    </row>
    <row r="1956" spans="1:7" x14ac:dyDescent="0.3">
      <c r="A1956" t="s">
        <v>4858</v>
      </c>
      <c r="B1956" t="s">
        <v>4895</v>
      </c>
      <c r="C1956" t="s">
        <v>4893</v>
      </c>
      <c r="D1956" t="s">
        <v>88</v>
      </c>
      <c r="E1956">
        <v>10800</v>
      </c>
      <c r="F1956" t="s">
        <v>1415</v>
      </c>
      <c r="G1956" t="s">
        <v>1415</v>
      </c>
    </row>
    <row r="1957" spans="1:7" x14ac:dyDescent="0.3">
      <c r="A1957" t="s">
        <v>4858</v>
      </c>
      <c r="B1957" t="s">
        <v>4896</v>
      </c>
      <c r="C1957" t="s">
        <v>4893</v>
      </c>
      <c r="D1957" t="s">
        <v>88</v>
      </c>
      <c r="E1957">
        <v>10800</v>
      </c>
      <c r="F1957" t="s">
        <v>1415</v>
      </c>
      <c r="G1957" t="s">
        <v>1415</v>
      </c>
    </row>
    <row r="1958" spans="1:7" x14ac:dyDescent="0.3">
      <c r="A1958" t="s">
        <v>4858</v>
      </c>
      <c r="B1958" t="s">
        <v>4897</v>
      </c>
      <c r="C1958" t="s">
        <v>4893</v>
      </c>
      <c r="D1958" t="s">
        <v>88</v>
      </c>
      <c r="E1958">
        <v>10800</v>
      </c>
      <c r="F1958" t="s">
        <v>1415</v>
      </c>
      <c r="G1958" t="s">
        <v>1415</v>
      </c>
    </row>
    <row r="1959" spans="1:7" x14ac:dyDescent="0.3">
      <c r="A1959" t="s">
        <v>4858</v>
      </c>
      <c r="B1959" t="s">
        <v>4901</v>
      </c>
      <c r="C1959" t="s">
        <v>4900</v>
      </c>
      <c r="D1959" t="s">
        <v>88</v>
      </c>
      <c r="E1959">
        <v>10800</v>
      </c>
      <c r="F1959" t="s">
        <v>1415</v>
      </c>
      <c r="G1959" t="s">
        <v>1415</v>
      </c>
    </row>
    <row r="1960" spans="1:7" x14ac:dyDescent="0.3">
      <c r="A1960" t="s">
        <v>4858</v>
      </c>
      <c r="B1960" t="s">
        <v>4902</v>
      </c>
      <c r="C1960" t="s">
        <v>4903</v>
      </c>
      <c r="D1960" t="s">
        <v>85</v>
      </c>
      <c r="E1960">
        <v>6800</v>
      </c>
      <c r="F1960" t="s">
        <v>85</v>
      </c>
      <c r="G1960" t="s">
        <v>85</v>
      </c>
    </row>
    <row r="1961" spans="1:7" x14ac:dyDescent="0.3">
      <c r="A1961" t="s">
        <v>4858</v>
      </c>
      <c r="B1961" t="s">
        <v>4904</v>
      </c>
      <c r="C1961" t="s">
        <v>4903</v>
      </c>
      <c r="D1961" t="s">
        <v>85</v>
      </c>
      <c r="E1961">
        <v>6800</v>
      </c>
      <c r="F1961" t="s">
        <v>85</v>
      </c>
      <c r="G1961" t="s">
        <v>85</v>
      </c>
    </row>
    <row r="1962" spans="1:7" x14ac:dyDescent="0.3">
      <c r="A1962" t="s">
        <v>4621</v>
      </c>
      <c r="B1962" t="s">
        <v>5510</v>
      </c>
      <c r="C1962" t="s">
        <v>5508</v>
      </c>
      <c r="D1962" t="s">
        <v>85</v>
      </c>
      <c r="E1962">
        <v>3700</v>
      </c>
      <c r="F1962" t="s">
        <v>85</v>
      </c>
      <c r="G1962" t="s">
        <v>85</v>
      </c>
    </row>
    <row r="1963" spans="1:7" x14ac:dyDescent="0.3">
      <c r="A1963" t="s">
        <v>5017</v>
      </c>
      <c r="B1963" t="s">
        <v>5018</v>
      </c>
      <c r="C1963" t="s">
        <v>5019</v>
      </c>
      <c r="D1963" t="s">
        <v>85</v>
      </c>
      <c r="E1963">
        <v>0</v>
      </c>
      <c r="F1963" t="s">
        <v>85</v>
      </c>
      <c r="G1963" t="s">
        <v>85</v>
      </c>
    </row>
    <row r="1964" spans="1:7" x14ac:dyDescent="0.3">
      <c r="A1964" t="s">
        <v>5012</v>
      </c>
      <c r="B1964" t="s">
        <v>5013</v>
      </c>
      <c r="C1964" t="s">
        <v>5014</v>
      </c>
      <c r="D1964" t="s">
        <v>85</v>
      </c>
      <c r="E1964">
        <v>0</v>
      </c>
      <c r="F1964" t="s">
        <v>85</v>
      </c>
      <c r="G1964" t="s">
        <v>85</v>
      </c>
    </row>
    <row r="1965" spans="1:7" x14ac:dyDescent="0.3">
      <c r="A1965" t="s">
        <v>4858</v>
      </c>
      <c r="B1965" t="s">
        <v>4905</v>
      </c>
      <c r="C1965" t="s">
        <v>4903</v>
      </c>
      <c r="D1965" t="s">
        <v>85</v>
      </c>
      <c r="E1965">
        <v>6800</v>
      </c>
      <c r="F1965" t="s">
        <v>85</v>
      </c>
      <c r="G1965" t="s">
        <v>85</v>
      </c>
    </row>
    <row r="1966" spans="1:7" x14ac:dyDescent="0.3">
      <c r="A1966" t="s">
        <v>3469</v>
      </c>
      <c r="B1966" t="s">
        <v>3470</v>
      </c>
      <c r="C1966" t="s">
        <v>3471</v>
      </c>
      <c r="D1966" t="s">
        <v>85</v>
      </c>
      <c r="E1966">
        <v>800</v>
      </c>
      <c r="F1966" t="s">
        <v>85</v>
      </c>
      <c r="G1966" t="s">
        <v>85</v>
      </c>
    </row>
    <row r="1967" spans="1:7" x14ac:dyDescent="0.3">
      <c r="A1967" t="s">
        <v>7071</v>
      </c>
      <c r="B1967" t="s">
        <v>3470</v>
      </c>
      <c r="C1967" t="s">
        <v>7219</v>
      </c>
      <c r="D1967" t="s">
        <v>85</v>
      </c>
      <c r="E1967">
        <v>0</v>
      </c>
      <c r="F1967" t="s">
        <v>85</v>
      </c>
      <c r="G1967" t="s">
        <v>85</v>
      </c>
    </row>
    <row r="1968" spans="1:7" x14ac:dyDescent="0.3">
      <c r="A1968" t="s">
        <v>3253</v>
      </c>
      <c r="B1968" t="s">
        <v>3256</v>
      </c>
      <c r="C1968" t="s">
        <v>3257</v>
      </c>
      <c r="D1968" t="s">
        <v>85</v>
      </c>
      <c r="E1968">
        <v>1310</v>
      </c>
      <c r="F1968" t="s">
        <v>85</v>
      </c>
      <c r="G1968" t="s">
        <v>85</v>
      </c>
    </row>
    <row r="1969" spans="1:7" x14ac:dyDescent="0.3">
      <c r="A1969" t="s">
        <v>3845</v>
      </c>
      <c r="B1969" t="s">
        <v>4916</v>
      </c>
      <c r="C1969" t="s">
        <v>4917</v>
      </c>
      <c r="D1969" t="s">
        <v>85</v>
      </c>
      <c r="E1969">
        <v>0</v>
      </c>
      <c r="F1969" t="s">
        <v>85</v>
      </c>
      <c r="G1969" t="s">
        <v>85</v>
      </c>
    </row>
    <row r="1970" spans="1:7" x14ac:dyDescent="0.3">
      <c r="A1970" t="s">
        <v>4703</v>
      </c>
      <c r="B1970" t="s">
        <v>4704</v>
      </c>
      <c r="C1970" t="s">
        <v>4705</v>
      </c>
      <c r="D1970" t="s">
        <v>85</v>
      </c>
      <c r="E1970">
        <v>750</v>
      </c>
      <c r="F1970" t="s">
        <v>85</v>
      </c>
      <c r="G1970" t="s">
        <v>85</v>
      </c>
    </row>
    <row r="1971" spans="1:7" x14ac:dyDescent="0.3">
      <c r="A1971" t="s">
        <v>1801</v>
      </c>
      <c r="B1971" t="s">
        <v>4920</v>
      </c>
      <c r="C1971" t="s">
        <v>4921</v>
      </c>
      <c r="D1971" t="s">
        <v>88</v>
      </c>
      <c r="E1971">
        <v>86999</v>
      </c>
      <c r="F1971" t="s">
        <v>88</v>
      </c>
      <c r="G1971" t="s">
        <v>1475</v>
      </c>
    </row>
    <row r="1972" spans="1:7" x14ac:dyDescent="0.3">
      <c r="A1972" t="s">
        <v>2193</v>
      </c>
      <c r="B1972" t="s">
        <v>4922</v>
      </c>
      <c r="C1972" t="s">
        <v>4923</v>
      </c>
      <c r="D1972" t="s">
        <v>1455</v>
      </c>
      <c r="E1972">
        <v>148325</v>
      </c>
      <c r="F1972" t="s">
        <v>1455</v>
      </c>
      <c r="G1972" t="s">
        <v>1455</v>
      </c>
    </row>
    <row r="1973" spans="1:7" x14ac:dyDescent="0.3">
      <c r="A1973" t="s">
        <v>1896</v>
      </c>
      <c r="B1973" t="s">
        <v>4941</v>
      </c>
      <c r="C1973" t="s">
        <v>4942</v>
      </c>
      <c r="D1973" t="s">
        <v>88</v>
      </c>
      <c r="E1973">
        <v>16500</v>
      </c>
      <c r="F1973" t="s">
        <v>85</v>
      </c>
      <c r="G1973" t="s">
        <v>85</v>
      </c>
    </row>
    <row r="1974" spans="1:7" x14ac:dyDescent="0.3">
      <c r="A1974" t="s">
        <v>2292</v>
      </c>
      <c r="B1974" t="s">
        <v>4943</v>
      </c>
      <c r="C1974" t="s">
        <v>4944</v>
      </c>
      <c r="D1974" t="s">
        <v>85</v>
      </c>
      <c r="E1974">
        <v>1200</v>
      </c>
      <c r="F1974" t="s">
        <v>85</v>
      </c>
      <c r="G1974" t="s">
        <v>85</v>
      </c>
    </row>
    <row r="1975" spans="1:7" x14ac:dyDescent="0.3">
      <c r="A1975" t="s">
        <v>2292</v>
      </c>
      <c r="B1975" t="s">
        <v>3658</v>
      </c>
      <c r="C1975" t="s">
        <v>1295</v>
      </c>
      <c r="D1975" t="s">
        <v>88</v>
      </c>
      <c r="E1975">
        <v>14600</v>
      </c>
      <c r="F1975" t="s">
        <v>1415</v>
      </c>
      <c r="G1975" t="s">
        <v>1415</v>
      </c>
    </row>
    <row r="1976" spans="1:7" x14ac:dyDescent="0.3">
      <c r="A1976" t="s">
        <v>4003</v>
      </c>
      <c r="B1976" t="s">
        <v>4970</v>
      </c>
      <c r="C1976" t="s">
        <v>4971</v>
      </c>
      <c r="D1976" t="s">
        <v>85</v>
      </c>
      <c r="E1976">
        <v>0</v>
      </c>
      <c r="F1976" t="s">
        <v>85</v>
      </c>
      <c r="G1976" t="s">
        <v>85</v>
      </c>
    </row>
    <row r="1977" spans="1:7" x14ac:dyDescent="0.3">
      <c r="A1977" t="s">
        <v>4343</v>
      </c>
      <c r="B1977" t="s">
        <v>4423</v>
      </c>
      <c r="C1977" t="s">
        <v>4421</v>
      </c>
      <c r="D1977" t="s">
        <v>88</v>
      </c>
      <c r="E1977">
        <v>33340</v>
      </c>
      <c r="F1977" t="s">
        <v>1415</v>
      </c>
      <c r="G1977" t="s">
        <v>1415</v>
      </c>
    </row>
    <row r="1978" spans="1:7" x14ac:dyDescent="0.3">
      <c r="A1978" t="s">
        <v>2131</v>
      </c>
      <c r="B1978" t="s">
        <v>5927</v>
      </c>
      <c r="C1978" t="s">
        <v>5928</v>
      </c>
      <c r="D1978" t="s">
        <v>85</v>
      </c>
      <c r="E1978">
        <v>4990</v>
      </c>
      <c r="F1978" t="s">
        <v>85</v>
      </c>
      <c r="G1978" t="s">
        <v>85</v>
      </c>
    </row>
    <row r="1979" spans="1:7" x14ac:dyDescent="0.3">
      <c r="A1979" t="s">
        <v>2131</v>
      </c>
      <c r="B1979" t="s">
        <v>2141</v>
      </c>
      <c r="C1979" t="s">
        <v>547</v>
      </c>
      <c r="D1979" t="s">
        <v>85</v>
      </c>
      <c r="E1979">
        <v>2064</v>
      </c>
      <c r="F1979" t="s">
        <v>85</v>
      </c>
      <c r="G1979" t="s">
        <v>85</v>
      </c>
    </row>
    <row r="1980" spans="1:7" x14ac:dyDescent="0.3">
      <c r="A1980" t="s">
        <v>2150</v>
      </c>
      <c r="B1980" t="s">
        <v>2141</v>
      </c>
      <c r="C1980" t="s">
        <v>547</v>
      </c>
      <c r="D1980" t="s">
        <v>85</v>
      </c>
      <c r="E1980">
        <v>2064</v>
      </c>
      <c r="F1980" t="s">
        <v>85</v>
      </c>
      <c r="G1980" t="s">
        <v>85</v>
      </c>
    </row>
    <row r="1981" spans="1:7" x14ac:dyDescent="0.3">
      <c r="A1981" t="s">
        <v>2131</v>
      </c>
      <c r="B1981" t="s">
        <v>2142</v>
      </c>
      <c r="C1981" t="s">
        <v>547</v>
      </c>
      <c r="D1981" t="s">
        <v>85</v>
      </c>
      <c r="E1981">
        <v>2064</v>
      </c>
      <c r="F1981" t="s">
        <v>85</v>
      </c>
      <c r="G1981" t="s">
        <v>85</v>
      </c>
    </row>
    <row r="1982" spans="1:7" x14ac:dyDescent="0.3">
      <c r="A1982" t="s">
        <v>4945</v>
      </c>
      <c r="B1982" t="s">
        <v>4946</v>
      </c>
      <c r="C1982" t="s">
        <v>4947</v>
      </c>
      <c r="D1982" t="s">
        <v>85</v>
      </c>
      <c r="E1982">
        <v>0</v>
      </c>
      <c r="F1982" t="s">
        <v>85</v>
      </c>
      <c r="G1982" t="s">
        <v>85</v>
      </c>
    </row>
    <row r="1983" spans="1:7" x14ac:dyDescent="0.3">
      <c r="A1983" t="s">
        <v>4859</v>
      </c>
      <c r="B1983" t="s">
        <v>4862</v>
      </c>
      <c r="C1983" t="s">
        <v>4861</v>
      </c>
      <c r="D1983" t="s">
        <v>85</v>
      </c>
      <c r="E1983">
        <v>500</v>
      </c>
      <c r="F1983" t="s">
        <v>85</v>
      </c>
      <c r="G1983" t="s">
        <v>85</v>
      </c>
    </row>
    <row r="1984" spans="1:7" x14ac:dyDescent="0.3">
      <c r="A1984" t="s">
        <v>4023</v>
      </c>
      <c r="B1984" t="s">
        <v>4024</v>
      </c>
      <c r="C1984" t="s">
        <v>4022</v>
      </c>
      <c r="D1984" t="s">
        <v>85</v>
      </c>
      <c r="E1984">
        <v>703</v>
      </c>
      <c r="F1984" t="s">
        <v>85</v>
      </c>
      <c r="G1984" t="s">
        <v>85</v>
      </c>
    </row>
    <row r="1985" spans="1:7" x14ac:dyDescent="0.3">
      <c r="A1985" t="s">
        <v>4023</v>
      </c>
      <c r="B1985" t="s">
        <v>7634</v>
      </c>
      <c r="C1985" t="s">
        <v>7635</v>
      </c>
      <c r="D1985" t="s">
        <v>85</v>
      </c>
      <c r="E1985">
        <v>703</v>
      </c>
      <c r="F1985" t="s">
        <v>85</v>
      </c>
      <c r="G1985" t="s">
        <v>85</v>
      </c>
    </row>
    <row r="1986" spans="1:7" x14ac:dyDescent="0.3">
      <c r="A1986" t="s">
        <v>4950</v>
      </c>
      <c r="B1986" t="s">
        <v>4951</v>
      </c>
      <c r="C1986" t="s">
        <v>4952</v>
      </c>
      <c r="D1986" t="s">
        <v>85</v>
      </c>
      <c r="E1986">
        <v>0</v>
      </c>
      <c r="F1986" t="s">
        <v>85</v>
      </c>
      <c r="G1986" t="s">
        <v>85</v>
      </c>
    </row>
    <row r="1987" spans="1:7" x14ac:dyDescent="0.3">
      <c r="A1987" t="s">
        <v>4621</v>
      </c>
      <c r="B1987" t="s">
        <v>5511</v>
      </c>
      <c r="C1987" t="s">
        <v>5508</v>
      </c>
      <c r="D1987" t="s">
        <v>85</v>
      </c>
      <c r="E1987">
        <v>3700</v>
      </c>
      <c r="F1987" t="s">
        <v>85</v>
      </c>
      <c r="G1987" t="s">
        <v>85</v>
      </c>
    </row>
    <row r="1988" spans="1:7" x14ac:dyDescent="0.3">
      <c r="A1988" t="s">
        <v>1513</v>
      </c>
      <c r="B1988" t="s">
        <v>1514</v>
      </c>
      <c r="C1988" t="s">
        <v>1515</v>
      </c>
      <c r="D1988" t="s">
        <v>85</v>
      </c>
      <c r="E1988">
        <v>640</v>
      </c>
      <c r="F1988" t="s">
        <v>85</v>
      </c>
      <c r="G1988" t="s">
        <v>85</v>
      </c>
    </row>
    <row r="1989" spans="1:7" x14ac:dyDescent="0.3">
      <c r="A1989" t="s">
        <v>4953</v>
      </c>
      <c r="B1989" t="s">
        <v>4954</v>
      </c>
      <c r="C1989" t="s">
        <v>4955</v>
      </c>
      <c r="D1989" t="s">
        <v>85</v>
      </c>
      <c r="E1989">
        <v>0</v>
      </c>
      <c r="F1989" t="s">
        <v>85</v>
      </c>
      <c r="G1989" t="s">
        <v>85</v>
      </c>
    </row>
    <row r="1990" spans="1:7" x14ac:dyDescent="0.3">
      <c r="A1990" t="s">
        <v>4959</v>
      </c>
      <c r="B1990" t="s">
        <v>4960</v>
      </c>
      <c r="C1990" t="s">
        <v>4961</v>
      </c>
      <c r="D1990" t="s">
        <v>85</v>
      </c>
      <c r="E1990">
        <v>1200</v>
      </c>
      <c r="F1990" t="s">
        <v>85</v>
      </c>
      <c r="G1990" t="s">
        <v>85</v>
      </c>
    </row>
    <row r="1991" spans="1:7" x14ac:dyDescent="0.3">
      <c r="A1991" t="s">
        <v>4965</v>
      </c>
      <c r="B1991" t="s">
        <v>4968</v>
      </c>
      <c r="C1991" t="s">
        <v>4969</v>
      </c>
      <c r="D1991" t="s">
        <v>85</v>
      </c>
      <c r="E1991">
        <v>0</v>
      </c>
      <c r="F1991" t="s">
        <v>85</v>
      </c>
      <c r="G1991" t="s">
        <v>85</v>
      </c>
    </row>
    <row r="1992" spans="1:7" x14ac:dyDescent="0.3">
      <c r="A1992" t="s">
        <v>4962</v>
      </c>
      <c r="B1992" t="s">
        <v>4963</v>
      </c>
      <c r="C1992" t="s">
        <v>4964</v>
      </c>
      <c r="D1992" t="s">
        <v>85</v>
      </c>
      <c r="E1992">
        <v>620</v>
      </c>
      <c r="F1992" t="s">
        <v>85</v>
      </c>
      <c r="G1992" t="s">
        <v>85</v>
      </c>
    </row>
    <row r="1993" spans="1:7" x14ac:dyDescent="0.3">
      <c r="A1993" t="s">
        <v>4477</v>
      </c>
      <c r="B1993" t="s">
        <v>7245</v>
      </c>
      <c r="C1993" t="s">
        <v>7246</v>
      </c>
      <c r="D1993" t="s">
        <v>85</v>
      </c>
      <c r="E1993">
        <v>1805</v>
      </c>
      <c r="F1993" t="s">
        <v>85</v>
      </c>
      <c r="G1993" t="s">
        <v>85</v>
      </c>
    </row>
    <row r="1994" spans="1:7" x14ac:dyDescent="0.3">
      <c r="A1994" t="s">
        <v>4296</v>
      </c>
      <c r="B1994" t="s">
        <v>4976</v>
      </c>
      <c r="C1994" t="s">
        <v>4975</v>
      </c>
      <c r="D1994" t="s">
        <v>85</v>
      </c>
      <c r="E1994">
        <v>5443</v>
      </c>
      <c r="F1994" t="s">
        <v>85</v>
      </c>
      <c r="G1994" t="s">
        <v>85</v>
      </c>
    </row>
    <row r="1995" spans="1:7" x14ac:dyDescent="0.3">
      <c r="A1995" t="s">
        <v>4977</v>
      </c>
      <c r="B1995" t="s">
        <v>4978</v>
      </c>
      <c r="C1995" t="s">
        <v>4979</v>
      </c>
      <c r="D1995" t="s">
        <v>85</v>
      </c>
      <c r="E1995">
        <v>0</v>
      </c>
      <c r="F1995" t="s">
        <v>85</v>
      </c>
      <c r="G1995" t="s">
        <v>85</v>
      </c>
    </row>
    <row r="1996" spans="1:7" x14ac:dyDescent="0.3">
      <c r="A1996" t="s">
        <v>4343</v>
      </c>
      <c r="B1996" t="s">
        <v>4450</v>
      </c>
      <c r="C1996" t="s">
        <v>4430</v>
      </c>
      <c r="D1996" t="s">
        <v>88</v>
      </c>
      <c r="E1996">
        <v>10659</v>
      </c>
      <c r="F1996" t="s">
        <v>1415</v>
      </c>
      <c r="G1996" t="s">
        <v>1415</v>
      </c>
    </row>
    <row r="1997" spans="1:7" x14ac:dyDescent="0.3">
      <c r="A1997" t="s">
        <v>2171</v>
      </c>
      <c r="B1997" t="s">
        <v>5015</v>
      </c>
      <c r="C1997" t="s">
        <v>5016</v>
      </c>
      <c r="D1997" t="s">
        <v>85</v>
      </c>
      <c r="E1997">
        <v>0</v>
      </c>
      <c r="F1997" t="s">
        <v>85</v>
      </c>
      <c r="G1997" t="s">
        <v>85</v>
      </c>
    </row>
    <row r="1998" spans="1:7" x14ac:dyDescent="0.3">
      <c r="A1998" t="s">
        <v>1416</v>
      </c>
      <c r="B1998" t="s">
        <v>1448</v>
      </c>
      <c r="C1998" t="s">
        <v>1446</v>
      </c>
      <c r="D1998" t="s">
        <v>85</v>
      </c>
      <c r="E1998">
        <v>2850</v>
      </c>
      <c r="F1998" t="s">
        <v>85</v>
      </c>
      <c r="G1998" t="s">
        <v>85</v>
      </c>
    </row>
    <row r="1999" spans="1:7" x14ac:dyDescent="0.3">
      <c r="A1999" t="s">
        <v>1438</v>
      </c>
      <c r="B1999" t="s">
        <v>1448</v>
      </c>
      <c r="C1999" t="s">
        <v>1446</v>
      </c>
      <c r="D1999" t="s">
        <v>85</v>
      </c>
      <c r="E1999">
        <v>2850</v>
      </c>
      <c r="F1999" t="s">
        <v>85</v>
      </c>
      <c r="G1999" t="s">
        <v>85</v>
      </c>
    </row>
    <row r="2000" spans="1:7" x14ac:dyDescent="0.3">
      <c r="A2000" t="s">
        <v>1439</v>
      </c>
      <c r="B2000" t="s">
        <v>1448</v>
      </c>
      <c r="C2000" t="s">
        <v>1446</v>
      </c>
      <c r="D2000" t="s">
        <v>85</v>
      </c>
      <c r="E2000">
        <v>2850</v>
      </c>
      <c r="F2000" t="s">
        <v>85</v>
      </c>
      <c r="G2000" t="s">
        <v>85</v>
      </c>
    </row>
    <row r="2001" spans="1:7" x14ac:dyDescent="0.3">
      <c r="A2001" t="s">
        <v>1440</v>
      </c>
      <c r="B2001" t="s">
        <v>1448</v>
      </c>
      <c r="C2001" t="s">
        <v>1446</v>
      </c>
      <c r="D2001" t="s">
        <v>85</v>
      </c>
      <c r="E2001">
        <v>2850</v>
      </c>
      <c r="F2001" t="s">
        <v>85</v>
      </c>
      <c r="G2001" t="s">
        <v>85</v>
      </c>
    </row>
    <row r="2002" spans="1:7" x14ac:dyDescent="0.3">
      <c r="A2002" t="s">
        <v>1443</v>
      </c>
      <c r="B2002" t="s">
        <v>1448</v>
      </c>
      <c r="C2002" t="s">
        <v>1446</v>
      </c>
      <c r="D2002" t="s">
        <v>85</v>
      </c>
      <c r="E2002">
        <v>2850</v>
      </c>
      <c r="F2002" t="s">
        <v>85</v>
      </c>
      <c r="G2002" t="s">
        <v>85</v>
      </c>
    </row>
    <row r="2003" spans="1:7" x14ac:dyDescent="0.3">
      <c r="A2003" t="s">
        <v>4980</v>
      </c>
      <c r="B2003" t="s">
        <v>4981</v>
      </c>
      <c r="C2003" t="s">
        <v>4982</v>
      </c>
      <c r="D2003" t="s">
        <v>85</v>
      </c>
      <c r="E2003">
        <v>3291</v>
      </c>
      <c r="F2003" t="s">
        <v>85</v>
      </c>
      <c r="G2003" t="s">
        <v>85</v>
      </c>
    </row>
    <row r="2004" spans="1:7" x14ac:dyDescent="0.3">
      <c r="A2004" t="s">
        <v>6125</v>
      </c>
      <c r="B2004" t="s">
        <v>6230</v>
      </c>
      <c r="C2004" t="s">
        <v>6231</v>
      </c>
      <c r="D2004" t="s">
        <v>85</v>
      </c>
      <c r="E2004">
        <v>950</v>
      </c>
      <c r="F2004" t="s">
        <v>85</v>
      </c>
      <c r="G2004" t="s">
        <v>85</v>
      </c>
    </row>
    <row r="2005" spans="1:7" x14ac:dyDescent="0.3">
      <c r="A2005" t="s">
        <v>2952</v>
      </c>
      <c r="B2005" t="s">
        <v>2955</v>
      </c>
      <c r="C2005" t="s">
        <v>2954</v>
      </c>
      <c r="D2005" t="s">
        <v>85</v>
      </c>
      <c r="E2005">
        <v>500</v>
      </c>
      <c r="F2005" t="s">
        <v>85</v>
      </c>
      <c r="G2005" t="s">
        <v>85</v>
      </c>
    </row>
    <row r="2006" spans="1:7" x14ac:dyDescent="0.3">
      <c r="A2006" t="s">
        <v>4990</v>
      </c>
      <c r="B2006" t="s">
        <v>4991</v>
      </c>
      <c r="C2006" t="s">
        <v>4992</v>
      </c>
      <c r="D2006" t="s">
        <v>85</v>
      </c>
      <c r="E2006">
        <v>0</v>
      </c>
      <c r="F2006" t="s">
        <v>85</v>
      </c>
      <c r="G2006" t="s">
        <v>85</v>
      </c>
    </row>
    <row r="2007" spans="1:7" x14ac:dyDescent="0.3">
      <c r="A2007" t="s">
        <v>4990</v>
      </c>
      <c r="B2007" t="s">
        <v>4993</v>
      </c>
      <c r="C2007" t="s">
        <v>4994</v>
      </c>
      <c r="D2007" t="s">
        <v>85</v>
      </c>
      <c r="E2007">
        <v>0</v>
      </c>
      <c r="F2007" t="s">
        <v>85</v>
      </c>
      <c r="G2007" t="s">
        <v>85</v>
      </c>
    </row>
    <row r="2008" spans="1:7" x14ac:dyDescent="0.3">
      <c r="A2008" t="s">
        <v>4106</v>
      </c>
      <c r="B2008" t="s">
        <v>5004</v>
      </c>
      <c r="C2008" t="s">
        <v>5005</v>
      </c>
      <c r="D2008" t="s">
        <v>85</v>
      </c>
      <c r="E2008">
        <v>0</v>
      </c>
      <c r="F2008" t="s">
        <v>85</v>
      </c>
      <c r="G2008" t="s">
        <v>85</v>
      </c>
    </row>
    <row r="2009" spans="1:7" x14ac:dyDescent="0.3">
      <c r="A2009" t="s">
        <v>5006</v>
      </c>
      <c r="B2009" t="s">
        <v>5007</v>
      </c>
      <c r="C2009" t="s">
        <v>5008</v>
      </c>
      <c r="D2009" t="s">
        <v>85</v>
      </c>
      <c r="E2009">
        <v>0</v>
      </c>
      <c r="F2009" t="s">
        <v>85</v>
      </c>
      <c r="G2009" t="s">
        <v>85</v>
      </c>
    </row>
    <row r="2010" spans="1:7" x14ac:dyDescent="0.3">
      <c r="A2010" t="s">
        <v>7910</v>
      </c>
      <c r="B2010" t="s">
        <v>7911</v>
      </c>
      <c r="C2010" t="s">
        <v>7912</v>
      </c>
      <c r="D2010" t="s">
        <v>85</v>
      </c>
      <c r="E2010">
        <v>900</v>
      </c>
      <c r="F2010" t="s">
        <v>85</v>
      </c>
      <c r="G2010" t="s">
        <v>85</v>
      </c>
    </row>
    <row r="2011" spans="1:7" x14ac:dyDescent="0.3">
      <c r="A2011" t="s">
        <v>2292</v>
      </c>
      <c r="B2011" t="s">
        <v>4370</v>
      </c>
      <c r="C2011" t="s">
        <v>4362</v>
      </c>
      <c r="D2011" t="s">
        <v>88</v>
      </c>
      <c r="E2011">
        <v>8619</v>
      </c>
      <c r="F2011" t="s">
        <v>1415</v>
      </c>
      <c r="G2011" t="s">
        <v>1415</v>
      </c>
    </row>
    <row r="2012" spans="1:7" x14ac:dyDescent="0.3">
      <c r="A2012" t="s">
        <v>5020</v>
      </c>
      <c r="B2012" t="s">
        <v>5021</v>
      </c>
      <c r="C2012" t="s">
        <v>5022</v>
      </c>
      <c r="D2012" t="s">
        <v>85</v>
      </c>
      <c r="E2012">
        <v>0</v>
      </c>
      <c r="F2012" t="s">
        <v>85</v>
      </c>
      <c r="G2012" t="s">
        <v>85</v>
      </c>
    </row>
    <row r="2013" spans="1:7" x14ac:dyDescent="0.3">
      <c r="A2013" t="s">
        <v>5020</v>
      </c>
      <c r="B2013" t="s">
        <v>5023</v>
      </c>
      <c r="C2013" t="s">
        <v>5024</v>
      </c>
      <c r="D2013" t="s">
        <v>85</v>
      </c>
      <c r="E2013">
        <v>0</v>
      </c>
      <c r="F2013" t="s">
        <v>85</v>
      </c>
      <c r="G2013" t="s">
        <v>85</v>
      </c>
    </row>
    <row r="2014" spans="1:7" x14ac:dyDescent="0.3">
      <c r="A2014" t="s">
        <v>5020</v>
      </c>
      <c r="B2014" t="s">
        <v>5025</v>
      </c>
      <c r="C2014" t="s">
        <v>5026</v>
      </c>
      <c r="D2014" t="s">
        <v>85</v>
      </c>
      <c r="E2014">
        <v>0</v>
      </c>
      <c r="F2014" t="s">
        <v>85</v>
      </c>
      <c r="G2014" t="s">
        <v>85</v>
      </c>
    </row>
    <row r="2015" spans="1:7" x14ac:dyDescent="0.3">
      <c r="A2015" t="s">
        <v>5020</v>
      </c>
      <c r="B2015" t="s">
        <v>5027</v>
      </c>
      <c r="C2015" t="s">
        <v>5028</v>
      </c>
      <c r="D2015" t="s">
        <v>85</v>
      </c>
      <c r="E2015">
        <v>0</v>
      </c>
      <c r="F2015" t="s">
        <v>85</v>
      </c>
      <c r="G2015" t="s">
        <v>85</v>
      </c>
    </row>
    <row r="2016" spans="1:7" x14ac:dyDescent="0.3">
      <c r="A2016" t="s">
        <v>5020</v>
      </c>
      <c r="B2016" t="s">
        <v>5029</v>
      </c>
      <c r="C2016" t="s">
        <v>5030</v>
      </c>
      <c r="D2016" t="s">
        <v>85</v>
      </c>
      <c r="E2016">
        <v>0</v>
      </c>
      <c r="F2016" t="s">
        <v>85</v>
      </c>
      <c r="G2016" t="s">
        <v>85</v>
      </c>
    </row>
    <row r="2017" spans="1:7" x14ac:dyDescent="0.3">
      <c r="A2017" t="s">
        <v>2662</v>
      </c>
      <c r="B2017" t="s">
        <v>5031</v>
      </c>
      <c r="C2017" t="s">
        <v>5032</v>
      </c>
      <c r="D2017" t="s">
        <v>85</v>
      </c>
      <c r="E2017">
        <v>4791</v>
      </c>
      <c r="F2017" t="s">
        <v>85</v>
      </c>
      <c r="G2017" t="s">
        <v>85</v>
      </c>
    </row>
    <row r="2018" spans="1:7" x14ac:dyDescent="0.3">
      <c r="A2018" t="s">
        <v>2662</v>
      </c>
      <c r="B2018" t="s">
        <v>5040</v>
      </c>
      <c r="C2018" t="s">
        <v>5041</v>
      </c>
      <c r="D2018" t="s">
        <v>85</v>
      </c>
      <c r="E2018">
        <v>4173</v>
      </c>
      <c r="F2018" t="s">
        <v>85</v>
      </c>
      <c r="G2018" t="s">
        <v>85</v>
      </c>
    </row>
    <row r="2019" spans="1:7" x14ac:dyDescent="0.3">
      <c r="A2019" t="s">
        <v>1707</v>
      </c>
      <c r="B2019" t="s">
        <v>5045</v>
      </c>
      <c r="C2019" t="s">
        <v>5046</v>
      </c>
      <c r="D2019" t="s">
        <v>85</v>
      </c>
      <c r="E2019">
        <v>510</v>
      </c>
      <c r="F2019" t="s">
        <v>85</v>
      </c>
      <c r="G2019" t="s">
        <v>85</v>
      </c>
    </row>
    <row r="2020" spans="1:7" x14ac:dyDescent="0.3">
      <c r="A2020" t="s">
        <v>5042</v>
      </c>
      <c r="B2020" t="s">
        <v>5043</v>
      </c>
      <c r="C2020" t="s">
        <v>5044</v>
      </c>
      <c r="D2020" t="s">
        <v>85</v>
      </c>
      <c r="E2020">
        <v>1610</v>
      </c>
      <c r="F2020" t="s">
        <v>85</v>
      </c>
      <c r="G2020" t="s">
        <v>85</v>
      </c>
    </row>
    <row r="2021" spans="1:7" x14ac:dyDescent="0.3">
      <c r="A2021" t="s">
        <v>2662</v>
      </c>
      <c r="B2021" t="s">
        <v>5050</v>
      </c>
      <c r="C2021" t="s">
        <v>5051</v>
      </c>
      <c r="D2021" t="s">
        <v>88</v>
      </c>
      <c r="E2021">
        <v>7938</v>
      </c>
      <c r="F2021" t="s">
        <v>85</v>
      </c>
      <c r="G2021" t="s">
        <v>85</v>
      </c>
    </row>
    <row r="2022" spans="1:7" x14ac:dyDescent="0.3">
      <c r="A2022" t="s">
        <v>5052</v>
      </c>
      <c r="B2022" t="s">
        <v>5053</v>
      </c>
      <c r="C2022" t="s">
        <v>5054</v>
      </c>
      <c r="D2022" t="s">
        <v>88</v>
      </c>
      <c r="E2022">
        <v>9500</v>
      </c>
      <c r="F2022" t="s">
        <v>85</v>
      </c>
      <c r="G2022" t="s">
        <v>85</v>
      </c>
    </row>
    <row r="2023" spans="1:7" x14ac:dyDescent="0.3">
      <c r="A2023" t="s">
        <v>5055</v>
      </c>
      <c r="B2023" t="s">
        <v>5056</v>
      </c>
      <c r="C2023" t="s">
        <v>5057</v>
      </c>
      <c r="D2023" t="s">
        <v>88</v>
      </c>
      <c r="E2023">
        <v>8000</v>
      </c>
      <c r="F2023" t="s">
        <v>85</v>
      </c>
      <c r="G2023" t="s">
        <v>85</v>
      </c>
    </row>
    <row r="2024" spans="1:7" x14ac:dyDescent="0.3">
      <c r="A2024" t="s">
        <v>2662</v>
      </c>
      <c r="B2024" t="s">
        <v>5064</v>
      </c>
      <c r="C2024" t="s">
        <v>5065</v>
      </c>
      <c r="D2024" t="s">
        <v>88</v>
      </c>
      <c r="E2024">
        <v>52617</v>
      </c>
      <c r="F2024" t="s">
        <v>88</v>
      </c>
      <c r="G2024" t="s">
        <v>1475</v>
      </c>
    </row>
    <row r="2025" spans="1:7" x14ac:dyDescent="0.3">
      <c r="A2025" t="s">
        <v>4965</v>
      </c>
      <c r="B2025" t="s">
        <v>4966</v>
      </c>
      <c r="C2025" t="s">
        <v>4967</v>
      </c>
      <c r="D2025" t="s">
        <v>85</v>
      </c>
      <c r="E2025">
        <v>0</v>
      </c>
      <c r="F2025" t="s">
        <v>85</v>
      </c>
      <c r="G2025" t="s">
        <v>85</v>
      </c>
    </row>
    <row r="2026" spans="1:7" x14ac:dyDescent="0.3">
      <c r="A2026" t="s">
        <v>3955</v>
      </c>
      <c r="B2026" t="s">
        <v>7528</v>
      </c>
      <c r="C2026" t="s">
        <v>7518</v>
      </c>
      <c r="D2026" t="s">
        <v>85</v>
      </c>
      <c r="E2026">
        <v>1588</v>
      </c>
      <c r="F2026" t="s">
        <v>85</v>
      </c>
      <c r="G2026" t="s">
        <v>85</v>
      </c>
    </row>
    <row r="2027" spans="1:7" x14ac:dyDescent="0.3">
      <c r="A2027" t="s">
        <v>1713</v>
      </c>
      <c r="B2027" t="s">
        <v>1874</v>
      </c>
      <c r="C2027" t="s">
        <v>1875</v>
      </c>
      <c r="D2027" t="s">
        <v>85</v>
      </c>
      <c r="E2027">
        <v>612</v>
      </c>
      <c r="F2027" t="s">
        <v>85</v>
      </c>
      <c r="G2027" t="s">
        <v>85</v>
      </c>
    </row>
    <row r="2028" spans="1:7" x14ac:dyDescent="0.3">
      <c r="A2028" t="s">
        <v>2662</v>
      </c>
      <c r="B2028" t="s">
        <v>6512</v>
      </c>
      <c r="C2028" t="s">
        <v>6513</v>
      </c>
      <c r="D2028" t="s">
        <v>88</v>
      </c>
      <c r="E2028">
        <v>23831</v>
      </c>
      <c r="F2028" t="s">
        <v>1415</v>
      </c>
      <c r="G2028" t="s">
        <v>1415</v>
      </c>
    </row>
    <row r="2029" spans="1:7" x14ac:dyDescent="0.3">
      <c r="A2029" t="s">
        <v>3955</v>
      </c>
      <c r="B2029" t="s">
        <v>7529</v>
      </c>
      <c r="C2029" t="s">
        <v>7518</v>
      </c>
      <c r="D2029" t="s">
        <v>85</v>
      </c>
      <c r="E2029">
        <v>1588</v>
      </c>
      <c r="F2029" t="s">
        <v>85</v>
      </c>
      <c r="G2029" t="s">
        <v>85</v>
      </c>
    </row>
    <row r="2030" spans="1:7" x14ac:dyDescent="0.3">
      <c r="A2030" t="s">
        <v>2662</v>
      </c>
      <c r="B2030" t="s">
        <v>5907</v>
      </c>
      <c r="C2030" t="s">
        <v>5908</v>
      </c>
      <c r="D2030" t="s">
        <v>88</v>
      </c>
      <c r="E2030">
        <v>8390</v>
      </c>
      <c r="F2030" t="s">
        <v>85</v>
      </c>
      <c r="G2030" t="s">
        <v>85</v>
      </c>
    </row>
    <row r="2031" spans="1:7" x14ac:dyDescent="0.3">
      <c r="A2031" t="s">
        <v>5241</v>
      </c>
      <c r="B2031" t="s">
        <v>5242</v>
      </c>
      <c r="C2031" t="s">
        <v>5243</v>
      </c>
      <c r="D2031" t="s">
        <v>85</v>
      </c>
      <c r="E2031">
        <v>0</v>
      </c>
      <c r="F2031" t="s">
        <v>85</v>
      </c>
      <c r="G2031" t="s">
        <v>85</v>
      </c>
    </row>
    <row r="2032" spans="1:7" x14ac:dyDescent="0.3">
      <c r="A2032" t="s">
        <v>2662</v>
      </c>
      <c r="B2032" t="s">
        <v>7220</v>
      </c>
      <c r="C2032" t="s">
        <v>7221</v>
      </c>
      <c r="D2032" t="s">
        <v>88</v>
      </c>
      <c r="E2032">
        <v>6849</v>
      </c>
      <c r="F2032" t="s">
        <v>85</v>
      </c>
      <c r="G2032" t="s">
        <v>85</v>
      </c>
    </row>
    <row r="2033" spans="1:7" x14ac:dyDescent="0.3">
      <c r="A2033" t="s">
        <v>5055</v>
      </c>
      <c r="B2033" t="s">
        <v>5088</v>
      </c>
      <c r="C2033" t="s">
        <v>5089</v>
      </c>
      <c r="D2033" t="s">
        <v>85</v>
      </c>
      <c r="E2033">
        <v>0</v>
      </c>
      <c r="F2033" t="s">
        <v>85</v>
      </c>
      <c r="G2033" t="s">
        <v>85</v>
      </c>
    </row>
    <row r="2034" spans="1:7" x14ac:dyDescent="0.3">
      <c r="A2034" t="s">
        <v>5241</v>
      </c>
      <c r="B2034" t="s">
        <v>5244</v>
      </c>
      <c r="C2034" t="s">
        <v>5245</v>
      </c>
      <c r="D2034" t="s">
        <v>85</v>
      </c>
      <c r="E2034">
        <v>0</v>
      </c>
      <c r="F2034" t="s">
        <v>85</v>
      </c>
      <c r="G2034" t="s">
        <v>85</v>
      </c>
    </row>
    <row r="2035" spans="1:7" x14ac:dyDescent="0.3">
      <c r="A2035" t="s">
        <v>5080</v>
      </c>
      <c r="B2035" t="s">
        <v>5090</v>
      </c>
      <c r="C2035" t="s">
        <v>5091</v>
      </c>
      <c r="D2035" t="s">
        <v>85</v>
      </c>
      <c r="E2035">
        <v>1560</v>
      </c>
      <c r="F2035" t="s">
        <v>85</v>
      </c>
      <c r="G2035" t="s">
        <v>85</v>
      </c>
    </row>
    <row r="2036" spans="1:7" x14ac:dyDescent="0.3">
      <c r="A2036" t="s">
        <v>1707</v>
      </c>
      <c r="B2036" t="s">
        <v>5092</v>
      </c>
      <c r="C2036" t="s">
        <v>5093</v>
      </c>
      <c r="D2036" t="s">
        <v>88</v>
      </c>
      <c r="E2036">
        <v>14500</v>
      </c>
      <c r="F2036" t="s">
        <v>85</v>
      </c>
      <c r="G2036" t="s">
        <v>85</v>
      </c>
    </row>
    <row r="2037" spans="1:7" x14ac:dyDescent="0.3">
      <c r="A2037" t="s">
        <v>5241</v>
      </c>
      <c r="B2037" t="s">
        <v>5246</v>
      </c>
      <c r="C2037" t="s">
        <v>5247</v>
      </c>
      <c r="D2037" t="s">
        <v>85</v>
      </c>
      <c r="E2037">
        <v>0</v>
      </c>
      <c r="F2037" t="s">
        <v>85</v>
      </c>
      <c r="G2037" t="s">
        <v>85</v>
      </c>
    </row>
    <row r="2038" spans="1:7" x14ac:dyDescent="0.3">
      <c r="A2038" t="s">
        <v>4017</v>
      </c>
      <c r="B2038" t="s">
        <v>5094</v>
      </c>
      <c r="C2038" t="s">
        <v>5095</v>
      </c>
      <c r="D2038" t="s">
        <v>85</v>
      </c>
      <c r="E2038">
        <v>0</v>
      </c>
      <c r="F2038" t="s">
        <v>85</v>
      </c>
      <c r="G2038" t="s">
        <v>85</v>
      </c>
    </row>
    <row r="2039" spans="1:7" x14ac:dyDescent="0.3">
      <c r="A2039" t="s">
        <v>2662</v>
      </c>
      <c r="B2039" t="s">
        <v>5872</v>
      </c>
      <c r="C2039" t="s">
        <v>5873</v>
      </c>
      <c r="D2039" t="s">
        <v>88</v>
      </c>
      <c r="E2039">
        <v>36287</v>
      </c>
      <c r="F2039" t="s">
        <v>1415</v>
      </c>
      <c r="G2039" t="s">
        <v>1415</v>
      </c>
    </row>
    <row r="2040" spans="1:7" x14ac:dyDescent="0.3">
      <c r="A2040" t="s">
        <v>5241</v>
      </c>
      <c r="B2040" t="s">
        <v>5248</v>
      </c>
      <c r="C2040" t="s">
        <v>5249</v>
      </c>
      <c r="D2040" t="s">
        <v>85</v>
      </c>
      <c r="E2040">
        <v>0</v>
      </c>
      <c r="F2040" t="s">
        <v>85</v>
      </c>
      <c r="G2040" t="s">
        <v>85</v>
      </c>
    </row>
    <row r="2041" spans="1:7" x14ac:dyDescent="0.3">
      <c r="A2041" t="s">
        <v>4017</v>
      </c>
      <c r="B2041" t="s">
        <v>5098</v>
      </c>
      <c r="C2041" t="s">
        <v>5099</v>
      </c>
      <c r="D2041" t="s">
        <v>85</v>
      </c>
      <c r="E2041">
        <v>0</v>
      </c>
      <c r="F2041" t="s">
        <v>85</v>
      </c>
      <c r="G2041" t="s">
        <v>85</v>
      </c>
    </row>
    <row r="2042" spans="1:7" x14ac:dyDescent="0.3">
      <c r="A2042" t="s">
        <v>5100</v>
      </c>
      <c r="B2042" t="s">
        <v>5101</v>
      </c>
      <c r="C2042" t="s">
        <v>5102</v>
      </c>
      <c r="D2042" t="s">
        <v>85</v>
      </c>
      <c r="E2042">
        <v>1424</v>
      </c>
      <c r="F2042" t="s">
        <v>85</v>
      </c>
      <c r="G2042" t="s">
        <v>85</v>
      </c>
    </row>
    <row r="2043" spans="1:7" x14ac:dyDescent="0.3">
      <c r="A2043" t="s">
        <v>5100</v>
      </c>
      <c r="B2043" t="s">
        <v>5103</v>
      </c>
      <c r="C2043" t="s">
        <v>5104</v>
      </c>
      <c r="D2043" t="s">
        <v>85</v>
      </c>
      <c r="E2043">
        <v>1179</v>
      </c>
      <c r="F2043" t="s">
        <v>85</v>
      </c>
      <c r="G2043" t="s">
        <v>85</v>
      </c>
    </row>
    <row r="2044" spans="1:7" x14ac:dyDescent="0.3">
      <c r="A2044" t="s">
        <v>5378</v>
      </c>
      <c r="B2044" t="s">
        <v>5379</v>
      </c>
      <c r="C2044" t="s">
        <v>5380</v>
      </c>
      <c r="D2044" t="s">
        <v>85</v>
      </c>
      <c r="E2044">
        <v>0</v>
      </c>
      <c r="F2044" t="s">
        <v>85</v>
      </c>
      <c r="G2044" t="s">
        <v>85</v>
      </c>
    </row>
    <row r="2045" spans="1:7" x14ac:dyDescent="0.3">
      <c r="A2045" t="s">
        <v>4361</v>
      </c>
      <c r="B2045" t="s">
        <v>4367</v>
      </c>
      <c r="C2045" t="s">
        <v>4362</v>
      </c>
      <c r="D2045" t="s">
        <v>88</v>
      </c>
      <c r="E2045">
        <v>8619</v>
      </c>
      <c r="F2045" t="s">
        <v>1415</v>
      </c>
      <c r="G2045" t="s">
        <v>1415</v>
      </c>
    </row>
    <row r="2046" spans="1:7" x14ac:dyDescent="0.3">
      <c r="A2046" t="s">
        <v>5111</v>
      </c>
      <c r="B2046" t="s">
        <v>5112</v>
      </c>
      <c r="C2046" t="s">
        <v>5113</v>
      </c>
      <c r="D2046" t="s">
        <v>85</v>
      </c>
      <c r="E2046">
        <v>0</v>
      </c>
      <c r="F2046" t="s">
        <v>85</v>
      </c>
      <c r="G2046" t="s">
        <v>85</v>
      </c>
    </row>
    <row r="2047" spans="1:7" x14ac:dyDescent="0.3">
      <c r="A2047" t="s">
        <v>3135</v>
      </c>
      <c r="B2047" t="s">
        <v>5405</v>
      </c>
      <c r="C2047" t="s">
        <v>5406</v>
      </c>
      <c r="D2047" t="s">
        <v>85</v>
      </c>
      <c r="E2047">
        <v>0</v>
      </c>
      <c r="F2047" t="s">
        <v>85</v>
      </c>
      <c r="G2047" t="s">
        <v>85</v>
      </c>
    </row>
    <row r="2048" spans="1:7" x14ac:dyDescent="0.3">
      <c r="A2048" t="s">
        <v>5189</v>
      </c>
      <c r="B2048" t="s">
        <v>5190</v>
      </c>
      <c r="C2048" t="s">
        <v>5191</v>
      </c>
      <c r="D2048" t="s">
        <v>85</v>
      </c>
      <c r="E2048">
        <v>600</v>
      </c>
      <c r="F2048" t="s">
        <v>85</v>
      </c>
      <c r="G2048" t="s">
        <v>85</v>
      </c>
    </row>
    <row r="2049" spans="1:7" x14ac:dyDescent="0.3">
      <c r="A2049" t="s">
        <v>5189</v>
      </c>
      <c r="B2049" t="s">
        <v>5192</v>
      </c>
      <c r="C2049" t="s">
        <v>5193</v>
      </c>
      <c r="D2049" t="s">
        <v>85</v>
      </c>
      <c r="E2049">
        <v>500</v>
      </c>
      <c r="F2049" t="s">
        <v>85</v>
      </c>
      <c r="G2049" t="s">
        <v>85</v>
      </c>
    </row>
    <row r="2050" spans="1:7" x14ac:dyDescent="0.3">
      <c r="A2050" t="s">
        <v>5189</v>
      </c>
      <c r="B2050" t="s">
        <v>5194</v>
      </c>
      <c r="C2050" t="s">
        <v>5195</v>
      </c>
      <c r="D2050" t="s">
        <v>85</v>
      </c>
      <c r="E2050">
        <v>0</v>
      </c>
      <c r="F2050" t="s">
        <v>85</v>
      </c>
      <c r="G2050" t="s">
        <v>85</v>
      </c>
    </row>
    <row r="2051" spans="1:7" x14ac:dyDescent="0.3">
      <c r="A2051" t="s">
        <v>3594</v>
      </c>
      <c r="B2051" t="s">
        <v>3606</v>
      </c>
      <c r="C2051" t="s">
        <v>559</v>
      </c>
      <c r="D2051" t="s">
        <v>85</v>
      </c>
      <c r="E2051">
        <v>3800</v>
      </c>
      <c r="F2051" t="s">
        <v>85</v>
      </c>
      <c r="G2051" t="s">
        <v>85</v>
      </c>
    </row>
    <row r="2052" spans="1:7" x14ac:dyDescent="0.3">
      <c r="A2052" t="s">
        <v>1949</v>
      </c>
      <c r="B2052" t="s">
        <v>3606</v>
      </c>
      <c r="C2052" t="s">
        <v>559</v>
      </c>
      <c r="D2052" t="s">
        <v>85</v>
      </c>
      <c r="E2052">
        <v>3800</v>
      </c>
      <c r="F2052" t="s">
        <v>85</v>
      </c>
      <c r="G2052" t="s">
        <v>85</v>
      </c>
    </row>
    <row r="2053" spans="1:7" x14ac:dyDescent="0.3">
      <c r="A2053" t="s">
        <v>2524</v>
      </c>
      <c r="B2053" t="s">
        <v>3606</v>
      </c>
      <c r="C2053" t="s">
        <v>559</v>
      </c>
      <c r="D2053" t="s">
        <v>85</v>
      </c>
      <c r="E2053">
        <v>3800</v>
      </c>
      <c r="F2053" t="s">
        <v>85</v>
      </c>
      <c r="G2053" t="s">
        <v>85</v>
      </c>
    </row>
    <row r="2054" spans="1:7" x14ac:dyDescent="0.3">
      <c r="A2054" t="s">
        <v>5119</v>
      </c>
      <c r="B2054" t="s">
        <v>5120</v>
      </c>
      <c r="C2054" t="s">
        <v>5121</v>
      </c>
      <c r="D2054" t="s">
        <v>85</v>
      </c>
      <c r="E2054">
        <v>0</v>
      </c>
      <c r="F2054" t="s">
        <v>85</v>
      </c>
      <c r="G2054" t="s">
        <v>85</v>
      </c>
    </row>
    <row r="2055" spans="1:7" x14ac:dyDescent="0.3">
      <c r="A2055" t="s">
        <v>1774</v>
      </c>
      <c r="B2055" t="s">
        <v>5122</v>
      </c>
      <c r="C2055" t="s">
        <v>5123</v>
      </c>
      <c r="D2055" t="s">
        <v>85</v>
      </c>
      <c r="E2055">
        <v>2300</v>
      </c>
      <c r="F2055" t="s">
        <v>85</v>
      </c>
      <c r="G2055" t="s">
        <v>85</v>
      </c>
    </row>
    <row r="2056" spans="1:7" x14ac:dyDescent="0.3">
      <c r="A2056" t="s">
        <v>1949</v>
      </c>
      <c r="B2056" t="s">
        <v>5122</v>
      </c>
      <c r="C2056" t="s">
        <v>5123</v>
      </c>
      <c r="D2056" t="s">
        <v>85</v>
      </c>
      <c r="E2056">
        <v>2300</v>
      </c>
      <c r="F2056" t="s">
        <v>85</v>
      </c>
      <c r="G2056" t="s">
        <v>85</v>
      </c>
    </row>
    <row r="2057" spans="1:7" x14ac:dyDescent="0.3">
      <c r="A2057" t="s">
        <v>1770</v>
      </c>
      <c r="B2057" t="s">
        <v>5122</v>
      </c>
      <c r="C2057" t="s">
        <v>5123</v>
      </c>
      <c r="D2057" t="s">
        <v>85</v>
      </c>
      <c r="E2057">
        <v>2300</v>
      </c>
      <c r="F2057" t="s">
        <v>85</v>
      </c>
      <c r="G2057" t="s">
        <v>85</v>
      </c>
    </row>
    <row r="2058" spans="1:7" x14ac:dyDescent="0.3">
      <c r="A2058" t="s">
        <v>7481</v>
      </c>
      <c r="B2058" t="s">
        <v>7484</v>
      </c>
      <c r="C2058" t="s">
        <v>7485</v>
      </c>
      <c r="D2058" t="s">
        <v>85</v>
      </c>
      <c r="E2058">
        <v>598</v>
      </c>
      <c r="F2058" t="s">
        <v>85</v>
      </c>
      <c r="G2058" t="s">
        <v>85</v>
      </c>
    </row>
    <row r="2059" spans="1:7" x14ac:dyDescent="0.3">
      <c r="A2059" t="s">
        <v>6105</v>
      </c>
      <c r="B2059" t="s">
        <v>6106</v>
      </c>
      <c r="C2059" t="s">
        <v>6107</v>
      </c>
      <c r="D2059" t="s">
        <v>85</v>
      </c>
      <c r="E2059">
        <v>0</v>
      </c>
      <c r="F2059" t="s">
        <v>85</v>
      </c>
      <c r="G2059" t="s">
        <v>85</v>
      </c>
    </row>
    <row r="2060" spans="1:7" x14ac:dyDescent="0.3">
      <c r="A2060" t="s">
        <v>5208</v>
      </c>
      <c r="B2060" t="s">
        <v>5209</v>
      </c>
      <c r="C2060" t="s">
        <v>5210</v>
      </c>
      <c r="D2060" t="s">
        <v>85</v>
      </c>
      <c r="E2060">
        <v>0</v>
      </c>
      <c r="F2060" t="s">
        <v>85</v>
      </c>
      <c r="G2060" t="s">
        <v>85</v>
      </c>
    </row>
    <row r="2061" spans="1:7" x14ac:dyDescent="0.3">
      <c r="A2061" t="s">
        <v>5208</v>
      </c>
      <c r="B2061" t="s">
        <v>5211</v>
      </c>
      <c r="C2061" t="s">
        <v>5212</v>
      </c>
      <c r="D2061" t="s">
        <v>85</v>
      </c>
      <c r="E2061">
        <v>1610</v>
      </c>
      <c r="F2061" t="s">
        <v>85</v>
      </c>
      <c r="G2061" t="s">
        <v>85</v>
      </c>
    </row>
    <row r="2062" spans="1:7" x14ac:dyDescent="0.3">
      <c r="A2062" t="s">
        <v>5208</v>
      </c>
      <c r="B2062" t="s">
        <v>5213</v>
      </c>
      <c r="C2062" t="s">
        <v>5214</v>
      </c>
      <c r="D2062" t="s">
        <v>85</v>
      </c>
      <c r="E2062">
        <v>1610</v>
      </c>
      <c r="F2062" t="s">
        <v>85</v>
      </c>
      <c r="G2062" t="s">
        <v>85</v>
      </c>
    </row>
    <row r="2063" spans="1:7" x14ac:dyDescent="0.3">
      <c r="A2063" t="s">
        <v>3057</v>
      </c>
      <c r="B2063" t="s">
        <v>5158</v>
      </c>
      <c r="C2063" t="s">
        <v>5159</v>
      </c>
      <c r="D2063" t="s">
        <v>85</v>
      </c>
      <c r="E2063">
        <v>1610</v>
      </c>
      <c r="F2063" t="s">
        <v>85</v>
      </c>
      <c r="G2063" t="s">
        <v>85</v>
      </c>
    </row>
    <row r="2064" spans="1:7" x14ac:dyDescent="0.3">
      <c r="A2064" t="s">
        <v>3057</v>
      </c>
      <c r="B2064" t="s">
        <v>5215</v>
      </c>
      <c r="C2064" t="s">
        <v>5216</v>
      </c>
      <c r="D2064" t="s">
        <v>85</v>
      </c>
      <c r="E2064">
        <v>1610</v>
      </c>
      <c r="F2064" t="s">
        <v>85</v>
      </c>
      <c r="G2064" t="s">
        <v>85</v>
      </c>
    </row>
    <row r="2065" spans="1:7" x14ac:dyDescent="0.3">
      <c r="A2065" t="s">
        <v>1643</v>
      </c>
      <c r="B2065" t="s">
        <v>2160</v>
      </c>
      <c r="C2065" t="s">
        <v>1220</v>
      </c>
      <c r="D2065" t="s">
        <v>1455</v>
      </c>
      <c r="E2065">
        <v>216365</v>
      </c>
      <c r="F2065" t="s">
        <v>1455</v>
      </c>
      <c r="G2065" t="s">
        <v>1455</v>
      </c>
    </row>
    <row r="2066" spans="1:7" x14ac:dyDescent="0.3">
      <c r="A2066" t="s">
        <v>2542</v>
      </c>
      <c r="B2066" t="s">
        <v>2160</v>
      </c>
      <c r="C2066" t="s">
        <v>2939</v>
      </c>
      <c r="D2066" t="s">
        <v>85</v>
      </c>
      <c r="E2066">
        <v>1111</v>
      </c>
      <c r="F2066" t="s">
        <v>85</v>
      </c>
      <c r="G2066" t="s">
        <v>85</v>
      </c>
    </row>
    <row r="2067" spans="1:7" x14ac:dyDescent="0.3">
      <c r="A2067" t="s">
        <v>1757</v>
      </c>
      <c r="B2067" t="s">
        <v>2160</v>
      </c>
      <c r="C2067" t="s">
        <v>5123</v>
      </c>
      <c r="D2067" t="s">
        <v>85</v>
      </c>
      <c r="E2067">
        <v>2300</v>
      </c>
      <c r="F2067" t="s">
        <v>85</v>
      </c>
      <c r="G2067" t="s">
        <v>85</v>
      </c>
    </row>
    <row r="2068" spans="1:7" x14ac:dyDescent="0.3">
      <c r="A2068" t="s">
        <v>5465</v>
      </c>
      <c r="B2068" t="s">
        <v>6733</v>
      </c>
      <c r="C2068" t="s">
        <v>6734</v>
      </c>
      <c r="D2068" t="s">
        <v>88</v>
      </c>
      <c r="E2068">
        <v>13500</v>
      </c>
      <c r="F2068" t="s">
        <v>85</v>
      </c>
      <c r="G2068" t="s">
        <v>85</v>
      </c>
    </row>
    <row r="2069" spans="1:7" x14ac:dyDescent="0.3">
      <c r="A2069" t="s">
        <v>4927</v>
      </c>
      <c r="B2069" t="s">
        <v>4928</v>
      </c>
      <c r="C2069" t="s">
        <v>4929</v>
      </c>
      <c r="D2069" t="s">
        <v>85</v>
      </c>
      <c r="E2069">
        <v>0</v>
      </c>
      <c r="F2069" t="s">
        <v>85</v>
      </c>
      <c r="G2069" t="s">
        <v>85</v>
      </c>
    </row>
    <row r="2070" spans="1:7" x14ac:dyDescent="0.3">
      <c r="A2070" t="s">
        <v>1613</v>
      </c>
      <c r="B2070" t="s">
        <v>5133</v>
      </c>
      <c r="C2070" t="s">
        <v>5134</v>
      </c>
      <c r="D2070" t="s">
        <v>85</v>
      </c>
      <c r="E2070">
        <v>1123</v>
      </c>
      <c r="F2070" t="s">
        <v>85</v>
      </c>
      <c r="G2070" t="s">
        <v>85</v>
      </c>
    </row>
    <row r="2071" spans="1:7" x14ac:dyDescent="0.3">
      <c r="A2071" t="s">
        <v>4003</v>
      </c>
      <c r="B2071" t="s">
        <v>4983</v>
      </c>
      <c r="C2071" t="s">
        <v>4984</v>
      </c>
      <c r="D2071" t="s">
        <v>85</v>
      </c>
      <c r="E2071">
        <v>0</v>
      </c>
      <c r="F2071" t="s">
        <v>85</v>
      </c>
      <c r="G2071" t="s">
        <v>85</v>
      </c>
    </row>
    <row r="2072" spans="1:7" x14ac:dyDescent="0.3">
      <c r="A2072" t="s">
        <v>5827</v>
      </c>
      <c r="B2072" t="s">
        <v>5828</v>
      </c>
      <c r="C2072" t="s">
        <v>5829</v>
      </c>
      <c r="D2072" t="s">
        <v>85</v>
      </c>
      <c r="E2072">
        <v>0</v>
      </c>
      <c r="F2072" t="s">
        <v>85</v>
      </c>
      <c r="G2072" t="s">
        <v>85</v>
      </c>
    </row>
    <row r="2073" spans="1:7" x14ac:dyDescent="0.3">
      <c r="A2073" t="s">
        <v>5135</v>
      </c>
      <c r="B2073" t="s">
        <v>5136</v>
      </c>
      <c r="C2073" t="s">
        <v>5137</v>
      </c>
      <c r="D2073" t="s">
        <v>85</v>
      </c>
      <c r="E2073">
        <v>1210</v>
      </c>
      <c r="F2073" t="s">
        <v>85</v>
      </c>
      <c r="G2073" t="s">
        <v>85</v>
      </c>
    </row>
    <row r="2074" spans="1:7" x14ac:dyDescent="0.3">
      <c r="A2074" t="s">
        <v>3057</v>
      </c>
      <c r="B2074" t="s">
        <v>3060</v>
      </c>
      <c r="C2074" t="s">
        <v>3061</v>
      </c>
      <c r="D2074" t="s">
        <v>85</v>
      </c>
      <c r="E2074">
        <v>1633</v>
      </c>
      <c r="F2074" t="s">
        <v>85</v>
      </c>
      <c r="G2074" t="s">
        <v>85</v>
      </c>
    </row>
    <row r="2075" spans="1:7" x14ac:dyDescent="0.3">
      <c r="A2075" t="s">
        <v>3057</v>
      </c>
      <c r="B2075" t="s">
        <v>3058</v>
      </c>
      <c r="C2075" t="s">
        <v>3059</v>
      </c>
      <c r="D2075" t="s">
        <v>85</v>
      </c>
      <c r="E2075">
        <v>1542</v>
      </c>
      <c r="F2075" t="s">
        <v>85</v>
      </c>
      <c r="G2075" t="s">
        <v>85</v>
      </c>
    </row>
    <row r="2076" spans="1:7" x14ac:dyDescent="0.3">
      <c r="A2076" t="s">
        <v>5141</v>
      </c>
      <c r="B2076" t="s">
        <v>5142</v>
      </c>
      <c r="C2076" t="s">
        <v>5143</v>
      </c>
      <c r="D2076" t="s">
        <v>88</v>
      </c>
      <c r="E2076">
        <v>12500</v>
      </c>
      <c r="F2076" t="s">
        <v>85</v>
      </c>
      <c r="G2076" t="s">
        <v>85</v>
      </c>
    </row>
    <row r="2077" spans="1:7" x14ac:dyDescent="0.3">
      <c r="A2077" t="s">
        <v>1757</v>
      </c>
      <c r="B2077" t="s">
        <v>5147</v>
      </c>
      <c r="C2077" t="s">
        <v>5147</v>
      </c>
      <c r="D2077" t="s">
        <v>85</v>
      </c>
      <c r="E2077">
        <v>5800</v>
      </c>
      <c r="F2077" t="s">
        <v>85</v>
      </c>
      <c r="G2077" t="s">
        <v>85</v>
      </c>
    </row>
    <row r="2078" spans="1:7" x14ac:dyDescent="0.3">
      <c r="A2078" t="s">
        <v>5058</v>
      </c>
      <c r="B2078" t="s">
        <v>5059</v>
      </c>
      <c r="C2078" t="s">
        <v>5060</v>
      </c>
      <c r="D2078" t="s">
        <v>88</v>
      </c>
      <c r="E2078">
        <v>8845</v>
      </c>
      <c r="F2078" t="s">
        <v>85</v>
      </c>
      <c r="G2078" t="s">
        <v>85</v>
      </c>
    </row>
    <row r="2079" spans="1:7" x14ac:dyDescent="0.3">
      <c r="A2079" t="s">
        <v>3057</v>
      </c>
      <c r="B2079" t="s">
        <v>5150</v>
      </c>
      <c r="C2079" t="s">
        <v>5151</v>
      </c>
      <c r="D2079" t="s">
        <v>85</v>
      </c>
      <c r="E2079">
        <v>998</v>
      </c>
      <c r="F2079" t="s">
        <v>85</v>
      </c>
      <c r="G2079" t="s">
        <v>85</v>
      </c>
    </row>
    <row r="2080" spans="1:7" x14ac:dyDescent="0.3">
      <c r="A2080" t="s">
        <v>1801</v>
      </c>
      <c r="B2080" t="s">
        <v>3513</v>
      </c>
      <c r="C2080" t="s">
        <v>3514</v>
      </c>
      <c r="D2080" t="s">
        <v>88</v>
      </c>
      <c r="E2080">
        <v>24300</v>
      </c>
      <c r="F2080" t="s">
        <v>1415</v>
      </c>
      <c r="G2080" t="s">
        <v>1415</v>
      </c>
    </row>
    <row r="2081" spans="1:7" x14ac:dyDescent="0.3">
      <c r="A2081" t="s">
        <v>5152</v>
      </c>
      <c r="B2081" t="s">
        <v>5153</v>
      </c>
      <c r="C2081" t="s">
        <v>5154</v>
      </c>
      <c r="D2081" t="s">
        <v>85</v>
      </c>
      <c r="E2081">
        <v>1496</v>
      </c>
      <c r="F2081" t="s">
        <v>85</v>
      </c>
      <c r="G2081" t="s">
        <v>85</v>
      </c>
    </row>
    <row r="2082" spans="1:7" x14ac:dyDescent="0.3">
      <c r="A2082" t="s">
        <v>5155</v>
      </c>
      <c r="B2082" t="s">
        <v>5156</v>
      </c>
      <c r="C2082" t="s">
        <v>5157</v>
      </c>
      <c r="D2082" t="s">
        <v>85</v>
      </c>
      <c r="E2082">
        <v>0</v>
      </c>
      <c r="F2082" t="s">
        <v>85</v>
      </c>
      <c r="G2082" t="s">
        <v>85</v>
      </c>
    </row>
    <row r="2083" spans="1:7" x14ac:dyDescent="0.3">
      <c r="A2083" t="s">
        <v>3341</v>
      </c>
      <c r="B2083" t="s">
        <v>3349</v>
      </c>
      <c r="C2083" t="s">
        <v>3350</v>
      </c>
      <c r="D2083" t="s">
        <v>85</v>
      </c>
      <c r="E2083">
        <v>0</v>
      </c>
      <c r="F2083" t="s">
        <v>85</v>
      </c>
      <c r="G2083" t="s">
        <v>85</v>
      </c>
    </row>
    <row r="2084" spans="1:7" x14ac:dyDescent="0.3">
      <c r="A2084" t="s">
        <v>5160</v>
      </c>
      <c r="B2084" t="s">
        <v>5161</v>
      </c>
      <c r="C2084" t="s">
        <v>5162</v>
      </c>
      <c r="D2084" t="s">
        <v>85</v>
      </c>
      <c r="E2084">
        <v>0</v>
      </c>
      <c r="F2084" t="s">
        <v>85</v>
      </c>
      <c r="G2084" t="s">
        <v>85</v>
      </c>
    </row>
    <row r="2085" spans="1:7" x14ac:dyDescent="0.3">
      <c r="A2085" t="s">
        <v>5165</v>
      </c>
      <c r="B2085" t="s">
        <v>5166</v>
      </c>
      <c r="C2085" t="s">
        <v>5167</v>
      </c>
      <c r="D2085" t="s">
        <v>85</v>
      </c>
      <c r="E2085">
        <v>0</v>
      </c>
      <c r="F2085" t="s">
        <v>85</v>
      </c>
      <c r="G2085" t="s">
        <v>85</v>
      </c>
    </row>
    <row r="2086" spans="1:7" x14ac:dyDescent="0.3">
      <c r="A2086" t="s">
        <v>2222</v>
      </c>
      <c r="B2086" t="s">
        <v>2223</v>
      </c>
      <c r="C2086" t="s">
        <v>2224</v>
      </c>
      <c r="D2086" t="s">
        <v>88</v>
      </c>
      <c r="E2086">
        <v>26308</v>
      </c>
      <c r="F2086" t="s">
        <v>1415</v>
      </c>
      <c r="G2086" t="s">
        <v>1415</v>
      </c>
    </row>
    <row r="2087" spans="1:7" x14ac:dyDescent="0.3">
      <c r="A2087" t="s">
        <v>5061</v>
      </c>
      <c r="B2087" t="s">
        <v>5062</v>
      </c>
      <c r="C2087" t="s">
        <v>5063</v>
      </c>
      <c r="D2087" t="s">
        <v>85</v>
      </c>
      <c r="E2087">
        <v>0</v>
      </c>
      <c r="F2087" t="s">
        <v>85</v>
      </c>
      <c r="G2087" t="s">
        <v>85</v>
      </c>
    </row>
    <row r="2088" spans="1:7" x14ac:dyDescent="0.3">
      <c r="A2088" t="s">
        <v>2193</v>
      </c>
      <c r="B2088" t="s">
        <v>4380</v>
      </c>
      <c r="C2088" t="s">
        <v>4378</v>
      </c>
      <c r="D2088" t="s">
        <v>85</v>
      </c>
      <c r="E2088">
        <v>1519</v>
      </c>
      <c r="F2088" t="s">
        <v>85</v>
      </c>
      <c r="G2088" t="s">
        <v>85</v>
      </c>
    </row>
    <row r="2089" spans="1:7" x14ac:dyDescent="0.3">
      <c r="A2089" t="s">
        <v>2672</v>
      </c>
      <c r="B2089" t="s">
        <v>4380</v>
      </c>
      <c r="C2089" t="s">
        <v>4378</v>
      </c>
      <c r="D2089" t="s">
        <v>85</v>
      </c>
      <c r="E2089">
        <v>1519</v>
      </c>
      <c r="F2089" t="s">
        <v>85</v>
      </c>
      <c r="G2089" t="s">
        <v>85</v>
      </c>
    </row>
    <row r="2090" spans="1:7" x14ac:dyDescent="0.3">
      <c r="A2090" t="s">
        <v>3769</v>
      </c>
      <c r="B2090" t="s">
        <v>4380</v>
      </c>
      <c r="C2090" t="s">
        <v>4378</v>
      </c>
      <c r="D2090" t="s">
        <v>85</v>
      </c>
      <c r="E2090">
        <v>1519</v>
      </c>
      <c r="F2090" t="s">
        <v>85</v>
      </c>
      <c r="G2090" t="s">
        <v>85</v>
      </c>
    </row>
    <row r="2091" spans="1:7" x14ac:dyDescent="0.3">
      <c r="A2091" t="s">
        <v>1761</v>
      </c>
      <c r="B2091" t="s">
        <v>1762</v>
      </c>
      <c r="C2091" t="s">
        <v>1763</v>
      </c>
      <c r="D2091" t="s">
        <v>85</v>
      </c>
      <c r="E2091">
        <v>692</v>
      </c>
      <c r="F2091" t="s">
        <v>85</v>
      </c>
      <c r="G2091" t="s">
        <v>85</v>
      </c>
    </row>
    <row r="2092" spans="1:7" x14ac:dyDescent="0.3">
      <c r="A2092" t="s">
        <v>5239</v>
      </c>
      <c r="B2092" t="s">
        <v>1762</v>
      </c>
      <c r="C2092" t="s">
        <v>5240</v>
      </c>
      <c r="D2092" t="s">
        <v>88</v>
      </c>
      <c r="E2092">
        <v>18915</v>
      </c>
      <c r="F2092" t="s">
        <v>1415</v>
      </c>
      <c r="G2092" t="s">
        <v>1415</v>
      </c>
    </row>
    <row r="2093" spans="1:7" x14ac:dyDescent="0.3">
      <c r="A2093" t="s">
        <v>5138</v>
      </c>
      <c r="B2093" t="s">
        <v>5139</v>
      </c>
      <c r="C2093" t="s">
        <v>5140</v>
      </c>
      <c r="D2093" t="s">
        <v>85</v>
      </c>
      <c r="E2093">
        <v>0</v>
      </c>
      <c r="F2093" t="s">
        <v>85</v>
      </c>
      <c r="G2093" t="s">
        <v>85</v>
      </c>
    </row>
    <row r="2094" spans="1:7" x14ac:dyDescent="0.3">
      <c r="A2094" t="s">
        <v>3835</v>
      </c>
      <c r="B2094" t="s">
        <v>3836</v>
      </c>
      <c r="C2094" t="s">
        <v>3837</v>
      </c>
      <c r="D2094" t="s">
        <v>88</v>
      </c>
      <c r="E2094">
        <v>31751</v>
      </c>
      <c r="F2094" t="s">
        <v>1415</v>
      </c>
      <c r="G2094" t="s">
        <v>1415</v>
      </c>
    </row>
    <row r="2095" spans="1:7" x14ac:dyDescent="0.3">
      <c r="A2095" t="s">
        <v>2734</v>
      </c>
      <c r="B2095" t="s">
        <v>7610</v>
      </c>
      <c r="C2095" t="s">
        <v>7611</v>
      </c>
      <c r="D2095" t="s">
        <v>88</v>
      </c>
      <c r="E2095">
        <v>27216</v>
      </c>
      <c r="F2095" t="s">
        <v>1415</v>
      </c>
      <c r="G2095" t="s">
        <v>1415</v>
      </c>
    </row>
    <row r="2096" spans="1:7" x14ac:dyDescent="0.3">
      <c r="A2096" t="s">
        <v>1813</v>
      </c>
      <c r="B2096" t="s">
        <v>5468</v>
      </c>
      <c r="C2096" t="s">
        <v>5469</v>
      </c>
      <c r="D2096" t="s">
        <v>85</v>
      </c>
      <c r="E2096">
        <v>0</v>
      </c>
      <c r="F2096" t="s">
        <v>85</v>
      </c>
      <c r="G2096" t="s">
        <v>85</v>
      </c>
    </row>
    <row r="2097" spans="1:7" x14ac:dyDescent="0.3">
      <c r="A2097" t="s">
        <v>1856</v>
      </c>
      <c r="B2097" t="s">
        <v>1857</v>
      </c>
      <c r="C2097" t="s">
        <v>1858</v>
      </c>
      <c r="D2097" t="s">
        <v>85</v>
      </c>
      <c r="E2097">
        <v>750</v>
      </c>
      <c r="F2097" t="s">
        <v>85</v>
      </c>
      <c r="G2097" t="s">
        <v>85</v>
      </c>
    </row>
    <row r="2098" spans="1:7" x14ac:dyDescent="0.3">
      <c r="A2098" t="s">
        <v>5171</v>
      </c>
      <c r="B2098" t="s">
        <v>5172</v>
      </c>
      <c r="C2098" t="s">
        <v>5173</v>
      </c>
      <c r="D2098" t="s">
        <v>85</v>
      </c>
      <c r="E2098">
        <v>0</v>
      </c>
      <c r="F2098" t="s">
        <v>85</v>
      </c>
      <c r="G2098" t="s">
        <v>85</v>
      </c>
    </row>
    <row r="2099" spans="1:7" x14ac:dyDescent="0.3">
      <c r="A2099" t="s">
        <v>2602</v>
      </c>
      <c r="B2099" t="s">
        <v>5237</v>
      </c>
      <c r="C2099" t="s">
        <v>5238</v>
      </c>
      <c r="D2099" t="s">
        <v>85</v>
      </c>
      <c r="E2099">
        <v>0</v>
      </c>
      <c r="F2099" t="s">
        <v>85</v>
      </c>
      <c r="G2099" t="s">
        <v>85</v>
      </c>
    </row>
    <row r="2100" spans="1:7" x14ac:dyDescent="0.3">
      <c r="A2100" t="s">
        <v>7377</v>
      </c>
      <c r="B2100" t="s">
        <v>7378</v>
      </c>
      <c r="C2100" t="s">
        <v>7379</v>
      </c>
      <c r="D2100" t="s">
        <v>85</v>
      </c>
      <c r="E2100">
        <v>0</v>
      </c>
      <c r="F2100" t="s">
        <v>85</v>
      </c>
      <c r="G2100" t="s">
        <v>85</v>
      </c>
    </row>
    <row r="2101" spans="1:7" x14ac:dyDescent="0.3">
      <c r="A2101" t="s">
        <v>3982</v>
      </c>
      <c r="B2101" t="s">
        <v>5196</v>
      </c>
      <c r="C2101" t="s">
        <v>5197</v>
      </c>
      <c r="D2101" t="s">
        <v>85</v>
      </c>
      <c r="E2101">
        <v>0</v>
      </c>
      <c r="F2101" t="s">
        <v>85</v>
      </c>
      <c r="G2101" t="s">
        <v>85</v>
      </c>
    </row>
    <row r="2102" spans="1:7" x14ac:dyDescent="0.3">
      <c r="A2102" t="s">
        <v>3982</v>
      </c>
      <c r="B2102" t="s">
        <v>5201</v>
      </c>
      <c r="C2102" t="s">
        <v>5202</v>
      </c>
      <c r="D2102" t="s">
        <v>85</v>
      </c>
      <c r="E2102">
        <v>0</v>
      </c>
      <c r="F2102" t="s">
        <v>85</v>
      </c>
      <c r="G2102" t="s">
        <v>85</v>
      </c>
    </row>
    <row r="2103" spans="1:7" x14ac:dyDescent="0.3">
      <c r="A2103" t="s">
        <v>5205</v>
      </c>
      <c r="B2103" t="s">
        <v>5206</v>
      </c>
      <c r="C2103" t="s">
        <v>5207</v>
      </c>
      <c r="D2103" t="s">
        <v>85</v>
      </c>
      <c r="E2103">
        <v>1080</v>
      </c>
      <c r="F2103" t="s">
        <v>85</v>
      </c>
      <c r="G2103" t="s">
        <v>85</v>
      </c>
    </row>
    <row r="2104" spans="1:7" x14ac:dyDescent="0.3">
      <c r="A2104" t="s">
        <v>5219</v>
      </c>
      <c r="B2104" t="s">
        <v>5220</v>
      </c>
      <c r="C2104" t="s">
        <v>5221</v>
      </c>
      <c r="D2104" t="s">
        <v>85</v>
      </c>
      <c r="E2104">
        <v>0</v>
      </c>
      <c r="F2104" t="s">
        <v>85</v>
      </c>
      <c r="G2104" t="s">
        <v>85</v>
      </c>
    </row>
    <row r="2105" spans="1:7" x14ac:dyDescent="0.3">
      <c r="A2105" t="s">
        <v>2555</v>
      </c>
      <c r="B2105" t="s">
        <v>6314</v>
      </c>
      <c r="C2105" t="s">
        <v>6315</v>
      </c>
      <c r="D2105" t="s">
        <v>85</v>
      </c>
      <c r="E2105">
        <v>0</v>
      </c>
      <c r="F2105" t="s">
        <v>85</v>
      </c>
      <c r="G2105" t="s">
        <v>85</v>
      </c>
    </row>
    <row r="2106" spans="1:7" x14ac:dyDescent="0.3">
      <c r="A2106" t="s">
        <v>2193</v>
      </c>
      <c r="B2106" t="s">
        <v>4475</v>
      </c>
      <c r="C2106" t="s">
        <v>1302</v>
      </c>
      <c r="D2106" t="s">
        <v>88</v>
      </c>
      <c r="E2106">
        <v>10433</v>
      </c>
      <c r="F2106" t="s">
        <v>1415</v>
      </c>
      <c r="G2106" t="s">
        <v>1415</v>
      </c>
    </row>
    <row r="2107" spans="1:7" x14ac:dyDescent="0.3">
      <c r="A2107" t="s">
        <v>4477</v>
      </c>
      <c r="B2107" t="s">
        <v>4475</v>
      </c>
      <c r="C2107" t="s">
        <v>1302</v>
      </c>
      <c r="D2107" t="s">
        <v>88</v>
      </c>
      <c r="E2107">
        <v>10433</v>
      </c>
      <c r="F2107" t="s">
        <v>1415</v>
      </c>
      <c r="G2107" t="s">
        <v>1415</v>
      </c>
    </row>
    <row r="2108" spans="1:7" x14ac:dyDescent="0.3">
      <c r="A2108" t="s">
        <v>2672</v>
      </c>
      <c r="B2108" t="s">
        <v>4475</v>
      </c>
      <c r="C2108" t="s">
        <v>1302</v>
      </c>
      <c r="D2108" t="s">
        <v>88</v>
      </c>
      <c r="E2108">
        <v>10433</v>
      </c>
      <c r="F2108" t="s">
        <v>1415</v>
      </c>
      <c r="G2108" t="s">
        <v>1415</v>
      </c>
    </row>
    <row r="2109" spans="1:7" x14ac:dyDescent="0.3">
      <c r="A2109" t="s">
        <v>1416</v>
      </c>
      <c r="B2109" t="s">
        <v>2130</v>
      </c>
      <c r="C2109" t="s">
        <v>547</v>
      </c>
      <c r="D2109" t="s">
        <v>85</v>
      </c>
      <c r="E2109">
        <v>1520</v>
      </c>
      <c r="F2109" t="s">
        <v>85</v>
      </c>
      <c r="G2109" t="s">
        <v>85</v>
      </c>
    </row>
    <row r="2110" spans="1:7" x14ac:dyDescent="0.3">
      <c r="A2110" t="s">
        <v>2131</v>
      </c>
      <c r="B2110" t="s">
        <v>2130</v>
      </c>
      <c r="C2110" t="s">
        <v>547</v>
      </c>
      <c r="D2110" t="s">
        <v>85</v>
      </c>
      <c r="E2110">
        <v>2064</v>
      </c>
      <c r="F2110" t="s">
        <v>85</v>
      </c>
      <c r="G2110" t="s">
        <v>85</v>
      </c>
    </row>
    <row r="2111" spans="1:7" x14ac:dyDescent="0.3">
      <c r="A2111" t="s">
        <v>5222</v>
      </c>
      <c r="B2111" t="s">
        <v>5223</v>
      </c>
      <c r="C2111" t="s">
        <v>5224</v>
      </c>
      <c r="D2111" t="s">
        <v>85</v>
      </c>
      <c r="E2111">
        <v>0</v>
      </c>
      <c r="F2111" t="s">
        <v>85</v>
      </c>
      <c r="G2111" t="s">
        <v>85</v>
      </c>
    </row>
    <row r="2112" spans="1:7" x14ac:dyDescent="0.3">
      <c r="A2112" t="s">
        <v>8989</v>
      </c>
      <c r="B2112" t="s">
        <v>5229</v>
      </c>
      <c r="C2112" t="s">
        <v>5230</v>
      </c>
      <c r="D2112" t="s">
        <v>85</v>
      </c>
      <c r="E2112">
        <v>600</v>
      </c>
      <c r="F2112" t="s">
        <v>85</v>
      </c>
      <c r="G2112" t="s">
        <v>85</v>
      </c>
    </row>
    <row r="2113" spans="1:7" x14ac:dyDescent="0.3">
      <c r="A2113" t="s">
        <v>5231</v>
      </c>
      <c r="B2113" t="s">
        <v>5232</v>
      </c>
      <c r="C2113" t="s">
        <v>5233</v>
      </c>
      <c r="D2113" t="s">
        <v>85</v>
      </c>
      <c r="E2113">
        <v>0</v>
      </c>
      <c r="F2113" t="s">
        <v>85</v>
      </c>
      <c r="G2113" t="s">
        <v>85</v>
      </c>
    </row>
    <row r="2114" spans="1:7" x14ac:dyDescent="0.3">
      <c r="A2114" t="s">
        <v>8989</v>
      </c>
      <c r="B2114" t="s">
        <v>9012</v>
      </c>
      <c r="C2114" t="s">
        <v>5234</v>
      </c>
      <c r="D2114" t="s">
        <v>85</v>
      </c>
      <c r="E2114">
        <v>575</v>
      </c>
      <c r="F2114" t="s">
        <v>85</v>
      </c>
      <c r="G2114" t="s">
        <v>85</v>
      </c>
    </row>
    <row r="2115" spans="1:7" x14ac:dyDescent="0.3">
      <c r="A2115" t="s">
        <v>8989</v>
      </c>
      <c r="B2115" t="s">
        <v>5235</v>
      </c>
      <c r="C2115" t="s">
        <v>5236</v>
      </c>
      <c r="D2115" t="s">
        <v>85</v>
      </c>
      <c r="E2115">
        <v>515</v>
      </c>
      <c r="F2115" t="s">
        <v>85</v>
      </c>
      <c r="G2115" t="s">
        <v>85</v>
      </c>
    </row>
    <row r="2116" spans="1:7" x14ac:dyDescent="0.3">
      <c r="A2116" t="s">
        <v>2293</v>
      </c>
      <c r="B2116" t="s">
        <v>5276</v>
      </c>
      <c r="C2116" t="s">
        <v>1385</v>
      </c>
      <c r="D2116" t="s">
        <v>85</v>
      </c>
      <c r="E2116">
        <v>5330</v>
      </c>
      <c r="F2116" t="s">
        <v>85</v>
      </c>
      <c r="G2116" t="s">
        <v>85</v>
      </c>
    </row>
    <row r="2117" spans="1:7" x14ac:dyDescent="0.3">
      <c r="A2117" t="s">
        <v>1438</v>
      </c>
      <c r="B2117" t="s">
        <v>5270</v>
      </c>
      <c r="C2117" t="s">
        <v>1385</v>
      </c>
      <c r="D2117" t="s">
        <v>85</v>
      </c>
      <c r="E2117">
        <v>5330</v>
      </c>
      <c r="F2117" t="s">
        <v>85</v>
      </c>
      <c r="G2117" t="s">
        <v>85</v>
      </c>
    </row>
    <row r="2118" spans="1:7" x14ac:dyDescent="0.3">
      <c r="A2118" t="s">
        <v>1440</v>
      </c>
      <c r="B2118" t="s">
        <v>5270</v>
      </c>
      <c r="C2118" t="s">
        <v>1385</v>
      </c>
      <c r="D2118" t="s">
        <v>85</v>
      </c>
      <c r="E2118">
        <v>5330</v>
      </c>
      <c r="F2118" t="s">
        <v>85</v>
      </c>
      <c r="G2118" t="s">
        <v>85</v>
      </c>
    </row>
    <row r="2119" spans="1:7" x14ac:dyDescent="0.3">
      <c r="A2119" t="s">
        <v>1443</v>
      </c>
      <c r="B2119" t="s">
        <v>5270</v>
      </c>
      <c r="C2119" t="s">
        <v>1385</v>
      </c>
      <c r="D2119" t="s">
        <v>85</v>
      </c>
      <c r="E2119">
        <v>5330</v>
      </c>
      <c r="F2119" t="s">
        <v>85</v>
      </c>
      <c r="G2119" t="s">
        <v>85</v>
      </c>
    </row>
    <row r="2120" spans="1:7" x14ac:dyDescent="0.3">
      <c r="A2120" t="s">
        <v>2293</v>
      </c>
      <c r="B2120" t="s">
        <v>5270</v>
      </c>
      <c r="C2120" t="s">
        <v>1385</v>
      </c>
      <c r="D2120" t="s">
        <v>85</v>
      </c>
      <c r="E2120">
        <v>5330</v>
      </c>
      <c r="F2120" t="s">
        <v>85</v>
      </c>
      <c r="G2120" t="s">
        <v>85</v>
      </c>
    </row>
    <row r="2121" spans="1:7" x14ac:dyDescent="0.3">
      <c r="A2121" t="s">
        <v>2293</v>
      </c>
      <c r="B2121" t="s">
        <v>5279</v>
      </c>
      <c r="C2121" t="s">
        <v>5280</v>
      </c>
      <c r="D2121" t="s">
        <v>85</v>
      </c>
      <c r="E2121">
        <v>0</v>
      </c>
      <c r="F2121" t="s">
        <v>85</v>
      </c>
      <c r="G2121" t="s">
        <v>85</v>
      </c>
    </row>
    <row r="2122" spans="1:7" x14ac:dyDescent="0.3">
      <c r="A2122" t="s">
        <v>3805</v>
      </c>
      <c r="B2122" t="s">
        <v>6951</v>
      </c>
      <c r="C2122" t="s">
        <v>6952</v>
      </c>
      <c r="D2122" t="s">
        <v>85</v>
      </c>
      <c r="E2122">
        <v>0</v>
      </c>
      <c r="F2122" t="s">
        <v>85</v>
      </c>
      <c r="G2122" t="s">
        <v>85</v>
      </c>
    </row>
    <row r="2123" spans="1:7" x14ac:dyDescent="0.3">
      <c r="A2123" t="s">
        <v>5306</v>
      </c>
      <c r="B2123" t="s">
        <v>5307</v>
      </c>
      <c r="C2123" t="s">
        <v>5308</v>
      </c>
      <c r="D2123" t="s">
        <v>85</v>
      </c>
      <c r="E2123">
        <v>0</v>
      </c>
      <c r="F2123" t="s">
        <v>85</v>
      </c>
      <c r="G2123" t="s">
        <v>85</v>
      </c>
    </row>
    <row r="2124" spans="1:7" x14ac:dyDescent="0.3">
      <c r="A2124" t="s">
        <v>3705</v>
      </c>
      <c r="B2124" t="s">
        <v>5281</v>
      </c>
      <c r="C2124" t="s">
        <v>5282</v>
      </c>
      <c r="D2124" t="s">
        <v>85</v>
      </c>
      <c r="E2124">
        <v>658</v>
      </c>
      <c r="F2124" t="s">
        <v>85</v>
      </c>
      <c r="G2124" t="s">
        <v>85</v>
      </c>
    </row>
    <row r="2125" spans="1:7" x14ac:dyDescent="0.3">
      <c r="A2125" t="s">
        <v>5286</v>
      </c>
      <c r="B2125" t="s">
        <v>5289</v>
      </c>
      <c r="C2125" t="s">
        <v>5290</v>
      </c>
      <c r="D2125" t="s">
        <v>85</v>
      </c>
      <c r="E2125">
        <v>600</v>
      </c>
      <c r="F2125" t="s">
        <v>85</v>
      </c>
      <c r="G2125" t="s">
        <v>85</v>
      </c>
    </row>
    <row r="2126" spans="1:7" x14ac:dyDescent="0.3">
      <c r="A2126" t="s">
        <v>3705</v>
      </c>
      <c r="B2126" t="s">
        <v>5293</v>
      </c>
      <c r="C2126" t="s">
        <v>5294</v>
      </c>
      <c r="D2126" t="s">
        <v>85</v>
      </c>
      <c r="E2126">
        <v>0</v>
      </c>
      <c r="F2126" t="s">
        <v>85</v>
      </c>
      <c r="G2126" t="s">
        <v>85</v>
      </c>
    </row>
    <row r="2127" spans="1:7" x14ac:dyDescent="0.3">
      <c r="A2127" t="s">
        <v>3705</v>
      </c>
      <c r="B2127" t="s">
        <v>5291</v>
      </c>
      <c r="C2127" t="s">
        <v>5292</v>
      </c>
      <c r="D2127" t="s">
        <v>85</v>
      </c>
      <c r="E2127">
        <v>0</v>
      </c>
      <c r="F2127" t="s">
        <v>85</v>
      </c>
      <c r="G2127" t="s">
        <v>85</v>
      </c>
    </row>
    <row r="2128" spans="1:7" x14ac:dyDescent="0.3">
      <c r="A2128" t="s">
        <v>5283</v>
      </c>
      <c r="B2128" t="s">
        <v>5300</v>
      </c>
      <c r="C2128" t="s">
        <v>5301</v>
      </c>
      <c r="D2128" t="s">
        <v>88</v>
      </c>
      <c r="E2128">
        <v>18400</v>
      </c>
      <c r="F2128" t="s">
        <v>1415</v>
      </c>
      <c r="G2128" t="s">
        <v>1415</v>
      </c>
    </row>
    <row r="2129" spans="1:7" x14ac:dyDescent="0.3">
      <c r="A2129" t="s">
        <v>3705</v>
      </c>
      <c r="B2129" t="s">
        <v>5559</v>
      </c>
      <c r="C2129" t="s">
        <v>1188</v>
      </c>
      <c r="D2129" t="s">
        <v>85</v>
      </c>
      <c r="E2129">
        <v>386</v>
      </c>
      <c r="F2129" t="s">
        <v>85</v>
      </c>
      <c r="G2129" t="s">
        <v>85</v>
      </c>
    </row>
    <row r="2130" spans="1:7" x14ac:dyDescent="0.3">
      <c r="A2130" t="s">
        <v>6994</v>
      </c>
      <c r="B2130" t="s">
        <v>7671</v>
      </c>
      <c r="C2130" t="s">
        <v>7672</v>
      </c>
      <c r="D2130" t="s">
        <v>85</v>
      </c>
      <c r="E2130">
        <v>0</v>
      </c>
      <c r="F2130" t="s">
        <v>85</v>
      </c>
      <c r="G2130" t="s">
        <v>85</v>
      </c>
    </row>
    <row r="2131" spans="1:7" x14ac:dyDescent="0.3">
      <c r="A2131" t="s">
        <v>3705</v>
      </c>
      <c r="B2131" t="s">
        <v>9013</v>
      </c>
      <c r="C2131" t="s">
        <v>5316</v>
      </c>
      <c r="D2131" t="s">
        <v>85</v>
      </c>
      <c r="E2131">
        <v>1528</v>
      </c>
      <c r="F2131" t="s">
        <v>85</v>
      </c>
      <c r="G2131" t="s">
        <v>85</v>
      </c>
    </row>
    <row r="2132" spans="1:7" x14ac:dyDescent="0.3">
      <c r="A2132" t="s">
        <v>3705</v>
      </c>
      <c r="B2132" t="s">
        <v>9014</v>
      </c>
      <c r="C2132" t="s">
        <v>5317</v>
      </c>
      <c r="D2132" t="s">
        <v>85</v>
      </c>
      <c r="E2132">
        <v>1528</v>
      </c>
      <c r="F2132" t="s">
        <v>85</v>
      </c>
      <c r="G2132" t="s">
        <v>85</v>
      </c>
    </row>
    <row r="2133" spans="1:7" x14ac:dyDescent="0.3">
      <c r="A2133" t="s">
        <v>5286</v>
      </c>
      <c r="B2133" t="s">
        <v>5320</v>
      </c>
      <c r="C2133" t="s">
        <v>5321</v>
      </c>
      <c r="D2133" t="s">
        <v>85</v>
      </c>
      <c r="E2133">
        <v>0</v>
      </c>
      <c r="F2133" t="s">
        <v>85</v>
      </c>
      <c r="G2133" t="s">
        <v>85</v>
      </c>
    </row>
    <row r="2134" spans="1:7" x14ac:dyDescent="0.3">
      <c r="A2134" t="s">
        <v>1813</v>
      </c>
      <c r="B2134" t="s">
        <v>5327</v>
      </c>
      <c r="C2134" t="s">
        <v>5328</v>
      </c>
      <c r="D2134" t="s">
        <v>2079</v>
      </c>
      <c r="E2134">
        <v>7500</v>
      </c>
      <c r="F2134" t="s">
        <v>85</v>
      </c>
      <c r="G2134" t="s">
        <v>85</v>
      </c>
    </row>
    <row r="2135" spans="1:7" x14ac:dyDescent="0.3">
      <c r="A2135" t="s">
        <v>3907</v>
      </c>
      <c r="B2135" t="s">
        <v>3908</v>
      </c>
      <c r="C2135" t="s">
        <v>3909</v>
      </c>
      <c r="D2135" t="s">
        <v>85</v>
      </c>
      <c r="E2135">
        <v>0</v>
      </c>
      <c r="F2135" t="s">
        <v>85</v>
      </c>
      <c r="G2135" t="s">
        <v>85</v>
      </c>
    </row>
    <row r="2136" spans="1:7" x14ac:dyDescent="0.3">
      <c r="A2136" t="s">
        <v>1443</v>
      </c>
      <c r="B2136" t="s">
        <v>5337</v>
      </c>
      <c r="C2136" t="s">
        <v>5338</v>
      </c>
      <c r="D2136" t="s">
        <v>85</v>
      </c>
      <c r="E2136">
        <v>4500</v>
      </c>
      <c r="F2136" t="s">
        <v>85</v>
      </c>
      <c r="G2136" t="s">
        <v>85</v>
      </c>
    </row>
    <row r="2137" spans="1:7" x14ac:dyDescent="0.3">
      <c r="A2137" t="s">
        <v>2725</v>
      </c>
      <c r="B2137" t="s">
        <v>5339</v>
      </c>
      <c r="C2137" t="s">
        <v>5340</v>
      </c>
      <c r="D2137" t="s">
        <v>88</v>
      </c>
      <c r="E2137">
        <v>9500</v>
      </c>
      <c r="F2137" t="s">
        <v>85</v>
      </c>
      <c r="G2137" t="s">
        <v>85</v>
      </c>
    </row>
    <row r="2138" spans="1:7" x14ac:dyDescent="0.3">
      <c r="A2138" t="s">
        <v>5345</v>
      </c>
      <c r="B2138" t="s">
        <v>9016</v>
      </c>
      <c r="C2138" t="s">
        <v>5346</v>
      </c>
      <c r="D2138" t="s">
        <v>85</v>
      </c>
      <c r="E2138">
        <v>1043</v>
      </c>
      <c r="F2138" t="s">
        <v>85</v>
      </c>
      <c r="G2138" t="s">
        <v>85</v>
      </c>
    </row>
    <row r="2139" spans="1:7" x14ac:dyDescent="0.3">
      <c r="A2139" t="s">
        <v>5345</v>
      </c>
      <c r="B2139" t="s">
        <v>5349</v>
      </c>
      <c r="C2139" t="s">
        <v>5350</v>
      </c>
      <c r="D2139" t="s">
        <v>85</v>
      </c>
      <c r="E2139">
        <v>1134</v>
      </c>
      <c r="F2139" t="s">
        <v>85</v>
      </c>
      <c r="G2139" t="s">
        <v>85</v>
      </c>
    </row>
    <row r="2140" spans="1:7" x14ac:dyDescent="0.3">
      <c r="A2140" t="s">
        <v>4190</v>
      </c>
      <c r="B2140" t="s">
        <v>4191</v>
      </c>
      <c r="C2140" t="s">
        <v>4192</v>
      </c>
      <c r="D2140" t="s">
        <v>85</v>
      </c>
      <c r="E2140">
        <v>0</v>
      </c>
      <c r="F2140" t="s">
        <v>85</v>
      </c>
      <c r="G2140" t="s">
        <v>85</v>
      </c>
    </row>
    <row r="2141" spans="1:7" x14ac:dyDescent="0.3">
      <c r="A2141" t="s">
        <v>5355</v>
      </c>
      <c r="B2141" t="s">
        <v>5356</v>
      </c>
      <c r="C2141" t="s">
        <v>5357</v>
      </c>
      <c r="D2141" t="s">
        <v>85</v>
      </c>
      <c r="E2141">
        <v>1248</v>
      </c>
      <c r="F2141" t="s">
        <v>85</v>
      </c>
      <c r="G2141" t="s">
        <v>85</v>
      </c>
    </row>
    <row r="2142" spans="1:7" x14ac:dyDescent="0.3">
      <c r="A2142" t="s">
        <v>5345</v>
      </c>
      <c r="B2142" t="s">
        <v>5359</v>
      </c>
      <c r="C2142" t="s">
        <v>5360</v>
      </c>
      <c r="D2142" t="s">
        <v>85</v>
      </c>
      <c r="E2142">
        <v>1134</v>
      </c>
      <c r="F2142" t="s">
        <v>85</v>
      </c>
      <c r="G2142" t="s">
        <v>85</v>
      </c>
    </row>
    <row r="2143" spans="1:7" x14ac:dyDescent="0.3">
      <c r="A2143" t="s">
        <v>5345</v>
      </c>
      <c r="B2143" t="s">
        <v>5361</v>
      </c>
      <c r="C2143" t="s">
        <v>5362</v>
      </c>
      <c r="D2143" t="s">
        <v>85</v>
      </c>
      <c r="E2143">
        <v>1270</v>
      </c>
      <c r="F2143" t="s">
        <v>85</v>
      </c>
      <c r="G2143" t="s">
        <v>85</v>
      </c>
    </row>
    <row r="2144" spans="1:7" x14ac:dyDescent="0.3">
      <c r="A2144" t="s">
        <v>5363</v>
      </c>
      <c r="B2144" t="s">
        <v>5364</v>
      </c>
      <c r="C2144" t="s">
        <v>5365</v>
      </c>
      <c r="D2144" t="s">
        <v>85</v>
      </c>
      <c r="E2144">
        <v>2835</v>
      </c>
      <c r="F2144" t="s">
        <v>85</v>
      </c>
      <c r="G2144" t="s">
        <v>85</v>
      </c>
    </row>
    <row r="2145" spans="1:7" x14ac:dyDescent="0.3">
      <c r="A2145" t="s">
        <v>5383</v>
      </c>
      <c r="B2145" t="s">
        <v>5384</v>
      </c>
      <c r="C2145" t="s">
        <v>5385</v>
      </c>
      <c r="D2145" t="s">
        <v>85</v>
      </c>
      <c r="E2145">
        <v>0</v>
      </c>
      <c r="F2145" t="s">
        <v>85</v>
      </c>
      <c r="G2145" t="s">
        <v>85</v>
      </c>
    </row>
    <row r="2146" spans="1:7" x14ac:dyDescent="0.3">
      <c r="A2146" t="s">
        <v>5366</v>
      </c>
      <c r="B2146" t="s">
        <v>5367</v>
      </c>
      <c r="C2146" t="s">
        <v>5368</v>
      </c>
      <c r="D2146" t="s">
        <v>85</v>
      </c>
      <c r="E2146">
        <v>0</v>
      </c>
      <c r="F2146" t="s">
        <v>85</v>
      </c>
      <c r="G2146" t="s">
        <v>85</v>
      </c>
    </row>
    <row r="2147" spans="1:7" x14ac:dyDescent="0.3">
      <c r="A2147" t="s">
        <v>4800</v>
      </c>
      <c r="B2147" t="s">
        <v>5369</v>
      </c>
      <c r="C2147" t="s">
        <v>5370</v>
      </c>
      <c r="D2147" t="s">
        <v>88</v>
      </c>
      <c r="E2147">
        <v>21800</v>
      </c>
      <c r="F2147" t="s">
        <v>1415</v>
      </c>
      <c r="G2147" t="s">
        <v>1415</v>
      </c>
    </row>
    <row r="2148" spans="1:7" x14ac:dyDescent="0.3">
      <c r="A2148" t="s">
        <v>4800</v>
      </c>
      <c r="B2148" t="s">
        <v>5371</v>
      </c>
      <c r="C2148" t="s">
        <v>5372</v>
      </c>
      <c r="D2148" t="s">
        <v>88</v>
      </c>
      <c r="E2148">
        <v>21800</v>
      </c>
      <c r="F2148" t="s">
        <v>1415</v>
      </c>
      <c r="G2148" t="s">
        <v>1415</v>
      </c>
    </row>
    <row r="2149" spans="1:7" x14ac:dyDescent="0.3">
      <c r="A2149" t="s">
        <v>5395</v>
      </c>
      <c r="B2149" t="s">
        <v>5396</v>
      </c>
      <c r="C2149" t="s">
        <v>5397</v>
      </c>
      <c r="D2149" t="s">
        <v>85</v>
      </c>
      <c r="E2149">
        <v>1293</v>
      </c>
      <c r="F2149" t="s">
        <v>85</v>
      </c>
      <c r="G2149" t="s">
        <v>85</v>
      </c>
    </row>
    <row r="2150" spans="1:7" x14ac:dyDescent="0.3">
      <c r="A2150" t="s">
        <v>4236</v>
      </c>
      <c r="B2150" t="s">
        <v>5373</v>
      </c>
      <c r="C2150" t="s">
        <v>5374</v>
      </c>
      <c r="D2150" t="s">
        <v>85</v>
      </c>
      <c r="E2150">
        <v>700</v>
      </c>
      <c r="F2150" t="s">
        <v>85</v>
      </c>
      <c r="G2150" t="s">
        <v>85</v>
      </c>
    </row>
    <row r="2151" spans="1:7" x14ac:dyDescent="0.3">
      <c r="A2151" t="s">
        <v>7014</v>
      </c>
      <c r="B2151" t="s">
        <v>5373</v>
      </c>
      <c r="C2151" t="s">
        <v>7015</v>
      </c>
      <c r="D2151" t="s">
        <v>85</v>
      </c>
      <c r="E2151">
        <v>0</v>
      </c>
      <c r="F2151" t="s">
        <v>85</v>
      </c>
      <c r="G2151" t="s">
        <v>85</v>
      </c>
    </row>
    <row r="2152" spans="1:7" x14ac:dyDescent="0.3">
      <c r="A2152" t="s">
        <v>4017</v>
      </c>
      <c r="B2152" t="s">
        <v>4018</v>
      </c>
      <c r="C2152" t="s">
        <v>4019</v>
      </c>
      <c r="D2152" t="s">
        <v>85</v>
      </c>
      <c r="E2152">
        <v>0</v>
      </c>
      <c r="F2152" t="s">
        <v>85</v>
      </c>
      <c r="G2152" t="s">
        <v>85</v>
      </c>
    </row>
    <row r="2153" spans="1:7" x14ac:dyDescent="0.3">
      <c r="A2153" t="s">
        <v>3907</v>
      </c>
      <c r="B2153" t="s">
        <v>4018</v>
      </c>
      <c r="C2153" t="s">
        <v>5375</v>
      </c>
      <c r="D2153" t="s">
        <v>85</v>
      </c>
      <c r="E2153">
        <v>0</v>
      </c>
      <c r="F2153" t="s">
        <v>85</v>
      </c>
      <c r="G2153" t="s">
        <v>85</v>
      </c>
    </row>
    <row r="2154" spans="1:7" x14ac:dyDescent="0.3">
      <c r="A2154" t="s">
        <v>2121</v>
      </c>
      <c r="B2154" t="s">
        <v>5376</v>
      </c>
      <c r="C2154" t="s">
        <v>5377</v>
      </c>
      <c r="D2154" t="s">
        <v>85</v>
      </c>
      <c r="E2154">
        <v>0</v>
      </c>
      <c r="F2154" t="s">
        <v>85</v>
      </c>
      <c r="G2154" t="s">
        <v>85</v>
      </c>
    </row>
    <row r="2155" spans="1:7" x14ac:dyDescent="0.3">
      <c r="A2155" t="s">
        <v>5492</v>
      </c>
      <c r="B2155" t="s">
        <v>5376</v>
      </c>
      <c r="C2155" t="s">
        <v>5493</v>
      </c>
      <c r="D2155" t="s">
        <v>85</v>
      </c>
      <c r="E2155">
        <v>0</v>
      </c>
      <c r="F2155" t="s">
        <v>85</v>
      </c>
      <c r="G2155" t="s">
        <v>85</v>
      </c>
    </row>
    <row r="2156" spans="1:7" x14ac:dyDescent="0.3">
      <c r="A2156" t="s">
        <v>5822</v>
      </c>
      <c r="B2156" t="s">
        <v>5376</v>
      </c>
      <c r="C2156" t="s">
        <v>5823</v>
      </c>
      <c r="D2156" t="s">
        <v>85</v>
      </c>
      <c r="E2156">
        <v>0</v>
      </c>
      <c r="F2156" t="s">
        <v>85</v>
      </c>
      <c r="G2156" t="s">
        <v>85</v>
      </c>
    </row>
    <row r="2157" spans="1:7" x14ac:dyDescent="0.3">
      <c r="A2157" t="s">
        <v>1513</v>
      </c>
      <c r="B2157" t="s">
        <v>1611</v>
      </c>
      <c r="C2157" t="s">
        <v>1612</v>
      </c>
      <c r="D2157" t="s">
        <v>85</v>
      </c>
      <c r="E2157">
        <v>540</v>
      </c>
      <c r="F2157" t="s">
        <v>85</v>
      </c>
      <c r="G2157" t="s">
        <v>85</v>
      </c>
    </row>
    <row r="2158" spans="1:7" x14ac:dyDescent="0.3">
      <c r="A2158" t="s">
        <v>1513</v>
      </c>
      <c r="B2158" t="s">
        <v>1618</v>
      </c>
      <c r="C2158" t="s">
        <v>1619</v>
      </c>
      <c r="D2158" t="s">
        <v>85</v>
      </c>
      <c r="E2158">
        <v>620</v>
      </c>
      <c r="F2158" t="s">
        <v>85</v>
      </c>
      <c r="G2158" t="s">
        <v>85</v>
      </c>
    </row>
    <row r="2159" spans="1:7" x14ac:dyDescent="0.3">
      <c r="A2159" t="s">
        <v>3057</v>
      </c>
      <c r="B2159" t="s">
        <v>5381</v>
      </c>
      <c r="C2159" t="s">
        <v>5382</v>
      </c>
      <c r="D2159" t="s">
        <v>85</v>
      </c>
      <c r="E2159">
        <v>1610</v>
      </c>
      <c r="F2159" t="s">
        <v>85</v>
      </c>
      <c r="G2159" t="s">
        <v>85</v>
      </c>
    </row>
    <row r="2160" spans="1:7" x14ac:dyDescent="0.3">
      <c r="A2160" t="s">
        <v>5598</v>
      </c>
      <c r="B2160" t="s">
        <v>5599</v>
      </c>
      <c r="C2160" t="s">
        <v>5600</v>
      </c>
      <c r="D2160" t="s">
        <v>85</v>
      </c>
      <c r="E2160">
        <v>472</v>
      </c>
      <c r="F2160" t="s">
        <v>85</v>
      </c>
      <c r="G2160" t="s">
        <v>85</v>
      </c>
    </row>
    <row r="2161" spans="1:7" x14ac:dyDescent="0.3">
      <c r="A2161" t="s">
        <v>4621</v>
      </c>
      <c r="B2161" t="s">
        <v>6176</v>
      </c>
      <c r="C2161" t="s">
        <v>6175</v>
      </c>
      <c r="D2161" t="s">
        <v>85</v>
      </c>
      <c r="E2161">
        <v>1800</v>
      </c>
      <c r="F2161" t="s">
        <v>85</v>
      </c>
      <c r="G2161" t="s">
        <v>85</v>
      </c>
    </row>
    <row r="2162" spans="1:7" x14ac:dyDescent="0.3">
      <c r="A2162" t="s">
        <v>1416</v>
      </c>
      <c r="B2162" t="s">
        <v>1460</v>
      </c>
      <c r="C2162" t="s">
        <v>1458</v>
      </c>
      <c r="D2162" t="s">
        <v>85</v>
      </c>
      <c r="E2162">
        <v>4600</v>
      </c>
      <c r="F2162" t="s">
        <v>85</v>
      </c>
      <c r="G2162" t="s">
        <v>85</v>
      </c>
    </row>
    <row r="2163" spans="1:7" x14ac:dyDescent="0.3">
      <c r="A2163" t="s">
        <v>2908</v>
      </c>
      <c r="B2163" t="s">
        <v>5649</v>
      </c>
      <c r="C2163" t="s">
        <v>5650</v>
      </c>
      <c r="D2163" t="s">
        <v>85</v>
      </c>
      <c r="E2163">
        <v>0</v>
      </c>
      <c r="F2163" t="s">
        <v>85</v>
      </c>
      <c r="G2163" t="s">
        <v>85</v>
      </c>
    </row>
    <row r="2164" spans="1:7" x14ac:dyDescent="0.3">
      <c r="A2164" t="s">
        <v>2228</v>
      </c>
      <c r="B2164" t="s">
        <v>2229</v>
      </c>
      <c r="C2164" t="s">
        <v>2230</v>
      </c>
      <c r="D2164" t="s">
        <v>88</v>
      </c>
      <c r="E2164">
        <v>17800</v>
      </c>
      <c r="F2164" t="s">
        <v>1415</v>
      </c>
      <c r="G2164" t="s">
        <v>1415</v>
      </c>
    </row>
    <row r="2165" spans="1:7" x14ac:dyDescent="0.3">
      <c r="A2165" t="s">
        <v>2596</v>
      </c>
      <c r="B2165" t="s">
        <v>2597</v>
      </c>
      <c r="C2165" t="s">
        <v>2598</v>
      </c>
      <c r="D2165" t="s">
        <v>85</v>
      </c>
      <c r="E2165">
        <v>2722</v>
      </c>
      <c r="F2165" t="s">
        <v>85</v>
      </c>
      <c r="G2165" t="s">
        <v>85</v>
      </c>
    </row>
    <row r="2166" spans="1:7" x14ac:dyDescent="0.3">
      <c r="A2166" t="s">
        <v>3030</v>
      </c>
      <c r="B2166" t="s">
        <v>3031</v>
      </c>
      <c r="C2166" t="s">
        <v>3032</v>
      </c>
      <c r="D2166" t="s">
        <v>85</v>
      </c>
      <c r="E2166">
        <v>600</v>
      </c>
      <c r="F2166" t="s">
        <v>85</v>
      </c>
      <c r="G2166" t="s">
        <v>85</v>
      </c>
    </row>
    <row r="2167" spans="1:7" x14ac:dyDescent="0.3">
      <c r="A2167" t="s">
        <v>5387</v>
      </c>
      <c r="B2167" t="s">
        <v>5388</v>
      </c>
      <c r="C2167" t="s">
        <v>5389</v>
      </c>
      <c r="D2167" t="s">
        <v>85</v>
      </c>
      <c r="E2167">
        <v>0</v>
      </c>
      <c r="F2167" t="s">
        <v>85</v>
      </c>
      <c r="G2167" t="s">
        <v>85</v>
      </c>
    </row>
    <row r="2168" spans="1:7" x14ac:dyDescent="0.3">
      <c r="A2168" t="s">
        <v>5688</v>
      </c>
      <c r="B2168" t="s">
        <v>5388</v>
      </c>
      <c r="C2168" t="s">
        <v>5689</v>
      </c>
      <c r="D2168" t="s">
        <v>85</v>
      </c>
      <c r="E2168">
        <v>452</v>
      </c>
      <c r="F2168" t="s">
        <v>85</v>
      </c>
      <c r="G2168" t="s">
        <v>85</v>
      </c>
    </row>
    <row r="2169" spans="1:7" x14ac:dyDescent="0.3">
      <c r="A2169" t="s">
        <v>5105</v>
      </c>
      <c r="B2169" t="s">
        <v>5331</v>
      </c>
      <c r="C2169" t="s">
        <v>5332</v>
      </c>
      <c r="D2169" t="s">
        <v>85</v>
      </c>
      <c r="E2169">
        <v>0</v>
      </c>
      <c r="F2169" t="s">
        <v>85</v>
      </c>
      <c r="G2169" t="s">
        <v>85</v>
      </c>
    </row>
    <row r="2170" spans="1:7" x14ac:dyDescent="0.3">
      <c r="A2170" t="s">
        <v>5105</v>
      </c>
      <c r="B2170" t="s">
        <v>5333</v>
      </c>
      <c r="C2170" t="s">
        <v>5334</v>
      </c>
      <c r="D2170" t="s">
        <v>85</v>
      </c>
      <c r="E2170">
        <v>0</v>
      </c>
      <c r="F2170" t="s">
        <v>85</v>
      </c>
      <c r="G2170" t="s">
        <v>85</v>
      </c>
    </row>
    <row r="2171" spans="1:7" x14ac:dyDescent="0.3">
      <c r="A2171" t="s">
        <v>2725</v>
      </c>
      <c r="B2171" t="s">
        <v>5335</v>
      </c>
      <c r="C2171" t="s">
        <v>5336</v>
      </c>
      <c r="D2171" t="s">
        <v>85</v>
      </c>
      <c r="E2171">
        <v>6350</v>
      </c>
      <c r="F2171" t="s">
        <v>85</v>
      </c>
      <c r="G2171" t="s">
        <v>85</v>
      </c>
    </row>
    <row r="2172" spans="1:7" x14ac:dyDescent="0.3">
      <c r="A2172" t="s">
        <v>3932</v>
      </c>
      <c r="B2172" t="s">
        <v>3936</v>
      </c>
      <c r="C2172" t="s">
        <v>3937</v>
      </c>
      <c r="D2172" t="s">
        <v>85</v>
      </c>
      <c r="E2172">
        <v>0</v>
      </c>
      <c r="F2172" t="s">
        <v>85</v>
      </c>
      <c r="G2172" t="s">
        <v>85</v>
      </c>
    </row>
    <row r="2173" spans="1:7" x14ac:dyDescent="0.3">
      <c r="A2173" t="s">
        <v>5392</v>
      </c>
      <c r="B2173" t="s">
        <v>5393</v>
      </c>
      <c r="C2173" t="s">
        <v>5394</v>
      </c>
      <c r="D2173" t="s">
        <v>88</v>
      </c>
      <c r="E2173">
        <v>79250</v>
      </c>
      <c r="F2173" t="s">
        <v>88</v>
      </c>
      <c r="G2173" t="s">
        <v>1475</v>
      </c>
    </row>
    <row r="2174" spans="1:7" x14ac:dyDescent="0.3">
      <c r="A2174" t="s">
        <v>5411</v>
      </c>
      <c r="B2174" t="s">
        <v>5412</v>
      </c>
      <c r="C2174" t="s">
        <v>5413</v>
      </c>
      <c r="D2174" t="s">
        <v>85</v>
      </c>
      <c r="E2174">
        <v>0</v>
      </c>
      <c r="F2174" t="s">
        <v>85</v>
      </c>
      <c r="G2174" t="s">
        <v>85</v>
      </c>
    </row>
    <row r="2175" spans="1:7" x14ac:dyDescent="0.3">
      <c r="A2175" t="s">
        <v>1438</v>
      </c>
      <c r="B2175" t="s">
        <v>3649</v>
      </c>
      <c r="C2175" t="s">
        <v>1295</v>
      </c>
      <c r="D2175" t="s">
        <v>88</v>
      </c>
      <c r="E2175">
        <v>14600</v>
      </c>
      <c r="F2175" t="s">
        <v>1415</v>
      </c>
      <c r="G2175" t="s">
        <v>1415</v>
      </c>
    </row>
    <row r="2176" spans="1:7" x14ac:dyDescent="0.3">
      <c r="A2176" t="s">
        <v>2292</v>
      </c>
      <c r="B2176" t="s">
        <v>3649</v>
      </c>
      <c r="C2176" t="s">
        <v>1295</v>
      </c>
      <c r="D2176" t="s">
        <v>88</v>
      </c>
      <c r="E2176">
        <v>14600</v>
      </c>
      <c r="F2176" t="s">
        <v>1415</v>
      </c>
      <c r="G2176" t="s">
        <v>1415</v>
      </c>
    </row>
    <row r="2177" spans="1:7" x14ac:dyDescent="0.3">
      <c r="A2177" t="s">
        <v>3135</v>
      </c>
      <c r="B2177" t="s">
        <v>5407</v>
      </c>
      <c r="C2177" t="s">
        <v>5408</v>
      </c>
      <c r="D2177" t="s">
        <v>85</v>
      </c>
      <c r="E2177">
        <v>0</v>
      </c>
      <c r="F2177" t="s">
        <v>85</v>
      </c>
      <c r="G2177" t="s">
        <v>85</v>
      </c>
    </row>
    <row r="2178" spans="1:7" x14ac:dyDescent="0.3">
      <c r="A2178" t="s">
        <v>3135</v>
      </c>
      <c r="B2178" t="s">
        <v>5409</v>
      </c>
      <c r="C2178" t="s">
        <v>5410</v>
      </c>
      <c r="D2178" t="s">
        <v>85</v>
      </c>
      <c r="E2178">
        <v>0</v>
      </c>
      <c r="F2178" t="s">
        <v>85</v>
      </c>
      <c r="G2178" t="s">
        <v>85</v>
      </c>
    </row>
    <row r="2179" spans="1:7" x14ac:dyDescent="0.3">
      <c r="A2179" t="s">
        <v>2672</v>
      </c>
      <c r="B2179" t="s">
        <v>5414</v>
      </c>
      <c r="C2179" t="s">
        <v>5415</v>
      </c>
      <c r="D2179" t="s">
        <v>1455</v>
      </c>
      <c r="E2179">
        <v>285990</v>
      </c>
      <c r="F2179" t="s">
        <v>1455</v>
      </c>
      <c r="G2179" t="s">
        <v>1455</v>
      </c>
    </row>
    <row r="2180" spans="1:7" x14ac:dyDescent="0.3">
      <c r="A2180" t="s">
        <v>5419</v>
      </c>
      <c r="B2180" t="s">
        <v>5420</v>
      </c>
      <c r="C2180" t="s">
        <v>5421</v>
      </c>
      <c r="D2180" t="s">
        <v>85</v>
      </c>
      <c r="E2180">
        <v>480</v>
      </c>
      <c r="F2180" t="s">
        <v>85</v>
      </c>
      <c r="G2180" t="s">
        <v>85</v>
      </c>
    </row>
    <row r="2181" spans="1:7" x14ac:dyDescent="0.3">
      <c r="A2181" t="s">
        <v>2193</v>
      </c>
      <c r="B2181" t="s">
        <v>4381</v>
      </c>
      <c r="C2181" t="s">
        <v>4378</v>
      </c>
      <c r="D2181" t="s">
        <v>85</v>
      </c>
      <c r="E2181">
        <v>1519</v>
      </c>
      <c r="F2181" t="s">
        <v>85</v>
      </c>
      <c r="G2181" t="s">
        <v>85</v>
      </c>
    </row>
    <row r="2182" spans="1:7" x14ac:dyDescent="0.3">
      <c r="A2182" t="s">
        <v>2672</v>
      </c>
      <c r="B2182" t="s">
        <v>4381</v>
      </c>
      <c r="C2182" t="s">
        <v>4378</v>
      </c>
      <c r="D2182" t="s">
        <v>85</v>
      </c>
      <c r="E2182">
        <v>1519</v>
      </c>
      <c r="F2182" t="s">
        <v>85</v>
      </c>
      <c r="G2182" t="s">
        <v>85</v>
      </c>
    </row>
    <row r="2183" spans="1:7" x14ac:dyDescent="0.3">
      <c r="A2183" t="s">
        <v>3769</v>
      </c>
      <c r="B2183" t="s">
        <v>4381</v>
      </c>
      <c r="C2183" t="s">
        <v>4378</v>
      </c>
      <c r="D2183" t="s">
        <v>85</v>
      </c>
      <c r="E2183">
        <v>1519</v>
      </c>
      <c r="F2183" t="s">
        <v>85</v>
      </c>
      <c r="G2183" t="s">
        <v>85</v>
      </c>
    </row>
    <row r="2184" spans="1:7" x14ac:dyDescent="0.3">
      <c r="A2184" t="s">
        <v>2193</v>
      </c>
      <c r="B2184" t="s">
        <v>4382</v>
      </c>
      <c r="C2184" t="s">
        <v>4378</v>
      </c>
      <c r="D2184" t="s">
        <v>85</v>
      </c>
      <c r="E2184">
        <v>1519</v>
      </c>
      <c r="F2184" t="s">
        <v>85</v>
      </c>
      <c r="G2184" t="s">
        <v>85</v>
      </c>
    </row>
    <row r="2185" spans="1:7" x14ac:dyDescent="0.3">
      <c r="A2185" t="s">
        <v>2672</v>
      </c>
      <c r="B2185" t="s">
        <v>4382</v>
      </c>
      <c r="C2185" t="s">
        <v>4378</v>
      </c>
      <c r="D2185" t="s">
        <v>85</v>
      </c>
      <c r="E2185">
        <v>1519</v>
      </c>
      <c r="F2185" t="s">
        <v>85</v>
      </c>
      <c r="G2185" t="s">
        <v>85</v>
      </c>
    </row>
    <row r="2186" spans="1:7" x14ac:dyDescent="0.3">
      <c r="A2186" t="s">
        <v>3769</v>
      </c>
      <c r="B2186" t="s">
        <v>4382</v>
      </c>
      <c r="C2186" t="s">
        <v>4378</v>
      </c>
      <c r="D2186" t="s">
        <v>85</v>
      </c>
      <c r="E2186">
        <v>1519</v>
      </c>
      <c r="F2186" t="s">
        <v>85</v>
      </c>
      <c r="G2186" t="s">
        <v>85</v>
      </c>
    </row>
    <row r="2187" spans="1:7" x14ac:dyDescent="0.3">
      <c r="A2187" t="s">
        <v>2193</v>
      </c>
      <c r="B2187" t="s">
        <v>4383</v>
      </c>
      <c r="C2187" t="s">
        <v>4378</v>
      </c>
      <c r="D2187" t="s">
        <v>85</v>
      </c>
      <c r="E2187">
        <v>1519</v>
      </c>
      <c r="F2187" t="s">
        <v>85</v>
      </c>
      <c r="G2187" t="s">
        <v>85</v>
      </c>
    </row>
    <row r="2188" spans="1:7" x14ac:dyDescent="0.3">
      <c r="A2188" t="s">
        <v>2672</v>
      </c>
      <c r="B2188" t="s">
        <v>4383</v>
      </c>
      <c r="C2188" t="s">
        <v>4378</v>
      </c>
      <c r="D2188" t="s">
        <v>85</v>
      </c>
      <c r="E2188">
        <v>1519</v>
      </c>
      <c r="F2188" t="s">
        <v>85</v>
      </c>
      <c r="G2188" t="s">
        <v>85</v>
      </c>
    </row>
    <row r="2189" spans="1:7" x14ac:dyDescent="0.3">
      <c r="A2189" t="s">
        <v>3769</v>
      </c>
      <c r="B2189" t="s">
        <v>4383</v>
      </c>
      <c r="C2189" t="s">
        <v>4378</v>
      </c>
      <c r="D2189" t="s">
        <v>85</v>
      </c>
      <c r="E2189">
        <v>1519</v>
      </c>
      <c r="F2189" t="s">
        <v>85</v>
      </c>
      <c r="G2189" t="s">
        <v>85</v>
      </c>
    </row>
    <row r="2190" spans="1:7" x14ac:dyDescent="0.3">
      <c r="A2190" t="s">
        <v>2193</v>
      </c>
      <c r="B2190" t="s">
        <v>5422</v>
      </c>
      <c r="C2190" t="s">
        <v>5423</v>
      </c>
      <c r="D2190" t="s">
        <v>85</v>
      </c>
      <c r="E2190">
        <v>1700</v>
      </c>
      <c r="F2190" t="s">
        <v>85</v>
      </c>
      <c r="G2190" t="s">
        <v>85</v>
      </c>
    </row>
    <row r="2191" spans="1:7" x14ac:dyDescent="0.3">
      <c r="A2191" t="s">
        <v>2672</v>
      </c>
      <c r="B2191" t="s">
        <v>5422</v>
      </c>
      <c r="C2191" t="s">
        <v>5423</v>
      </c>
      <c r="D2191" t="s">
        <v>85</v>
      </c>
      <c r="E2191">
        <v>1700</v>
      </c>
      <c r="F2191" t="s">
        <v>85</v>
      </c>
      <c r="G2191" t="s">
        <v>85</v>
      </c>
    </row>
    <row r="2192" spans="1:7" x14ac:dyDescent="0.3">
      <c r="A2192" t="s">
        <v>3769</v>
      </c>
      <c r="B2192" t="s">
        <v>5422</v>
      </c>
      <c r="C2192" t="s">
        <v>5423</v>
      </c>
      <c r="D2192" t="s">
        <v>85</v>
      </c>
      <c r="E2192">
        <v>1700</v>
      </c>
      <c r="F2192" t="s">
        <v>85</v>
      </c>
      <c r="G2192" t="s">
        <v>85</v>
      </c>
    </row>
    <row r="2193" spans="1:7" x14ac:dyDescent="0.3">
      <c r="A2193" t="s">
        <v>2193</v>
      </c>
      <c r="B2193" t="s">
        <v>4384</v>
      </c>
      <c r="C2193" t="s">
        <v>4378</v>
      </c>
      <c r="D2193" t="s">
        <v>85</v>
      </c>
      <c r="E2193">
        <v>1519</v>
      </c>
      <c r="F2193" t="s">
        <v>85</v>
      </c>
      <c r="G2193" t="s">
        <v>85</v>
      </c>
    </row>
    <row r="2194" spans="1:7" x14ac:dyDescent="0.3">
      <c r="A2194" t="s">
        <v>2672</v>
      </c>
      <c r="B2194" t="s">
        <v>4384</v>
      </c>
      <c r="C2194" t="s">
        <v>4378</v>
      </c>
      <c r="D2194" t="s">
        <v>85</v>
      </c>
      <c r="E2194">
        <v>1519</v>
      </c>
      <c r="F2194" t="s">
        <v>85</v>
      </c>
      <c r="G2194" t="s">
        <v>85</v>
      </c>
    </row>
    <row r="2195" spans="1:7" x14ac:dyDescent="0.3">
      <c r="A2195" t="s">
        <v>3769</v>
      </c>
      <c r="B2195" t="s">
        <v>4384</v>
      </c>
      <c r="C2195" t="s">
        <v>4378</v>
      </c>
      <c r="D2195" t="s">
        <v>85</v>
      </c>
      <c r="E2195">
        <v>1519</v>
      </c>
      <c r="F2195" t="s">
        <v>85</v>
      </c>
      <c r="G2195" t="s">
        <v>85</v>
      </c>
    </row>
    <row r="2196" spans="1:7" x14ac:dyDescent="0.3">
      <c r="A2196" t="s">
        <v>2193</v>
      </c>
      <c r="B2196" t="s">
        <v>4385</v>
      </c>
      <c r="C2196" t="s">
        <v>4378</v>
      </c>
      <c r="D2196" t="s">
        <v>85</v>
      </c>
      <c r="E2196">
        <v>1519</v>
      </c>
      <c r="F2196" t="s">
        <v>85</v>
      </c>
      <c r="G2196" t="s">
        <v>85</v>
      </c>
    </row>
    <row r="2197" spans="1:7" x14ac:dyDescent="0.3">
      <c r="A2197" t="s">
        <v>2672</v>
      </c>
      <c r="B2197" t="s">
        <v>4385</v>
      </c>
      <c r="C2197" t="s">
        <v>4378</v>
      </c>
      <c r="D2197" t="s">
        <v>85</v>
      </c>
      <c r="E2197">
        <v>1519</v>
      </c>
      <c r="F2197" t="s">
        <v>85</v>
      </c>
      <c r="G2197" t="s">
        <v>85</v>
      </c>
    </row>
    <row r="2198" spans="1:7" x14ac:dyDescent="0.3">
      <c r="A2198" t="s">
        <v>3769</v>
      </c>
      <c r="B2198" t="s">
        <v>4385</v>
      </c>
      <c r="C2198" t="s">
        <v>4378</v>
      </c>
      <c r="D2198" t="s">
        <v>85</v>
      </c>
      <c r="E2198">
        <v>1519</v>
      </c>
      <c r="F2198" t="s">
        <v>85</v>
      </c>
      <c r="G2198" t="s">
        <v>85</v>
      </c>
    </row>
    <row r="2199" spans="1:7" x14ac:dyDescent="0.3">
      <c r="A2199" t="s">
        <v>2193</v>
      </c>
      <c r="B2199" t="s">
        <v>4386</v>
      </c>
      <c r="C2199" t="s">
        <v>4378</v>
      </c>
      <c r="D2199" t="s">
        <v>85</v>
      </c>
      <c r="E2199">
        <v>1519</v>
      </c>
      <c r="F2199" t="s">
        <v>85</v>
      </c>
      <c r="G2199" t="s">
        <v>85</v>
      </c>
    </row>
    <row r="2200" spans="1:7" x14ac:dyDescent="0.3">
      <c r="A2200" t="s">
        <v>2672</v>
      </c>
      <c r="B2200" t="s">
        <v>4386</v>
      </c>
      <c r="C2200" t="s">
        <v>4378</v>
      </c>
      <c r="D2200" t="s">
        <v>85</v>
      </c>
      <c r="E2200">
        <v>1519</v>
      </c>
      <c r="F2200" t="s">
        <v>85</v>
      </c>
      <c r="G2200" t="s">
        <v>85</v>
      </c>
    </row>
    <row r="2201" spans="1:7" x14ac:dyDescent="0.3">
      <c r="A2201" t="s">
        <v>3769</v>
      </c>
      <c r="B2201" t="s">
        <v>4386</v>
      </c>
      <c r="C2201" t="s">
        <v>4378</v>
      </c>
      <c r="D2201" t="s">
        <v>85</v>
      </c>
      <c r="E2201">
        <v>1519</v>
      </c>
      <c r="F2201" t="s">
        <v>85</v>
      </c>
      <c r="G2201" t="s">
        <v>85</v>
      </c>
    </row>
    <row r="2202" spans="1:7" x14ac:dyDescent="0.3">
      <c r="A2202" t="s">
        <v>2672</v>
      </c>
      <c r="B2202" t="s">
        <v>5425</v>
      </c>
      <c r="C2202" t="s">
        <v>5423</v>
      </c>
      <c r="D2202" t="s">
        <v>85</v>
      </c>
      <c r="E2202">
        <v>1700</v>
      </c>
      <c r="F2202" t="s">
        <v>85</v>
      </c>
      <c r="G2202" t="s">
        <v>85</v>
      </c>
    </row>
    <row r="2203" spans="1:7" x14ac:dyDescent="0.3">
      <c r="A2203" t="s">
        <v>2193</v>
      </c>
      <c r="B2203" t="s">
        <v>5427</v>
      </c>
      <c r="C2203" t="s">
        <v>5428</v>
      </c>
      <c r="D2203" t="s">
        <v>85</v>
      </c>
      <c r="E2203">
        <v>1860</v>
      </c>
      <c r="F2203" t="s">
        <v>85</v>
      </c>
      <c r="G2203" t="s">
        <v>85</v>
      </c>
    </row>
    <row r="2204" spans="1:7" x14ac:dyDescent="0.3">
      <c r="A2204" t="s">
        <v>5429</v>
      </c>
      <c r="B2204" t="s">
        <v>5427</v>
      </c>
      <c r="C2204" t="s">
        <v>5428</v>
      </c>
      <c r="D2204" t="s">
        <v>85</v>
      </c>
      <c r="E2204">
        <v>1860</v>
      </c>
      <c r="F2204" t="s">
        <v>85</v>
      </c>
      <c r="G2204" t="s">
        <v>85</v>
      </c>
    </row>
    <row r="2205" spans="1:7" x14ac:dyDescent="0.3">
      <c r="A2205" t="s">
        <v>2672</v>
      </c>
      <c r="B2205" t="s">
        <v>5427</v>
      </c>
      <c r="C2205" t="s">
        <v>5428</v>
      </c>
      <c r="D2205" t="s">
        <v>85</v>
      </c>
      <c r="E2205">
        <v>1860</v>
      </c>
      <c r="F2205" t="s">
        <v>85</v>
      </c>
      <c r="G2205" t="s">
        <v>85</v>
      </c>
    </row>
    <row r="2206" spans="1:7" x14ac:dyDescent="0.3">
      <c r="A2206" t="s">
        <v>3769</v>
      </c>
      <c r="B2206" t="s">
        <v>5427</v>
      </c>
      <c r="C2206" t="s">
        <v>5428</v>
      </c>
      <c r="D2206" t="s">
        <v>85</v>
      </c>
      <c r="E2206">
        <v>1860</v>
      </c>
      <c r="F2206" t="s">
        <v>85</v>
      </c>
      <c r="G2206" t="s">
        <v>85</v>
      </c>
    </row>
    <row r="2207" spans="1:7" x14ac:dyDescent="0.3">
      <c r="A2207" t="s">
        <v>2672</v>
      </c>
      <c r="B2207" t="s">
        <v>5430</v>
      </c>
      <c r="C2207" t="s">
        <v>5431</v>
      </c>
      <c r="D2207" t="s">
        <v>88</v>
      </c>
      <c r="E2207">
        <v>64410</v>
      </c>
      <c r="F2207" t="s">
        <v>88</v>
      </c>
      <c r="G2207" t="s">
        <v>1475</v>
      </c>
    </row>
    <row r="2208" spans="1:7" x14ac:dyDescent="0.3">
      <c r="A2208" t="s">
        <v>2672</v>
      </c>
      <c r="B2208" t="s">
        <v>5432</v>
      </c>
      <c r="C2208" t="s">
        <v>5433</v>
      </c>
      <c r="D2208" t="s">
        <v>88</v>
      </c>
      <c r="E2208">
        <v>67812</v>
      </c>
      <c r="F2208" t="s">
        <v>88</v>
      </c>
      <c r="G2208" t="s">
        <v>1475</v>
      </c>
    </row>
    <row r="2209" spans="1:7" x14ac:dyDescent="0.3">
      <c r="A2209" t="s">
        <v>2672</v>
      </c>
      <c r="B2209" t="s">
        <v>5434</v>
      </c>
      <c r="C2209" t="s">
        <v>5435</v>
      </c>
      <c r="D2209" t="s">
        <v>88</v>
      </c>
      <c r="E2209">
        <v>72575</v>
      </c>
      <c r="F2209" t="s">
        <v>88</v>
      </c>
      <c r="G2209" t="s">
        <v>1475</v>
      </c>
    </row>
    <row r="2210" spans="1:7" x14ac:dyDescent="0.3">
      <c r="A2210" t="s">
        <v>2672</v>
      </c>
      <c r="B2210" t="s">
        <v>5436</v>
      </c>
      <c r="C2210" t="s">
        <v>5437</v>
      </c>
      <c r="D2210" t="s">
        <v>88</v>
      </c>
      <c r="E2210">
        <v>67812</v>
      </c>
      <c r="F2210" t="s">
        <v>88</v>
      </c>
      <c r="G2210" t="s">
        <v>1475</v>
      </c>
    </row>
    <row r="2211" spans="1:7" x14ac:dyDescent="0.3">
      <c r="A2211" t="s">
        <v>2672</v>
      </c>
      <c r="B2211" t="s">
        <v>5438</v>
      </c>
      <c r="C2211" t="s">
        <v>5439</v>
      </c>
      <c r="D2211" t="s">
        <v>88</v>
      </c>
      <c r="E2211">
        <v>72575</v>
      </c>
      <c r="F2211" t="s">
        <v>88</v>
      </c>
      <c r="G2211" t="s">
        <v>1475</v>
      </c>
    </row>
    <row r="2212" spans="1:7" x14ac:dyDescent="0.3">
      <c r="A2212" t="s">
        <v>2672</v>
      </c>
      <c r="B2212" t="s">
        <v>5440</v>
      </c>
      <c r="C2212" t="s">
        <v>5441</v>
      </c>
      <c r="D2212" t="s">
        <v>88</v>
      </c>
      <c r="E2212">
        <v>76204</v>
      </c>
      <c r="F2212" t="s">
        <v>88</v>
      </c>
      <c r="G2212" t="s">
        <v>1475</v>
      </c>
    </row>
    <row r="2213" spans="1:7" x14ac:dyDescent="0.3">
      <c r="A2213" t="s">
        <v>2672</v>
      </c>
      <c r="B2213" t="s">
        <v>3766</v>
      </c>
      <c r="C2213" t="s">
        <v>466</v>
      </c>
      <c r="D2213" t="s">
        <v>85</v>
      </c>
      <c r="E2213">
        <v>3071</v>
      </c>
      <c r="F2213" t="s">
        <v>85</v>
      </c>
      <c r="G2213" t="s">
        <v>85</v>
      </c>
    </row>
    <row r="2214" spans="1:7" x14ac:dyDescent="0.3">
      <c r="A2214" t="s">
        <v>2672</v>
      </c>
      <c r="B2214" t="s">
        <v>3767</v>
      </c>
      <c r="C2214" t="s">
        <v>466</v>
      </c>
      <c r="D2214" t="s">
        <v>85</v>
      </c>
      <c r="E2214">
        <v>3071</v>
      </c>
      <c r="F2214" t="s">
        <v>85</v>
      </c>
      <c r="G2214" t="s">
        <v>85</v>
      </c>
    </row>
    <row r="2215" spans="1:7" x14ac:dyDescent="0.3">
      <c r="A2215" t="s">
        <v>2193</v>
      </c>
      <c r="B2215" t="s">
        <v>3763</v>
      </c>
      <c r="C2215" t="s">
        <v>466</v>
      </c>
      <c r="D2215" t="s">
        <v>85</v>
      </c>
      <c r="E2215">
        <v>3071</v>
      </c>
      <c r="F2215" t="s">
        <v>85</v>
      </c>
      <c r="G2215" t="s">
        <v>85</v>
      </c>
    </row>
    <row r="2216" spans="1:7" x14ac:dyDescent="0.3">
      <c r="A2216" t="s">
        <v>2672</v>
      </c>
      <c r="B2216" t="s">
        <v>3763</v>
      </c>
      <c r="C2216" t="s">
        <v>466</v>
      </c>
      <c r="D2216" t="s">
        <v>85</v>
      </c>
      <c r="E2216">
        <v>3071</v>
      </c>
      <c r="F2216" t="s">
        <v>85</v>
      </c>
      <c r="G2216" t="s">
        <v>85</v>
      </c>
    </row>
    <row r="2217" spans="1:7" x14ac:dyDescent="0.3">
      <c r="A2217" t="s">
        <v>3769</v>
      </c>
      <c r="B2217" t="s">
        <v>3763</v>
      </c>
      <c r="C2217" t="s">
        <v>466</v>
      </c>
      <c r="D2217" t="s">
        <v>85</v>
      </c>
      <c r="E2217">
        <v>3071</v>
      </c>
      <c r="F2217" t="s">
        <v>85</v>
      </c>
      <c r="G2217" t="s">
        <v>85</v>
      </c>
    </row>
    <row r="2218" spans="1:7" x14ac:dyDescent="0.3">
      <c r="A2218" t="s">
        <v>5445</v>
      </c>
      <c r="B2218" t="s">
        <v>5448</v>
      </c>
      <c r="C2218" t="s">
        <v>5449</v>
      </c>
      <c r="D2218" t="s">
        <v>85</v>
      </c>
      <c r="E2218">
        <v>0</v>
      </c>
      <c r="F2218" t="s">
        <v>85</v>
      </c>
      <c r="G2218" t="s">
        <v>85</v>
      </c>
    </row>
    <row r="2219" spans="1:7" x14ac:dyDescent="0.3">
      <c r="A2219" t="s">
        <v>4811</v>
      </c>
      <c r="B2219" t="s">
        <v>4812</v>
      </c>
      <c r="C2219" t="s">
        <v>4813</v>
      </c>
      <c r="D2219" t="s">
        <v>85</v>
      </c>
      <c r="E2219">
        <v>0</v>
      </c>
      <c r="F2219" t="s">
        <v>85</v>
      </c>
      <c r="G2219" t="s">
        <v>85</v>
      </c>
    </row>
    <row r="2220" spans="1:7" x14ac:dyDescent="0.3">
      <c r="A2220" t="s">
        <v>5452</v>
      </c>
      <c r="B2220" t="s">
        <v>5453</v>
      </c>
      <c r="C2220" t="s">
        <v>5454</v>
      </c>
      <c r="D2220" t="s">
        <v>85</v>
      </c>
      <c r="E2220">
        <v>0</v>
      </c>
      <c r="F2220" t="s">
        <v>85</v>
      </c>
      <c r="G2220" t="s">
        <v>85</v>
      </c>
    </row>
    <row r="2221" spans="1:7" x14ac:dyDescent="0.3">
      <c r="A2221" t="s">
        <v>4534</v>
      </c>
      <c r="B2221" t="s">
        <v>4535</v>
      </c>
      <c r="C2221" t="s">
        <v>4536</v>
      </c>
      <c r="D2221" t="s">
        <v>85</v>
      </c>
      <c r="E2221">
        <v>0</v>
      </c>
      <c r="F2221" t="s">
        <v>85</v>
      </c>
      <c r="G2221" t="s">
        <v>85</v>
      </c>
    </row>
    <row r="2222" spans="1:7" x14ac:dyDescent="0.3">
      <c r="A2222" t="s">
        <v>4477</v>
      </c>
      <c r="B2222" t="s">
        <v>7224</v>
      </c>
      <c r="C2222" t="s">
        <v>7225</v>
      </c>
      <c r="D2222" t="s">
        <v>85</v>
      </c>
      <c r="E2222">
        <v>1354</v>
      </c>
      <c r="F2222" t="s">
        <v>85</v>
      </c>
      <c r="G2222" t="s">
        <v>85</v>
      </c>
    </row>
    <row r="2223" spans="1:7" x14ac:dyDescent="0.3">
      <c r="A2223" t="s">
        <v>2193</v>
      </c>
      <c r="B2223" t="s">
        <v>3535</v>
      </c>
      <c r="C2223" t="s">
        <v>3536</v>
      </c>
      <c r="D2223" t="s">
        <v>1455</v>
      </c>
      <c r="E2223">
        <v>148325</v>
      </c>
      <c r="F2223" t="s">
        <v>1455</v>
      </c>
      <c r="G2223" t="s">
        <v>1455</v>
      </c>
    </row>
    <row r="2224" spans="1:7" x14ac:dyDescent="0.3">
      <c r="A2224" t="s">
        <v>5455</v>
      </c>
      <c r="B2224" t="s">
        <v>5456</v>
      </c>
      <c r="C2224" t="s">
        <v>5457</v>
      </c>
      <c r="D2224" t="s">
        <v>85</v>
      </c>
      <c r="E2224">
        <v>0</v>
      </c>
      <c r="F2224" t="s">
        <v>85</v>
      </c>
      <c r="G2224" t="s">
        <v>85</v>
      </c>
    </row>
    <row r="2225" spans="1:7" x14ac:dyDescent="0.3">
      <c r="A2225" t="s">
        <v>1296</v>
      </c>
      <c r="B2225" t="s">
        <v>3650</v>
      </c>
      <c r="C2225" t="s">
        <v>5386</v>
      </c>
      <c r="D2225" t="s">
        <v>85</v>
      </c>
      <c r="E2225">
        <v>599</v>
      </c>
      <c r="F2225" t="s">
        <v>85</v>
      </c>
      <c r="G2225" t="s">
        <v>85</v>
      </c>
    </row>
    <row r="2226" spans="1:7" x14ac:dyDescent="0.3">
      <c r="A2226" t="s">
        <v>1438</v>
      </c>
      <c r="B2226" t="s">
        <v>3650</v>
      </c>
      <c r="C2226" t="s">
        <v>1295</v>
      </c>
      <c r="D2226" t="s">
        <v>88</v>
      </c>
      <c r="E2226">
        <v>14600</v>
      </c>
      <c r="F2226" t="s">
        <v>1415</v>
      </c>
      <c r="G2226" t="s">
        <v>1415</v>
      </c>
    </row>
    <row r="2227" spans="1:7" x14ac:dyDescent="0.3">
      <c r="A2227" t="s">
        <v>3654</v>
      </c>
      <c r="B2227" t="s">
        <v>3650</v>
      </c>
      <c r="C2227" t="s">
        <v>1295</v>
      </c>
      <c r="D2227" t="s">
        <v>88</v>
      </c>
      <c r="E2227">
        <v>14600</v>
      </c>
      <c r="F2227" t="s">
        <v>1415</v>
      </c>
      <c r="G2227" t="s">
        <v>1415</v>
      </c>
    </row>
    <row r="2228" spans="1:7" x14ac:dyDescent="0.3">
      <c r="A2228" t="s">
        <v>6877</v>
      </c>
      <c r="B2228" t="s">
        <v>7149</v>
      </c>
      <c r="C2228" t="s">
        <v>7150</v>
      </c>
      <c r="D2228" t="s">
        <v>85</v>
      </c>
      <c r="E2228">
        <v>5700</v>
      </c>
      <c r="F2228" t="s">
        <v>85</v>
      </c>
      <c r="G2228" t="s">
        <v>85</v>
      </c>
    </row>
    <row r="2229" spans="1:7" x14ac:dyDescent="0.3">
      <c r="A2229" t="s">
        <v>1438</v>
      </c>
      <c r="B2229" t="s">
        <v>3651</v>
      </c>
      <c r="C2229" t="s">
        <v>1295</v>
      </c>
      <c r="D2229" t="s">
        <v>88</v>
      </c>
      <c r="E2229">
        <v>14600</v>
      </c>
      <c r="F2229" t="s">
        <v>1415</v>
      </c>
      <c r="G2229" t="s">
        <v>1415</v>
      </c>
    </row>
    <row r="2230" spans="1:7" x14ac:dyDescent="0.3">
      <c r="A2230" t="s">
        <v>4190</v>
      </c>
      <c r="B2230" t="s">
        <v>5458</v>
      </c>
      <c r="C2230" t="s">
        <v>5459</v>
      </c>
      <c r="D2230" t="s">
        <v>85</v>
      </c>
      <c r="E2230">
        <v>0</v>
      </c>
      <c r="F2230" t="s">
        <v>85</v>
      </c>
      <c r="G2230" t="s">
        <v>85</v>
      </c>
    </row>
    <row r="2231" spans="1:7" x14ac:dyDescent="0.3">
      <c r="A2231" t="s">
        <v>5560</v>
      </c>
      <c r="B2231" t="s">
        <v>5590</v>
      </c>
      <c r="C2231" t="s">
        <v>5591</v>
      </c>
      <c r="D2231" t="s">
        <v>85</v>
      </c>
      <c r="E2231">
        <v>0</v>
      </c>
      <c r="F2231" t="s">
        <v>85</v>
      </c>
      <c r="G2231" t="s">
        <v>85</v>
      </c>
    </row>
    <row r="2232" spans="1:7" x14ac:dyDescent="0.3">
      <c r="A2232" t="s">
        <v>5080</v>
      </c>
      <c r="B2232" t="s">
        <v>5081</v>
      </c>
      <c r="C2232" t="s">
        <v>5082</v>
      </c>
      <c r="D2232" t="s">
        <v>85</v>
      </c>
      <c r="E2232">
        <v>950</v>
      </c>
      <c r="F2232" t="s">
        <v>85</v>
      </c>
      <c r="G2232" t="s">
        <v>85</v>
      </c>
    </row>
    <row r="2233" spans="1:7" x14ac:dyDescent="0.3">
      <c r="A2233" t="s">
        <v>4165</v>
      </c>
      <c r="B2233" t="s">
        <v>5460</v>
      </c>
      <c r="C2233" t="s">
        <v>5461</v>
      </c>
      <c r="D2233" t="s">
        <v>88</v>
      </c>
      <c r="E2233">
        <v>7121</v>
      </c>
      <c r="F2233" t="s">
        <v>85</v>
      </c>
      <c r="G2233" t="s">
        <v>85</v>
      </c>
    </row>
    <row r="2234" spans="1:7" x14ac:dyDescent="0.3">
      <c r="A2234" t="s">
        <v>2080</v>
      </c>
      <c r="B2234" t="s">
        <v>5341</v>
      </c>
      <c r="C2234" t="s">
        <v>5342</v>
      </c>
      <c r="D2234" t="s">
        <v>85</v>
      </c>
      <c r="E2234">
        <v>0</v>
      </c>
      <c r="F2234" t="s">
        <v>85</v>
      </c>
      <c r="G2234" t="s">
        <v>85</v>
      </c>
    </row>
    <row r="2235" spans="1:7" x14ac:dyDescent="0.3">
      <c r="A2235" t="s">
        <v>5465</v>
      </c>
      <c r="B2235" t="s">
        <v>5466</v>
      </c>
      <c r="C2235" t="s">
        <v>5467</v>
      </c>
      <c r="D2235" t="s">
        <v>85</v>
      </c>
      <c r="E2235">
        <v>1200</v>
      </c>
      <c r="F2235" t="s">
        <v>85</v>
      </c>
      <c r="G2235" t="s">
        <v>85</v>
      </c>
    </row>
    <row r="2236" spans="1:7" x14ac:dyDescent="0.3">
      <c r="A2236" t="s">
        <v>3634</v>
      </c>
      <c r="B2236" t="s">
        <v>3635</v>
      </c>
      <c r="C2236" t="s">
        <v>3636</v>
      </c>
      <c r="D2236" t="s">
        <v>85</v>
      </c>
      <c r="E2236">
        <v>600</v>
      </c>
      <c r="F2236" t="s">
        <v>85</v>
      </c>
      <c r="G2236" t="s">
        <v>85</v>
      </c>
    </row>
    <row r="2237" spans="1:7" x14ac:dyDescent="0.3">
      <c r="A2237" t="s">
        <v>3634</v>
      </c>
      <c r="B2237" t="s">
        <v>4051</v>
      </c>
      <c r="C2237" t="s">
        <v>4052</v>
      </c>
      <c r="D2237" t="s">
        <v>85</v>
      </c>
      <c r="E2237">
        <v>600</v>
      </c>
      <c r="F2237" t="s">
        <v>85</v>
      </c>
      <c r="G2237" t="s">
        <v>85</v>
      </c>
    </row>
    <row r="2238" spans="1:7" x14ac:dyDescent="0.3">
      <c r="A2238" t="s">
        <v>5494</v>
      </c>
      <c r="B2238" t="s">
        <v>5495</v>
      </c>
      <c r="C2238" t="s">
        <v>5496</v>
      </c>
      <c r="D2238" t="s">
        <v>85</v>
      </c>
      <c r="E2238">
        <v>0</v>
      </c>
      <c r="F2238" t="s">
        <v>85</v>
      </c>
      <c r="G2238" t="s">
        <v>85</v>
      </c>
    </row>
    <row r="2239" spans="1:7" x14ac:dyDescent="0.3">
      <c r="A2239" t="s">
        <v>2593</v>
      </c>
      <c r="B2239" t="s">
        <v>2594</v>
      </c>
      <c r="C2239" t="s">
        <v>2595</v>
      </c>
      <c r="D2239" t="s">
        <v>85</v>
      </c>
      <c r="E2239">
        <v>0</v>
      </c>
      <c r="F2239" t="s">
        <v>85</v>
      </c>
      <c r="G2239" t="s">
        <v>85</v>
      </c>
    </row>
    <row r="2240" spans="1:7" x14ac:dyDescent="0.3">
      <c r="A2240" t="s">
        <v>3785</v>
      </c>
      <c r="B2240" t="s">
        <v>5497</v>
      </c>
      <c r="C2240" t="s">
        <v>5498</v>
      </c>
      <c r="D2240" t="s">
        <v>85</v>
      </c>
      <c r="E2240">
        <v>4500</v>
      </c>
      <c r="F2240" t="s">
        <v>85</v>
      </c>
      <c r="G2240" t="s">
        <v>85</v>
      </c>
    </row>
    <row r="2241" spans="1:7" x14ac:dyDescent="0.3">
      <c r="A2241" t="s">
        <v>2193</v>
      </c>
      <c r="B2241" t="s">
        <v>4375</v>
      </c>
      <c r="C2241" t="s">
        <v>1244</v>
      </c>
      <c r="D2241" t="s">
        <v>88</v>
      </c>
      <c r="E2241">
        <v>22680</v>
      </c>
      <c r="F2241" t="s">
        <v>1415</v>
      </c>
      <c r="G2241" t="s">
        <v>1415</v>
      </c>
    </row>
    <row r="2242" spans="1:7" x14ac:dyDescent="0.3">
      <c r="A2242" t="s">
        <v>4361</v>
      </c>
      <c r="B2242" t="s">
        <v>4375</v>
      </c>
      <c r="C2242" t="s">
        <v>1244</v>
      </c>
      <c r="D2242" t="s">
        <v>88</v>
      </c>
      <c r="E2242">
        <v>22680</v>
      </c>
      <c r="F2242" t="s">
        <v>1415</v>
      </c>
      <c r="G2242" t="s">
        <v>1415</v>
      </c>
    </row>
    <row r="2243" spans="1:7" x14ac:dyDescent="0.3">
      <c r="A2243" t="s">
        <v>4343</v>
      </c>
      <c r="B2243" t="s">
        <v>4424</v>
      </c>
      <c r="C2243" t="s">
        <v>4421</v>
      </c>
      <c r="D2243" t="s">
        <v>88</v>
      </c>
      <c r="E2243">
        <v>33340</v>
      </c>
      <c r="F2243" t="s">
        <v>1415</v>
      </c>
      <c r="G2243" t="s">
        <v>1415</v>
      </c>
    </row>
    <row r="2244" spans="1:7" x14ac:dyDescent="0.3">
      <c r="A2244" t="s">
        <v>4343</v>
      </c>
      <c r="B2244" t="s">
        <v>4410</v>
      </c>
      <c r="C2244" t="s">
        <v>4404</v>
      </c>
      <c r="D2244" t="s">
        <v>88</v>
      </c>
      <c r="E2244">
        <v>19051</v>
      </c>
      <c r="F2244" t="s">
        <v>1415</v>
      </c>
      <c r="G2244" t="s">
        <v>1415</v>
      </c>
    </row>
    <row r="2245" spans="1:7" x14ac:dyDescent="0.3">
      <c r="A2245" t="s">
        <v>4343</v>
      </c>
      <c r="B2245" t="s">
        <v>4411</v>
      </c>
      <c r="C2245" t="s">
        <v>4404</v>
      </c>
      <c r="D2245" t="s">
        <v>88</v>
      </c>
      <c r="E2245">
        <v>19051</v>
      </c>
      <c r="F2245" t="s">
        <v>1415</v>
      </c>
      <c r="G2245" t="s">
        <v>1415</v>
      </c>
    </row>
    <row r="2246" spans="1:7" x14ac:dyDescent="0.3">
      <c r="A2246" t="s">
        <v>4343</v>
      </c>
      <c r="B2246" t="s">
        <v>4451</v>
      </c>
      <c r="C2246" t="s">
        <v>4430</v>
      </c>
      <c r="D2246" t="s">
        <v>88</v>
      </c>
      <c r="E2246">
        <v>10659</v>
      </c>
      <c r="F2246" t="s">
        <v>1415</v>
      </c>
      <c r="G2246" t="s">
        <v>1415</v>
      </c>
    </row>
    <row r="2247" spans="1:7" x14ac:dyDescent="0.3">
      <c r="A2247" t="s">
        <v>4343</v>
      </c>
      <c r="B2247" t="s">
        <v>4452</v>
      </c>
      <c r="C2247" t="s">
        <v>4430</v>
      </c>
      <c r="D2247" t="s">
        <v>88</v>
      </c>
      <c r="E2247">
        <v>10659</v>
      </c>
      <c r="F2247" t="s">
        <v>1415</v>
      </c>
      <c r="G2247" t="s">
        <v>1415</v>
      </c>
    </row>
    <row r="2248" spans="1:7" x14ac:dyDescent="0.3">
      <c r="A2248" t="s">
        <v>4343</v>
      </c>
      <c r="B2248" t="s">
        <v>4453</v>
      </c>
      <c r="C2248" t="s">
        <v>4430</v>
      </c>
      <c r="D2248" t="s">
        <v>88</v>
      </c>
      <c r="E2248">
        <v>10659</v>
      </c>
      <c r="F2248" t="s">
        <v>1415</v>
      </c>
      <c r="G2248" t="s">
        <v>1415</v>
      </c>
    </row>
    <row r="2249" spans="1:7" x14ac:dyDescent="0.3">
      <c r="A2249" t="s">
        <v>1416</v>
      </c>
      <c r="B2249" t="s">
        <v>1433</v>
      </c>
      <c r="C2249" t="s">
        <v>445</v>
      </c>
      <c r="D2249" t="s">
        <v>85</v>
      </c>
      <c r="E2249">
        <v>3175</v>
      </c>
      <c r="F2249" t="s">
        <v>85</v>
      </c>
      <c r="G2249" t="s">
        <v>85</v>
      </c>
    </row>
    <row r="2250" spans="1:7" x14ac:dyDescent="0.3">
      <c r="A2250" t="s">
        <v>4331</v>
      </c>
      <c r="B2250" t="s">
        <v>4393</v>
      </c>
      <c r="C2250" t="s">
        <v>4378</v>
      </c>
      <c r="D2250" t="s">
        <v>85</v>
      </c>
      <c r="E2250">
        <v>1519</v>
      </c>
      <c r="F2250" t="s">
        <v>85</v>
      </c>
      <c r="G2250" t="s">
        <v>85</v>
      </c>
    </row>
    <row r="2251" spans="1:7" x14ac:dyDescent="0.3">
      <c r="A2251" t="s">
        <v>4331</v>
      </c>
      <c r="B2251" t="s">
        <v>4394</v>
      </c>
      <c r="C2251" t="s">
        <v>4378</v>
      </c>
      <c r="D2251" t="s">
        <v>85</v>
      </c>
      <c r="E2251">
        <v>1519</v>
      </c>
      <c r="F2251" t="s">
        <v>85</v>
      </c>
      <c r="G2251" t="s">
        <v>85</v>
      </c>
    </row>
    <row r="2252" spans="1:7" x14ac:dyDescent="0.3">
      <c r="A2252" t="s">
        <v>4331</v>
      </c>
      <c r="B2252" t="s">
        <v>4395</v>
      </c>
      <c r="C2252" t="s">
        <v>4378</v>
      </c>
      <c r="D2252" t="s">
        <v>85</v>
      </c>
      <c r="E2252">
        <v>1519</v>
      </c>
      <c r="F2252" t="s">
        <v>85</v>
      </c>
      <c r="G2252" t="s">
        <v>85</v>
      </c>
    </row>
    <row r="2253" spans="1:7" x14ac:dyDescent="0.3">
      <c r="A2253" t="s">
        <v>4331</v>
      </c>
      <c r="B2253" t="s">
        <v>4396</v>
      </c>
      <c r="C2253" t="s">
        <v>4378</v>
      </c>
      <c r="D2253" t="s">
        <v>85</v>
      </c>
      <c r="E2253">
        <v>1519</v>
      </c>
      <c r="F2253" t="s">
        <v>85</v>
      </c>
      <c r="G2253" t="s">
        <v>85</v>
      </c>
    </row>
    <row r="2254" spans="1:7" x14ac:dyDescent="0.3">
      <c r="A2254" t="s">
        <v>2672</v>
      </c>
      <c r="B2254" t="s">
        <v>4396</v>
      </c>
      <c r="C2254" t="s">
        <v>4378</v>
      </c>
      <c r="D2254" t="s">
        <v>85</v>
      </c>
      <c r="E2254">
        <v>1519</v>
      </c>
      <c r="F2254" t="s">
        <v>85</v>
      </c>
      <c r="G2254" t="s">
        <v>85</v>
      </c>
    </row>
    <row r="2255" spans="1:7" x14ac:dyDescent="0.3">
      <c r="A2255" t="s">
        <v>2672</v>
      </c>
      <c r="B2255" t="s">
        <v>5426</v>
      </c>
      <c r="C2255" t="s">
        <v>5423</v>
      </c>
      <c r="D2255" t="s">
        <v>85</v>
      </c>
      <c r="E2255">
        <v>1700</v>
      </c>
      <c r="F2255" t="s">
        <v>85</v>
      </c>
      <c r="G2255" t="s">
        <v>85</v>
      </c>
    </row>
    <row r="2256" spans="1:7" x14ac:dyDescent="0.3">
      <c r="A2256" t="s">
        <v>2672</v>
      </c>
      <c r="B2256" t="s">
        <v>3768</v>
      </c>
      <c r="C2256" t="s">
        <v>466</v>
      </c>
      <c r="D2256" t="s">
        <v>85</v>
      </c>
      <c r="E2256">
        <v>3071</v>
      </c>
      <c r="F2256" t="s">
        <v>85</v>
      </c>
      <c r="G2256" t="s">
        <v>85</v>
      </c>
    </row>
    <row r="2257" spans="1:7" x14ac:dyDescent="0.3">
      <c r="A2257" t="s">
        <v>5502</v>
      </c>
      <c r="B2257" t="s">
        <v>5503</v>
      </c>
      <c r="C2257" t="s">
        <v>5504</v>
      </c>
      <c r="D2257" t="s">
        <v>88</v>
      </c>
      <c r="E2257">
        <v>43700</v>
      </c>
      <c r="F2257" t="s">
        <v>88</v>
      </c>
      <c r="G2257" t="s">
        <v>1475</v>
      </c>
    </row>
    <row r="2258" spans="1:7" x14ac:dyDescent="0.3">
      <c r="A2258" t="s">
        <v>5502</v>
      </c>
      <c r="B2258" t="s">
        <v>5505</v>
      </c>
      <c r="C2258" t="s">
        <v>5506</v>
      </c>
      <c r="D2258" t="s">
        <v>88</v>
      </c>
      <c r="E2258">
        <v>14000</v>
      </c>
      <c r="F2258" t="s">
        <v>1415</v>
      </c>
      <c r="G2258" t="s">
        <v>1415</v>
      </c>
    </row>
    <row r="2259" spans="1:7" x14ac:dyDescent="0.3">
      <c r="A2259" t="s">
        <v>5502</v>
      </c>
      <c r="B2259" t="s">
        <v>5539</v>
      </c>
      <c r="C2259" t="s">
        <v>5540</v>
      </c>
      <c r="D2259" t="s">
        <v>88</v>
      </c>
      <c r="E2259">
        <v>13000</v>
      </c>
      <c r="F2259" t="s">
        <v>1415</v>
      </c>
      <c r="G2259" t="s">
        <v>1415</v>
      </c>
    </row>
    <row r="2260" spans="1:7" x14ac:dyDescent="0.3">
      <c r="A2260" t="s">
        <v>5546</v>
      </c>
      <c r="B2260" t="s">
        <v>5539</v>
      </c>
      <c r="C2260" t="s">
        <v>5540</v>
      </c>
      <c r="D2260" t="s">
        <v>88</v>
      </c>
      <c r="E2260">
        <v>13000</v>
      </c>
      <c r="F2260" t="s">
        <v>1415</v>
      </c>
      <c r="G2260" t="s">
        <v>1415</v>
      </c>
    </row>
    <row r="2261" spans="1:7" x14ac:dyDescent="0.3">
      <c r="A2261" t="s">
        <v>5502</v>
      </c>
      <c r="B2261" t="s">
        <v>5541</v>
      </c>
      <c r="C2261" t="s">
        <v>5540</v>
      </c>
      <c r="D2261" t="s">
        <v>88</v>
      </c>
      <c r="E2261">
        <v>13000</v>
      </c>
      <c r="F2261" t="s">
        <v>1415</v>
      </c>
      <c r="G2261" t="s">
        <v>1415</v>
      </c>
    </row>
    <row r="2262" spans="1:7" x14ac:dyDescent="0.3">
      <c r="A2262" t="s">
        <v>5546</v>
      </c>
      <c r="B2262" t="s">
        <v>5541</v>
      </c>
      <c r="C2262" t="s">
        <v>5540</v>
      </c>
      <c r="D2262" t="s">
        <v>88</v>
      </c>
      <c r="E2262">
        <v>13000</v>
      </c>
      <c r="F2262" t="s">
        <v>1415</v>
      </c>
      <c r="G2262" t="s">
        <v>1415</v>
      </c>
    </row>
    <row r="2263" spans="1:7" x14ac:dyDescent="0.3">
      <c r="A2263" t="s">
        <v>5502</v>
      </c>
      <c r="B2263" t="s">
        <v>5542</v>
      </c>
      <c r="C2263" t="s">
        <v>5540</v>
      </c>
      <c r="D2263" t="s">
        <v>88</v>
      </c>
      <c r="E2263">
        <v>13000</v>
      </c>
      <c r="F2263" t="s">
        <v>1415</v>
      </c>
      <c r="G2263" t="s">
        <v>1415</v>
      </c>
    </row>
    <row r="2264" spans="1:7" x14ac:dyDescent="0.3">
      <c r="A2264" t="s">
        <v>5502</v>
      </c>
      <c r="B2264" t="s">
        <v>5543</v>
      </c>
      <c r="C2264" t="s">
        <v>5540</v>
      </c>
      <c r="D2264" t="s">
        <v>88</v>
      </c>
      <c r="E2264">
        <v>13000</v>
      </c>
      <c r="F2264" t="s">
        <v>1415</v>
      </c>
      <c r="G2264" t="s">
        <v>1415</v>
      </c>
    </row>
    <row r="2265" spans="1:7" x14ac:dyDescent="0.3">
      <c r="A2265" t="s">
        <v>5502</v>
      </c>
      <c r="B2265" t="s">
        <v>5507</v>
      </c>
      <c r="C2265" t="s">
        <v>5508</v>
      </c>
      <c r="D2265" t="s">
        <v>85</v>
      </c>
      <c r="E2265">
        <v>3700</v>
      </c>
      <c r="F2265" t="s">
        <v>85</v>
      </c>
      <c r="G2265" t="s">
        <v>85</v>
      </c>
    </row>
    <row r="2266" spans="1:7" x14ac:dyDescent="0.3">
      <c r="A2266" t="s">
        <v>4621</v>
      </c>
      <c r="B2266" t="s">
        <v>5507</v>
      </c>
      <c r="C2266" t="s">
        <v>5508</v>
      </c>
      <c r="D2266" t="s">
        <v>85</v>
      </c>
      <c r="E2266">
        <v>3700</v>
      </c>
      <c r="F2266" t="s">
        <v>85</v>
      </c>
      <c r="G2266" t="s">
        <v>85</v>
      </c>
    </row>
    <row r="2267" spans="1:7" x14ac:dyDescent="0.3">
      <c r="A2267" t="s">
        <v>4621</v>
      </c>
      <c r="B2267" t="s">
        <v>5512</v>
      </c>
      <c r="C2267" t="s">
        <v>5508</v>
      </c>
      <c r="D2267" t="s">
        <v>85</v>
      </c>
      <c r="E2267">
        <v>3700</v>
      </c>
      <c r="F2267" t="s">
        <v>85</v>
      </c>
      <c r="G2267" t="s">
        <v>85</v>
      </c>
    </row>
    <row r="2268" spans="1:7" x14ac:dyDescent="0.3">
      <c r="A2268" t="s">
        <v>4621</v>
      </c>
      <c r="B2268" t="s">
        <v>5513</v>
      </c>
      <c r="C2268" t="s">
        <v>5508</v>
      </c>
      <c r="D2268" t="s">
        <v>85</v>
      </c>
      <c r="E2268">
        <v>3700</v>
      </c>
      <c r="F2268" t="s">
        <v>85</v>
      </c>
      <c r="G2268" t="s">
        <v>85</v>
      </c>
    </row>
    <row r="2269" spans="1:7" x14ac:dyDescent="0.3">
      <c r="A2269" t="s">
        <v>4621</v>
      </c>
      <c r="B2269" t="s">
        <v>5514</v>
      </c>
      <c r="C2269" t="s">
        <v>5508</v>
      </c>
      <c r="D2269" t="s">
        <v>85</v>
      </c>
      <c r="E2269">
        <v>3700</v>
      </c>
      <c r="F2269" t="s">
        <v>85</v>
      </c>
      <c r="G2269" t="s">
        <v>85</v>
      </c>
    </row>
    <row r="2270" spans="1:7" x14ac:dyDescent="0.3">
      <c r="A2270" t="s">
        <v>5502</v>
      </c>
      <c r="B2270" t="s">
        <v>5536</v>
      </c>
      <c r="C2270" t="s">
        <v>5537</v>
      </c>
      <c r="D2270" t="s">
        <v>88</v>
      </c>
      <c r="E2270">
        <v>40500</v>
      </c>
      <c r="F2270" t="s">
        <v>88</v>
      </c>
      <c r="G2270" t="s">
        <v>1475</v>
      </c>
    </row>
    <row r="2271" spans="1:7" x14ac:dyDescent="0.3">
      <c r="A2271" t="s">
        <v>5502</v>
      </c>
      <c r="B2271" t="s">
        <v>5518</v>
      </c>
      <c r="C2271" t="s">
        <v>5516</v>
      </c>
      <c r="D2271" t="s">
        <v>88</v>
      </c>
      <c r="E2271">
        <v>10000</v>
      </c>
      <c r="F2271" t="s">
        <v>1415</v>
      </c>
      <c r="G2271" t="s">
        <v>1415</v>
      </c>
    </row>
    <row r="2272" spans="1:7" x14ac:dyDescent="0.3">
      <c r="A2272" t="s">
        <v>5502</v>
      </c>
      <c r="B2272" t="s">
        <v>5519</v>
      </c>
      <c r="C2272" t="s">
        <v>5516</v>
      </c>
      <c r="D2272" t="s">
        <v>88</v>
      </c>
      <c r="E2272">
        <v>10000</v>
      </c>
      <c r="F2272" t="s">
        <v>1415</v>
      </c>
      <c r="G2272" t="s">
        <v>1415</v>
      </c>
    </row>
    <row r="2273" spans="1:7" x14ac:dyDescent="0.3">
      <c r="A2273" t="s">
        <v>5502</v>
      </c>
      <c r="B2273" t="s">
        <v>5523</v>
      </c>
      <c r="C2273" t="s">
        <v>5524</v>
      </c>
      <c r="D2273" t="s">
        <v>88</v>
      </c>
      <c r="E2273">
        <v>56000</v>
      </c>
      <c r="F2273" t="s">
        <v>88</v>
      </c>
      <c r="G2273" t="s">
        <v>1475</v>
      </c>
    </row>
    <row r="2274" spans="1:7" x14ac:dyDescent="0.3">
      <c r="A2274" t="s">
        <v>5502</v>
      </c>
      <c r="B2274" t="s">
        <v>5525</v>
      </c>
      <c r="C2274" t="s">
        <v>5526</v>
      </c>
      <c r="D2274" t="s">
        <v>88</v>
      </c>
      <c r="E2274">
        <v>10700</v>
      </c>
      <c r="F2274" t="s">
        <v>1415</v>
      </c>
      <c r="G2274" t="s">
        <v>1415</v>
      </c>
    </row>
    <row r="2275" spans="1:7" x14ac:dyDescent="0.3">
      <c r="A2275" t="s">
        <v>5502</v>
      </c>
      <c r="B2275" t="s">
        <v>5527</v>
      </c>
      <c r="C2275" t="s">
        <v>5528</v>
      </c>
      <c r="D2275" t="s">
        <v>85</v>
      </c>
      <c r="E2275">
        <v>1450</v>
      </c>
      <c r="F2275" t="s">
        <v>85</v>
      </c>
      <c r="G2275" t="s">
        <v>85</v>
      </c>
    </row>
    <row r="2276" spans="1:7" x14ac:dyDescent="0.3">
      <c r="A2276" t="s">
        <v>5502</v>
      </c>
      <c r="B2276" t="s">
        <v>5520</v>
      </c>
      <c r="C2276" t="s">
        <v>5516</v>
      </c>
      <c r="D2276" t="s">
        <v>88</v>
      </c>
      <c r="E2276">
        <v>10000</v>
      </c>
      <c r="F2276" t="s">
        <v>1415</v>
      </c>
      <c r="G2276" t="s">
        <v>1415</v>
      </c>
    </row>
    <row r="2277" spans="1:7" x14ac:dyDescent="0.3">
      <c r="A2277" t="s">
        <v>5502</v>
      </c>
      <c r="B2277" t="s">
        <v>5521</v>
      </c>
      <c r="C2277" t="s">
        <v>5516</v>
      </c>
      <c r="D2277" t="s">
        <v>88</v>
      </c>
      <c r="E2277">
        <v>10000</v>
      </c>
      <c r="F2277" t="s">
        <v>1415</v>
      </c>
      <c r="G2277" t="s">
        <v>1415</v>
      </c>
    </row>
    <row r="2278" spans="1:7" x14ac:dyDescent="0.3">
      <c r="A2278" t="s">
        <v>5502</v>
      </c>
      <c r="B2278" t="s">
        <v>5529</v>
      </c>
      <c r="C2278" t="s">
        <v>5530</v>
      </c>
      <c r="D2278" t="s">
        <v>88</v>
      </c>
      <c r="E2278">
        <v>15600</v>
      </c>
      <c r="F2278" t="s">
        <v>1415</v>
      </c>
      <c r="G2278" t="s">
        <v>1415</v>
      </c>
    </row>
    <row r="2279" spans="1:7" x14ac:dyDescent="0.3">
      <c r="A2279" t="s">
        <v>5502</v>
      </c>
      <c r="B2279" t="s">
        <v>5531</v>
      </c>
      <c r="C2279" t="s">
        <v>5532</v>
      </c>
      <c r="D2279" t="s">
        <v>88</v>
      </c>
      <c r="E2279">
        <v>7800</v>
      </c>
      <c r="F2279" t="s">
        <v>1415</v>
      </c>
      <c r="G2279" t="s">
        <v>1415</v>
      </c>
    </row>
    <row r="2280" spans="1:7" x14ac:dyDescent="0.3">
      <c r="A2280" t="s">
        <v>5502</v>
      </c>
      <c r="B2280" t="s">
        <v>5538</v>
      </c>
      <c r="C2280" t="s">
        <v>5537</v>
      </c>
      <c r="D2280" t="s">
        <v>88</v>
      </c>
      <c r="E2280">
        <v>42500</v>
      </c>
      <c r="F2280" t="s">
        <v>88</v>
      </c>
      <c r="G2280" t="s">
        <v>1475</v>
      </c>
    </row>
    <row r="2281" spans="1:7" x14ac:dyDescent="0.3">
      <c r="A2281" t="s">
        <v>5502</v>
      </c>
      <c r="B2281" t="s">
        <v>5544</v>
      </c>
      <c r="C2281" t="s">
        <v>5540</v>
      </c>
      <c r="D2281" t="s">
        <v>88</v>
      </c>
      <c r="E2281">
        <v>13000</v>
      </c>
      <c r="F2281" t="s">
        <v>1415</v>
      </c>
      <c r="G2281" t="s">
        <v>1415</v>
      </c>
    </row>
    <row r="2282" spans="1:7" x14ac:dyDescent="0.3">
      <c r="A2282" t="s">
        <v>5502</v>
      </c>
      <c r="B2282" t="s">
        <v>5545</v>
      </c>
      <c r="C2282" t="s">
        <v>5540</v>
      </c>
      <c r="D2282" t="s">
        <v>88</v>
      </c>
      <c r="E2282">
        <v>13000</v>
      </c>
      <c r="F2282" t="s">
        <v>1415</v>
      </c>
      <c r="G2282" t="s">
        <v>1415</v>
      </c>
    </row>
    <row r="2283" spans="1:7" x14ac:dyDescent="0.3">
      <c r="A2283" t="s">
        <v>2420</v>
      </c>
      <c r="B2283" t="s">
        <v>2430</v>
      </c>
      <c r="C2283" t="s">
        <v>2431</v>
      </c>
      <c r="D2283" t="s">
        <v>85</v>
      </c>
      <c r="E2283">
        <v>0</v>
      </c>
      <c r="F2283" t="s">
        <v>85</v>
      </c>
      <c r="G2283" t="s">
        <v>85</v>
      </c>
    </row>
    <row r="2284" spans="1:7" x14ac:dyDescent="0.3">
      <c r="A2284" t="s">
        <v>2420</v>
      </c>
      <c r="B2284" t="s">
        <v>2432</v>
      </c>
      <c r="C2284" t="s">
        <v>2433</v>
      </c>
      <c r="D2284" t="s">
        <v>85</v>
      </c>
      <c r="E2284">
        <v>0</v>
      </c>
      <c r="F2284" t="s">
        <v>85</v>
      </c>
      <c r="G2284" t="s">
        <v>85</v>
      </c>
    </row>
    <row r="2285" spans="1:7" x14ac:dyDescent="0.3">
      <c r="A2285" t="s">
        <v>1055</v>
      </c>
      <c r="B2285" t="s">
        <v>5553</v>
      </c>
      <c r="C2285" t="s">
        <v>5554</v>
      </c>
      <c r="D2285" t="s">
        <v>85</v>
      </c>
      <c r="E2285">
        <v>0</v>
      </c>
      <c r="F2285" t="s">
        <v>85</v>
      </c>
      <c r="G2285" t="s">
        <v>85</v>
      </c>
    </row>
    <row r="2286" spans="1:7" x14ac:dyDescent="0.3">
      <c r="A2286" t="s">
        <v>5547</v>
      </c>
      <c r="B2286" t="s">
        <v>5548</v>
      </c>
      <c r="C2286" t="s">
        <v>5549</v>
      </c>
      <c r="D2286" t="s">
        <v>85</v>
      </c>
      <c r="E2286">
        <v>0</v>
      </c>
      <c r="F2286" t="s">
        <v>85</v>
      </c>
      <c r="G2286" t="s">
        <v>85</v>
      </c>
    </row>
    <row r="2287" spans="1:7" x14ac:dyDescent="0.3">
      <c r="A2287" t="s">
        <v>5474</v>
      </c>
      <c r="B2287" t="s">
        <v>5485</v>
      </c>
      <c r="C2287" t="s">
        <v>5486</v>
      </c>
      <c r="D2287" t="s">
        <v>88</v>
      </c>
    </row>
    <row r="2288" spans="1:7" x14ac:dyDescent="0.3">
      <c r="A2288" t="s">
        <v>5474</v>
      </c>
      <c r="B2288" t="s">
        <v>5475</v>
      </c>
      <c r="C2288" t="s">
        <v>5476</v>
      </c>
      <c r="D2288" t="s">
        <v>88</v>
      </c>
      <c r="E2288">
        <v>9100</v>
      </c>
      <c r="F2288" t="s">
        <v>85</v>
      </c>
      <c r="G2288" t="s">
        <v>85</v>
      </c>
    </row>
    <row r="2289" spans="1:7" x14ac:dyDescent="0.3">
      <c r="A2289" t="s">
        <v>5474</v>
      </c>
      <c r="B2289" t="s">
        <v>5479</v>
      </c>
      <c r="C2289" t="s">
        <v>5480</v>
      </c>
      <c r="D2289" t="s">
        <v>88</v>
      </c>
      <c r="E2289">
        <v>36720</v>
      </c>
      <c r="F2289" t="s">
        <v>1415</v>
      </c>
      <c r="G2289" t="s">
        <v>1415</v>
      </c>
    </row>
    <row r="2290" spans="1:7" x14ac:dyDescent="0.3">
      <c r="A2290" t="s">
        <v>5474</v>
      </c>
      <c r="B2290" t="s">
        <v>5477</v>
      </c>
      <c r="C2290" t="s">
        <v>5478</v>
      </c>
      <c r="D2290" t="s">
        <v>88</v>
      </c>
      <c r="E2290">
        <v>17800</v>
      </c>
      <c r="F2290" t="s">
        <v>1415</v>
      </c>
      <c r="G2290" t="s">
        <v>1415</v>
      </c>
    </row>
    <row r="2291" spans="1:7" x14ac:dyDescent="0.3">
      <c r="A2291" t="s">
        <v>5474</v>
      </c>
      <c r="B2291" t="s">
        <v>5483</v>
      </c>
      <c r="C2291" t="s">
        <v>5484</v>
      </c>
      <c r="D2291" t="s">
        <v>88</v>
      </c>
      <c r="E2291">
        <v>46200</v>
      </c>
      <c r="F2291" t="s">
        <v>88</v>
      </c>
      <c r="G2291" t="s">
        <v>1475</v>
      </c>
    </row>
    <row r="2292" spans="1:7" x14ac:dyDescent="0.3">
      <c r="A2292" t="s">
        <v>5474</v>
      </c>
      <c r="B2292" t="s">
        <v>5481</v>
      </c>
      <c r="C2292" t="s">
        <v>5482</v>
      </c>
      <c r="D2292" t="s">
        <v>88</v>
      </c>
      <c r="E2292">
        <v>21000</v>
      </c>
      <c r="F2292" t="s">
        <v>1415</v>
      </c>
      <c r="G2292" t="s">
        <v>1415</v>
      </c>
    </row>
    <row r="2293" spans="1:7" x14ac:dyDescent="0.3">
      <c r="A2293" t="s">
        <v>5474</v>
      </c>
      <c r="B2293" t="s">
        <v>5487</v>
      </c>
      <c r="C2293" t="s">
        <v>5488</v>
      </c>
      <c r="D2293" t="s">
        <v>85</v>
      </c>
      <c r="E2293">
        <v>0</v>
      </c>
      <c r="F2293" t="s">
        <v>85</v>
      </c>
      <c r="G2293" t="s">
        <v>85</v>
      </c>
    </row>
    <row r="2294" spans="1:7" x14ac:dyDescent="0.3">
      <c r="A2294" t="s">
        <v>5853</v>
      </c>
      <c r="B2294" t="s">
        <v>5923</v>
      </c>
      <c r="C2294" t="s">
        <v>5924</v>
      </c>
      <c r="D2294" t="s">
        <v>85</v>
      </c>
      <c r="E2294">
        <v>0</v>
      </c>
      <c r="F2294" t="s">
        <v>85</v>
      </c>
      <c r="G2294" t="s">
        <v>85</v>
      </c>
    </row>
    <row r="2295" spans="1:7" x14ac:dyDescent="0.3">
      <c r="A2295" t="s">
        <v>2833</v>
      </c>
      <c r="B2295" t="s">
        <v>2834</v>
      </c>
      <c r="C2295" t="s">
        <v>2835</v>
      </c>
      <c r="D2295" t="s">
        <v>85</v>
      </c>
      <c r="E2295">
        <v>0</v>
      </c>
      <c r="F2295" t="s">
        <v>85</v>
      </c>
      <c r="G2295" t="s">
        <v>85</v>
      </c>
    </row>
    <row r="2296" spans="1:7" x14ac:dyDescent="0.3">
      <c r="A2296" t="s">
        <v>5399</v>
      </c>
      <c r="B2296" t="s">
        <v>5400</v>
      </c>
      <c r="C2296" t="s">
        <v>5401</v>
      </c>
      <c r="D2296" t="s">
        <v>85</v>
      </c>
      <c r="E2296">
        <v>0</v>
      </c>
      <c r="F2296" t="s">
        <v>85</v>
      </c>
      <c r="G2296" t="s">
        <v>85</v>
      </c>
    </row>
    <row r="2297" spans="1:7" x14ac:dyDescent="0.3">
      <c r="A2297" t="s">
        <v>5550</v>
      </c>
      <c r="B2297" t="s">
        <v>5551</v>
      </c>
      <c r="C2297" t="s">
        <v>5552</v>
      </c>
      <c r="D2297" t="s">
        <v>85</v>
      </c>
      <c r="E2297">
        <v>0</v>
      </c>
      <c r="F2297" t="s">
        <v>85</v>
      </c>
      <c r="G2297" t="s">
        <v>85</v>
      </c>
    </row>
    <row r="2298" spans="1:7" x14ac:dyDescent="0.3">
      <c r="A2298" t="s">
        <v>5595</v>
      </c>
      <c r="B2298" t="s">
        <v>5596</v>
      </c>
      <c r="C2298" t="s">
        <v>5597</v>
      </c>
      <c r="D2298" t="s">
        <v>85</v>
      </c>
      <c r="E2298">
        <v>0</v>
      </c>
      <c r="F2298" t="s">
        <v>85</v>
      </c>
      <c r="G2298" t="s">
        <v>85</v>
      </c>
    </row>
    <row r="2299" spans="1:7" x14ac:dyDescent="0.3">
      <c r="A2299" t="s">
        <v>3437</v>
      </c>
      <c r="B2299" t="s">
        <v>3438</v>
      </c>
      <c r="C2299" t="s">
        <v>3439</v>
      </c>
      <c r="D2299" t="s">
        <v>85</v>
      </c>
      <c r="E2299">
        <v>0</v>
      </c>
      <c r="F2299" t="s">
        <v>85</v>
      </c>
      <c r="G2299" t="s">
        <v>85</v>
      </c>
    </row>
    <row r="2300" spans="1:7" x14ac:dyDescent="0.3">
      <c r="A2300" t="s">
        <v>4112</v>
      </c>
      <c r="B2300" t="s">
        <v>4113</v>
      </c>
      <c r="C2300" t="s">
        <v>4114</v>
      </c>
      <c r="D2300" t="s">
        <v>85</v>
      </c>
      <c r="E2300">
        <v>472</v>
      </c>
      <c r="F2300" t="s">
        <v>85</v>
      </c>
      <c r="G2300" t="s">
        <v>85</v>
      </c>
    </row>
    <row r="2301" spans="1:7" x14ac:dyDescent="0.3">
      <c r="A2301" t="s">
        <v>2090</v>
      </c>
      <c r="B2301" t="s">
        <v>5643</v>
      </c>
      <c r="C2301" t="s">
        <v>5644</v>
      </c>
      <c r="D2301" t="s">
        <v>88</v>
      </c>
      <c r="E2301">
        <v>14900</v>
      </c>
      <c r="F2301" t="s">
        <v>85</v>
      </c>
      <c r="G2301" t="s">
        <v>85</v>
      </c>
    </row>
    <row r="2302" spans="1:7" x14ac:dyDescent="0.3">
      <c r="A2302" t="s">
        <v>3856</v>
      </c>
      <c r="B2302" t="s">
        <v>7612</v>
      </c>
      <c r="C2302" t="s">
        <v>7613</v>
      </c>
      <c r="D2302" t="s">
        <v>85</v>
      </c>
      <c r="E2302">
        <v>0</v>
      </c>
      <c r="F2302" t="s">
        <v>85</v>
      </c>
      <c r="G2302" t="s">
        <v>85</v>
      </c>
    </row>
    <row r="2303" spans="1:7" x14ac:dyDescent="0.3">
      <c r="A2303" t="s">
        <v>5286</v>
      </c>
      <c r="B2303" t="s">
        <v>5287</v>
      </c>
      <c r="C2303" t="s">
        <v>5288</v>
      </c>
      <c r="D2303" t="s">
        <v>85</v>
      </c>
      <c r="E2303">
        <v>0</v>
      </c>
      <c r="F2303" t="s">
        <v>85</v>
      </c>
      <c r="G2303" t="s">
        <v>85</v>
      </c>
    </row>
    <row r="2304" spans="1:7" x14ac:dyDescent="0.3">
      <c r="A2304" t="s">
        <v>5707</v>
      </c>
      <c r="B2304" t="s">
        <v>5710</v>
      </c>
      <c r="C2304" t="s">
        <v>5711</v>
      </c>
      <c r="D2304" t="s">
        <v>85</v>
      </c>
      <c r="E2304">
        <v>0</v>
      </c>
      <c r="F2304" t="s">
        <v>85</v>
      </c>
      <c r="G2304" t="s">
        <v>85</v>
      </c>
    </row>
    <row r="2305" spans="1:7" x14ac:dyDescent="0.3">
      <c r="A2305" t="s">
        <v>2225</v>
      </c>
      <c r="B2305" t="s">
        <v>2226</v>
      </c>
      <c r="C2305" t="s">
        <v>2227</v>
      </c>
      <c r="D2305" t="s">
        <v>88</v>
      </c>
      <c r="E2305">
        <v>15422</v>
      </c>
      <c r="F2305" t="s">
        <v>85</v>
      </c>
      <c r="G2305" t="s">
        <v>85</v>
      </c>
    </row>
    <row r="2306" spans="1:7" x14ac:dyDescent="0.3">
      <c r="A2306" t="s">
        <v>7748</v>
      </c>
      <c r="B2306" t="s">
        <v>7817</v>
      </c>
      <c r="C2306" t="s">
        <v>7818</v>
      </c>
      <c r="D2306" t="s">
        <v>85</v>
      </c>
      <c r="E2306">
        <v>0</v>
      </c>
      <c r="F2306" t="s">
        <v>85</v>
      </c>
      <c r="G2306" t="s">
        <v>85</v>
      </c>
    </row>
    <row r="2307" spans="1:7" x14ac:dyDescent="0.3">
      <c r="A2307" t="s">
        <v>5560</v>
      </c>
      <c r="B2307" t="s">
        <v>5565</v>
      </c>
      <c r="C2307" t="s">
        <v>5566</v>
      </c>
      <c r="D2307" t="s">
        <v>85</v>
      </c>
      <c r="E2307">
        <v>0</v>
      </c>
      <c r="F2307" t="s">
        <v>85</v>
      </c>
      <c r="G2307" t="s">
        <v>85</v>
      </c>
    </row>
    <row r="2308" spans="1:7" x14ac:dyDescent="0.3">
      <c r="A2308" t="s">
        <v>5560</v>
      </c>
      <c r="B2308" t="s">
        <v>5563</v>
      </c>
      <c r="C2308" t="s">
        <v>5564</v>
      </c>
      <c r="D2308" t="s">
        <v>85</v>
      </c>
      <c r="E2308">
        <v>0</v>
      </c>
      <c r="F2308" t="s">
        <v>85</v>
      </c>
      <c r="G2308" t="s">
        <v>85</v>
      </c>
    </row>
    <row r="2309" spans="1:7" x14ac:dyDescent="0.3">
      <c r="A2309" t="s">
        <v>5567</v>
      </c>
      <c r="B2309" t="s">
        <v>5568</v>
      </c>
      <c r="C2309" t="s">
        <v>5569</v>
      </c>
      <c r="D2309" t="s">
        <v>85</v>
      </c>
      <c r="E2309">
        <v>0</v>
      </c>
      <c r="F2309" t="s">
        <v>85</v>
      </c>
      <c r="G2309" t="s">
        <v>85</v>
      </c>
    </row>
    <row r="2310" spans="1:7" x14ac:dyDescent="0.3">
      <c r="A2310" t="s">
        <v>5560</v>
      </c>
      <c r="B2310" t="s">
        <v>5570</v>
      </c>
      <c r="C2310" t="s">
        <v>5571</v>
      </c>
      <c r="D2310" t="s">
        <v>85</v>
      </c>
      <c r="E2310">
        <v>0</v>
      </c>
      <c r="F2310" t="s">
        <v>85</v>
      </c>
      <c r="G2310" t="s">
        <v>85</v>
      </c>
    </row>
    <row r="2311" spans="1:7" x14ac:dyDescent="0.3">
      <c r="A2311" t="s">
        <v>5560</v>
      </c>
      <c r="B2311" t="s">
        <v>5576</v>
      </c>
      <c r="C2311" t="s">
        <v>5577</v>
      </c>
      <c r="D2311" t="s">
        <v>85</v>
      </c>
      <c r="E2311">
        <v>0</v>
      </c>
      <c r="F2311" t="s">
        <v>85</v>
      </c>
      <c r="G2311" t="s">
        <v>85</v>
      </c>
    </row>
    <row r="2312" spans="1:7" x14ac:dyDescent="0.3">
      <c r="A2312" t="s">
        <v>5560</v>
      </c>
      <c r="B2312" t="s">
        <v>5578</v>
      </c>
      <c r="C2312" t="s">
        <v>5579</v>
      </c>
      <c r="D2312" t="s">
        <v>85</v>
      </c>
      <c r="E2312">
        <v>0</v>
      </c>
      <c r="F2312" t="s">
        <v>85</v>
      </c>
      <c r="G2312" t="s">
        <v>85</v>
      </c>
    </row>
    <row r="2313" spans="1:7" x14ac:dyDescent="0.3">
      <c r="A2313" t="s">
        <v>5560</v>
      </c>
      <c r="B2313" t="s">
        <v>5580</v>
      </c>
      <c r="C2313" t="s">
        <v>5581</v>
      </c>
      <c r="D2313" t="s">
        <v>85</v>
      </c>
      <c r="E2313">
        <v>0</v>
      </c>
      <c r="F2313" t="s">
        <v>85</v>
      </c>
      <c r="G2313" t="s">
        <v>85</v>
      </c>
    </row>
    <row r="2314" spans="1:7" x14ac:dyDescent="0.3">
      <c r="A2314" t="s">
        <v>5560</v>
      </c>
      <c r="B2314" t="s">
        <v>5582</v>
      </c>
      <c r="C2314" t="s">
        <v>5583</v>
      </c>
      <c r="D2314" t="s">
        <v>85</v>
      </c>
      <c r="E2314">
        <v>0</v>
      </c>
      <c r="F2314" t="s">
        <v>85</v>
      </c>
      <c r="G2314" t="s">
        <v>85</v>
      </c>
    </row>
    <row r="2315" spans="1:7" x14ac:dyDescent="0.3">
      <c r="A2315" t="s">
        <v>5560</v>
      </c>
      <c r="B2315" t="s">
        <v>5584</v>
      </c>
      <c r="C2315" t="s">
        <v>5585</v>
      </c>
      <c r="D2315" t="s">
        <v>85</v>
      </c>
      <c r="E2315">
        <v>0</v>
      </c>
      <c r="F2315" t="s">
        <v>85</v>
      </c>
      <c r="G2315" t="s">
        <v>85</v>
      </c>
    </row>
    <row r="2316" spans="1:7" x14ac:dyDescent="0.3">
      <c r="A2316" t="s">
        <v>5560</v>
      </c>
      <c r="B2316" t="s">
        <v>5586</v>
      </c>
      <c r="C2316" t="s">
        <v>5587</v>
      </c>
      <c r="D2316" t="s">
        <v>85</v>
      </c>
      <c r="E2316">
        <v>0</v>
      </c>
      <c r="F2316" t="s">
        <v>85</v>
      </c>
      <c r="G2316" t="s">
        <v>85</v>
      </c>
    </row>
    <row r="2317" spans="1:7" x14ac:dyDescent="0.3">
      <c r="A2317" t="s">
        <v>5560</v>
      </c>
      <c r="B2317" t="s">
        <v>5588</v>
      </c>
      <c r="C2317" t="s">
        <v>5589</v>
      </c>
      <c r="D2317" t="s">
        <v>85</v>
      </c>
      <c r="E2317">
        <v>0</v>
      </c>
      <c r="F2317" t="s">
        <v>85</v>
      </c>
      <c r="G2317" t="s">
        <v>85</v>
      </c>
    </row>
    <row r="2318" spans="1:7" x14ac:dyDescent="0.3">
      <c r="A2318" t="s">
        <v>3461</v>
      </c>
      <c r="B2318" t="s">
        <v>3462</v>
      </c>
      <c r="C2318" t="s">
        <v>3463</v>
      </c>
      <c r="D2318" t="s">
        <v>85</v>
      </c>
      <c r="E2318">
        <v>0</v>
      </c>
      <c r="F2318" t="s">
        <v>85</v>
      </c>
      <c r="G2318" t="s">
        <v>85</v>
      </c>
    </row>
    <row r="2319" spans="1:7" x14ac:dyDescent="0.3">
      <c r="A2319" t="s">
        <v>3101</v>
      </c>
      <c r="B2319" t="s">
        <v>6419</v>
      </c>
      <c r="C2319" t="s">
        <v>6420</v>
      </c>
      <c r="D2319" t="s">
        <v>85</v>
      </c>
      <c r="E2319">
        <v>0</v>
      </c>
      <c r="F2319" t="s">
        <v>85</v>
      </c>
      <c r="G2319" t="s">
        <v>85</v>
      </c>
    </row>
    <row r="2320" spans="1:7" x14ac:dyDescent="0.3">
      <c r="A2320" t="s">
        <v>4190</v>
      </c>
      <c r="B2320" t="s">
        <v>5610</v>
      </c>
      <c r="C2320" t="s">
        <v>5611</v>
      </c>
      <c r="D2320" t="s">
        <v>85</v>
      </c>
      <c r="E2320">
        <v>0</v>
      </c>
      <c r="F2320" t="s">
        <v>85</v>
      </c>
      <c r="G2320" t="s">
        <v>85</v>
      </c>
    </row>
    <row r="2321" spans="1:7" x14ac:dyDescent="0.3">
      <c r="A2321" t="s">
        <v>5612</v>
      </c>
      <c r="B2321" t="s">
        <v>5638</v>
      </c>
      <c r="C2321" t="s">
        <v>5639</v>
      </c>
      <c r="D2321" t="s">
        <v>85</v>
      </c>
      <c r="E2321">
        <v>0</v>
      </c>
      <c r="F2321" t="s">
        <v>85</v>
      </c>
      <c r="G2321" t="s">
        <v>85</v>
      </c>
    </row>
    <row r="2322" spans="1:7" x14ac:dyDescent="0.3">
      <c r="A2322" t="s">
        <v>5612</v>
      </c>
      <c r="B2322" t="s">
        <v>5613</v>
      </c>
      <c r="C2322" t="s">
        <v>5614</v>
      </c>
      <c r="D2322" t="s">
        <v>85</v>
      </c>
      <c r="E2322">
        <v>0</v>
      </c>
      <c r="F2322" t="s">
        <v>85</v>
      </c>
      <c r="G2322" t="s">
        <v>85</v>
      </c>
    </row>
    <row r="2323" spans="1:7" x14ac:dyDescent="0.3">
      <c r="A2323" t="s">
        <v>3132</v>
      </c>
      <c r="B2323" t="s">
        <v>5603</v>
      </c>
      <c r="C2323" t="s">
        <v>5604</v>
      </c>
      <c r="D2323" t="s">
        <v>85</v>
      </c>
      <c r="E2323">
        <v>0</v>
      </c>
      <c r="F2323" t="s">
        <v>85</v>
      </c>
      <c r="G2323" t="s">
        <v>85</v>
      </c>
    </row>
    <row r="2324" spans="1:7" x14ac:dyDescent="0.3">
      <c r="A2324" t="s">
        <v>2176</v>
      </c>
      <c r="B2324" t="s">
        <v>2204</v>
      </c>
      <c r="C2324" t="s">
        <v>2205</v>
      </c>
      <c r="D2324" t="s">
        <v>85</v>
      </c>
      <c r="E2324">
        <v>820</v>
      </c>
      <c r="F2324" t="s">
        <v>85</v>
      </c>
      <c r="G2324" t="s">
        <v>85</v>
      </c>
    </row>
    <row r="2325" spans="1:7" x14ac:dyDescent="0.3">
      <c r="A2325" t="s">
        <v>5592</v>
      </c>
      <c r="B2325" t="s">
        <v>5593</v>
      </c>
      <c r="C2325" t="s">
        <v>5594</v>
      </c>
      <c r="D2325" t="s">
        <v>85</v>
      </c>
      <c r="E2325">
        <v>0</v>
      </c>
      <c r="F2325" t="s">
        <v>85</v>
      </c>
      <c r="G2325" t="s">
        <v>85</v>
      </c>
    </row>
    <row r="2326" spans="1:7" x14ac:dyDescent="0.3">
      <c r="A2326" t="s">
        <v>1707</v>
      </c>
      <c r="B2326" t="s">
        <v>5066</v>
      </c>
      <c r="C2326" t="s">
        <v>5067</v>
      </c>
      <c r="D2326" t="s">
        <v>85</v>
      </c>
      <c r="E2326">
        <v>1950</v>
      </c>
      <c r="F2326" t="s">
        <v>85</v>
      </c>
      <c r="G2326" t="s">
        <v>85</v>
      </c>
    </row>
    <row r="2327" spans="1:7" x14ac:dyDescent="0.3">
      <c r="A2327" t="s">
        <v>3341</v>
      </c>
      <c r="B2327" t="s">
        <v>5620</v>
      </c>
      <c r="C2327" t="s">
        <v>5621</v>
      </c>
      <c r="D2327" t="s">
        <v>88</v>
      </c>
      <c r="E2327">
        <v>10433</v>
      </c>
      <c r="F2327" t="s">
        <v>85</v>
      </c>
      <c r="G2327" t="s">
        <v>85</v>
      </c>
    </row>
    <row r="2328" spans="1:7" x14ac:dyDescent="0.3">
      <c r="A2328" t="s">
        <v>3339</v>
      </c>
      <c r="B2328" t="s">
        <v>3340</v>
      </c>
      <c r="C2328" t="s">
        <v>576</v>
      </c>
      <c r="D2328" t="s">
        <v>85</v>
      </c>
      <c r="E2328">
        <v>757</v>
      </c>
      <c r="F2328" t="s">
        <v>85</v>
      </c>
      <c r="G2328" t="s">
        <v>85</v>
      </c>
    </row>
    <row r="2329" spans="1:7" x14ac:dyDescent="0.3">
      <c r="A2329" t="s">
        <v>3341</v>
      </c>
      <c r="B2329" t="s">
        <v>3366</v>
      </c>
      <c r="C2329" t="s">
        <v>3367</v>
      </c>
      <c r="D2329" t="s">
        <v>85</v>
      </c>
      <c r="E2329">
        <v>0</v>
      </c>
      <c r="F2329" t="s">
        <v>85</v>
      </c>
      <c r="G2329" t="s">
        <v>85</v>
      </c>
    </row>
    <row r="2330" spans="1:7" x14ac:dyDescent="0.3">
      <c r="A2330" t="s">
        <v>5622</v>
      </c>
      <c r="B2330" t="s">
        <v>5623</v>
      </c>
      <c r="C2330" t="s">
        <v>5624</v>
      </c>
      <c r="D2330" t="s">
        <v>85</v>
      </c>
      <c r="E2330">
        <v>450</v>
      </c>
      <c r="F2330" t="s">
        <v>85</v>
      </c>
      <c r="G2330" t="s">
        <v>85</v>
      </c>
    </row>
    <row r="2331" spans="1:7" x14ac:dyDescent="0.3">
      <c r="A2331" t="s">
        <v>6799</v>
      </c>
      <c r="B2331" t="s">
        <v>6802</v>
      </c>
      <c r="C2331" t="s">
        <v>6803</v>
      </c>
      <c r="D2331" t="s">
        <v>85</v>
      </c>
      <c r="E2331">
        <v>0</v>
      </c>
      <c r="F2331" t="s">
        <v>85</v>
      </c>
      <c r="G2331" t="s">
        <v>85</v>
      </c>
    </row>
    <row r="2332" spans="1:7" x14ac:dyDescent="0.3">
      <c r="A2332" t="s">
        <v>5605</v>
      </c>
      <c r="B2332" t="s">
        <v>5606</v>
      </c>
      <c r="C2332" t="s">
        <v>5607</v>
      </c>
      <c r="D2332" t="s">
        <v>85</v>
      </c>
      <c r="E2332">
        <v>0</v>
      </c>
      <c r="F2332" t="s">
        <v>85</v>
      </c>
      <c r="G2332" t="s">
        <v>85</v>
      </c>
    </row>
    <row r="2333" spans="1:7" x14ac:dyDescent="0.3">
      <c r="A2333" t="s">
        <v>5625</v>
      </c>
      <c r="B2333" t="s">
        <v>5626</v>
      </c>
      <c r="C2333" t="s">
        <v>5627</v>
      </c>
      <c r="D2333" t="s">
        <v>85</v>
      </c>
      <c r="E2333">
        <v>473</v>
      </c>
      <c r="F2333" t="s">
        <v>85</v>
      </c>
      <c r="G2333" t="s">
        <v>85</v>
      </c>
    </row>
    <row r="2334" spans="1:7" x14ac:dyDescent="0.3">
      <c r="A2334" t="s">
        <v>5628</v>
      </c>
      <c r="B2334" t="s">
        <v>5629</v>
      </c>
      <c r="C2334" t="s">
        <v>5630</v>
      </c>
      <c r="D2334" t="s">
        <v>85</v>
      </c>
      <c r="E2334">
        <v>0</v>
      </c>
      <c r="F2334" t="s">
        <v>85</v>
      </c>
      <c r="G2334" t="s">
        <v>85</v>
      </c>
    </row>
    <row r="2335" spans="1:7" x14ac:dyDescent="0.3">
      <c r="A2335" t="s">
        <v>2881</v>
      </c>
      <c r="B2335" t="s">
        <v>2882</v>
      </c>
      <c r="C2335" t="s">
        <v>2883</v>
      </c>
      <c r="D2335" t="s">
        <v>85</v>
      </c>
      <c r="E2335">
        <v>0</v>
      </c>
      <c r="F2335" t="s">
        <v>85</v>
      </c>
      <c r="G2335" t="s">
        <v>85</v>
      </c>
    </row>
    <row r="2336" spans="1:7" x14ac:dyDescent="0.3">
      <c r="A2336" t="s">
        <v>2881</v>
      </c>
      <c r="B2336" t="s">
        <v>2884</v>
      </c>
      <c r="C2336" t="s">
        <v>2885</v>
      </c>
      <c r="D2336" t="s">
        <v>85</v>
      </c>
      <c r="E2336">
        <v>0</v>
      </c>
      <c r="F2336" t="s">
        <v>85</v>
      </c>
      <c r="G2336" t="s">
        <v>85</v>
      </c>
    </row>
    <row r="2337" spans="1:7" x14ac:dyDescent="0.3">
      <c r="A2337" t="s">
        <v>6243</v>
      </c>
      <c r="B2337" t="s">
        <v>6244</v>
      </c>
      <c r="C2337" t="s">
        <v>6245</v>
      </c>
      <c r="D2337" t="s">
        <v>85</v>
      </c>
      <c r="E2337">
        <v>2250</v>
      </c>
      <c r="F2337" t="s">
        <v>85</v>
      </c>
      <c r="G2337" t="s">
        <v>85</v>
      </c>
    </row>
    <row r="2338" spans="1:7" x14ac:dyDescent="0.3">
      <c r="A2338" t="s">
        <v>6243</v>
      </c>
      <c r="B2338" t="s">
        <v>6251</v>
      </c>
      <c r="C2338" t="s">
        <v>6252</v>
      </c>
      <c r="D2338" t="s">
        <v>85</v>
      </c>
      <c r="E2338">
        <v>4763</v>
      </c>
      <c r="F2338" t="s">
        <v>85</v>
      </c>
      <c r="G2338" t="s">
        <v>85</v>
      </c>
    </row>
    <row r="2339" spans="1:7" x14ac:dyDescent="0.3">
      <c r="A2339" t="s">
        <v>5763</v>
      </c>
      <c r="B2339" t="s">
        <v>5764</v>
      </c>
      <c r="C2339" t="s">
        <v>5765</v>
      </c>
      <c r="D2339" t="s">
        <v>88</v>
      </c>
      <c r="E2339">
        <v>11000</v>
      </c>
      <c r="F2339" t="s">
        <v>1415</v>
      </c>
      <c r="G2339" t="s">
        <v>1415</v>
      </c>
    </row>
    <row r="2340" spans="1:7" x14ac:dyDescent="0.3">
      <c r="A2340" t="s">
        <v>5766</v>
      </c>
      <c r="B2340" t="s">
        <v>5764</v>
      </c>
      <c r="C2340" t="s">
        <v>5765</v>
      </c>
      <c r="D2340" t="s">
        <v>88</v>
      </c>
      <c r="E2340">
        <v>11000</v>
      </c>
      <c r="F2340" t="s">
        <v>1415</v>
      </c>
      <c r="G2340" t="s">
        <v>1415</v>
      </c>
    </row>
    <row r="2341" spans="1:7" x14ac:dyDescent="0.3">
      <c r="A2341" t="s">
        <v>3785</v>
      </c>
      <c r="B2341" t="s">
        <v>5645</v>
      </c>
      <c r="C2341" t="s">
        <v>5646</v>
      </c>
      <c r="D2341" t="s">
        <v>88</v>
      </c>
      <c r="E2341" t="s">
        <v>2609</v>
      </c>
    </row>
    <row r="2342" spans="1:7" x14ac:dyDescent="0.3">
      <c r="A2342" t="s">
        <v>3785</v>
      </c>
      <c r="B2342" t="s">
        <v>5647</v>
      </c>
      <c r="C2342" t="s">
        <v>5648</v>
      </c>
      <c r="D2342" t="s">
        <v>88</v>
      </c>
      <c r="E2342">
        <v>42800</v>
      </c>
      <c r="F2342" t="s">
        <v>88</v>
      </c>
      <c r="G2342" t="s">
        <v>1475</v>
      </c>
    </row>
    <row r="2343" spans="1:7" x14ac:dyDescent="0.3">
      <c r="A2343" t="s">
        <v>6125</v>
      </c>
      <c r="B2343" t="s">
        <v>6232</v>
      </c>
      <c r="C2343" t="s">
        <v>6233</v>
      </c>
      <c r="D2343" t="s">
        <v>85</v>
      </c>
      <c r="E2343">
        <v>0</v>
      </c>
      <c r="F2343" t="s">
        <v>85</v>
      </c>
      <c r="G2343" t="s">
        <v>85</v>
      </c>
    </row>
    <row r="2344" spans="1:7" x14ac:dyDescent="0.3">
      <c r="A2344" t="s">
        <v>5651</v>
      </c>
      <c r="B2344" t="s">
        <v>5652</v>
      </c>
      <c r="C2344" t="s">
        <v>5653</v>
      </c>
      <c r="D2344" t="s">
        <v>85</v>
      </c>
      <c r="E2344">
        <v>0</v>
      </c>
      <c r="F2344" t="s">
        <v>85</v>
      </c>
      <c r="G2344" t="s">
        <v>85</v>
      </c>
    </row>
    <row r="2345" spans="1:7" x14ac:dyDescent="0.3">
      <c r="A2345" t="s">
        <v>4151</v>
      </c>
      <c r="B2345" t="s">
        <v>5654</v>
      </c>
      <c r="C2345" t="s">
        <v>5655</v>
      </c>
      <c r="D2345" t="s">
        <v>85</v>
      </c>
      <c r="E2345">
        <v>0</v>
      </c>
      <c r="F2345" t="s">
        <v>85</v>
      </c>
      <c r="G2345" t="s">
        <v>85</v>
      </c>
    </row>
    <row r="2346" spans="1:7" x14ac:dyDescent="0.3">
      <c r="A2346" t="s">
        <v>4151</v>
      </c>
      <c r="B2346" t="s">
        <v>5659</v>
      </c>
      <c r="C2346" t="s">
        <v>5660</v>
      </c>
      <c r="D2346" t="s">
        <v>85</v>
      </c>
      <c r="E2346">
        <v>0</v>
      </c>
      <c r="F2346" t="s">
        <v>85</v>
      </c>
      <c r="G2346" t="s">
        <v>85</v>
      </c>
    </row>
    <row r="2347" spans="1:7" x14ac:dyDescent="0.3">
      <c r="A2347" t="s">
        <v>5656</v>
      </c>
      <c r="B2347" t="s">
        <v>5657</v>
      </c>
      <c r="C2347" t="s">
        <v>5658</v>
      </c>
      <c r="D2347" t="s">
        <v>85</v>
      </c>
      <c r="E2347">
        <v>0</v>
      </c>
      <c r="F2347" t="s">
        <v>85</v>
      </c>
      <c r="G2347" t="s">
        <v>85</v>
      </c>
    </row>
    <row r="2348" spans="1:7" x14ac:dyDescent="0.3">
      <c r="A2348" t="s">
        <v>5656</v>
      </c>
      <c r="B2348" t="s">
        <v>5663</v>
      </c>
      <c r="C2348" t="s">
        <v>5664</v>
      </c>
      <c r="D2348" t="s">
        <v>85</v>
      </c>
      <c r="E2348">
        <v>0</v>
      </c>
      <c r="F2348" t="s">
        <v>85</v>
      </c>
      <c r="G2348" t="s">
        <v>85</v>
      </c>
    </row>
    <row r="2349" spans="1:7" x14ac:dyDescent="0.3">
      <c r="A2349" t="s">
        <v>5656</v>
      </c>
      <c r="B2349" t="s">
        <v>5665</v>
      </c>
      <c r="C2349" t="s">
        <v>5666</v>
      </c>
      <c r="D2349" t="s">
        <v>85</v>
      </c>
      <c r="E2349">
        <v>0</v>
      </c>
      <c r="F2349" t="s">
        <v>85</v>
      </c>
      <c r="G2349" t="s">
        <v>85</v>
      </c>
    </row>
    <row r="2350" spans="1:7" x14ac:dyDescent="0.3">
      <c r="A2350" t="s">
        <v>5656</v>
      </c>
      <c r="B2350" t="s">
        <v>5667</v>
      </c>
      <c r="C2350" t="s">
        <v>5668</v>
      </c>
      <c r="D2350" t="s">
        <v>85</v>
      </c>
      <c r="E2350">
        <v>3924</v>
      </c>
      <c r="F2350" t="s">
        <v>85</v>
      </c>
      <c r="G2350" t="s">
        <v>85</v>
      </c>
    </row>
    <row r="2351" spans="1:7" x14ac:dyDescent="0.3">
      <c r="A2351" t="s">
        <v>4151</v>
      </c>
      <c r="B2351" t="s">
        <v>6326</v>
      </c>
      <c r="C2351" t="s">
        <v>6324</v>
      </c>
      <c r="D2351" t="s">
        <v>85</v>
      </c>
      <c r="E2351">
        <v>950</v>
      </c>
      <c r="F2351" t="s">
        <v>85</v>
      </c>
      <c r="G2351" t="s">
        <v>85</v>
      </c>
    </row>
    <row r="2352" spans="1:7" x14ac:dyDescent="0.3">
      <c r="A2352" t="s">
        <v>6322</v>
      </c>
      <c r="B2352" t="s">
        <v>6325</v>
      </c>
      <c r="C2352" t="s">
        <v>6324</v>
      </c>
      <c r="D2352" t="s">
        <v>85</v>
      </c>
      <c r="E2352">
        <v>1100</v>
      </c>
      <c r="F2352" t="s">
        <v>85</v>
      </c>
      <c r="G2352" t="s">
        <v>85</v>
      </c>
    </row>
    <row r="2353" spans="1:7" x14ac:dyDescent="0.3">
      <c r="A2353" t="s">
        <v>5345</v>
      </c>
      <c r="B2353" t="s">
        <v>9017</v>
      </c>
      <c r="C2353" t="s">
        <v>5358</v>
      </c>
      <c r="D2353" t="s">
        <v>85</v>
      </c>
      <c r="E2353">
        <v>1134</v>
      </c>
      <c r="F2353" t="s">
        <v>85</v>
      </c>
      <c r="G2353" t="s">
        <v>85</v>
      </c>
    </row>
    <row r="2354" spans="1:7" x14ac:dyDescent="0.3">
      <c r="A2354" t="s">
        <v>3785</v>
      </c>
      <c r="B2354" t="s">
        <v>5676</v>
      </c>
      <c r="C2354" t="s">
        <v>5677</v>
      </c>
      <c r="D2354" t="s">
        <v>85</v>
      </c>
      <c r="E2354">
        <v>5250</v>
      </c>
      <c r="F2354" t="s">
        <v>85</v>
      </c>
      <c r="G2354" t="s">
        <v>85</v>
      </c>
    </row>
    <row r="2355" spans="1:7" x14ac:dyDescent="0.3">
      <c r="A2355" t="s">
        <v>5678</v>
      </c>
      <c r="B2355" t="s">
        <v>5679</v>
      </c>
      <c r="C2355" t="s">
        <v>5680</v>
      </c>
      <c r="D2355" t="s">
        <v>85</v>
      </c>
      <c r="E2355">
        <v>0</v>
      </c>
      <c r="F2355" t="s">
        <v>85</v>
      </c>
      <c r="G2355" t="s">
        <v>85</v>
      </c>
    </row>
    <row r="2356" spans="1:7" x14ac:dyDescent="0.3">
      <c r="A2356" t="s">
        <v>3785</v>
      </c>
      <c r="B2356" t="s">
        <v>5681</v>
      </c>
      <c r="C2356" t="s">
        <v>5682</v>
      </c>
      <c r="D2356" t="s">
        <v>88</v>
      </c>
      <c r="E2356">
        <v>7158</v>
      </c>
      <c r="F2356" t="s">
        <v>85</v>
      </c>
      <c r="G2356" t="s">
        <v>85</v>
      </c>
    </row>
    <row r="2357" spans="1:7" x14ac:dyDescent="0.3">
      <c r="A2357" t="s">
        <v>4041</v>
      </c>
      <c r="B2357" t="s">
        <v>4042</v>
      </c>
      <c r="C2357" t="s">
        <v>4043</v>
      </c>
      <c r="D2357" t="s">
        <v>85</v>
      </c>
      <c r="E2357">
        <v>4763</v>
      </c>
      <c r="F2357" t="s">
        <v>85</v>
      </c>
      <c r="G2357" t="s">
        <v>85</v>
      </c>
    </row>
    <row r="2358" spans="1:7" x14ac:dyDescent="0.3">
      <c r="A2358" t="s">
        <v>3705</v>
      </c>
      <c r="B2358" t="s">
        <v>4042</v>
      </c>
      <c r="C2358" t="s">
        <v>5322</v>
      </c>
      <c r="D2358" t="s">
        <v>85</v>
      </c>
      <c r="E2358">
        <v>1669</v>
      </c>
      <c r="F2358" t="s">
        <v>85</v>
      </c>
      <c r="G2358" t="s">
        <v>85</v>
      </c>
    </row>
    <row r="2359" spans="1:7" x14ac:dyDescent="0.3">
      <c r="A2359" t="s">
        <v>2225</v>
      </c>
      <c r="B2359" t="s">
        <v>4042</v>
      </c>
      <c r="C2359" t="s">
        <v>1054</v>
      </c>
      <c r="D2359" t="s">
        <v>85</v>
      </c>
      <c r="E2359">
        <v>4853</v>
      </c>
      <c r="F2359" t="s">
        <v>85</v>
      </c>
      <c r="G2359" t="s">
        <v>85</v>
      </c>
    </row>
    <row r="2360" spans="1:7" x14ac:dyDescent="0.3">
      <c r="A2360" t="s">
        <v>613</v>
      </c>
      <c r="B2360" t="s">
        <v>4042</v>
      </c>
      <c r="C2360" t="s">
        <v>7251</v>
      </c>
      <c r="D2360" t="s">
        <v>85</v>
      </c>
      <c r="E2360">
        <v>816</v>
      </c>
      <c r="F2360" t="s">
        <v>85</v>
      </c>
      <c r="G2360" t="s">
        <v>85</v>
      </c>
    </row>
    <row r="2361" spans="1:7" x14ac:dyDescent="0.3">
      <c r="A2361" t="s">
        <v>1055</v>
      </c>
      <c r="B2361" t="s">
        <v>5683</v>
      </c>
      <c r="C2361" t="s">
        <v>5684</v>
      </c>
      <c r="D2361" t="s">
        <v>85</v>
      </c>
      <c r="E2361">
        <v>0</v>
      </c>
      <c r="F2361" t="s">
        <v>85</v>
      </c>
      <c r="G2361" t="s">
        <v>85</v>
      </c>
    </row>
    <row r="2362" spans="1:7" x14ac:dyDescent="0.3">
      <c r="A2362" t="s">
        <v>5695</v>
      </c>
      <c r="B2362" t="s">
        <v>5696</v>
      </c>
      <c r="C2362" t="s">
        <v>5697</v>
      </c>
      <c r="D2362" t="s">
        <v>85</v>
      </c>
      <c r="E2362">
        <v>0</v>
      </c>
      <c r="F2362" t="s">
        <v>85</v>
      </c>
      <c r="G2362" t="s">
        <v>85</v>
      </c>
    </row>
    <row r="2363" spans="1:7" x14ac:dyDescent="0.3">
      <c r="A2363" t="s">
        <v>5345</v>
      </c>
      <c r="B2363" t="s">
        <v>5353</v>
      </c>
      <c r="C2363" t="s">
        <v>5354</v>
      </c>
      <c r="D2363" t="s">
        <v>85</v>
      </c>
      <c r="E2363">
        <v>1247</v>
      </c>
      <c r="F2363" t="s">
        <v>85</v>
      </c>
      <c r="G2363" t="s">
        <v>85</v>
      </c>
    </row>
    <row r="2364" spans="1:7" x14ac:dyDescent="0.3">
      <c r="A2364" t="s">
        <v>5698</v>
      </c>
      <c r="B2364" t="s">
        <v>5699</v>
      </c>
      <c r="C2364" t="s">
        <v>5700</v>
      </c>
      <c r="D2364" t="s">
        <v>85</v>
      </c>
      <c r="E2364">
        <v>473</v>
      </c>
      <c r="F2364" t="s">
        <v>85</v>
      </c>
      <c r="G2364" t="s">
        <v>85</v>
      </c>
    </row>
    <row r="2365" spans="1:7" x14ac:dyDescent="0.3">
      <c r="A2365" t="s">
        <v>6664</v>
      </c>
      <c r="B2365" t="s">
        <v>7142</v>
      </c>
      <c r="C2365" t="s">
        <v>7143</v>
      </c>
      <c r="D2365" t="s">
        <v>85</v>
      </c>
      <c r="E2365">
        <v>600</v>
      </c>
      <c r="F2365" t="s">
        <v>85</v>
      </c>
      <c r="G2365" t="s">
        <v>85</v>
      </c>
    </row>
    <row r="2366" spans="1:7" x14ac:dyDescent="0.3">
      <c r="A2366" t="s">
        <v>5695</v>
      </c>
      <c r="B2366" t="s">
        <v>5706</v>
      </c>
      <c r="C2366" t="s">
        <v>5706</v>
      </c>
      <c r="D2366" t="s">
        <v>85</v>
      </c>
      <c r="E2366">
        <v>0</v>
      </c>
      <c r="F2366" t="s">
        <v>85</v>
      </c>
      <c r="G2366" t="s">
        <v>85</v>
      </c>
    </row>
    <row r="2367" spans="1:7" x14ac:dyDescent="0.3">
      <c r="A2367" t="s">
        <v>5707</v>
      </c>
      <c r="B2367" t="s">
        <v>5708</v>
      </c>
      <c r="C2367" t="s">
        <v>5709</v>
      </c>
      <c r="D2367" t="s">
        <v>85</v>
      </c>
      <c r="E2367">
        <v>0</v>
      </c>
      <c r="F2367" t="s">
        <v>85</v>
      </c>
      <c r="G2367" t="s">
        <v>85</v>
      </c>
    </row>
    <row r="2368" spans="1:7" x14ac:dyDescent="0.3">
      <c r="A2368" t="s">
        <v>6531</v>
      </c>
      <c r="B2368" t="s">
        <v>6532</v>
      </c>
      <c r="C2368" t="s">
        <v>6533</v>
      </c>
      <c r="D2368" t="s">
        <v>85</v>
      </c>
      <c r="E2368">
        <v>0</v>
      </c>
      <c r="F2368" t="s">
        <v>85</v>
      </c>
      <c r="G2368" t="s">
        <v>85</v>
      </c>
    </row>
    <row r="2369" spans="1:7" x14ac:dyDescent="0.3">
      <c r="A2369" t="s">
        <v>2090</v>
      </c>
      <c r="B2369" t="s">
        <v>5714</v>
      </c>
      <c r="C2369" t="s">
        <v>5715</v>
      </c>
      <c r="D2369" t="s">
        <v>88</v>
      </c>
      <c r="E2369">
        <v>7500</v>
      </c>
      <c r="F2369" t="s">
        <v>85</v>
      </c>
      <c r="G2369" t="s">
        <v>85</v>
      </c>
    </row>
    <row r="2370" spans="1:7" x14ac:dyDescent="0.3">
      <c r="A2370" t="s">
        <v>5794</v>
      </c>
      <c r="B2370" t="s">
        <v>5795</v>
      </c>
      <c r="C2370" t="s">
        <v>5796</v>
      </c>
      <c r="D2370" t="s">
        <v>85</v>
      </c>
      <c r="E2370">
        <v>4264</v>
      </c>
      <c r="F2370" t="s">
        <v>85</v>
      </c>
      <c r="G2370" t="s">
        <v>85</v>
      </c>
    </row>
    <row r="2371" spans="1:7" x14ac:dyDescent="0.3">
      <c r="A2371" t="s">
        <v>1958</v>
      </c>
      <c r="B2371" t="s">
        <v>5720</v>
      </c>
      <c r="C2371" t="s">
        <v>5721</v>
      </c>
      <c r="D2371" t="s">
        <v>88</v>
      </c>
      <c r="E2371">
        <v>22000</v>
      </c>
      <c r="F2371" t="s">
        <v>1415</v>
      </c>
      <c r="G2371" t="s">
        <v>1415</v>
      </c>
    </row>
    <row r="2372" spans="1:7" x14ac:dyDescent="0.3">
      <c r="A2372" t="s">
        <v>5726</v>
      </c>
      <c r="B2372" t="s">
        <v>5727</v>
      </c>
      <c r="C2372" t="s">
        <v>5728</v>
      </c>
      <c r="D2372" t="s">
        <v>85</v>
      </c>
      <c r="E2372">
        <v>0</v>
      </c>
      <c r="F2372" t="s">
        <v>85</v>
      </c>
      <c r="G2372" t="s">
        <v>85</v>
      </c>
    </row>
    <row r="2373" spans="1:7" x14ac:dyDescent="0.3">
      <c r="A2373" t="s">
        <v>5731</v>
      </c>
      <c r="B2373" t="s">
        <v>5732</v>
      </c>
      <c r="C2373" t="s">
        <v>5732</v>
      </c>
      <c r="D2373" t="s">
        <v>85</v>
      </c>
      <c r="E2373">
        <v>0</v>
      </c>
      <c r="F2373" t="s">
        <v>85</v>
      </c>
      <c r="G2373" t="s">
        <v>85</v>
      </c>
    </row>
    <row r="2374" spans="1:7" x14ac:dyDescent="0.3">
      <c r="A2374" t="s">
        <v>2995</v>
      </c>
      <c r="B2374" t="s">
        <v>5733</v>
      </c>
      <c r="C2374" t="s">
        <v>5734</v>
      </c>
      <c r="D2374" t="s">
        <v>85</v>
      </c>
      <c r="E2374">
        <v>2250</v>
      </c>
      <c r="F2374" t="s">
        <v>85</v>
      </c>
      <c r="G2374" t="s">
        <v>85</v>
      </c>
    </row>
    <row r="2375" spans="1:7" x14ac:dyDescent="0.3">
      <c r="A2375" t="s">
        <v>5735</v>
      </c>
      <c r="B2375" t="s">
        <v>5738</v>
      </c>
      <c r="C2375" t="s">
        <v>5737</v>
      </c>
      <c r="D2375" t="s">
        <v>85</v>
      </c>
      <c r="E2375">
        <v>900</v>
      </c>
      <c r="F2375" t="s">
        <v>85</v>
      </c>
      <c r="G2375" t="s">
        <v>85</v>
      </c>
    </row>
    <row r="2376" spans="1:7" x14ac:dyDescent="0.3">
      <c r="A2376" t="s">
        <v>1947</v>
      </c>
      <c r="B2376" t="s">
        <v>1948</v>
      </c>
      <c r="C2376" t="s">
        <v>1932</v>
      </c>
      <c r="D2376" t="s">
        <v>88</v>
      </c>
      <c r="E2376">
        <v>8600</v>
      </c>
      <c r="F2376" t="s">
        <v>1415</v>
      </c>
      <c r="G2376" t="s">
        <v>1415</v>
      </c>
    </row>
    <row r="2377" spans="1:7" x14ac:dyDescent="0.3">
      <c r="A2377" t="s">
        <v>1957</v>
      </c>
      <c r="B2377" t="s">
        <v>1948</v>
      </c>
      <c r="C2377" t="s">
        <v>1932</v>
      </c>
      <c r="D2377" t="s">
        <v>88</v>
      </c>
      <c r="E2377">
        <v>9300</v>
      </c>
      <c r="F2377" t="s">
        <v>1415</v>
      </c>
      <c r="G2377" t="s">
        <v>1415</v>
      </c>
    </row>
    <row r="2378" spans="1:7" x14ac:dyDescent="0.3">
      <c r="A2378" t="s">
        <v>1958</v>
      </c>
      <c r="B2378" t="s">
        <v>1948</v>
      </c>
      <c r="C2378" t="s">
        <v>1932</v>
      </c>
      <c r="D2378" t="s">
        <v>88</v>
      </c>
      <c r="E2378">
        <v>9300</v>
      </c>
      <c r="F2378" t="s">
        <v>1415</v>
      </c>
      <c r="G2378" t="s">
        <v>1415</v>
      </c>
    </row>
    <row r="2379" spans="1:7" x14ac:dyDescent="0.3">
      <c r="A2379" t="s">
        <v>7399</v>
      </c>
      <c r="B2379" t="s">
        <v>7400</v>
      </c>
      <c r="C2379" t="s">
        <v>7401</v>
      </c>
      <c r="D2379" t="s">
        <v>85</v>
      </c>
      <c r="E2379">
        <v>0</v>
      </c>
      <c r="F2379" t="s">
        <v>85</v>
      </c>
      <c r="G2379" t="s">
        <v>85</v>
      </c>
    </row>
    <row r="2380" spans="1:7" x14ac:dyDescent="0.3">
      <c r="A2380" t="s">
        <v>5742</v>
      </c>
      <c r="B2380" t="s">
        <v>5743</v>
      </c>
      <c r="C2380" t="s">
        <v>5744</v>
      </c>
      <c r="D2380" t="s">
        <v>85</v>
      </c>
      <c r="E2380">
        <v>1504</v>
      </c>
      <c r="F2380" t="s">
        <v>85</v>
      </c>
      <c r="G2380" t="s">
        <v>85</v>
      </c>
    </row>
    <row r="2381" spans="1:7" x14ac:dyDescent="0.3">
      <c r="A2381" t="s">
        <v>1958</v>
      </c>
      <c r="B2381" t="s">
        <v>2258</v>
      </c>
      <c r="C2381" t="s">
        <v>2254</v>
      </c>
      <c r="D2381" t="s">
        <v>85</v>
      </c>
      <c r="E2381">
        <v>2722</v>
      </c>
      <c r="F2381" t="s">
        <v>85</v>
      </c>
      <c r="G2381" t="s">
        <v>85</v>
      </c>
    </row>
    <row r="2382" spans="1:7" x14ac:dyDescent="0.3">
      <c r="A2382" t="s">
        <v>1947</v>
      </c>
      <c r="B2382" t="s">
        <v>2271</v>
      </c>
      <c r="C2382" t="s">
        <v>2260</v>
      </c>
      <c r="D2382" t="s">
        <v>85</v>
      </c>
      <c r="E2382">
        <v>5534</v>
      </c>
      <c r="F2382" t="s">
        <v>85</v>
      </c>
      <c r="G2382" t="s">
        <v>85</v>
      </c>
    </row>
    <row r="2383" spans="1:7" x14ac:dyDescent="0.3">
      <c r="A2383" t="s">
        <v>1958</v>
      </c>
      <c r="B2383" t="s">
        <v>2271</v>
      </c>
      <c r="C2383" t="s">
        <v>2260</v>
      </c>
      <c r="D2383" t="s">
        <v>85</v>
      </c>
      <c r="E2383">
        <v>5534</v>
      </c>
      <c r="F2383" t="s">
        <v>85</v>
      </c>
      <c r="G2383" t="s">
        <v>85</v>
      </c>
    </row>
    <row r="2384" spans="1:7" x14ac:dyDescent="0.3">
      <c r="A2384" t="s">
        <v>1958</v>
      </c>
      <c r="B2384" t="s">
        <v>2531</v>
      </c>
      <c r="C2384" t="s">
        <v>2526</v>
      </c>
      <c r="D2384" t="s">
        <v>85</v>
      </c>
      <c r="E2384">
        <v>3700</v>
      </c>
      <c r="F2384" t="s">
        <v>85</v>
      </c>
      <c r="G2384" t="s">
        <v>85</v>
      </c>
    </row>
    <row r="2385" spans="1:7" x14ac:dyDescent="0.3">
      <c r="A2385" t="s">
        <v>1947</v>
      </c>
      <c r="B2385" t="s">
        <v>2168</v>
      </c>
      <c r="C2385" t="s">
        <v>2166</v>
      </c>
      <c r="D2385" t="s">
        <v>85</v>
      </c>
      <c r="E2385">
        <v>2600</v>
      </c>
      <c r="F2385" t="s">
        <v>85</v>
      </c>
      <c r="G2385" t="s">
        <v>85</v>
      </c>
    </row>
    <row r="2386" spans="1:7" x14ac:dyDescent="0.3">
      <c r="A2386" t="s">
        <v>1957</v>
      </c>
      <c r="B2386" t="s">
        <v>2168</v>
      </c>
      <c r="C2386" t="s">
        <v>2166</v>
      </c>
      <c r="D2386" t="s">
        <v>85</v>
      </c>
      <c r="E2386">
        <v>2600</v>
      </c>
      <c r="F2386" t="s">
        <v>85</v>
      </c>
      <c r="G2386" t="s">
        <v>85</v>
      </c>
    </row>
    <row r="2387" spans="1:7" x14ac:dyDescent="0.3">
      <c r="A2387" t="s">
        <v>1958</v>
      </c>
      <c r="B2387" t="s">
        <v>2168</v>
      </c>
      <c r="C2387" t="s">
        <v>2166</v>
      </c>
      <c r="D2387" t="s">
        <v>85</v>
      </c>
      <c r="E2387">
        <v>2600</v>
      </c>
      <c r="F2387" t="s">
        <v>85</v>
      </c>
      <c r="G2387" t="s">
        <v>85</v>
      </c>
    </row>
    <row r="2388" spans="1:7" x14ac:dyDescent="0.3">
      <c r="A2388" t="s">
        <v>5442</v>
      </c>
      <c r="B2388" t="s">
        <v>5745</v>
      </c>
      <c r="C2388" t="s">
        <v>5746</v>
      </c>
      <c r="D2388" t="s">
        <v>85</v>
      </c>
      <c r="E2388">
        <v>0</v>
      </c>
      <c r="F2388" t="s">
        <v>85</v>
      </c>
      <c r="G2388" t="s">
        <v>85</v>
      </c>
    </row>
    <row r="2389" spans="1:7" x14ac:dyDescent="0.3">
      <c r="A2389" t="s">
        <v>5747</v>
      </c>
      <c r="B2389" t="s">
        <v>5748</v>
      </c>
      <c r="C2389" t="s">
        <v>5749</v>
      </c>
      <c r="D2389" t="s">
        <v>85</v>
      </c>
      <c r="E2389">
        <v>0</v>
      </c>
      <c r="F2389" t="s">
        <v>85</v>
      </c>
      <c r="G2389" t="s">
        <v>85</v>
      </c>
    </row>
    <row r="2390" spans="1:7" x14ac:dyDescent="0.3">
      <c r="A2390" t="s">
        <v>1416</v>
      </c>
      <c r="B2390" t="s">
        <v>1434</v>
      </c>
      <c r="C2390" t="s">
        <v>445</v>
      </c>
      <c r="D2390" t="s">
        <v>85</v>
      </c>
      <c r="E2390">
        <v>3175</v>
      </c>
      <c r="F2390" t="s">
        <v>85</v>
      </c>
      <c r="G2390" t="s">
        <v>85</v>
      </c>
    </row>
    <row r="2391" spans="1:7" x14ac:dyDescent="0.3">
      <c r="A2391" t="s">
        <v>3495</v>
      </c>
      <c r="B2391" t="s">
        <v>3760</v>
      </c>
      <c r="C2391" t="s">
        <v>3761</v>
      </c>
      <c r="D2391" t="s">
        <v>85</v>
      </c>
      <c r="E2391">
        <v>950</v>
      </c>
      <c r="F2391" t="s">
        <v>85</v>
      </c>
      <c r="G2391" t="s">
        <v>85</v>
      </c>
    </row>
    <row r="2392" spans="1:7" x14ac:dyDescent="0.3">
      <c r="A2392" t="s">
        <v>5757</v>
      </c>
      <c r="B2392" t="s">
        <v>5758</v>
      </c>
      <c r="C2392" t="s">
        <v>5759</v>
      </c>
      <c r="D2392" t="s">
        <v>85</v>
      </c>
      <c r="E2392">
        <v>600</v>
      </c>
      <c r="F2392" t="s">
        <v>85</v>
      </c>
      <c r="G2392" t="s">
        <v>85</v>
      </c>
    </row>
    <row r="2393" spans="1:7" x14ac:dyDescent="0.3">
      <c r="A2393" t="s">
        <v>5760</v>
      </c>
      <c r="B2393" t="s">
        <v>5761</v>
      </c>
      <c r="C2393" t="s">
        <v>501</v>
      </c>
      <c r="D2393" t="s">
        <v>85</v>
      </c>
      <c r="E2393">
        <v>600</v>
      </c>
      <c r="F2393" t="s">
        <v>85</v>
      </c>
      <c r="G2393" t="s">
        <v>85</v>
      </c>
    </row>
    <row r="2394" spans="1:7" x14ac:dyDescent="0.3">
      <c r="A2394" t="s">
        <v>1576</v>
      </c>
      <c r="B2394" t="s">
        <v>3044</v>
      </c>
      <c r="C2394" t="s">
        <v>3045</v>
      </c>
      <c r="D2394" t="s">
        <v>85</v>
      </c>
      <c r="E2394">
        <v>0</v>
      </c>
      <c r="F2394" t="s">
        <v>85</v>
      </c>
      <c r="G2394" t="s">
        <v>85</v>
      </c>
    </row>
    <row r="2395" spans="1:7" x14ac:dyDescent="0.3">
      <c r="A2395" t="s">
        <v>4326</v>
      </c>
      <c r="B2395" t="s">
        <v>4327</v>
      </c>
      <c r="C2395" t="s">
        <v>4324</v>
      </c>
      <c r="D2395" t="s">
        <v>85</v>
      </c>
      <c r="E2395">
        <v>975</v>
      </c>
      <c r="F2395" t="s">
        <v>85</v>
      </c>
      <c r="G2395" t="s">
        <v>85</v>
      </c>
    </row>
    <row r="2396" spans="1:7" x14ac:dyDescent="0.3">
      <c r="A2396" t="s">
        <v>4328</v>
      </c>
      <c r="B2396" t="s">
        <v>4327</v>
      </c>
      <c r="C2396" t="s">
        <v>4324</v>
      </c>
      <c r="D2396" t="s">
        <v>85</v>
      </c>
      <c r="E2396">
        <v>975</v>
      </c>
      <c r="F2396" t="s">
        <v>85</v>
      </c>
      <c r="G2396" t="s">
        <v>85</v>
      </c>
    </row>
    <row r="2397" spans="1:7" x14ac:dyDescent="0.3">
      <c r="A2397" t="s">
        <v>1416</v>
      </c>
      <c r="B2397" t="s">
        <v>4377</v>
      </c>
      <c r="C2397" t="s">
        <v>4378</v>
      </c>
      <c r="D2397" t="s">
        <v>85</v>
      </c>
      <c r="E2397">
        <v>1361</v>
      </c>
      <c r="F2397" t="s">
        <v>85</v>
      </c>
      <c r="G2397" t="s">
        <v>85</v>
      </c>
    </row>
    <row r="2398" spans="1:7" x14ac:dyDescent="0.3">
      <c r="A2398" t="s">
        <v>4326</v>
      </c>
      <c r="B2398" t="s">
        <v>4377</v>
      </c>
      <c r="C2398" t="s">
        <v>4378</v>
      </c>
      <c r="D2398" t="s">
        <v>85</v>
      </c>
      <c r="E2398">
        <v>1361</v>
      </c>
      <c r="F2398" t="s">
        <v>85</v>
      </c>
      <c r="G2398" t="s">
        <v>85</v>
      </c>
    </row>
    <row r="2399" spans="1:7" x14ac:dyDescent="0.3">
      <c r="A2399" t="s">
        <v>5766</v>
      </c>
      <c r="B2399" t="s">
        <v>5769</v>
      </c>
      <c r="C2399" t="s">
        <v>5765</v>
      </c>
      <c r="D2399" t="s">
        <v>88</v>
      </c>
      <c r="E2399">
        <v>11000</v>
      </c>
      <c r="F2399" t="s">
        <v>1415</v>
      </c>
      <c r="G2399" t="s">
        <v>1415</v>
      </c>
    </row>
    <row r="2400" spans="1:7" x14ac:dyDescent="0.3">
      <c r="A2400" t="s">
        <v>5771</v>
      </c>
      <c r="B2400" t="s">
        <v>5769</v>
      </c>
      <c r="C2400" t="s">
        <v>5765</v>
      </c>
      <c r="D2400" t="s">
        <v>88</v>
      </c>
      <c r="E2400">
        <v>11000</v>
      </c>
      <c r="F2400" t="s">
        <v>1415</v>
      </c>
      <c r="G2400" t="s">
        <v>1415</v>
      </c>
    </row>
    <row r="2401" spans="1:7" x14ac:dyDescent="0.3">
      <c r="A2401" t="s">
        <v>5766</v>
      </c>
      <c r="B2401" t="s">
        <v>5770</v>
      </c>
      <c r="C2401" t="s">
        <v>5765</v>
      </c>
      <c r="D2401" t="s">
        <v>88</v>
      </c>
      <c r="E2401">
        <v>11000</v>
      </c>
      <c r="F2401" t="s">
        <v>1415</v>
      </c>
      <c r="G2401" t="s">
        <v>1415</v>
      </c>
    </row>
    <row r="2402" spans="1:7" x14ac:dyDescent="0.3">
      <c r="A2402" t="s">
        <v>3035</v>
      </c>
      <c r="B2402" t="s">
        <v>3036</v>
      </c>
      <c r="C2402" t="s">
        <v>3037</v>
      </c>
      <c r="D2402" t="s">
        <v>85</v>
      </c>
      <c r="E2402">
        <v>0</v>
      </c>
      <c r="F2402" t="s">
        <v>85</v>
      </c>
      <c r="G2402" t="s">
        <v>85</v>
      </c>
    </row>
    <row r="2403" spans="1:7" x14ac:dyDescent="0.3">
      <c r="A2403" t="s">
        <v>5803</v>
      </c>
      <c r="B2403" t="s">
        <v>5804</v>
      </c>
      <c r="C2403" t="s">
        <v>5805</v>
      </c>
      <c r="D2403" t="s">
        <v>85</v>
      </c>
      <c r="E2403">
        <v>0</v>
      </c>
      <c r="F2403" t="s">
        <v>85</v>
      </c>
      <c r="G2403" t="s">
        <v>85</v>
      </c>
    </row>
    <row r="2404" spans="1:7" x14ac:dyDescent="0.3">
      <c r="A2404" t="s">
        <v>2193</v>
      </c>
      <c r="B2404" t="s">
        <v>4387</v>
      </c>
      <c r="C2404" t="s">
        <v>4378</v>
      </c>
      <c r="D2404" t="s">
        <v>85</v>
      </c>
      <c r="E2404">
        <v>1519</v>
      </c>
      <c r="F2404" t="s">
        <v>85</v>
      </c>
      <c r="G2404" t="s">
        <v>85</v>
      </c>
    </row>
    <row r="2405" spans="1:7" x14ac:dyDescent="0.3">
      <c r="A2405" t="s">
        <v>2672</v>
      </c>
      <c r="B2405" t="s">
        <v>4387</v>
      </c>
      <c r="C2405" t="s">
        <v>4378</v>
      </c>
      <c r="D2405" t="s">
        <v>85</v>
      </c>
      <c r="E2405">
        <v>1519</v>
      </c>
      <c r="F2405" t="s">
        <v>85</v>
      </c>
      <c r="G2405" t="s">
        <v>85</v>
      </c>
    </row>
    <row r="2406" spans="1:7" x14ac:dyDescent="0.3">
      <c r="A2406" t="s">
        <v>3769</v>
      </c>
      <c r="B2406" t="s">
        <v>4387</v>
      </c>
      <c r="C2406" t="s">
        <v>4378</v>
      </c>
      <c r="D2406" t="s">
        <v>85</v>
      </c>
      <c r="E2406">
        <v>1519</v>
      </c>
      <c r="F2406" t="s">
        <v>85</v>
      </c>
      <c r="G2406" t="s">
        <v>85</v>
      </c>
    </row>
    <row r="2407" spans="1:7" x14ac:dyDescent="0.3">
      <c r="A2407" t="s">
        <v>1879</v>
      </c>
      <c r="B2407" t="s">
        <v>5780</v>
      </c>
      <c r="C2407" t="s">
        <v>5781</v>
      </c>
      <c r="D2407" t="s">
        <v>85</v>
      </c>
      <c r="E2407">
        <v>850</v>
      </c>
      <c r="F2407" t="s">
        <v>85</v>
      </c>
      <c r="G2407" t="s">
        <v>85</v>
      </c>
    </row>
    <row r="2408" spans="1:7" x14ac:dyDescent="0.3">
      <c r="A2408" t="s">
        <v>5782</v>
      </c>
      <c r="B2408" t="s">
        <v>5783</v>
      </c>
      <c r="C2408" t="s">
        <v>5784</v>
      </c>
      <c r="D2408" t="s">
        <v>85</v>
      </c>
      <c r="E2408">
        <v>340</v>
      </c>
      <c r="F2408" t="s">
        <v>85</v>
      </c>
      <c r="G2408" t="s">
        <v>85</v>
      </c>
    </row>
    <row r="2409" spans="1:7" x14ac:dyDescent="0.3">
      <c r="A2409" t="s">
        <v>2225</v>
      </c>
      <c r="B2409" t="s">
        <v>7869</v>
      </c>
      <c r="C2409" t="s">
        <v>7870</v>
      </c>
      <c r="D2409" t="s">
        <v>85</v>
      </c>
      <c r="E2409">
        <v>2041</v>
      </c>
      <c r="F2409" t="s">
        <v>85</v>
      </c>
      <c r="G2409" t="s">
        <v>85</v>
      </c>
    </row>
    <row r="2410" spans="1:7" x14ac:dyDescent="0.3">
      <c r="A2410" t="s">
        <v>7920</v>
      </c>
      <c r="B2410" t="s">
        <v>7921</v>
      </c>
      <c r="C2410" t="s">
        <v>7922</v>
      </c>
      <c r="D2410" t="s">
        <v>88</v>
      </c>
      <c r="E2410">
        <v>11080</v>
      </c>
      <c r="F2410" t="s">
        <v>85</v>
      </c>
      <c r="G2410" t="s">
        <v>85</v>
      </c>
    </row>
    <row r="2411" spans="1:7" x14ac:dyDescent="0.3">
      <c r="A2411" t="s">
        <v>5785</v>
      </c>
      <c r="B2411" t="s">
        <v>5786</v>
      </c>
      <c r="C2411" t="s">
        <v>5787</v>
      </c>
      <c r="D2411" t="s">
        <v>85</v>
      </c>
      <c r="E2411">
        <v>0</v>
      </c>
      <c r="F2411" t="s">
        <v>85</v>
      </c>
      <c r="G2411" t="s">
        <v>85</v>
      </c>
    </row>
    <row r="2412" spans="1:7" x14ac:dyDescent="0.3">
      <c r="A2412" t="s">
        <v>5017</v>
      </c>
      <c r="B2412" t="s">
        <v>5755</v>
      </c>
      <c r="C2412" t="s">
        <v>5756</v>
      </c>
      <c r="D2412" t="s">
        <v>85</v>
      </c>
      <c r="E2412">
        <v>0</v>
      </c>
      <c r="F2412" t="s">
        <v>85</v>
      </c>
      <c r="G2412" t="s">
        <v>85</v>
      </c>
    </row>
    <row r="2413" spans="1:7" x14ac:dyDescent="0.3">
      <c r="A2413" t="s">
        <v>5017</v>
      </c>
      <c r="B2413" t="s">
        <v>5601</v>
      </c>
      <c r="C2413" t="s">
        <v>5602</v>
      </c>
      <c r="D2413" t="s">
        <v>85</v>
      </c>
      <c r="E2413">
        <v>0</v>
      </c>
      <c r="F2413" t="s">
        <v>85</v>
      </c>
      <c r="G2413" t="s">
        <v>85</v>
      </c>
    </row>
    <row r="2414" spans="1:7" x14ac:dyDescent="0.3">
      <c r="A2414" t="s">
        <v>2602</v>
      </c>
      <c r="B2414" t="s">
        <v>5806</v>
      </c>
      <c r="C2414" t="s">
        <v>5807</v>
      </c>
      <c r="D2414" t="s">
        <v>85</v>
      </c>
      <c r="E2414">
        <v>0</v>
      </c>
      <c r="F2414" t="s">
        <v>85</v>
      </c>
      <c r="G2414" t="s">
        <v>85</v>
      </c>
    </row>
    <row r="2415" spans="1:7" x14ac:dyDescent="0.3">
      <c r="A2415" t="s">
        <v>1957</v>
      </c>
      <c r="B2415" t="s">
        <v>6206</v>
      </c>
      <c r="C2415" t="s">
        <v>1224</v>
      </c>
      <c r="D2415" t="s">
        <v>88</v>
      </c>
      <c r="E2415">
        <v>7400</v>
      </c>
      <c r="F2415" t="s">
        <v>1415</v>
      </c>
      <c r="G2415" t="s">
        <v>1415</v>
      </c>
    </row>
    <row r="2416" spans="1:7" x14ac:dyDescent="0.3">
      <c r="A2416" t="s">
        <v>4343</v>
      </c>
      <c r="B2416" t="s">
        <v>4454</v>
      </c>
      <c r="C2416" t="s">
        <v>4430</v>
      </c>
      <c r="D2416" t="s">
        <v>88</v>
      </c>
      <c r="E2416">
        <v>10659</v>
      </c>
      <c r="F2416" t="s">
        <v>1415</v>
      </c>
      <c r="G2416" t="s">
        <v>1415</v>
      </c>
    </row>
    <row r="2417" spans="1:7" x14ac:dyDescent="0.3">
      <c r="A2417" t="s">
        <v>4343</v>
      </c>
      <c r="B2417" t="s">
        <v>6590</v>
      </c>
      <c r="C2417" t="s">
        <v>1218</v>
      </c>
      <c r="D2417" t="s">
        <v>88</v>
      </c>
      <c r="E2417">
        <v>8864</v>
      </c>
      <c r="F2417" t="s">
        <v>1415</v>
      </c>
      <c r="G2417" t="s">
        <v>1415</v>
      </c>
    </row>
    <row r="2418" spans="1:7" x14ac:dyDescent="0.3">
      <c r="A2418" t="s">
        <v>5811</v>
      </c>
      <c r="B2418" t="s">
        <v>5812</v>
      </c>
      <c r="C2418" t="s">
        <v>5812</v>
      </c>
      <c r="D2418" t="s">
        <v>85</v>
      </c>
      <c r="E2418">
        <v>0</v>
      </c>
      <c r="F2418" t="s">
        <v>85</v>
      </c>
      <c r="G2418" t="s">
        <v>85</v>
      </c>
    </row>
    <row r="2419" spans="1:7" x14ac:dyDescent="0.3">
      <c r="A2419" t="s">
        <v>5791</v>
      </c>
      <c r="B2419" t="s">
        <v>5792</v>
      </c>
      <c r="C2419" t="s">
        <v>5793</v>
      </c>
      <c r="D2419" t="s">
        <v>85</v>
      </c>
      <c r="E2419">
        <v>0</v>
      </c>
      <c r="F2419" t="s">
        <v>85</v>
      </c>
      <c r="G2419" t="s">
        <v>85</v>
      </c>
    </row>
    <row r="2420" spans="1:7" x14ac:dyDescent="0.3">
      <c r="A2420" t="s">
        <v>4343</v>
      </c>
      <c r="B2420" t="s">
        <v>4455</v>
      </c>
      <c r="C2420" t="s">
        <v>4430</v>
      </c>
      <c r="D2420" t="s">
        <v>88</v>
      </c>
      <c r="E2420">
        <v>10659</v>
      </c>
      <c r="F2420" t="s">
        <v>1415</v>
      </c>
      <c r="G2420" t="s">
        <v>1415</v>
      </c>
    </row>
    <row r="2421" spans="1:7" x14ac:dyDescent="0.3">
      <c r="A2421" t="s">
        <v>7175</v>
      </c>
      <c r="B2421" t="s">
        <v>7176</v>
      </c>
      <c r="C2421" t="s">
        <v>7177</v>
      </c>
      <c r="D2421" t="s">
        <v>85</v>
      </c>
      <c r="E2421">
        <v>730</v>
      </c>
      <c r="F2421" t="s">
        <v>85</v>
      </c>
      <c r="G2421" t="s">
        <v>85</v>
      </c>
    </row>
    <row r="2422" spans="1:7" x14ac:dyDescent="0.3">
      <c r="A2422" t="s">
        <v>2292</v>
      </c>
      <c r="B2422" t="s">
        <v>5817</v>
      </c>
      <c r="C2422" t="s">
        <v>5818</v>
      </c>
      <c r="D2422" t="s">
        <v>85</v>
      </c>
      <c r="E2422">
        <v>4000</v>
      </c>
      <c r="F2422" t="s">
        <v>85</v>
      </c>
      <c r="G2422" t="s">
        <v>85</v>
      </c>
    </row>
    <row r="2423" spans="1:7" x14ac:dyDescent="0.3">
      <c r="A2423" t="s">
        <v>2131</v>
      </c>
      <c r="B2423" t="s">
        <v>2287</v>
      </c>
      <c r="C2423" t="s">
        <v>2282</v>
      </c>
      <c r="D2423" t="s">
        <v>85</v>
      </c>
      <c r="E2423">
        <v>1452</v>
      </c>
      <c r="F2423" t="s">
        <v>85</v>
      </c>
      <c r="G2423" t="s">
        <v>85</v>
      </c>
    </row>
    <row r="2424" spans="1:7" x14ac:dyDescent="0.3">
      <c r="A2424" t="s">
        <v>3955</v>
      </c>
      <c r="B2424" t="s">
        <v>7521</v>
      </c>
      <c r="C2424" t="s">
        <v>7518</v>
      </c>
      <c r="D2424" t="s">
        <v>85</v>
      </c>
      <c r="E2424">
        <v>1406</v>
      </c>
      <c r="F2424" t="s">
        <v>85</v>
      </c>
      <c r="G2424" t="s">
        <v>85</v>
      </c>
    </row>
    <row r="2425" spans="1:7" x14ac:dyDescent="0.3">
      <c r="A2425" t="s">
        <v>3956</v>
      </c>
      <c r="B2425" t="s">
        <v>7521</v>
      </c>
      <c r="C2425" t="s">
        <v>7518</v>
      </c>
      <c r="D2425" t="s">
        <v>85</v>
      </c>
      <c r="E2425">
        <v>1406</v>
      </c>
      <c r="F2425" t="s">
        <v>85</v>
      </c>
      <c r="G2425" t="s">
        <v>85</v>
      </c>
    </row>
    <row r="2426" spans="1:7" x14ac:dyDescent="0.3">
      <c r="A2426" t="s">
        <v>4296</v>
      </c>
      <c r="B2426" t="s">
        <v>4353</v>
      </c>
      <c r="C2426" t="s">
        <v>4348</v>
      </c>
      <c r="D2426" t="s">
        <v>85</v>
      </c>
      <c r="E2426">
        <v>3084</v>
      </c>
      <c r="F2426" t="s">
        <v>85</v>
      </c>
      <c r="G2426" t="s">
        <v>85</v>
      </c>
    </row>
    <row r="2427" spans="1:7" x14ac:dyDescent="0.3">
      <c r="A2427" t="s">
        <v>2131</v>
      </c>
      <c r="B2427" t="s">
        <v>2143</v>
      </c>
      <c r="C2427" t="s">
        <v>547</v>
      </c>
      <c r="D2427" t="s">
        <v>85</v>
      </c>
      <c r="E2427">
        <v>2064</v>
      </c>
      <c r="F2427" t="s">
        <v>85</v>
      </c>
      <c r="G2427" t="s">
        <v>85</v>
      </c>
    </row>
    <row r="2428" spans="1:7" x14ac:dyDescent="0.3">
      <c r="A2428" t="s">
        <v>2131</v>
      </c>
      <c r="B2428" t="s">
        <v>2144</v>
      </c>
      <c r="C2428" t="s">
        <v>547</v>
      </c>
      <c r="D2428" t="s">
        <v>85</v>
      </c>
      <c r="E2428">
        <v>2064</v>
      </c>
      <c r="F2428" t="s">
        <v>85</v>
      </c>
      <c r="G2428" t="s">
        <v>85</v>
      </c>
    </row>
    <row r="2429" spans="1:7" x14ac:dyDescent="0.3">
      <c r="A2429" t="s">
        <v>2292</v>
      </c>
      <c r="B2429" t="s">
        <v>4398</v>
      </c>
      <c r="C2429" t="s">
        <v>4378</v>
      </c>
      <c r="D2429" t="s">
        <v>85</v>
      </c>
      <c r="E2429">
        <v>1519</v>
      </c>
      <c r="F2429" t="s">
        <v>85</v>
      </c>
      <c r="G2429" t="s">
        <v>85</v>
      </c>
    </row>
    <row r="2430" spans="1:7" x14ac:dyDescent="0.3">
      <c r="A2430" t="s">
        <v>4331</v>
      </c>
      <c r="B2430" t="s">
        <v>4397</v>
      </c>
      <c r="C2430" t="s">
        <v>4378</v>
      </c>
      <c r="D2430" t="s">
        <v>85</v>
      </c>
      <c r="E2430">
        <v>1519</v>
      </c>
      <c r="F2430" t="s">
        <v>85</v>
      </c>
      <c r="G2430" t="s">
        <v>85</v>
      </c>
    </row>
    <row r="2431" spans="1:7" x14ac:dyDescent="0.3">
      <c r="A2431" t="s">
        <v>5819</v>
      </c>
      <c r="B2431" t="s">
        <v>5820</v>
      </c>
      <c r="C2431" t="s">
        <v>5821</v>
      </c>
      <c r="D2431" t="s">
        <v>85</v>
      </c>
      <c r="E2431">
        <v>0</v>
      </c>
      <c r="F2431" t="s">
        <v>85</v>
      </c>
      <c r="G2431" t="s">
        <v>85</v>
      </c>
    </row>
    <row r="2432" spans="1:7" x14ac:dyDescent="0.3">
      <c r="A2432" t="s">
        <v>4151</v>
      </c>
      <c r="B2432" t="s">
        <v>7291</v>
      </c>
      <c r="C2432" t="s">
        <v>7292</v>
      </c>
      <c r="D2432" t="s">
        <v>85</v>
      </c>
      <c r="E2432">
        <v>0</v>
      </c>
      <c r="F2432" t="s">
        <v>85</v>
      </c>
      <c r="G2432" t="s">
        <v>85</v>
      </c>
    </row>
    <row r="2433" spans="1:7" x14ac:dyDescent="0.3">
      <c r="A2433" t="s">
        <v>5824</v>
      </c>
      <c r="B2433" t="s">
        <v>5825</v>
      </c>
      <c r="C2433" t="s">
        <v>5826</v>
      </c>
      <c r="D2433" t="s">
        <v>85</v>
      </c>
      <c r="E2433">
        <v>1000</v>
      </c>
      <c r="F2433" t="s">
        <v>85</v>
      </c>
      <c r="G2433" t="s">
        <v>85</v>
      </c>
    </row>
    <row r="2434" spans="1:7" x14ac:dyDescent="0.3">
      <c r="A2434" t="s">
        <v>5830</v>
      </c>
      <c r="B2434" t="s">
        <v>5831</v>
      </c>
      <c r="C2434" t="s">
        <v>5832</v>
      </c>
      <c r="D2434" t="s">
        <v>85</v>
      </c>
      <c r="E2434">
        <v>750</v>
      </c>
      <c r="F2434" t="s">
        <v>85</v>
      </c>
      <c r="G2434" t="s">
        <v>85</v>
      </c>
    </row>
    <row r="2435" spans="1:7" x14ac:dyDescent="0.3">
      <c r="A2435" t="s">
        <v>6275</v>
      </c>
      <c r="B2435" t="s">
        <v>6401</v>
      </c>
      <c r="C2435" t="s">
        <v>6402</v>
      </c>
      <c r="D2435" t="s">
        <v>85</v>
      </c>
      <c r="E2435">
        <v>0</v>
      </c>
      <c r="F2435" t="s">
        <v>85</v>
      </c>
      <c r="G2435" t="s">
        <v>85</v>
      </c>
    </row>
    <row r="2436" spans="1:7" x14ac:dyDescent="0.3">
      <c r="A2436" t="s">
        <v>1608</v>
      </c>
      <c r="B2436" t="s">
        <v>2388</v>
      </c>
      <c r="C2436" t="s">
        <v>2389</v>
      </c>
      <c r="D2436" t="s">
        <v>88</v>
      </c>
      <c r="E2436">
        <v>47400</v>
      </c>
      <c r="F2436" t="s">
        <v>88</v>
      </c>
      <c r="G2436" t="s">
        <v>1475</v>
      </c>
    </row>
    <row r="2437" spans="1:7" x14ac:dyDescent="0.3">
      <c r="A2437" t="s">
        <v>4836</v>
      </c>
      <c r="B2437" t="s">
        <v>5833</v>
      </c>
      <c r="C2437" t="s">
        <v>5834</v>
      </c>
      <c r="D2437" t="s">
        <v>85</v>
      </c>
      <c r="E2437">
        <v>431</v>
      </c>
      <c r="F2437" t="s">
        <v>85</v>
      </c>
      <c r="G2437" t="s">
        <v>85</v>
      </c>
    </row>
    <row r="2438" spans="1:7" x14ac:dyDescent="0.3">
      <c r="A2438" t="s">
        <v>5835</v>
      </c>
      <c r="B2438" t="s">
        <v>5836</v>
      </c>
      <c r="C2438" t="s">
        <v>5837</v>
      </c>
      <c r="D2438" t="s">
        <v>85</v>
      </c>
      <c r="E2438">
        <v>1315</v>
      </c>
      <c r="F2438" t="s">
        <v>85</v>
      </c>
      <c r="G2438" t="s">
        <v>85</v>
      </c>
    </row>
    <row r="2439" spans="1:7" x14ac:dyDescent="0.3">
      <c r="A2439" t="s">
        <v>3947</v>
      </c>
      <c r="B2439" t="s">
        <v>3948</v>
      </c>
      <c r="C2439" t="s">
        <v>3949</v>
      </c>
      <c r="D2439" t="s">
        <v>85</v>
      </c>
      <c r="E2439">
        <v>0</v>
      </c>
      <c r="F2439" t="s">
        <v>85</v>
      </c>
      <c r="G2439" t="s">
        <v>85</v>
      </c>
    </row>
    <row r="2440" spans="1:7" x14ac:dyDescent="0.3">
      <c r="A2440" t="s">
        <v>4130</v>
      </c>
      <c r="B2440" t="s">
        <v>4131</v>
      </c>
      <c r="C2440" t="s">
        <v>4132</v>
      </c>
      <c r="D2440" t="s">
        <v>85</v>
      </c>
      <c r="E2440">
        <v>0</v>
      </c>
      <c r="F2440" t="s">
        <v>85</v>
      </c>
      <c r="G2440" t="s">
        <v>85</v>
      </c>
    </row>
    <row r="2441" spans="1:7" x14ac:dyDescent="0.3">
      <c r="A2441" t="s">
        <v>3682</v>
      </c>
      <c r="B2441" t="s">
        <v>3685</v>
      </c>
      <c r="C2441" t="s">
        <v>3686</v>
      </c>
      <c r="D2441" t="s">
        <v>85</v>
      </c>
      <c r="E2441">
        <v>1820</v>
      </c>
      <c r="F2441" t="s">
        <v>85</v>
      </c>
      <c r="G2441" t="s">
        <v>85</v>
      </c>
    </row>
    <row r="2442" spans="1:7" x14ac:dyDescent="0.3">
      <c r="A2442" t="s">
        <v>6125</v>
      </c>
      <c r="B2442" t="s">
        <v>6234</v>
      </c>
      <c r="C2442" t="s">
        <v>6235</v>
      </c>
      <c r="D2442" t="s">
        <v>85</v>
      </c>
      <c r="E2442">
        <v>2700</v>
      </c>
      <c r="F2442" t="s">
        <v>85</v>
      </c>
      <c r="G2442" t="s">
        <v>85</v>
      </c>
    </row>
    <row r="2443" spans="1:7" x14ac:dyDescent="0.3">
      <c r="A2443" t="s">
        <v>5203</v>
      </c>
      <c r="B2443" t="s">
        <v>1944</v>
      </c>
      <c r="C2443" t="s">
        <v>5204</v>
      </c>
      <c r="D2443" t="s">
        <v>85</v>
      </c>
      <c r="E2443">
        <v>0</v>
      </c>
      <c r="F2443" t="s">
        <v>85</v>
      </c>
      <c r="G2443" t="s">
        <v>85</v>
      </c>
    </row>
    <row r="2444" spans="1:7" x14ac:dyDescent="0.3">
      <c r="A2444" t="s">
        <v>1350</v>
      </c>
      <c r="B2444" t="s">
        <v>1944</v>
      </c>
      <c r="C2444" t="s">
        <v>1932</v>
      </c>
      <c r="D2444" t="s">
        <v>88</v>
      </c>
      <c r="E2444">
        <v>8600</v>
      </c>
      <c r="F2444" t="s">
        <v>1415</v>
      </c>
      <c r="G2444" t="s">
        <v>1415</v>
      </c>
    </row>
    <row r="2445" spans="1:7" x14ac:dyDescent="0.3">
      <c r="A2445" t="s">
        <v>4331</v>
      </c>
      <c r="B2445" t="s">
        <v>4335</v>
      </c>
      <c r="C2445" t="s">
        <v>4324</v>
      </c>
      <c r="D2445" t="s">
        <v>85</v>
      </c>
      <c r="E2445">
        <v>1157</v>
      </c>
      <c r="F2445" t="s">
        <v>85</v>
      </c>
      <c r="G2445" t="s">
        <v>85</v>
      </c>
    </row>
    <row r="2446" spans="1:7" x14ac:dyDescent="0.3">
      <c r="A2446" t="s">
        <v>4124</v>
      </c>
      <c r="B2446" t="s">
        <v>4335</v>
      </c>
      <c r="C2446" t="s">
        <v>4324</v>
      </c>
      <c r="D2446" t="s">
        <v>85</v>
      </c>
      <c r="E2446">
        <v>1157</v>
      </c>
      <c r="F2446" t="s">
        <v>85</v>
      </c>
      <c r="G2446" t="s">
        <v>85</v>
      </c>
    </row>
    <row r="2447" spans="1:7" x14ac:dyDescent="0.3">
      <c r="A2447" t="s">
        <v>5844</v>
      </c>
      <c r="B2447" t="s">
        <v>5845</v>
      </c>
      <c r="C2447" t="s">
        <v>5846</v>
      </c>
      <c r="D2447" t="s">
        <v>85</v>
      </c>
      <c r="E2447">
        <v>0</v>
      </c>
      <c r="F2447" t="s">
        <v>85</v>
      </c>
      <c r="G2447" t="s">
        <v>85</v>
      </c>
    </row>
    <row r="2448" spans="1:7" x14ac:dyDescent="0.3">
      <c r="A2448" t="s">
        <v>5085</v>
      </c>
      <c r="B2448" t="s">
        <v>5086</v>
      </c>
      <c r="C2448" t="s">
        <v>5087</v>
      </c>
      <c r="D2448" t="s">
        <v>85</v>
      </c>
      <c r="E2448">
        <v>1021</v>
      </c>
      <c r="F2448" t="s">
        <v>85</v>
      </c>
      <c r="G2448" t="s">
        <v>85</v>
      </c>
    </row>
    <row r="2449" spans="1:7" x14ac:dyDescent="0.3">
      <c r="A2449" t="s">
        <v>5847</v>
      </c>
      <c r="B2449" t="s">
        <v>5848</v>
      </c>
      <c r="C2449" t="s">
        <v>5849</v>
      </c>
      <c r="D2449" t="s">
        <v>85</v>
      </c>
      <c r="E2449">
        <v>0</v>
      </c>
      <c r="F2449" t="s">
        <v>85</v>
      </c>
      <c r="G2449" t="s">
        <v>85</v>
      </c>
    </row>
    <row r="2450" spans="1:7" x14ac:dyDescent="0.3">
      <c r="A2450" t="s">
        <v>5992</v>
      </c>
      <c r="B2450" t="s">
        <v>5993</v>
      </c>
      <c r="C2450" t="s">
        <v>5994</v>
      </c>
      <c r="D2450" t="s">
        <v>85</v>
      </c>
      <c r="E2450">
        <v>0</v>
      </c>
      <c r="F2450" t="s">
        <v>85</v>
      </c>
      <c r="G2450" t="s">
        <v>85</v>
      </c>
    </row>
    <row r="2451" spans="1:7" x14ac:dyDescent="0.3">
      <c r="A2451" t="s">
        <v>5853</v>
      </c>
      <c r="B2451" t="s">
        <v>5854</v>
      </c>
      <c r="C2451" t="s">
        <v>5855</v>
      </c>
      <c r="D2451" t="s">
        <v>85</v>
      </c>
      <c r="E2451">
        <v>0</v>
      </c>
      <c r="F2451" t="s">
        <v>85</v>
      </c>
      <c r="G2451" t="s">
        <v>85</v>
      </c>
    </row>
    <row r="2452" spans="1:7" x14ac:dyDescent="0.3">
      <c r="A2452" t="s">
        <v>5858</v>
      </c>
      <c r="B2452" t="s">
        <v>5859</v>
      </c>
      <c r="C2452" t="s">
        <v>5860</v>
      </c>
      <c r="D2452" t="s">
        <v>85</v>
      </c>
      <c r="E2452">
        <v>0</v>
      </c>
      <c r="F2452" t="s">
        <v>85</v>
      </c>
      <c r="G2452" t="s">
        <v>85</v>
      </c>
    </row>
    <row r="2453" spans="1:7" x14ac:dyDescent="0.3">
      <c r="A2453" t="s">
        <v>5858</v>
      </c>
      <c r="B2453" t="s">
        <v>5861</v>
      </c>
      <c r="C2453" t="s">
        <v>5862</v>
      </c>
      <c r="D2453" t="s">
        <v>85</v>
      </c>
      <c r="E2453">
        <v>0</v>
      </c>
      <c r="F2453" t="s">
        <v>85</v>
      </c>
      <c r="G2453" t="s">
        <v>85</v>
      </c>
    </row>
    <row r="2454" spans="1:7" x14ac:dyDescent="0.3">
      <c r="A2454" t="s">
        <v>5858</v>
      </c>
      <c r="B2454" t="s">
        <v>5931</v>
      </c>
      <c r="C2454" t="s">
        <v>5932</v>
      </c>
      <c r="D2454" t="s">
        <v>85</v>
      </c>
      <c r="E2454">
        <v>4500</v>
      </c>
      <c r="F2454" t="s">
        <v>85</v>
      </c>
      <c r="G2454" t="s">
        <v>85</v>
      </c>
    </row>
    <row r="2455" spans="1:7" x14ac:dyDescent="0.3">
      <c r="A2455" t="s">
        <v>5853</v>
      </c>
      <c r="B2455" t="s">
        <v>6186</v>
      </c>
      <c r="C2455" t="s">
        <v>6187</v>
      </c>
      <c r="D2455" t="s">
        <v>85</v>
      </c>
      <c r="E2455">
        <v>0</v>
      </c>
      <c r="F2455" t="s">
        <v>85</v>
      </c>
      <c r="G2455" t="s">
        <v>85</v>
      </c>
    </row>
    <row r="2456" spans="1:7" x14ac:dyDescent="0.3">
      <c r="A2456" t="s">
        <v>5853</v>
      </c>
      <c r="B2456" t="s">
        <v>6188</v>
      </c>
      <c r="C2456" t="s">
        <v>6189</v>
      </c>
      <c r="D2456" t="s">
        <v>85</v>
      </c>
      <c r="E2456">
        <v>0</v>
      </c>
      <c r="F2456" t="s">
        <v>85</v>
      </c>
      <c r="G2456" t="s">
        <v>85</v>
      </c>
    </row>
    <row r="2457" spans="1:7" x14ac:dyDescent="0.3">
      <c r="A2457" t="s">
        <v>5777</v>
      </c>
      <c r="B2457" t="s">
        <v>5868</v>
      </c>
      <c r="C2457" t="s">
        <v>5869</v>
      </c>
      <c r="D2457" t="s">
        <v>85</v>
      </c>
      <c r="E2457">
        <v>0</v>
      </c>
      <c r="F2457" t="s">
        <v>85</v>
      </c>
      <c r="G2457" t="s">
        <v>85</v>
      </c>
    </row>
    <row r="2458" spans="1:7" x14ac:dyDescent="0.3">
      <c r="A2458" t="s">
        <v>5858</v>
      </c>
      <c r="B2458" t="s">
        <v>5870</v>
      </c>
      <c r="C2458" t="s">
        <v>5871</v>
      </c>
      <c r="D2458" t="s">
        <v>85</v>
      </c>
      <c r="E2458">
        <v>6146</v>
      </c>
      <c r="F2458" t="s">
        <v>85</v>
      </c>
      <c r="G2458" t="s">
        <v>85</v>
      </c>
    </row>
    <row r="2459" spans="1:7" x14ac:dyDescent="0.3">
      <c r="A2459" t="s">
        <v>6014</v>
      </c>
      <c r="B2459" t="s">
        <v>6134</v>
      </c>
      <c r="C2459" t="s">
        <v>6135</v>
      </c>
      <c r="D2459" t="s">
        <v>85</v>
      </c>
      <c r="E2459">
        <v>0</v>
      </c>
      <c r="F2459" t="s">
        <v>85</v>
      </c>
      <c r="G2459" t="s">
        <v>85</v>
      </c>
    </row>
    <row r="2460" spans="1:7" x14ac:dyDescent="0.3">
      <c r="A2460" t="s">
        <v>2039</v>
      </c>
      <c r="B2460" t="s">
        <v>6876</v>
      </c>
      <c r="C2460" t="s">
        <v>1086</v>
      </c>
      <c r="D2460" t="s">
        <v>85</v>
      </c>
      <c r="E2460">
        <v>720</v>
      </c>
      <c r="F2460" t="s">
        <v>85</v>
      </c>
      <c r="G2460" t="s">
        <v>85</v>
      </c>
    </row>
    <row r="2461" spans="1:7" x14ac:dyDescent="0.3">
      <c r="A2461" t="s">
        <v>2039</v>
      </c>
      <c r="B2461" t="s">
        <v>5850</v>
      </c>
      <c r="C2461" t="s">
        <v>738</v>
      </c>
      <c r="D2461" t="s">
        <v>85</v>
      </c>
      <c r="E2461">
        <v>1290</v>
      </c>
      <c r="F2461" t="s">
        <v>85</v>
      </c>
      <c r="G2461" t="s">
        <v>85</v>
      </c>
    </row>
    <row r="2462" spans="1:7" x14ac:dyDescent="0.3">
      <c r="A2462" t="s">
        <v>2039</v>
      </c>
      <c r="B2462" t="s">
        <v>5874</v>
      </c>
      <c r="C2462" t="s">
        <v>5875</v>
      </c>
      <c r="D2462" t="s">
        <v>85</v>
      </c>
      <c r="E2462">
        <v>650</v>
      </c>
      <c r="F2462" t="s">
        <v>85</v>
      </c>
      <c r="G2462" t="s">
        <v>85</v>
      </c>
    </row>
    <row r="2463" spans="1:7" x14ac:dyDescent="0.3">
      <c r="A2463" t="s">
        <v>2039</v>
      </c>
      <c r="B2463" t="s">
        <v>7462</v>
      </c>
      <c r="C2463" t="s">
        <v>7463</v>
      </c>
      <c r="D2463" t="s">
        <v>85</v>
      </c>
      <c r="E2463">
        <v>1220</v>
      </c>
      <c r="F2463" t="s">
        <v>85</v>
      </c>
      <c r="G2463" t="s">
        <v>85</v>
      </c>
    </row>
    <row r="2464" spans="1:7" x14ac:dyDescent="0.3">
      <c r="A2464" t="s">
        <v>2039</v>
      </c>
      <c r="B2464" t="s">
        <v>5879</v>
      </c>
      <c r="C2464" t="s">
        <v>5880</v>
      </c>
      <c r="D2464" t="s">
        <v>85</v>
      </c>
      <c r="E2464">
        <v>3680</v>
      </c>
      <c r="F2464" t="s">
        <v>85</v>
      </c>
      <c r="G2464" t="s">
        <v>85</v>
      </c>
    </row>
    <row r="2465" spans="1:7" x14ac:dyDescent="0.3">
      <c r="A2465" t="s">
        <v>1576</v>
      </c>
      <c r="B2465" t="s">
        <v>2651</v>
      </c>
      <c r="C2465" t="s">
        <v>2652</v>
      </c>
      <c r="D2465" t="s">
        <v>85</v>
      </c>
      <c r="E2465">
        <v>1860</v>
      </c>
      <c r="F2465" t="s">
        <v>85</v>
      </c>
      <c r="G2465" t="s">
        <v>85</v>
      </c>
    </row>
    <row r="2466" spans="1:7" x14ac:dyDescent="0.3">
      <c r="A2466" t="s">
        <v>5853</v>
      </c>
      <c r="B2466" t="s">
        <v>5881</v>
      </c>
      <c r="C2466" t="s">
        <v>5882</v>
      </c>
      <c r="D2466" t="s">
        <v>85</v>
      </c>
      <c r="E2466">
        <v>0</v>
      </c>
      <c r="F2466" t="s">
        <v>85</v>
      </c>
      <c r="G2466" t="s">
        <v>85</v>
      </c>
    </row>
    <row r="2467" spans="1:7" x14ac:dyDescent="0.3">
      <c r="A2467" t="s">
        <v>5853</v>
      </c>
      <c r="B2467" t="s">
        <v>5883</v>
      </c>
      <c r="C2467" t="s">
        <v>5884</v>
      </c>
      <c r="D2467" t="s">
        <v>85</v>
      </c>
      <c r="E2467">
        <v>0</v>
      </c>
      <c r="F2467" t="s">
        <v>85</v>
      </c>
      <c r="G2467" t="s">
        <v>85</v>
      </c>
    </row>
    <row r="2468" spans="1:7" x14ac:dyDescent="0.3">
      <c r="A2468" t="s">
        <v>5419</v>
      </c>
      <c r="B2468" t="s">
        <v>5885</v>
      </c>
      <c r="C2468" t="s">
        <v>5886</v>
      </c>
      <c r="D2468" t="s">
        <v>85</v>
      </c>
      <c r="E2468">
        <v>600</v>
      </c>
      <c r="F2468" t="s">
        <v>85</v>
      </c>
      <c r="G2468" t="s">
        <v>85</v>
      </c>
    </row>
    <row r="2469" spans="1:7" x14ac:dyDescent="0.3">
      <c r="A2469" t="s">
        <v>6039</v>
      </c>
      <c r="B2469" t="s">
        <v>6158</v>
      </c>
      <c r="C2469" t="s">
        <v>6159</v>
      </c>
      <c r="D2469" t="s">
        <v>85</v>
      </c>
      <c r="E2469">
        <v>0</v>
      </c>
      <c r="F2469" t="s">
        <v>85</v>
      </c>
      <c r="G2469" t="s">
        <v>85</v>
      </c>
    </row>
    <row r="2470" spans="1:7" x14ac:dyDescent="0.3">
      <c r="A2470" t="s">
        <v>6014</v>
      </c>
      <c r="B2470" t="s">
        <v>6136</v>
      </c>
      <c r="C2470" t="s">
        <v>6137</v>
      </c>
      <c r="D2470" t="s">
        <v>85</v>
      </c>
      <c r="E2470">
        <v>0</v>
      </c>
      <c r="F2470" t="s">
        <v>85</v>
      </c>
      <c r="G2470" t="s">
        <v>85</v>
      </c>
    </row>
    <row r="2471" spans="1:7" x14ac:dyDescent="0.3">
      <c r="A2471" t="s">
        <v>2734</v>
      </c>
      <c r="B2471" t="s">
        <v>5899</v>
      </c>
      <c r="C2471" t="s">
        <v>5900</v>
      </c>
      <c r="D2471" t="s">
        <v>88</v>
      </c>
      <c r="E2471">
        <v>61235</v>
      </c>
      <c r="F2471" t="s">
        <v>88</v>
      </c>
      <c r="G2471" t="s">
        <v>1475</v>
      </c>
    </row>
    <row r="2472" spans="1:7" x14ac:dyDescent="0.3">
      <c r="A2472" t="s">
        <v>5992</v>
      </c>
      <c r="B2472" t="s">
        <v>5995</v>
      </c>
      <c r="C2472" t="s">
        <v>5996</v>
      </c>
      <c r="D2472" t="s">
        <v>85</v>
      </c>
      <c r="E2472">
        <v>0</v>
      </c>
      <c r="F2472" t="s">
        <v>85</v>
      </c>
      <c r="G2472" t="s">
        <v>85</v>
      </c>
    </row>
    <row r="2473" spans="1:7" x14ac:dyDescent="0.3">
      <c r="A2473" t="s">
        <v>6039</v>
      </c>
      <c r="B2473" t="s">
        <v>6146</v>
      </c>
      <c r="C2473" t="s">
        <v>6147</v>
      </c>
      <c r="D2473" t="s">
        <v>85</v>
      </c>
      <c r="E2473">
        <v>0</v>
      </c>
      <c r="F2473" t="s">
        <v>85</v>
      </c>
      <c r="G2473" t="s">
        <v>85</v>
      </c>
    </row>
    <row r="2474" spans="1:7" x14ac:dyDescent="0.3">
      <c r="A2474" t="s">
        <v>5853</v>
      </c>
      <c r="B2474" t="s">
        <v>5919</v>
      </c>
      <c r="C2474" t="s">
        <v>5920</v>
      </c>
      <c r="D2474" t="s">
        <v>85</v>
      </c>
      <c r="E2474">
        <v>0</v>
      </c>
      <c r="F2474" t="s">
        <v>85</v>
      </c>
      <c r="G2474" t="s">
        <v>85</v>
      </c>
    </row>
    <row r="2475" spans="1:7" x14ac:dyDescent="0.3">
      <c r="A2475" t="s">
        <v>3938</v>
      </c>
      <c r="B2475" t="s">
        <v>3939</v>
      </c>
      <c r="C2475" t="s">
        <v>3940</v>
      </c>
      <c r="D2475" t="s">
        <v>85</v>
      </c>
      <c r="E2475">
        <v>4763</v>
      </c>
      <c r="F2475" t="s">
        <v>85</v>
      </c>
      <c r="G2475" t="s">
        <v>85</v>
      </c>
    </row>
    <row r="2476" spans="1:7" x14ac:dyDescent="0.3">
      <c r="A2476" t="s">
        <v>5838</v>
      </c>
      <c r="B2476" t="s">
        <v>5921</v>
      </c>
      <c r="C2476" t="s">
        <v>5922</v>
      </c>
      <c r="D2476" t="s">
        <v>85</v>
      </c>
      <c r="E2476">
        <v>0</v>
      </c>
      <c r="F2476" t="s">
        <v>85</v>
      </c>
      <c r="G2476" t="s">
        <v>85</v>
      </c>
    </row>
    <row r="2477" spans="1:7" x14ac:dyDescent="0.3">
      <c r="A2477" t="s">
        <v>6039</v>
      </c>
      <c r="B2477" t="s">
        <v>6144</v>
      </c>
      <c r="C2477" t="s">
        <v>6145</v>
      </c>
      <c r="D2477" t="s">
        <v>85</v>
      </c>
      <c r="E2477">
        <v>0</v>
      </c>
      <c r="F2477" t="s">
        <v>85</v>
      </c>
      <c r="G2477" t="s">
        <v>85</v>
      </c>
    </row>
    <row r="2478" spans="1:7" x14ac:dyDescent="0.3">
      <c r="A2478" t="s">
        <v>5838</v>
      </c>
      <c r="B2478" t="s">
        <v>5839</v>
      </c>
      <c r="C2478" t="s">
        <v>5840</v>
      </c>
      <c r="D2478" t="s">
        <v>85</v>
      </c>
      <c r="E2478">
        <v>1155</v>
      </c>
      <c r="F2478" t="s">
        <v>85</v>
      </c>
      <c r="G2478" t="s">
        <v>85</v>
      </c>
    </row>
    <row r="2479" spans="1:7" x14ac:dyDescent="0.3">
      <c r="A2479" t="s">
        <v>3856</v>
      </c>
      <c r="B2479" t="s">
        <v>5933</v>
      </c>
      <c r="C2479" t="s">
        <v>705</v>
      </c>
      <c r="D2479" t="s">
        <v>85</v>
      </c>
      <c r="E2479">
        <v>2084</v>
      </c>
      <c r="F2479" t="s">
        <v>85</v>
      </c>
      <c r="G2479" t="s">
        <v>85</v>
      </c>
    </row>
    <row r="2480" spans="1:7" x14ac:dyDescent="0.3">
      <c r="A2480" t="s">
        <v>6971</v>
      </c>
      <c r="B2480" t="s">
        <v>6972</v>
      </c>
      <c r="C2480" t="s">
        <v>6973</v>
      </c>
      <c r="D2480" t="s">
        <v>85</v>
      </c>
      <c r="E2480">
        <v>0</v>
      </c>
      <c r="F2480" t="s">
        <v>85</v>
      </c>
      <c r="G2480" t="s">
        <v>85</v>
      </c>
    </row>
    <row r="2481" spans="1:7" x14ac:dyDescent="0.3">
      <c r="A2481" t="s">
        <v>5853</v>
      </c>
      <c r="B2481" t="s">
        <v>5936</v>
      </c>
      <c r="C2481" t="s">
        <v>5937</v>
      </c>
      <c r="D2481" t="s">
        <v>85</v>
      </c>
      <c r="E2481">
        <v>0</v>
      </c>
      <c r="F2481" t="s">
        <v>85</v>
      </c>
      <c r="G2481" t="s">
        <v>85</v>
      </c>
    </row>
    <row r="2482" spans="1:7" x14ac:dyDescent="0.3">
      <c r="A2482" t="s">
        <v>1685</v>
      </c>
      <c r="B2482" t="s">
        <v>1686</v>
      </c>
      <c r="C2482" t="s">
        <v>1687</v>
      </c>
      <c r="D2482" t="s">
        <v>85</v>
      </c>
      <c r="E2482">
        <v>0</v>
      </c>
      <c r="F2482" t="s">
        <v>85</v>
      </c>
      <c r="G2482" t="s">
        <v>85</v>
      </c>
    </row>
    <row r="2483" spans="1:7" x14ac:dyDescent="0.3">
      <c r="A2483" t="s">
        <v>2193</v>
      </c>
      <c r="B2483" t="s">
        <v>5939</v>
      </c>
      <c r="C2483" t="s">
        <v>5940</v>
      </c>
      <c r="D2483" t="s">
        <v>88</v>
      </c>
      <c r="E2483">
        <v>85820</v>
      </c>
      <c r="F2483" t="s">
        <v>88</v>
      </c>
      <c r="G2483" t="s">
        <v>1475</v>
      </c>
    </row>
    <row r="2484" spans="1:7" x14ac:dyDescent="0.3">
      <c r="A2484" t="s">
        <v>5853</v>
      </c>
      <c r="B2484" t="s">
        <v>5941</v>
      </c>
      <c r="C2484" t="s">
        <v>5942</v>
      </c>
      <c r="D2484" t="s">
        <v>85</v>
      </c>
      <c r="E2484">
        <v>0</v>
      </c>
      <c r="F2484" t="s">
        <v>85</v>
      </c>
      <c r="G2484" t="s">
        <v>85</v>
      </c>
    </row>
    <row r="2485" spans="1:7" x14ac:dyDescent="0.3">
      <c r="A2485" t="s">
        <v>3161</v>
      </c>
      <c r="B2485" t="s">
        <v>5953</v>
      </c>
      <c r="C2485" t="s">
        <v>5954</v>
      </c>
      <c r="D2485" t="s">
        <v>85</v>
      </c>
      <c r="E2485">
        <v>788</v>
      </c>
      <c r="F2485" t="s">
        <v>85</v>
      </c>
      <c r="G2485" t="s">
        <v>85</v>
      </c>
    </row>
    <row r="2486" spans="1:7" x14ac:dyDescent="0.3">
      <c r="A2486" t="s">
        <v>3161</v>
      </c>
      <c r="B2486" t="s">
        <v>5955</v>
      </c>
      <c r="C2486" t="s">
        <v>5956</v>
      </c>
      <c r="D2486" t="s">
        <v>85</v>
      </c>
      <c r="E2486">
        <v>522</v>
      </c>
      <c r="F2486" t="s">
        <v>85</v>
      </c>
      <c r="G2486" t="s">
        <v>85</v>
      </c>
    </row>
    <row r="2487" spans="1:7" x14ac:dyDescent="0.3">
      <c r="A2487" t="s">
        <v>3161</v>
      </c>
      <c r="B2487" t="s">
        <v>5960</v>
      </c>
      <c r="C2487" t="s">
        <v>5961</v>
      </c>
      <c r="D2487" t="s">
        <v>85</v>
      </c>
      <c r="E2487">
        <v>885</v>
      </c>
      <c r="F2487" t="s">
        <v>85</v>
      </c>
      <c r="G2487" t="s">
        <v>85</v>
      </c>
    </row>
    <row r="2488" spans="1:7" x14ac:dyDescent="0.3">
      <c r="A2488" t="s">
        <v>3161</v>
      </c>
      <c r="B2488" t="s">
        <v>5962</v>
      </c>
      <c r="C2488" t="s">
        <v>5963</v>
      </c>
      <c r="D2488" t="s">
        <v>85</v>
      </c>
      <c r="E2488">
        <v>907</v>
      </c>
      <c r="F2488" t="s">
        <v>85</v>
      </c>
      <c r="G2488" t="s">
        <v>85</v>
      </c>
    </row>
    <row r="2489" spans="1:7" x14ac:dyDescent="0.3">
      <c r="A2489" t="s">
        <v>3161</v>
      </c>
      <c r="B2489" t="s">
        <v>5970</v>
      </c>
      <c r="C2489" t="s">
        <v>1019</v>
      </c>
      <c r="D2489" t="s">
        <v>85</v>
      </c>
      <c r="E2489">
        <v>2266</v>
      </c>
      <c r="F2489" t="s">
        <v>85</v>
      </c>
      <c r="G2489" t="s">
        <v>85</v>
      </c>
    </row>
    <row r="2490" spans="1:7" x14ac:dyDescent="0.3">
      <c r="A2490" t="s">
        <v>3161</v>
      </c>
      <c r="B2490" t="s">
        <v>5966</v>
      </c>
      <c r="C2490" t="s">
        <v>5967</v>
      </c>
      <c r="D2490" t="s">
        <v>85</v>
      </c>
      <c r="E2490">
        <v>1633</v>
      </c>
      <c r="F2490" t="s">
        <v>85</v>
      </c>
      <c r="G2490" t="s">
        <v>85</v>
      </c>
    </row>
    <row r="2491" spans="1:7" x14ac:dyDescent="0.3">
      <c r="A2491" t="s">
        <v>3161</v>
      </c>
      <c r="B2491" t="s">
        <v>5968</v>
      </c>
      <c r="C2491" t="s">
        <v>5969</v>
      </c>
      <c r="D2491" t="s">
        <v>85</v>
      </c>
      <c r="E2491">
        <v>1315</v>
      </c>
      <c r="F2491" t="s">
        <v>85</v>
      </c>
      <c r="G2491" t="s">
        <v>85</v>
      </c>
    </row>
    <row r="2492" spans="1:7" x14ac:dyDescent="0.3">
      <c r="A2492" t="s">
        <v>3161</v>
      </c>
      <c r="B2492" t="s">
        <v>5889</v>
      </c>
      <c r="C2492" t="s">
        <v>249</v>
      </c>
      <c r="D2492" t="s">
        <v>85</v>
      </c>
      <c r="E2492">
        <v>1157</v>
      </c>
      <c r="F2492" t="s">
        <v>85</v>
      </c>
      <c r="G2492" t="s">
        <v>85</v>
      </c>
    </row>
    <row r="2493" spans="1:7" x14ac:dyDescent="0.3">
      <c r="A2493" t="s">
        <v>3161</v>
      </c>
      <c r="B2493" t="s">
        <v>5890</v>
      </c>
      <c r="C2493" t="s">
        <v>5891</v>
      </c>
      <c r="D2493" t="s">
        <v>85</v>
      </c>
      <c r="E2493">
        <v>1361</v>
      </c>
      <c r="F2493" t="s">
        <v>85</v>
      </c>
      <c r="G2493" t="s">
        <v>85</v>
      </c>
    </row>
    <row r="2494" spans="1:7" x14ac:dyDescent="0.3">
      <c r="A2494" t="s">
        <v>3161</v>
      </c>
      <c r="B2494" t="s">
        <v>5892</v>
      </c>
      <c r="C2494" t="s">
        <v>5893</v>
      </c>
      <c r="D2494" t="s">
        <v>85</v>
      </c>
      <c r="E2494">
        <v>1247</v>
      </c>
      <c r="F2494" t="s">
        <v>85</v>
      </c>
      <c r="G2494" t="s">
        <v>85</v>
      </c>
    </row>
    <row r="2495" spans="1:7" x14ac:dyDescent="0.3">
      <c r="A2495" t="s">
        <v>3161</v>
      </c>
      <c r="B2495" t="s">
        <v>6065</v>
      </c>
      <c r="C2495" t="s">
        <v>6066</v>
      </c>
      <c r="D2495" t="s">
        <v>85</v>
      </c>
      <c r="E2495">
        <v>1338</v>
      </c>
      <c r="F2495" t="s">
        <v>85</v>
      </c>
      <c r="G2495" t="s">
        <v>85</v>
      </c>
    </row>
    <row r="2496" spans="1:7" x14ac:dyDescent="0.3">
      <c r="A2496" t="s">
        <v>3161</v>
      </c>
      <c r="B2496" t="s">
        <v>5896</v>
      </c>
      <c r="C2496" t="s">
        <v>5897</v>
      </c>
      <c r="D2496" t="s">
        <v>85</v>
      </c>
      <c r="E2496">
        <v>1247</v>
      </c>
      <c r="F2496" t="s">
        <v>85</v>
      </c>
      <c r="G2496" t="s">
        <v>85</v>
      </c>
    </row>
    <row r="2497" spans="1:7" x14ac:dyDescent="0.3">
      <c r="A2497" t="s">
        <v>3161</v>
      </c>
      <c r="B2497" t="s">
        <v>5971</v>
      </c>
      <c r="C2497" t="s">
        <v>5972</v>
      </c>
      <c r="D2497" t="s">
        <v>85</v>
      </c>
      <c r="E2497">
        <v>1724</v>
      </c>
      <c r="F2497" t="s">
        <v>85</v>
      </c>
      <c r="G2497" t="s">
        <v>85</v>
      </c>
    </row>
    <row r="2498" spans="1:7" x14ac:dyDescent="0.3">
      <c r="A2498" t="s">
        <v>3161</v>
      </c>
      <c r="B2498" t="s">
        <v>5973</v>
      </c>
      <c r="C2498" t="s">
        <v>607</v>
      </c>
      <c r="D2498" t="s">
        <v>85</v>
      </c>
      <c r="E2498">
        <v>3175</v>
      </c>
      <c r="F2498" t="s">
        <v>85</v>
      </c>
      <c r="G2498" t="s">
        <v>85</v>
      </c>
    </row>
    <row r="2499" spans="1:7" x14ac:dyDescent="0.3">
      <c r="A2499" t="s">
        <v>3161</v>
      </c>
      <c r="B2499" t="s">
        <v>6006</v>
      </c>
      <c r="C2499" t="s">
        <v>6007</v>
      </c>
      <c r="D2499" t="s">
        <v>85</v>
      </c>
      <c r="E2499">
        <v>4082</v>
      </c>
      <c r="F2499" t="s">
        <v>85</v>
      </c>
      <c r="G2499" t="s">
        <v>85</v>
      </c>
    </row>
    <row r="2500" spans="1:7" x14ac:dyDescent="0.3">
      <c r="A2500" t="s">
        <v>3161</v>
      </c>
      <c r="B2500" t="s">
        <v>6008</v>
      </c>
      <c r="C2500" t="s">
        <v>6009</v>
      </c>
      <c r="D2500" t="s">
        <v>85</v>
      </c>
      <c r="E2500">
        <v>4297</v>
      </c>
      <c r="F2500" t="s">
        <v>85</v>
      </c>
      <c r="G2500" t="s">
        <v>85</v>
      </c>
    </row>
    <row r="2501" spans="1:7" x14ac:dyDescent="0.3">
      <c r="A2501" t="s">
        <v>3161</v>
      </c>
      <c r="B2501" t="s">
        <v>5974</v>
      </c>
      <c r="C2501" t="s">
        <v>5975</v>
      </c>
      <c r="D2501" t="s">
        <v>85</v>
      </c>
      <c r="E2501">
        <v>1542</v>
      </c>
      <c r="F2501" t="s">
        <v>85</v>
      </c>
      <c r="G2501" t="s">
        <v>85</v>
      </c>
    </row>
    <row r="2502" spans="1:7" x14ac:dyDescent="0.3">
      <c r="A2502" t="s">
        <v>3161</v>
      </c>
      <c r="B2502" t="s">
        <v>5901</v>
      </c>
      <c r="C2502" t="s">
        <v>5902</v>
      </c>
      <c r="D2502" t="s">
        <v>85</v>
      </c>
      <c r="E2502">
        <v>1633</v>
      </c>
      <c r="F2502" t="s">
        <v>85</v>
      </c>
      <c r="G2502" t="s">
        <v>85</v>
      </c>
    </row>
    <row r="2503" spans="1:7" x14ac:dyDescent="0.3">
      <c r="A2503" t="s">
        <v>3161</v>
      </c>
      <c r="B2503" t="s">
        <v>5976</v>
      </c>
      <c r="C2503" t="s">
        <v>1009</v>
      </c>
      <c r="D2503" t="s">
        <v>85</v>
      </c>
      <c r="E2503">
        <v>2155</v>
      </c>
      <c r="F2503" t="s">
        <v>85</v>
      </c>
      <c r="G2503" t="s">
        <v>85</v>
      </c>
    </row>
    <row r="2504" spans="1:7" x14ac:dyDescent="0.3">
      <c r="A2504" t="s">
        <v>3161</v>
      </c>
      <c r="B2504" t="s">
        <v>5977</v>
      </c>
      <c r="C2504" t="s">
        <v>5978</v>
      </c>
      <c r="D2504" t="s">
        <v>85</v>
      </c>
      <c r="E2504">
        <v>2177</v>
      </c>
      <c r="F2504" t="s">
        <v>85</v>
      </c>
      <c r="G2504" t="s">
        <v>85</v>
      </c>
    </row>
    <row r="2505" spans="1:7" x14ac:dyDescent="0.3">
      <c r="A2505" t="s">
        <v>3161</v>
      </c>
      <c r="B2505" t="s">
        <v>6012</v>
      </c>
      <c r="C2505" t="s">
        <v>6013</v>
      </c>
      <c r="D2505" t="s">
        <v>85</v>
      </c>
      <c r="E2505">
        <v>5466</v>
      </c>
      <c r="F2505" t="s">
        <v>85</v>
      </c>
      <c r="G2505" t="s">
        <v>85</v>
      </c>
    </row>
    <row r="2506" spans="1:7" x14ac:dyDescent="0.3">
      <c r="A2506" t="s">
        <v>3161</v>
      </c>
      <c r="B2506" t="s">
        <v>6010</v>
      </c>
      <c r="C2506" t="s">
        <v>6011</v>
      </c>
      <c r="D2506" t="s">
        <v>85</v>
      </c>
      <c r="E2506">
        <v>6101</v>
      </c>
      <c r="F2506" t="s">
        <v>85</v>
      </c>
      <c r="G2506" t="s">
        <v>85</v>
      </c>
    </row>
    <row r="2507" spans="1:7" x14ac:dyDescent="0.3">
      <c r="A2507" t="s">
        <v>3161</v>
      </c>
      <c r="B2507" t="s">
        <v>5981</v>
      </c>
      <c r="C2507" t="s">
        <v>5982</v>
      </c>
      <c r="D2507" t="s">
        <v>85</v>
      </c>
      <c r="E2507">
        <v>1969</v>
      </c>
      <c r="F2507" t="s">
        <v>85</v>
      </c>
      <c r="G2507" t="s">
        <v>85</v>
      </c>
    </row>
    <row r="2508" spans="1:7" x14ac:dyDescent="0.3">
      <c r="A2508" t="s">
        <v>3161</v>
      </c>
      <c r="B2508" t="s">
        <v>5913</v>
      </c>
      <c r="C2508" t="s">
        <v>5914</v>
      </c>
      <c r="D2508" t="s">
        <v>85</v>
      </c>
      <c r="E2508">
        <v>2310</v>
      </c>
      <c r="F2508" t="s">
        <v>85</v>
      </c>
      <c r="G2508" t="s">
        <v>85</v>
      </c>
    </row>
    <row r="2509" spans="1:7" x14ac:dyDescent="0.3">
      <c r="A2509" t="s">
        <v>3161</v>
      </c>
      <c r="B2509" t="s">
        <v>5351</v>
      </c>
      <c r="C2509" t="s">
        <v>5352</v>
      </c>
      <c r="D2509" t="s">
        <v>85</v>
      </c>
      <c r="E2509">
        <v>2722</v>
      </c>
      <c r="F2509" t="s">
        <v>85</v>
      </c>
      <c r="G2509" t="s">
        <v>85</v>
      </c>
    </row>
    <row r="2510" spans="1:7" x14ac:dyDescent="0.3">
      <c r="A2510" t="s">
        <v>7549</v>
      </c>
      <c r="B2510" t="s">
        <v>2017</v>
      </c>
      <c r="C2510" t="s">
        <v>7550</v>
      </c>
      <c r="D2510" t="s">
        <v>85</v>
      </c>
      <c r="E2510">
        <v>0</v>
      </c>
      <c r="F2510" t="s">
        <v>85</v>
      </c>
      <c r="G2510" t="s">
        <v>85</v>
      </c>
    </row>
    <row r="2511" spans="1:7" x14ac:dyDescent="0.3">
      <c r="A2511" t="s">
        <v>1774</v>
      </c>
      <c r="B2511" t="s">
        <v>2017</v>
      </c>
      <c r="C2511" t="s">
        <v>481</v>
      </c>
      <c r="D2511" t="s">
        <v>85</v>
      </c>
      <c r="E2511">
        <v>4300</v>
      </c>
      <c r="F2511" t="s">
        <v>85</v>
      </c>
      <c r="G2511" t="s">
        <v>85</v>
      </c>
    </row>
    <row r="2512" spans="1:7" x14ac:dyDescent="0.3">
      <c r="A2512" t="s">
        <v>1940</v>
      </c>
      <c r="B2512" t="s">
        <v>2017</v>
      </c>
      <c r="C2512" t="s">
        <v>481</v>
      </c>
      <c r="D2512" t="s">
        <v>85</v>
      </c>
      <c r="E2512">
        <v>4300</v>
      </c>
      <c r="F2512" t="s">
        <v>85</v>
      </c>
      <c r="G2512" t="s">
        <v>85</v>
      </c>
    </row>
    <row r="2513" spans="1:7" x14ac:dyDescent="0.3">
      <c r="A2513" t="s">
        <v>1949</v>
      </c>
      <c r="B2513" t="s">
        <v>2017</v>
      </c>
      <c r="C2513" t="s">
        <v>481</v>
      </c>
      <c r="D2513" t="s">
        <v>85</v>
      </c>
      <c r="E2513">
        <v>4300</v>
      </c>
      <c r="F2513" t="s">
        <v>85</v>
      </c>
      <c r="G2513" t="s">
        <v>85</v>
      </c>
    </row>
    <row r="2514" spans="1:7" x14ac:dyDescent="0.3">
      <c r="A2514" t="s">
        <v>1987</v>
      </c>
      <c r="B2514" t="s">
        <v>2017</v>
      </c>
      <c r="C2514" t="s">
        <v>481</v>
      </c>
      <c r="D2514" t="s">
        <v>85</v>
      </c>
      <c r="E2514">
        <v>4300</v>
      </c>
      <c r="F2514" t="s">
        <v>85</v>
      </c>
      <c r="G2514" t="s">
        <v>85</v>
      </c>
    </row>
    <row r="2515" spans="1:7" x14ac:dyDescent="0.3">
      <c r="A2515" t="s">
        <v>5989</v>
      </c>
      <c r="B2515" t="s">
        <v>5990</v>
      </c>
      <c r="C2515" t="s">
        <v>5991</v>
      </c>
      <c r="D2515" t="s">
        <v>85</v>
      </c>
      <c r="E2515">
        <v>0</v>
      </c>
      <c r="F2515" t="s">
        <v>85</v>
      </c>
      <c r="G2515" t="s">
        <v>85</v>
      </c>
    </row>
    <row r="2516" spans="1:7" x14ac:dyDescent="0.3">
      <c r="A2516" t="s">
        <v>2010</v>
      </c>
      <c r="B2516" t="s">
        <v>2032</v>
      </c>
      <c r="C2516" t="s">
        <v>481</v>
      </c>
      <c r="D2516" t="s">
        <v>85</v>
      </c>
      <c r="E2516">
        <v>4300</v>
      </c>
      <c r="F2516" t="s">
        <v>85</v>
      </c>
      <c r="G2516" t="s">
        <v>85</v>
      </c>
    </row>
    <row r="2517" spans="1:7" x14ac:dyDescent="0.3">
      <c r="A2517" t="s">
        <v>6057</v>
      </c>
      <c r="B2517" t="s">
        <v>6069</v>
      </c>
      <c r="C2517" t="s">
        <v>6070</v>
      </c>
      <c r="D2517" t="s">
        <v>85</v>
      </c>
      <c r="E2517">
        <v>1315</v>
      </c>
      <c r="F2517" t="s">
        <v>85</v>
      </c>
      <c r="G2517" t="s">
        <v>85</v>
      </c>
    </row>
    <row r="2518" spans="1:7" x14ac:dyDescent="0.3">
      <c r="A2518" t="s">
        <v>6160</v>
      </c>
      <c r="B2518" t="s">
        <v>6161</v>
      </c>
      <c r="C2518" t="s">
        <v>6162</v>
      </c>
      <c r="D2518" t="s">
        <v>85</v>
      </c>
      <c r="E2518">
        <v>0</v>
      </c>
      <c r="F2518" t="s">
        <v>85</v>
      </c>
      <c r="G2518" t="s">
        <v>85</v>
      </c>
    </row>
    <row r="2519" spans="1:7" x14ac:dyDescent="0.3">
      <c r="A2519" t="s">
        <v>4106</v>
      </c>
      <c r="B2519" t="s">
        <v>4180</v>
      </c>
      <c r="C2519" t="s">
        <v>1248</v>
      </c>
      <c r="D2519" t="s">
        <v>85</v>
      </c>
      <c r="E2519">
        <v>1900</v>
      </c>
      <c r="F2519" t="s">
        <v>85</v>
      </c>
      <c r="G2519" t="s">
        <v>85</v>
      </c>
    </row>
    <row r="2520" spans="1:7" x14ac:dyDescent="0.3">
      <c r="A2520" t="s">
        <v>2949</v>
      </c>
      <c r="B2520" t="s">
        <v>5693</v>
      </c>
      <c r="C2520" t="s">
        <v>5694</v>
      </c>
      <c r="D2520" t="s">
        <v>85</v>
      </c>
      <c r="E2520">
        <v>599</v>
      </c>
      <c r="F2520" t="s">
        <v>85</v>
      </c>
      <c r="G2520" t="s">
        <v>85</v>
      </c>
    </row>
    <row r="2521" spans="1:7" x14ac:dyDescent="0.3">
      <c r="A2521" t="s">
        <v>2082</v>
      </c>
      <c r="B2521" t="s">
        <v>5999</v>
      </c>
      <c r="C2521" t="s">
        <v>6000</v>
      </c>
      <c r="D2521" t="s">
        <v>85</v>
      </c>
      <c r="E2521">
        <v>0</v>
      </c>
      <c r="F2521" t="s">
        <v>85</v>
      </c>
      <c r="G2521" t="s">
        <v>85</v>
      </c>
    </row>
    <row r="2522" spans="1:7" x14ac:dyDescent="0.3">
      <c r="A2522" t="s">
        <v>6003</v>
      </c>
      <c r="B2522" t="s">
        <v>6004</v>
      </c>
      <c r="C2522" t="s">
        <v>6005</v>
      </c>
      <c r="D2522" t="s">
        <v>85</v>
      </c>
      <c r="E2522">
        <v>0</v>
      </c>
      <c r="F2522" t="s">
        <v>85</v>
      </c>
      <c r="G2522" t="s">
        <v>85</v>
      </c>
    </row>
    <row r="2523" spans="1:7" x14ac:dyDescent="0.3">
      <c r="A2523" t="s">
        <v>4343</v>
      </c>
      <c r="B2523" t="s">
        <v>4456</v>
      </c>
      <c r="C2523" t="s">
        <v>4430</v>
      </c>
      <c r="D2523" t="s">
        <v>88</v>
      </c>
      <c r="E2523">
        <v>10659</v>
      </c>
      <c r="F2523" t="s">
        <v>1415</v>
      </c>
      <c r="G2523" t="s">
        <v>1415</v>
      </c>
    </row>
    <row r="2524" spans="1:7" x14ac:dyDescent="0.3">
      <c r="A2524" t="s">
        <v>6014</v>
      </c>
      <c r="B2524" t="s">
        <v>9018</v>
      </c>
      <c r="C2524" t="s">
        <v>777</v>
      </c>
      <c r="D2524" t="s">
        <v>85</v>
      </c>
      <c r="E2524">
        <v>4740</v>
      </c>
      <c r="F2524" t="s">
        <v>85</v>
      </c>
      <c r="G2524" t="s">
        <v>85</v>
      </c>
    </row>
    <row r="2525" spans="1:7" x14ac:dyDescent="0.3">
      <c r="A2525" t="s">
        <v>6014</v>
      </c>
      <c r="B2525" t="s">
        <v>6015</v>
      </c>
      <c r="C2525" t="s">
        <v>6016</v>
      </c>
      <c r="D2525" t="s">
        <v>85</v>
      </c>
      <c r="E2525">
        <v>4250</v>
      </c>
      <c r="F2525" t="s">
        <v>85</v>
      </c>
      <c r="G2525" t="s">
        <v>85</v>
      </c>
    </row>
    <row r="2526" spans="1:7" x14ac:dyDescent="0.3">
      <c r="A2526" t="s">
        <v>6014</v>
      </c>
      <c r="B2526" t="s">
        <v>6017</v>
      </c>
      <c r="C2526" t="s">
        <v>6018</v>
      </c>
      <c r="D2526" t="s">
        <v>88</v>
      </c>
      <c r="E2526">
        <v>8500</v>
      </c>
      <c r="F2526" t="s">
        <v>85</v>
      </c>
      <c r="G2526" t="s">
        <v>85</v>
      </c>
    </row>
    <row r="2527" spans="1:7" x14ac:dyDescent="0.3">
      <c r="A2527" t="s">
        <v>6014</v>
      </c>
      <c r="B2527" t="s">
        <v>6019</v>
      </c>
      <c r="C2527" t="s">
        <v>6020</v>
      </c>
      <c r="D2527" t="s">
        <v>85</v>
      </c>
      <c r="E2527">
        <v>2800</v>
      </c>
      <c r="F2527" t="s">
        <v>85</v>
      </c>
      <c r="G2527" t="s">
        <v>85</v>
      </c>
    </row>
    <row r="2528" spans="1:7" x14ac:dyDescent="0.3">
      <c r="A2528" t="s">
        <v>6014</v>
      </c>
      <c r="B2528" t="s">
        <v>6021</v>
      </c>
      <c r="C2528" t="s">
        <v>6022</v>
      </c>
      <c r="D2528" t="s">
        <v>85</v>
      </c>
      <c r="E2528">
        <v>2800</v>
      </c>
      <c r="F2528" t="s">
        <v>85</v>
      </c>
      <c r="G2528" t="s">
        <v>85</v>
      </c>
    </row>
    <row r="2529" spans="1:7" x14ac:dyDescent="0.3">
      <c r="A2529" t="s">
        <v>6014</v>
      </c>
      <c r="B2529" t="s">
        <v>6023</v>
      </c>
      <c r="C2529" t="s">
        <v>6024</v>
      </c>
      <c r="D2529" t="s">
        <v>85</v>
      </c>
      <c r="E2529">
        <v>1900</v>
      </c>
      <c r="F2529" t="s">
        <v>85</v>
      </c>
      <c r="G2529" t="s">
        <v>85</v>
      </c>
    </row>
    <row r="2530" spans="1:7" x14ac:dyDescent="0.3">
      <c r="A2530" t="s">
        <v>6014</v>
      </c>
      <c r="B2530" t="s">
        <v>6025</v>
      </c>
      <c r="C2530" t="s">
        <v>6026</v>
      </c>
      <c r="D2530" t="s">
        <v>85</v>
      </c>
      <c r="E2530">
        <v>3200</v>
      </c>
      <c r="F2530" t="s">
        <v>85</v>
      </c>
      <c r="G2530" t="s">
        <v>85</v>
      </c>
    </row>
    <row r="2531" spans="1:7" x14ac:dyDescent="0.3">
      <c r="A2531" t="s">
        <v>1890</v>
      </c>
      <c r="B2531" t="s">
        <v>6033</v>
      </c>
      <c r="C2531" t="s">
        <v>6034</v>
      </c>
      <c r="D2531" t="s">
        <v>85</v>
      </c>
      <c r="E2531">
        <v>2170</v>
      </c>
      <c r="F2531" t="s">
        <v>85</v>
      </c>
      <c r="G2531" t="s">
        <v>85</v>
      </c>
    </row>
    <row r="2532" spans="1:7" x14ac:dyDescent="0.3">
      <c r="A2532" t="s">
        <v>3957</v>
      </c>
      <c r="B2532" t="s">
        <v>3959</v>
      </c>
      <c r="C2532" t="s">
        <v>3954</v>
      </c>
      <c r="D2532" t="s">
        <v>85</v>
      </c>
      <c r="E2532">
        <v>1248</v>
      </c>
      <c r="F2532" t="s">
        <v>85</v>
      </c>
      <c r="G2532" t="s">
        <v>85</v>
      </c>
    </row>
    <row r="2533" spans="1:7" x14ac:dyDescent="0.3">
      <c r="A2533" t="s">
        <v>5160</v>
      </c>
      <c r="B2533" t="s">
        <v>6035</v>
      </c>
      <c r="C2533" t="s">
        <v>6036</v>
      </c>
      <c r="D2533" t="s">
        <v>85</v>
      </c>
      <c r="E2533">
        <v>0</v>
      </c>
      <c r="F2533" t="s">
        <v>85</v>
      </c>
      <c r="G2533" t="s">
        <v>85</v>
      </c>
    </row>
    <row r="2534" spans="1:7" x14ac:dyDescent="0.3">
      <c r="A2534" t="s">
        <v>1786</v>
      </c>
      <c r="B2534" t="s">
        <v>4701</v>
      </c>
      <c r="C2534" t="s">
        <v>4702</v>
      </c>
      <c r="D2534" t="s">
        <v>85</v>
      </c>
      <c r="E2534">
        <v>0</v>
      </c>
      <c r="F2534" t="s">
        <v>85</v>
      </c>
      <c r="G2534" t="s">
        <v>85</v>
      </c>
    </row>
    <row r="2535" spans="1:7" x14ac:dyDescent="0.3">
      <c r="A2535" t="s">
        <v>6037</v>
      </c>
      <c r="B2535" t="s">
        <v>4701</v>
      </c>
      <c r="C2535" t="s">
        <v>6038</v>
      </c>
      <c r="D2535" t="s">
        <v>85</v>
      </c>
      <c r="E2535">
        <v>0</v>
      </c>
      <c r="F2535" t="s">
        <v>85</v>
      </c>
      <c r="G2535" t="s">
        <v>85</v>
      </c>
    </row>
    <row r="2536" spans="1:7" x14ac:dyDescent="0.3">
      <c r="A2536" t="s">
        <v>4343</v>
      </c>
      <c r="B2536" t="s">
        <v>4701</v>
      </c>
      <c r="C2536" t="s">
        <v>6615</v>
      </c>
      <c r="D2536" t="s">
        <v>88</v>
      </c>
      <c r="E2536">
        <v>8845</v>
      </c>
      <c r="F2536" t="s">
        <v>1415</v>
      </c>
      <c r="G2536" t="s">
        <v>1415</v>
      </c>
    </row>
    <row r="2537" spans="1:7" x14ac:dyDescent="0.3">
      <c r="A2537" t="s">
        <v>6039</v>
      </c>
      <c r="B2537" t="s">
        <v>6040</v>
      </c>
      <c r="C2537" t="s">
        <v>6041</v>
      </c>
      <c r="D2537" t="s">
        <v>85</v>
      </c>
      <c r="E2537">
        <v>0</v>
      </c>
      <c r="F2537" t="s">
        <v>85</v>
      </c>
      <c r="G2537" t="s">
        <v>85</v>
      </c>
    </row>
    <row r="2538" spans="1:7" x14ac:dyDescent="0.3">
      <c r="A2538" t="s">
        <v>3872</v>
      </c>
      <c r="B2538" t="s">
        <v>3879</v>
      </c>
      <c r="C2538" t="s">
        <v>3880</v>
      </c>
      <c r="D2538" t="s">
        <v>85</v>
      </c>
      <c r="E2538">
        <v>600</v>
      </c>
      <c r="F2538" t="s">
        <v>85</v>
      </c>
      <c r="G2538" t="s">
        <v>85</v>
      </c>
    </row>
    <row r="2539" spans="1:7" x14ac:dyDescent="0.3">
      <c r="A2539" t="s">
        <v>4875</v>
      </c>
      <c r="B2539" t="s">
        <v>4876</v>
      </c>
      <c r="C2539" t="s">
        <v>4877</v>
      </c>
      <c r="D2539" t="s">
        <v>85</v>
      </c>
      <c r="E2539">
        <v>0</v>
      </c>
      <c r="F2539" t="s">
        <v>85</v>
      </c>
      <c r="G2539" t="s">
        <v>85</v>
      </c>
    </row>
    <row r="2540" spans="1:7" x14ac:dyDescent="0.3">
      <c r="A2540" t="s">
        <v>6045</v>
      </c>
      <c r="B2540" t="s">
        <v>6046</v>
      </c>
      <c r="C2540" t="s">
        <v>6047</v>
      </c>
      <c r="D2540" t="s">
        <v>85</v>
      </c>
      <c r="E2540">
        <v>0</v>
      </c>
      <c r="F2540" t="s">
        <v>85</v>
      </c>
      <c r="G2540" t="s">
        <v>85</v>
      </c>
    </row>
    <row r="2541" spans="1:7" x14ac:dyDescent="0.3">
      <c r="A2541" t="s">
        <v>6030</v>
      </c>
      <c r="B2541" t="s">
        <v>6031</v>
      </c>
      <c r="C2541" t="s">
        <v>6032</v>
      </c>
      <c r="D2541" t="s">
        <v>85</v>
      </c>
      <c r="E2541">
        <v>0</v>
      </c>
      <c r="F2541" t="s">
        <v>85</v>
      </c>
      <c r="G2541" t="s">
        <v>85</v>
      </c>
    </row>
    <row r="2542" spans="1:7" x14ac:dyDescent="0.3">
      <c r="A2542" t="s">
        <v>2672</v>
      </c>
      <c r="B2542" t="s">
        <v>4483</v>
      </c>
      <c r="C2542" t="s">
        <v>1302</v>
      </c>
      <c r="D2542" t="s">
        <v>88</v>
      </c>
      <c r="E2542">
        <v>10433</v>
      </c>
      <c r="F2542" t="s">
        <v>1415</v>
      </c>
      <c r="G2542" t="s">
        <v>1415</v>
      </c>
    </row>
    <row r="2543" spans="1:7" x14ac:dyDescent="0.3">
      <c r="A2543" t="s">
        <v>6042</v>
      </c>
      <c r="B2543" t="s">
        <v>6043</v>
      </c>
      <c r="C2543" t="s">
        <v>6044</v>
      </c>
      <c r="D2543" t="s">
        <v>85</v>
      </c>
      <c r="E2543">
        <v>565</v>
      </c>
      <c r="F2543" t="s">
        <v>85</v>
      </c>
      <c r="G2543" t="s">
        <v>85</v>
      </c>
    </row>
    <row r="2544" spans="1:7" x14ac:dyDescent="0.3">
      <c r="A2544" t="s">
        <v>6193</v>
      </c>
      <c r="B2544" t="s">
        <v>6043</v>
      </c>
      <c r="C2544" t="s">
        <v>6194</v>
      </c>
      <c r="D2544" t="s">
        <v>85</v>
      </c>
      <c r="E2544">
        <v>0</v>
      </c>
      <c r="F2544" t="s">
        <v>85</v>
      </c>
      <c r="G2544" t="s">
        <v>85</v>
      </c>
    </row>
    <row r="2545" spans="1:7" x14ac:dyDescent="0.3">
      <c r="A2545" t="s">
        <v>6051</v>
      </c>
      <c r="B2545" t="s">
        <v>6052</v>
      </c>
      <c r="C2545" t="s">
        <v>6053</v>
      </c>
      <c r="D2545" t="s">
        <v>85</v>
      </c>
      <c r="E2545">
        <v>700</v>
      </c>
      <c r="F2545" t="s">
        <v>85</v>
      </c>
      <c r="G2545" t="s">
        <v>85</v>
      </c>
    </row>
    <row r="2546" spans="1:7" x14ac:dyDescent="0.3">
      <c r="A2546" t="s">
        <v>6054</v>
      </c>
      <c r="B2546" t="s">
        <v>6055</v>
      </c>
      <c r="C2546" t="s">
        <v>6056</v>
      </c>
      <c r="D2546" t="s">
        <v>85</v>
      </c>
      <c r="E2546">
        <v>0</v>
      </c>
      <c r="F2546" t="s">
        <v>85</v>
      </c>
      <c r="G2546" t="s">
        <v>85</v>
      </c>
    </row>
    <row r="2547" spans="1:7" x14ac:dyDescent="0.3">
      <c r="A2547" t="s">
        <v>7337</v>
      </c>
      <c r="B2547" t="s">
        <v>9021</v>
      </c>
      <c r="C2547" t="s">
        <v>9031</v>
      </c>
      <c r="D2547" t="s">
        <v>85</v>
      </c>
      <c r="E2547">
        <v>297</v>
      </c>
      <c r="F2547" t="s">
        <v>85</v>
      </c>
      <c r="G2547" t="s">
        <v>85</v>
      </c>
    </row>
    <row r="2548" spans="1:7" x14ac:dyDescent="0.3">
      <c r="A2548" t="s">
        <v>2863</v>
      </c>
      <c r="B2548" t="s">
        <v>5997</v>
      </c>
      <c r="C2548" t="s">
        <v>5998</v>
      </c>
      <c r="D2548" t="s">
        <v>85</v>
      </c>
      <c r="E2548">
        <v>0</v>
      </c>
      <c r="F2548" t="s">
        <v>85</v>
      </c>
      <c r="G2548" t="s">
        <v>85</v>
      </c>
    </row>
    <row r="2549" spans="1:7" x14ac:dyDescent="0.3">
      <c r="A2549" t="s">
        <v>2863</v>
      </c>
      <c r="B2549" t="s">
        <v>2864</v>
      </c>
      <c r="C2549" t="s">
        <v>2865</v>
      </c>
      <c r="D2549" t="s">
        <v>85</v>
      </c>
      <c r="E2549">
        <v>0</v>
      </c>
      <c r="F2549" t="s">
        <v>85</v>
      </c>
      <c r="G2549" t="s">
        <v>85</v>
      </c>
    </row>
    <row r="2550" spans="1:7" x14ac:dyDescent="0.3">
      <c r="A2550" t="s">
        <v>6085</v>
      </c>
      <c r="B2550" t="s">
        <v>6086</v>
      </c>
      <c r="C2550" t="s">
        <v>6087</v>
      </c>
      <c r="D2550" t="s">
        <v>85</v>
      </c>
      <c r="E2550">
        <v>0</v>
      </c>
      <c r="F2550" t="s">
        <v>85</v>
      </c>
      <c r="G2550" t="s">
        <v>85</v>
      </c>
    </row>
    <row r="2551" spans="1:7" x14ac:dyDescent="0.3">
      <c r="A2551" t="s">
        <v>6085</v>
      </c>
      <c r="B2551" t="s">
        <v>6088</v>
      </c>
      <c r="C2551" t="s">
        <v>6089</v>
      </c>
      <c r="D2551" t="s">
        <v>85</v>
      </c>
      <c r="E2551">
        <v>0</v>
      </c>
      <c r="F2551" t="s">
        <v>85</v>
      </c>
      <c r="G2551" t="s">
        <v>85</v>
      </c>
    </row>
    <row r="2552" spans="1:7" x14ac:dyDescent="0.3">
      <c r="A2552" t="s">
        <v>6085</v>
      </c>
      <c r="B2552" t="s">
        <v>6090</v>
      </c>
      <c r="C2552" t="s">
        <v>6091</v>
      </c>
      <c r="D2552" t="s">
        <v>85</v>
      </c>
      <c r="E2552">
        <v>0</v>
      </c>
      <c r="F2552" t="s">
        <v>85</v>
      </c>
      <c r="G2552" t="s">
        <v>85</v>
      </c>
    </row>
    <row r="2553" spans="1:7" x14ac:dyDescent="0.3">
      <c r="A2553" t="s">
        <v>6085</v>
      </c>
      <c r="B2553" t="s">
        <v>6092</v>
      </c>
      <c r="C2553" t="s">
        <v>6093</v>
      </c>
      <c r="D2553" t="s">
        <v>85</v>
      </c>
      <c r="E2553">
        <v>0</v>
      </c>
      <c r="F2553" t="s">
        <v>85</v>
      </c>
      <c r="G2553" t="s">
        <v>85</v>
      </c>
    </row>
    <row r="2554" spans="1:7" x14ac:dyDescent="0.3">
      <c r="A2554" t="s">
        <v>6085</v>
      </c>
      <c r="B2554" t="s">
        <v>6094</v>
      </c>
      <c r="C2554" t="s">
        <v>6095</v>
      </c>
      <c r="D2554" t="s">
        <v>85</v>
      </c>
      <c r="E2554">
        <v>470</v>
      </c>
      <c r="F2554" t="s">
        <v>85</v>
      </c>
      <c r="G2554" t="s">
        <v>85</v>
      </c>
    </row>
    <row r="2555" spans="1:7" x14ac:dyDescent="0.3">
      <c r="A2555" t="s">
        <v>6085</v>
      </c>
      <c r="B2555" t="s">
        <v>6096</v>
      </c>
      <c r="C2555" t="s">
        <v>6097</v>
      </c>
      <c r="D2555" t="s">
        <v>85</v>
      </c>
      <c r="E2555">
        <v>0</v>
      </c>
      <c r="F2555" t="s">
        <v>85</v>
      </c>
      <c r="G2555" t="s">
        <v>85</v>
      </c>
    </row>
    <row r="2556" spans="1:7" x14ac:dyDescent="0.3">
      <c r="A2556" t="s">
        <v>4017</v>
      </c>
      <c r="B2556" t="s">
        <v>6098</v>
      </c>
      <c r="C2556" t="s">
        <v>6099</v>
      </c>
      <c r="D2556" t="s">
        <v>85</v>
      </c>
      <c r="E2556">
        <v>0</v>
      </c>
      <c r="F2556" t="s">
        <v>85</v>
      </c>
      <c r="G2556" t="s">
        <v>85</v>
      </c>
    </row>
    <row r="2557" spans="1:7" x14ac:dyDescent="0.3">
      <c r="A2557" t="s">
        <v>1792</v>
      </c>
      <c r="B2557" t="s">
        <v>6119</v>
      </c>
      <c r="C2557" t="s">
        <v>6120</v>
      </c>
      <c r="D2557" t="s">
        <v>85</v>
      </c>
      <c r="E2557">
        <v>520</v>
      </c>
      <c r="F2557" t="s">
        <v>85</v>
      </c>
      <c r="G2557" t="s">
        <v>85</v>
      </c>
    </row>
    <row r="2558" spans="1:7" x14ac:dyDescent="0.3">
      <c r="A2558" t="s">
        <v>1792</v>
      </c>
      <c r="B2558" t="s">
        <v>6121</v>
      </c>
      <c r="C2558" t="s">
        <v>6122</v>
      </c>
      <c r="D2558" t="s">
        <v>85</v>
      </c>
      <c r="E2558">
        <v>560</v>
      </c>
      <c r="F2558" t="s">
        <v>85</v>
      </c>
      <c r="G2558" t="s">
        <v>85</v>
      </c>
    </row>
    <row r="2559" spans="1:7" x14ac:dyDescent="0.3">
      <c r="A2559" t="s">
        <v>1792</v>
      </c>
      <c r="B2559" t="s">
        <v>6123</v>
      </c>
      <c r="C2559" t="s">
        <v>6124</v>
      </c>
      <c r="D2559" t="s">
        <v>85</v>
      </c>
      <c r="E2559">
        <v>800</v>
      </c>
      <c r="F2559" t="s">
        <v>85</v>
      </c>
      <c r="G2559" t="s">
        <v>85</v>
      </c>
    </row>
    <row r="2560" spans="1:7" x14ac:dyDescent="0.3">
      <c r="A2560" t="s">
        <v>3161</v>
      </c>
      <c r="B2560" t="s">
        <v>5983</v>
      </c>
      <c r="C2560" t="s">
        <v>5984</v>
      </c>
      <c r="D2560" t="s">
        <v>85</v>
      </c>
      <c r="E2560">
        <v>0</v>
      </c>
      <c r="F2560" t="s">
        <v>85</v>
      </c>
      <c r="G2560" t="s">
        <v>85</v>
      </c>
    </row>
    <row r="2561" spans="1:7" x14ac:dyDescent="0.3">
      <c r="A2561" t="s">
        <v>3161</v>
      </c>
      <c r="B2561" t="s">
        <v>3162</v>
      </c>
      <c r="C2561" t="s">
        <v>3163</v>
      </c>
      <c r="D2561" t="s">
        <v>85</v>
      </c>
      <c r="E2561">
        <v>600</v>
      </c>
      <c r="F2561" t="s">
        <v>85</v>
      </c>
      <c r="G2561" t="s">
        <v>85</v>
      </c>
    </row>
    <row r="2562" spans="1:7" x14ac:dyDescent="0.3">
      <c r="A2562" t="s">
        <v>1510</v>
      </c>
      <c r="B2562" t="s">
        <v>1511</v>
      </c>
      <c r="C2562" t="s">
        <v>1512</v>
      </c>
      <c r="D2562" t="s">
        <v>85</v>
      </c>
      <c r="E2562">
        <v>0</v>
      </c>
      <c r="F2562" t="s">
        <v>85</v>
      </c>
      <c r="G2562" t="s">
        <v>85</v>
      </c>
    </row>
    <row r="2563" spans="1:7" x14ac:dyDescent="0.3">
      <c r="A2563" t="s">
        <v>2417</v>
      </c>
      <c r="B2563" t="s">
        <v>2418</v>
      </c>
      <c r="C2563" t="s">
        <v>2419</v>
      </c>
      <c r="D2563" t="s">
        <v>85</v>
      </c>
      <c r="E2563">
        <v>0</v>
      </c>
      <c r="F2563" t="s">
        <v>85</v>
      </c>
      <c r="G2563" t="s">
        <v>85</v>
      </c>
    </row>
    <row r="2564" spans="1:7" x14ac:dyDescent="0.3">
      <c r="A2564" t="s">
        <v>6105</v>
      </c>
      <c r="B2564" t="s">
        <v>6111</v>
      </c>
      <c r="C2564" t="s">
        <v>6112</v>
      </c>
      <c r="D2564" t="s">
        <v>85</v>
      </c>
      <c r="E2564">
        <v>0</v>
      </c>
      <c r="F2564" t="s">
        <v>85</v>
      </c>
      <c r="G2564" t="s">
        <v>85</v>
      </c>
    </row>
    <row r="2565" spans="1:7" x14ac:dyDescent="0.3">
      <c r="A2565" t="s">
        <v>6105</v>
      </c>
      <c r="B2565" t="s">
        <v>6113</v>
      </c>
      <c r="C2565" t="s">
        <v>6114</v>
      </c>
      <c r="D2565" t="s">
        <v>85</v>
      </c>
      <c r="E2565">
        <v>0</v>
      </c>
      <c r="F2565" t="s">
        <v>85</v>
      </c>
      <c r="G2565" t="s">
        <v>85</v>
      </c>
    </row>
    <row r="2566" spans="1:7" x14ac:dyDescent="0.3">
      <c r="A2566" t="s">
        <v>6661</v>
      </c>
      <c r="B2566" t="s">
        <v>6667</v>
      </c>
      <c r="C2566" t="s">
        <v>6668</v>
      </c>
      <c r="D2566" t="s">
        <v>85</v>
      </c>
      <c r="E2566">
        <v>0</v>
      </c>
      <c r="F2566" t="s">
        <v>85</v>
      </c>
      <c r="G2566" t="s">
        <v>85</v>
      </c>
    </row>
    <row r="2567" spans="1:7" x14ac:dyDescent="0.3">
      <c r="A2567" t="s">
        <v>6661</v>
      </c>
      <c r="B2567" t="s">
        <v>6662</v>
      </c>
      <c r="C2567" t="s">
        <v>6663</v>
      </c>
      <c r="D2567" t="s">
        <v>85</v>
      </c>
      <c r="E2567">
        <v>0</v>
      </c>
      <c r="F2567" t="s">
        <v>85</v>
      </c>
      <c r="G2567" t="s">
        <v>85</v>
      </c>
    </row>
    <row r="2568" spans="1:7" x14ac:dyDescent="0.3">
      <c r="A2568" t="s">
        <v>5253</v>
      </c>
      <c r="B2568" t="s">
        <v>6140</v>
      </c>
      <c r="C2568" t="s">
        <v>6141</v>
      </c>
      <c r="D2568" t="s">
        <v>85</v>
      </c>
      <c r="E2568">
        <v>0</v>
      </c>
      <c r="F2568" t="s">
        <v>85</v>
      </c>
      <c r="G2568" t="s">
        <v>85</v>
      </c>
    </row>
    <row r="2569" spans="1:7" x14ac:dyDescent="0.3">
      <c r="A2569" t="s">
        <v>5253</v>
      </c>
      <c r="B2569" t="s">
        <v>6142</v>
      </c>
      <c r="C2569" t="s">
        <v>6143</v>
      </c>
      <c r="D2569" t="s">
        <v>85</v>
      </c>
      <c r="E2569">
        <v>0</v>
      </c>
      <c r="F2569" t="s">
        <v>85</v>
      </c>
      <c r="G2569" t="s">
        <v>85</v>
      </c>
    </row>
    <row r="2570" spans="1:7" x14ac:dyDescent="0.3">
      <c r="A2570" t="s">
        <v>5253</v>
      </c>
      <c r="B2570" t="s">
        <v>6166</v>
      </c>
      <c r="C2570" t="s">
        <v>6167</v>
      </c>
      <c r="D2570" t="s">
        <v>85</v>
      </c>
      <c r="E2570">
        <v>0</v>
      </c>
      <c r="F2570" t="s">
        <v>85</v>
      </c>
      <c r="G2570" t="s">
        <v>85</v>
      </c>
    </row>
    <row r="2571" spans="1:7" x14ac:dyDescent="0.3">
      <c r="A2571" t="s">
        <v>6131</v>
      </c>
      <c r="B2571" t="s">
        <v>6132</v>
      </c>
      <c r="C2571" t="s">
        <v>6133</v>
      </c>
      <c r="D2571" t="s">
        <v>85</v>
      </c>
      <c r="E2571">
        <v>0</v>
      </c>
      <c r="F2571" t="s">
        <v>85</v>
      </c>
      <c r="G2571" t="s">
        <v>85</v>
      </c>
    </row>
    <row r="2572" spans="1:7" x14ac:dyDescent="0.3">
      <c r="A2572" t="s">
        <v>1416</v>
      </c>
      <c r="B2572" t="s">
        <v>1435</v>
      </c>
      <c r="C2572" t="s">
        <v>445</v>
      </c>
      <c r="D2572" t="s">
        <v>85</v>
      </c>
      <c r="E2572">
        <v>3175</v>
      </c>
      <c r="F2572" t="s">
        <v>85</v>
      </c>
      <c r="G2572" t="s">
        <v>85</v>
      </c>
    </row>
    <row r="2573" spans="1:7" x14ac:dyDescent="0.3">
      <c r="A2573" t="s">
        <v>1438</v>
      </c>
      <c r="B2573" t="s">
        <v>1435</v>
      </c>
      <c r="C2573" t="s">
        <v>445</v>
      </c>
      <c r="D2573" t="s">
        <v>85</v>
      </c>
      <c r="E2573">
        <v>3175</v>
      </c>
      <c r="F2573" t="s">
        <v>85</v>
      </c>
      <c r="G2573" t="s">
        <v>85</v>
      </c>
    </row>
    <row r="2574" spans="1:7" x14ac:dyDescent="0.3">
      <c r="A2574" t="s">
        <v>1440</v>
      </c>
      <c r="B2574" t="s">
        <v>1435</v>
      </c>
      <c r="C2574" t="s">
        <v>445</v>
      </c>
      <c r="D2574" t="s">
        <v>85</v>
      </c>
      <c r="E2574">
        <v>3175</v>
      </c>
      <c r="F2574" t="s">
        <v>85</v>
      </c>
      <c r="G2574" t="s">
        <v>85</v>
      </c>
    </row>
    <row r="2575" spans="1:7" x14ac:dyDescent="0.3">
      <c r="A2575" t="s">
        <v>1441</v>
      </c>
      <c r="B2575" t="s">
        <v>1435</v>
      </c>
      <c r="C2575" t="s">
        <v>445</v>
      </c>
      <c r="D2575" t="s">
        <v>85</v>
      </c>
      <c r="E2575">
        <v>3175</v>
      </c>
      <c r="F2575" t="s">
        <v>85</v>
      </c>
      <c r="G2575" t="s">
        <v>85</v>
      </c>
    </row>
    <row r="2576" spans="1:7" x14ac:dyDescent="0.3">
      <c r="A2576" t="s">
        <v>3197</v>
      </c>
      <c r="B2576" t="s">
        <v>7709</v>
      </c>
      <c r="C2576" t="s">
        <v>7710</v>
      </c>
      <c r="D2576" t="s">
        <v>85</v>
      </c>
      <c r="E2576">
        <v>0</v>
      </c>
      <c r="F2576" t="s">
        <v>85</v>
      </c>
      <c r="G2576" t="s">
        <v>85</v>
      </c>
    </row>
    <row r="2577" spans="1:7" x14ac:dyDescent="0.3">
      <c r="A2577" t="s">
        <v>6151</v>
      </c>
      <c r="B2577" t="s">
        <v>6152</v>
      </c>
      <c r="C2577" t="s">
        <v>6153</v>
      </c>
      <c r="D2577" t="s">
        <v>85</v>
      </c>
      <c r="E2577">
        <v>0</v>
      </c>
      <c r="F2577" t="s">
        <v>85</v>
      </c>
      <c r="G2577" t="s">
        <v>85</v>
      </c>
    </row>
    <row r="2578" spans="1:7" x14ac:dyDescent="0.3">
      <c r="A2578" t="s">
        <v>2222</v>
      </c>
      <c r="B2578" t="s">
        <v>5917</v>
      </c>
      <c r="C2578" t="s">
        <v>5918</v>
      </c>
      <c r="D2578" t="s">
        <v>88</v>
      </c>
      <c r="E2578">
        <v>29510</v>
      </c>
      <c r="F2578" t="s">
        <v>1415</v>
      </c>
      <c r="G2578" t="s">
        <v>1415</v>
      </c>
    </row>
    <row r="2579" spans="1:7" x14ac:dyDescent="0.3">
      <c r="A2579" t="s">
        <v>5135</v>
      </c>
      <c r="B2579" t="s">
        <v>7558</v>
      </c>
      <c r="C2579" t="s">
        <v>7559</v>
      </c>
      <c r="D2579" t="s">
        <v>85</v>
      </c>
      <c r="E2579">
        <v>1889</v>
      </c>
      <c r="F2579" t="s">
        <v>85</v>
      </c>
      <c r="G2579" t="s">
        <v>85</v>
      </c>
    </row>
    <row r="2580" spans="1:7" x14ac:dyDescent="0.3">
      <c r="A2580" t="s">
        <v>4621</v>
      </c>
      <c r="B2580" t="s">
        <v>7693</v>
      </c>
      <c r="C2580" t="s">
        <v>7688</v>
      </c>
      <c r="D2580" t="s">
        <v>85</v>
      </c>
      <c r="E2580">
        <v>6400</v>
      </c>
      <c r="F2580" t="s">
        <v>85</v>
      </c>
      <c r="G2580" t="s">
        <v>85</v>
      </c>
    </row>
    <row r="2581" spans="1:7" x14ac:dyDescent="0.3">
      <c r="A2581" t="s">
        <v>2243</v>
      </c>
      <c r="B2581" t="s">
        <v>2244</v>
      </c>
      <c r="C2581" t="s">
        <v>2245</v>
      </c>
      <c r="D2581" t="s">
        <v>85</v>
      </c>
      <c r="E2581">
        <v>1746</v>
      </c>
      <c r="F2581" t="s">
        <v>85</v>
      </c>
      <c r="G2581" t="s">
        <v>85</v>
      </c>
    </row>
    <row r="2582" spans="1:7" x14ac:dyDescent="0.3">
      <c r="A2582" t="s">
        <v>4151</v>
      </c>
      <c r="B2582" t="s">
        <v>7038</v>
      </c>
      <c r="C2582" t="s">
        <v>7039</v>
      </c>
      <c r="D2582" t="s">
        <v>85</v>
      </c>
      <c r="E2582">
        <v>0</v>
      </c>
      <c r="F2582" t="s">
        <v>85</v>
      </c>
      <c r="G2582" t="s">
        <v>85</v>
      </c>
    </row>
    <row r="2583" spans="1:7" x14ac:dyDescent="0.3">
      <c r="A2583" t="s">
        <v>6039</v>
      </c>
      <c r="B2583" t="s">
        <v>6138</v>
      </c>
      <c r="C2583" t="s">
        <v>6139</v>
      </c>
      <c r="D2583" t="s">
        <v>85</v>
      </c>
      <c r="E2583">
        <v>0</v>
      </c>
      <c r="F2583" t="s">
        <v>85</v>
      </c>
      <c r="G2583" t="s">
        <v>85</v>
      </c>
    </row>
    <row r="2584" spans="1:7" x14ac:dyDescent="0.3">
      <c r="A2584" t="s">
        <v>6163</v>
      </c>
      <c r="B2584" t="s">
        <v>6164</v>
      </c>
      <c r="C2584" t="s">
        <v>6165</v>
      </c>
      <c r="D2584" t="s">
        <v>85</v>
      </c>
      <c r="E2584">
        <v>0</v>
      </c>
      <c r="F2584" t="s">
        <v>85</v>
      </c>
      <c r="G2584" t="s">
        <v>85</v>
      </c>
    </row>
    <row r="2585" spans="1:7" x14ac:dyDescent="0.3">
      <c r="A2585" t="s">
        <v>496</v>
      </c>
      <c r="B2585" t="s">
        <v>7055</v>
      </c>
      <c r="C2585" t="s">
        <v>495</v>
      </c>
      <c r="D2585" t="s">
        <v>85</v>
      </c>
      <c r="E2585">
        <v>0</v>
      </c>
      <c r="F2585" t="s">
        <v>85</v>
      </c>
      <c r="G2585" t="s">
        <v>85</v>
      </c>
    </row>
    <row r="2586" spans="1:7" x14ac:dyDescent="0.3">
      <c r="A2586" t="s">
        <v>4023</v>
      </c>
      <c r="B2586" t="s">
        <v>6202</v>
      </c>
      <c r="C2586" t="s">
        <v>6203</v>
      </c>
      <c r="D2586" t="s">
        <v>85</v>
      </c>
      <c r="E2586">
        <v>635</v>
      </c>
      <c r="F2586" t="s">
        <v>85</v>
      </c>
      <c r="G2586" t="s">
        <v>85</v>
      </c>
    </row>
    <row r="2587" spans="1:7" x14ac:dyDescent="0.3">
      <c r="A2587" t="s">
        <v>1774</v>
      </c>
      <c r="B2587" t="s">
        <v>6208</v>
      </c>
      <c r="C2587" t="s">
        <v>1224</v>
      </c>
      <c r="D2587" t="s">
        <v>88</v>
      </c>
      <c r="E2587">
        <v>7400</v>
      </c>
      <c r="F2587" t="s">
        <v>1415</v>
      </c>
      <c r="G2587" t="s">
        <v>1415</v>
      </c>
    </row>
    <row r="2588" spans="1:7" x14ac:dyDescent="0.3">
      <c r="A2588" t="s">
        <v>4703</v>
      </c>
      <c r="B2588" t="s">
        <v>6208</v>
      </c>
      <c r="C2588" t="s">
        <v>1224</v>
      </c>
      <c r="D2588" t="s">
        <v>88</v>
      </c>
      <c r="E2588">
        <v>7400</v>
      </c>
      <c r="F2588" t="s">
        <v>1415</v>
      </c>
      <c r="G2588" t="s">
        <v>1415</v>
      </c>
    </row>
    <row r="2589" spans="1:7" x14ac:dyDescent="0.3">
      <c r="A2589" t="s">
        <v>1786</v>
      </c>
      <c r="B2589" t="s">
        <v>6208</v>
      </c>
      <c r="C2589" t="s">
        <v>1224</v>
      </c>
      <c r="D2589" t="s">
        <v>88</v>
      </c>
      <c r="E2589">
        <v>7400</v>
      </c>
      <c r="F2589" t="s">
        <v>1415</v>
      </c>
      <c r="G2589" t="s">
        <v>1415</v>
      </c>
    </row>
    <row r="2590" spans="1:7" x14ac:dyDescent="0.3">
      <c r="A2590" t="s">
        <v>1957</v>
      </c>
      <c r="B2590" t="s">
        <v>6208</v>
      </c>
      <c r="C2590" t="s">
        <v>1224</v>
      </c>
      <c r="D2590" t="s">
        <v>88</v>
      </c>
      <c r="E2590">
        <v>7400</v>
      </c>
      <c r="F2590" t="s">
        <v>1415</v>
      </c>
      <c r="G2590" t="s">
        <v>1415</v>
      </c>
    </row>
    <row r="2591" spans="1:7" x14ac:dyDescent="0.3">
      <c r="A2591" t="s">
        <v>1770</v>
      </c>
      <c r="B2591" t="s">
        <v>6208</v>
      </c>
      <c r="C2591" t="s">
        <v>1224</v>
      </c>
      <c r="D2591" t="s">
        <v>88</v>
      </c>
      <c r="E2591">
        <v>7400</v>
      </c>
      <c r="F2591" t="s">
        <v>1415</v>
      </c>
      <c r="G2591" t="s">
        <v>1415</v>
      </c>
    </row>
    <row r="2592" spans="1:7" x14ac:dyDescent="0.3">
      <c r="A2592" t="s">
        <v>2293</v>
      </c>
      <c r="B2592" t="s">
        <v>6208</v>
      </c>
      <c r="C2592" t="s">
        <v>1224</v>
      </c>
      <c r="D2592" t="s">
        <v>88</v>
      </c>
      <c r="E2592">
        <v>7400</v>
      </c>
      <c r="F2592" t="s">
        <v>1415</v>
      </c>
      <c r="G2592" t="s">
        <v>1415</v>
      </c>
    </row>
    <row r="2593" spans="1:7" x14ac:dyDescent="0.3">
      <c r="A2593" t="s">
        <v>2860</v>
      </c>
      <c r="B2593" t="s">
        <v>7007</v>
      </c>
      <c r="C2593" t="s">
        <v>7008</v>
      </c>
      <c r="D2593" t="s">
        <v>85</v>
      </c>
      <c r="E2593">
        <v>0</v>
      </c>
      <c r="F2593" t="s">
        <v>85</v>
      </c>
      <c r="G2593" t="s">
        <v>85</v>
      </c>
    </row>
    <row r="2594" spans="1:7" x14ac:dyDescent="0.3">
      <c r="A2594" t="s">
        <v>3090</v>
      </c>
      <c r="B2594" t="s">
        <v>6212</v>
      </c>
      <c r="C2594" t="s">
        <v>6213</v>
      </c>
      <c r="D2594" t="s">
        <v>85</v>
      </c>
      <c r="E2594">
        <v>0</v>
      </c>
      <c r="F2594" t="s">
        <v>85</v>
      </c>
      <c r="G2594" t="s">
        <v>85</v>
      </c>
    </row>
    <row r="2595" spans="1:7" x14ac:dyDescent="0.3">
      <c r="A2595" t="s">
        <v>6214</v>
      </c>
      <c r="B2595" t="s">
        <v>6215</v>
      </c>
      <c r="C2595" t="s">
        <v>6216</v>
      </c>
      <c r="D2595" t="s">
        <v>85</v>
      </c>
      <c r="E2595">
        <v>0</v>
      </c>
      <c r="F2595" t="s">
        <v>85</v>
      </c>
      <c r="G2595" t="s">
        <v>85</v>
      </c>
    </row>
    <row r="2596" spans="1:7" x14ac:dyDescent="0.3">
      <c r="A2596" t="s">
        <v>1757</v>
      </c>
      <c r="B2596" t="s">
        <v>1864</v>
      </c>
      <c r="C2596" t="s">
        <v>1865</v>
      </c>
      <c r="D2596" t="s">
        <v>85</v>
      </c>
      <c r="E2596">
        <v>0</v>
      </c>
      <c r="F2596" t="s">
        <v>85</v>
      </c>
      <c r="G2596" t="s">
        <v>85</v>
      </c>
    </row>
    <row r="2597" spans="1:7" x14ac:dyDescent="0.3">
      <c r="A2597" t="s">
        <v>3341</v>
      </c>
      <c r="B2597" t="s">
        <v>3342</v>
      </c>
      <c r="C2597" t="s">
        <v>3343</v>
      </c>
      <c r="D2597" t="s">
        <v>85</v>
      </c>
      <c r="E2597">
        <v>901</v>
      </c>
      <c r="F2597" t="s">
        <v>85</v>
      </c>
      <c r="G2597" t="s">
        <v>85</v>
      </c>
    </row>
    <row r="2598" spans="1:7" x14ac:dyDescent="0.3">
      <c r="A2598" t="s">
        <v>4621</v>
      </c>
      <c r="B2598" t="s">
        <v>6177</v>
      </c>
      <c r="C2598" t="s">
        <v>6175</v>
      </c>
      <c r="D2598" t="s">
        <v>85</v>
      </c>
      <c r="E2598">
        <v>1800</v>
      </c>
      <c r="F2598" t="s">
        <v>85</v>
      </c>
      <c r="G2598" t="s">
        <v>85</v>
      </c>
    </row>
    <row r="2599" spans="1:7" x14ac:dyDescent="0.3">
      <c r="A2599" t="s">
        <v>6217</v>
      </c>
      <c r="B2599" t="s">
        <v>6218</v>
      </c>
      <c r="C2599" t="s">
        <v>6219</v>
      </c>
      <c r="D2599" t="s">
        <v>85</v>
      </c>
      <c r="E2599">
        <v>0</v>
      </c>
      <c r="F2599" t="s">
        <v>85</v>
      </c>
      <c r="G2599" t="s">
        <v>85</v>
      </c>
    </row>
    <row r="2600" spans="1:7" x14ac:dyDescent="0.3">
      <c r="A2600" t="s">
        <v>4542</v>
      </c>
      <c r="B2600" t="s">
        <v>4543</v>
      </c>
      <c r="C2600" t="s">
        <v>4544</v>
      </c>
      <c r="D2600" t="s">
        <v>85</v>
      </c>
      <c r="E2600">
        <v>0</v>
      </c>
      <c r="F2600" t="s">
        <v>85</v>
      </c>
      <c r="G2600" t="s">
        <v>85</v>
      </c>
    </row>
    <row r="2601" spans="1:7" x14ac:dyDescent="0.3">
      <c r="A2601" t="s">
        <v>6125</v>
      </c>
      <c r="B2601" t="s">
        <v>6220</v>
      </c>
      <c r="C2601" t="s">
        <v>6221</v>
      </c>
      <c r="D2601" t="s">
        <v>85</v>
      </c>
      <c r="E2601">
        <v>0</v>
      </c>
      <c r="F2601" t="s">
        <v>85</v>
      </c>
      <c r="G2601" t="s">
        <v>85</v>
      </c>
    </row>
    <row r="2602" spans="1:7" x14ac:dyDescent="0.3">
      <c r="A2602" t="s">
        <v>6125</v>
      </c>
      <c r="B2602" t="s">
        <v>6222</v>
      </c>
      <c r="C2602" t="s">
        <v>6223</v>
      </c>
      <c r="D2602" t="s">
        <v>85</v>
      </c>
      <c r="E2602">
        <v>0</v>
      </c>
      <c r="F2602" t="s">
        <v>85</v>
      </c>
      <c r="G2602" t="s">
        <v>85</v>
      </c>
    </row>
    <row r="2603" spans="1:7" x14ac:dyDescent="0.3">
      <c r="A2603" t="s">
        <v>6125</v>
      </c>
      <c r="B2603" t="s">
        <v>6224</v>
      </c>
      <c r="C2603" t="s">
        <v>6225</v>
      </c>
      <c r="D2603" t="s">
        <v>85</v>
      </c>
      <c r="E2603">
        <v>1300</v>
      </c>
      <c r="F2603" t="s">
        <v>85</v>
      </c>
      <c r="G2603" t="s">
        <v>85</v>
      </c>
    </row>
    <row r="2604" spans="1:7" x14ac:dyDescent="0.3">
      <c r="A2604" t="s">
        <v>6125</v>
      </c>
      <c r="B2604" t="s">
        <v>6236</v>
      </c>
      <c r="C2604" t="s">
        <v>6237</v>
      </c>
      <c r="D2604" t="s">
        <v>85</v>
      </c>
      <c r="E2604">
        <v>1500</v>
      </c>
      <c r="F2604" t="s">
        <v>85</v>
      </c>
      <c r="G2604" t="s">
        <v>85</v>
      </c>
    </row>
    <row r="2605" spans="1:7" x14ac:dyDescent="0.3">
      <c r="A2605" t="s">
        <v>6125</v>
      </c>
      <c r="B2605" t="s">
        <v>6226</v>
      </c>
      <c r="C2605" t="s">
        <v>6227</v>
      </c>
      <c r="D2605" t="s">
        <v>85</v>
      </c>
      <c r="E2605">
        <v>0</v>
      </c>
      <c r="F2605" t="s">
        <v>85</v>
      </c>
      <c r="G2605" t="s">
        <v>85</v>
      </c>
    </row>
    <row r="2606" spans="1:7" x14ac:dyDescent="0.3">
      <c r="A2606" t="s">
        <v>6125</v>
      </c>
      <c r="B2606" t="s">
        <v>6228</v>
      </c>
      <c r="C2606" t="s">
        <v>6229</v>
      </c>
      <c r="D2606" t="s">
        <v>85</v>
      </c>
      <c r="E2606">
        <v>3450</v>
      </c>
      <c r="F2606" t="s">
        <v>85</v>
      </c>
      <c r="G2606" t="s">
        <v>85</v>
      </c>
    </row>
    <row r="2607" spans="1:7" x14ac:dyDescent="0.3">
      <c r="A2607" t="s">
        <v>6125</v>
      </c>
      <c r="B2607" t="s">
        <v>6238</v>
      </c>
      <c r="C2607" t="s">
        <v>6239</v>
      </c>
      <c r="D2607" t="s">
        <v>85</v>
      </c>
      <c r="E2607">
        <v>3500</v>
      </c>
      <c r="F2607" t="s">
        <v>85</v>
      </c>
      <c r="G2607" t="s">
        <v>85</v>
      </c>
    </row>
    <row r="2608" spans="1:7" x14ac:dyDescent="0.3">
      <c r="A2608" t="s">
        <v>1682</v>
      </c>
      <c r="B2608" t="s">
        <v>2112</v>
      </c>
      <c r="C2608" t="s">
        <v>2113</v>
      </c>
      <c r="D2608" t="s">
        <v>85</v>
      </c>
      <c r="E2608">
        <v>0</v>
      </c>
      <c r="F2608" t="s">
        <v>85</v>
      </c>
      <c r="G2608" t="s">
        <v>85</v>
      </c>
    </row>
    <row r="2609" spans="1:7" x14ac:dyDescent="0.3">
      <c r="A2609" t="s">
        <v>6240</v>
      </c>
      <c r="B2609" t="s">
        <v>6241</v>
      </c>
      <c r="C2609" t="s">
        <v>6242</v>
      </c>
      <c r="D2609" t="s">
        <v>85</v>
      </c>
      <c r="E2609">
        <v>0</v>
      </c>
      <c r="F2609" t="s">
        <v>85</v>
      </c>
      <c r="G2609" t="s">
        <v>85</v>
      </c>
    </row>
    <row r="2610" spans="1:7" x14ac:dyDescent="0.3">
      <c r="A2610" t="s">
        <v>2222</v>
      </c>
      <c r="B2610" t="s">
        <v>3791</v>
      </c>
      <c r="C2610" t="s">
        <v>3792</v>
      </c>
      <c r="D2610" t="s">
        <v>88</v>
      </c>
      <c r="E2610">
        <v>15875</v>
      </c>
      <c r="F2610" t="s">
        <v>85</v>
      </c>
      <c r="G2610" t="s">
        <v>85</v>
      </c>
    </row>
    <row r="2611" spans="1:7" x14ac:dyDescent="0.3">
      <c r="A2611" t="s">
        <v>6253</v>
      </c>
      <c r="B2611" t="s">
        <v>6254</v>
      </c>
      <c r="C2611" t="s">
        <v>6255</v>
      </c>
      <c r="D2611" t="s">
        <v>85</v>
      </c>
      <c r="E2611">
        <v>0</v>
      </c>
      <c r="F2611" t="s">
        <v>85</v>
      </c>
      <c r="G2611" t="s">
        <v>85</v>
      </c>
    </row>
    <row r="2612" spans="1:7" x14ac:dyDescent="0.3">
      <c r="A2612" t="s">
        <v>6256</v>
      </c>
      <c r="B2612" t="s">
        <v>6257</v>
      </c>
      <c r="C2612" t="s">
        <v>6258</v>
      </c>
      <c r="D2612" t="s">
        <v>85</v>
      </c>
      <c r="E2612">
        <v>0</v>
      </c>
      <c r="F2612" t="s">
        <v>85</v>
      </c>
      <c r="G2612" t="s">
        <v>85</v>
      </c>
    </row>
    <row r="2613" spans="1:7" x14ac:dyDescent="0.3">
      <c r="A2613" t="s">
        <v>6268</v>
      </c>
      <c r="B2613" t="s">
        <v>6269</v>
      </c>
      <c r="C2613" t="s">
        <v>6270</v>
      </c>
      <c r="D2613" t="s">
        <v>85</v>
      </c>
      <c r="E2613">
        <v>530</v>
      </c>
      <c r="F2613" t="s">
        <v>85</v>
      </c>
      <c r="G2613" t="s">
        <v>85</v>
      </c>
    </row>
    <row r="2614" spans="1:7" x14ac:dyDescent="0.3">
      <c r="A2614" t="s">
        <v>6259</v>
      </c>
      <c r="B2614" t="s">
        <v>6260</v>
      </c>
      <c r="C2614" t="s">
        <v>6261</v>
      </c>
      <c r="D2614" t="s">
        <v>85</v>
      </c>
      <c r="E2614">
        <v>0</v>
      </c>
      <c r="F2614" t="s">
        <v>85</v>
      </c>
      <c r="G2614" t="s">
        <v>85</v>
      </c>
    </row>
    <row r="2615" spans="1:7" x14ac:dyDescent="0.3">
      <c r="A2615" t="s">
        <v>6262</v>
      </c>
      <c r="B2615" t="s">
        <v>6271</v>
      </c>
      <c r="C2615" t="s">
        <v>6272</v>
      </c>
      <c r="D2615" t="s">
        <v>85</v>
      </c>
      <c r="E2615">
        <v>0</v>
      </c>
      <c r="F2615" t="s">
        <v>85</v>
      </c>
      <c r="G2615" t="s">
        <v>85</v>
      </c>
    </row>
    <row r="2616" spans="1:7" x14ac:dyDescent="0.3">
      <c r="A2616" t="s">
        <v>6262</v>
      </c>
      <c r="B2616" t="s">
        <v>6263</v>
      </c>
      <c r="C2616" t="s">
        <v>6264</v>
      </c>
      <c r="D2616" t="s">
        <v>85</v>
      </c>
      <c r="E2616">
        <v>500</v>
      </c>
      <c r="F2616" t="s">
        <v>85</v>
      </c>
      <c r="G2616" t="s">
        <v>85</v>
      </c>
    </row>
    <row r="2617" spans="1:7" x14ac:dyDescent="0.3">
      <c r="A2617" t="s">
        <v>6278</v>
      </c>
      <c r="B2617" t="s">
        <v>6279</v>
      </c>
      <c r="C2617" t="s">
        <v>6280</v>
      </c>
      <c r="D2617" t="s">
        <v>85</v>
      </c>
      <c r="E2617">
        <v>0</v>
      </c>
      <c r="F2617" t="s">
        <v>85</v>
      </c>
      <c r="G2617" t="s">
        <v>85</v>
      </c>
    </row>
    <row r="2618" spans="1:7" x14ac:dyDescent="0.3">
      <c r="A2618" t="s">
        <v>6288</v>
      </c>
      <c r="B2618" t="s">
        <v>6289</v>
      </c>
      <c r="C2618" t="s">
        <v>6290</v>
      </c>
      <c r="D2618" t="s">
        <v>85</v>
      </c>
      <c r="E2618">
        <v>590</v>
      </c>
      <c r="F2618" t="s">
        <v>85</v>
      </c>
      <c r="G2618" t="s">
        <v>85</v>
      </c>
    </row>
    <row r="2619" spans="1:7" x14ac:dyDescent="0.3">
      <c r="A2619" t="s">
        <v>6288</v>
      </c>
      <c r="B2619" t="s">
        <v>9033</v>
      </c>
      <c r="C2619" t="s">
        <v>6290</v>
      </c>
      <c r="D2619" t="s">
        <v>85</v>
      </c>
      <c r="E2619">
        <v>621</v>
      </c>
      <c r="F2619" t="s">
        <v>85</v>
      </c>
      <c r="G2619" t="s">
        <v>85</v>
      </c>
    </row>
    <row r="2620" spans="1:7" x14ac:dyDescent="0.3">
      <c r="A2620" t="s">
        <v>6288</v>
      </c>
      <c r="B2620" t="s">
        <v>6291</v>
      </c>
      <c r="C2620" t="s">
        <v>6290</v>
      </c>
      <c r="D2620" t="s">
        <v>85</v>
      </c>
      <c r="E2620">
        <v>621</v>
      </c>
      <c r="F2620" t="s">
        <v>85</v>
      </c>
      <c r="G2620" t="s">
        <v>85</v>
      </c>
    </row>
    <row r="2621" spans="1:7" x14ac:dyDescent="0.3">
      <c r="A2621" t="s">
        <v>6288</v>
      </c>
      <c r="B2621" t="s">
        <v>6292</v>
      </c>
      <c r="C2621" t="s">
        <v>6290</v>
      </c>
      <c r="D2621" t="s">
        <v>85</v>
      </c>
      <c r="E2621">
        <v>621</v>
      </c>
      <c r="F2621" t="s">
        <v>85</v>
      </c>
      <c r="G2621" t="s">
        <v>85</v>
      </c>
    </row>
    <row r="2622" spans="1:7" x14ac:dyDescent="0.3">
      <c r="A2622" t="s">
        <v>2088</v>
      </c>
      <c r="B2622" t="s">
        <v>6293</v>
      </c>
      <c r="C2622" t="s">
        <v>6294</v>
      </c>
      <c r="D2622" t="s">
        <v>85</v>
      </c>
      <c r="E2622">
        <v>1150</v>
      </c>
      <c r="F2622" t="s">
        <v>85</v>
      </c>
      <c r="G2622" t="s">
        <v>85</v>
      </c>
    </row>
    <row r="2623" spans="1:7" x14ac:dyDescent="0.3">
      <c r="A2623" t="s">
        <v>4343</v>
      </c>
      <c r="B2623" t="s">
        <v>6298</v>
      </c>
      <c r="C2623" t="s">
        <v>6296</v>
      </c>
      <c r="D2623" t="s">
        <v>85</v>
      </c>
      <c r="E2623">
        <v>1153</v>
      </c>
      <c r="F2623" t="s">
        <v>85</v>
      </c>
      <c r="G2623" t="s">
        <v>85</v>
      </c>
    </row>
    <row r="2624" spans="1:7" x14ac:dyDescent="0.3">
      <c r="A2624" t="s">
        <v>3941</v>
      </c>
      <c r="B2624" t="s">
        <v>3942</v>
      </c>
      <c r="C2624" t="s">
        <v>3943</v>
      </c>
      <c r="D2624" t="s">
        <v>85</v>
      </c>
      <c r="E2624">
        <v>0</v>
      </c>
      <c r="F2624" t="s">
        <v>85</v>
      </c>
      <c r="G2624" t="s">
        <v>85</v>
      </c>
    </row>
    <row r="2625" spans="1:7" x14ac:dyDescent="0.3">
      <c r="A2625" t="s">
        <v>6288</v>
      </c>
      <c r="B2625" t="s">
        <v>6299</v>
      </c>
      <c r="C2625" t="s">
        <v>407</v>
      </c>
      <c r="D2625" t="s">
        <v>85</v>
      </c>
      <c r="E2625">
        <v>1089</v>
      </c>
      <c r="F2625" t="s">
        <v>85</v>
      </c>
      <c r="G2625" t="s">
        <v>85</v>
      </c>
    </row>
    <row r="2626" spans="1:7" x14ac:dyDescent="0.3">
      <c r="A2626" t="s">
        <v>6288</v>
      </c>
      <c r="B2626" t="s">
        <v>6300</v>
      </c>
      <c r="C2626" t="s">
        <v>407</v>
      </c>
      <c r="D2626" t="s">
        <v>85</v>
      </c>
      <c r="E2626">
        <v>1089</v>
      </c>
      <c r="F2626" t="s">
        <v>85</v>
      </c>
      <c r="G2626" t="s">
        <v>85</v>
      </c>
    </row>
    <row r="2627" spans="1:7" x14ac:dyDescent="0.3">
      <c r="A2627" t="s">
        <v>6288</v>
      </c>
      <c r="B2627" t="s">
        <v>9034</v>
      </c>
      <c r="C2627" t="s">
        <v>407</v>
      </c>
      <c r="D2627" t="s">
        <v>85</v>
      </c>
      <c r="E2627">
        <v>1134</v>
      </c>
      <c r="F2627" t="s">
        <v>85</v>
      </c>
      <c r="G2627" t="s">
        <v>85</v>
      </c>
    </row>
    <row r="2628" spans="1:7" x14ac:dyDescent="0.3">
      <c r="A2628" t="s">
        <v>6288</v>
      </c>
      <c r="B2628" t="s">
        <v>9035</v>
      </c>
      <c r="C2628" t="s">
        <v>407</v>
      </c>
      <c r="D2628" t="s">
        <v>85</v>
      </c>
      <c r="E2628">
        <v>1134</v>
      </c>
      <c r="F2628" t="s">
        <v>85</v>
      </c>
      <c r="G2628" t="s">
        <v>85</v>
      </c>
    </row>
    <row r="2629" spans="1:7" x14ac:dyDescent="0.3">
      <c r="A2629" t="s">
        <v>6288</v>
      </c>
      <c r="B2629" t="s">
        <v>6301</v>
      </c>
      <c r="C2629" t="s">
        <v>407</v>
      </c>
      <c r="D2629" t="s">
        <v>85</v>
      </c>
      <c r="E2629">
        <v>1089</v>
      </c>
      <c r="F2629" t="s">
        <v>85</v>
      </c>
      <c r="G2629" t="s">
        <v>85</v>
      </c>
    </row>
    <row r="2630" spans="1:7" x14ac:dyDescent="0.3">
      <c r="A2630" t="s">
        <v>4343</v>
      </c>
      <c r="B2630" t="s">
        <v>6540</v>
      </c>
      <c r="C2630" t="s">
        <v>6538</v>
      </c>
      <c r="D2630" t="s">
        <v>85</v>
      </c>
      <c r="E2630">
        <v>2495</v>
      </c>
      <c r="F2630" t="s">
        <v>85</v>
      </c>
      <c r="G2630" t="s">
        <v>85</v>
      </c>
    </row>
    <row r="2631" spans="1:7" x14ac:dyDescent="0.3">
      <c r="A2631" t="s">
        <v>6288</v>
      </c>
      <c r="B2631" t="s">
        <v>6302</v>
      </c>
      <c r="C2631" t="s">
        <v>6303</v>
      </c>
      <c r="D2631" t="s">
        <v>85</v>
      </c>
      <c r="E2631">
        <v>1315</v>
      </c>
      <c r="F2631" t="s">
        <v>85</v>
      </c>
      <c r="G2631" t="s">
        <v>85</v>
      </c>
    </row>
    <row r="2632" spans="1:7" x14ac:dyDescent="0.3">
      <c r="A2632" t="s">
        <v>3264</v>
      </c>
      <c r="B2632" t="s">
        <v>7365</v>
      </c>
      <c r="C2632" t="s">
        <v>7366</v>
      </c>
      <c r="D2632" t="s">
        <v>85</v>
      </c>
      <c r="E2632">
        <v>0</v>
      </c>
      <c r="F2632" t="s">
        <v>85</v>
      </c>
      <c r="G2632" t="s">
        <v>85</v>
      </c>
    </row>
    <row r="2633" spans="1:7" x14ac:dyDescent="0.3">
      <c r="A2633" t="s">
        <v>6307</v>
      </c>
      <c r="B2633" t="s">
        <v>6308</v>
      </c>
      <c r="C2633" t="s">
        <v>6309</v>
      </c>
      <c r="D2633" t="s">
        <v>85</v>
      </c>
      <c r="E2633">
        <v>1350</v>
      </c>
      <c r="F2633" t="s">
        <v>85</v>
      </c>
      <c r="G2633" t="s">
        <v>85</v>
      </c>
    </row>
    <row r="2634" spans="1:7" x14ac:dyDescent="0.3">
      <c r="A2634" t="s">
        <v>6307</v>
      </c>
      <c r="B2634" t="s">
        <v>6310</v>
      </c>
      <c r="C2634" t="s">
        <v>6311</v>
      </c>
      <c r="D2634" t="s">
        <v>85</v>
      </c>
      <c r="E2634">
        <v>1350</v>
      </c>
      <c r="F2634" t="s">
        <v>85</v>
      </c>
      <c r="G2634" t="s">
        <v>85</v>
      </c>
    </row>
    <row r="2635" spans="1:7" x14ac:dyDescent="0.3">
      <c r="A2635" t="s">
        <v>6307</v>
      </c>
      <c r="B2635" t="s">
        <v>6312</v>
      </c>
      <c r="C2635" t="s">
        <v>6313</v>
      </c>
      <c r="D2635" t="s">
        <v>85</v>
      </c>
      <c r="E2635">
        <v>1350</v>
      </c>
      <c r="F2635" t="s">
        <v>85</v>
      </c>
      <c r="G2635" t="s">
        <v>85</v>
      </c>
    </row>
    <row r="2636" spans="1:7" x14ac:dyDescent="0.3">
      <c r="A2636" t="s">
        <v>6330</v>
      </c>
      <c r="B2636" t="s">
        <v>6331</v>
      </c>
      <c r="C2636" t="s">
        <v>6332</v>
      </c>
      <c r="D2636" t="s">
        <v>85</v>
      </c>
      <c r="E2636">
        <v>0</v>
      </c>
      <c r="F2636" t="s">
        <v>85</v>
      </c>
      <c r="G2636" t="s">
        <v>85</v>
      </c>
    </row>
    <row r="2637" spans="1:7" x14ac:dyDescent="0.3">
      <c r="A2637" t="s">
        <v>2090</v>
      </c>
      <c r="B2637" t="s">
        <v>6374</v>
      </c>
      <c r="C2637" t="s">
        <v>6375</v>
      </c>
      <c r="D2637" t="s">
        <v>88</v>
      </c>
      <c r="E2637">
        <v>24500</v>
      </c>
      <c r="F2637" t="s">
        <v>1415</v>
      </c>
      <c r="G2637" t="s">
        <v>1415</v>
      </c>
    </row>
    <row r="2638" spans="1:7" x14ac:dyDescent="0.3">
      <c r="A2638" t="s">
        <v>6348</v>
      </c>
      <c r="B2638" t="s">
        <v>6349</v>
      </c>
      <c r="C2638" t="s">
        <v>6350</v>
      </c>
      <c r="D2638" t="s">
        <v>85</v>
      </c>
      <c r="E2638">
        <v>0</v>
      </c>
      <c r="F2638" t="s">
        <v>85</v>
      </c>
      <c r="G2638" t="s">
        <v>85</v>
      </c>
    </row>
    <row r="2639" spans="1:7" x14ac:dyDescent="0.3">
      <c r="A2639" t="s">
        <v>4343</v>
      </c>
      <c r="B2639" t="s">
        <v>6646</v>
      </c>
      <c r="C2639" t="s">
        <v>6647</v>
      </c>
      <c r="D2639" t="s">
        <v>85</v>
      </c>
      <c r="E2639">
        <v>4990</v>
      </c>
      <c r="F2639" t="s">
        <v>85</v>
      </c>
      <c r="G2639" t="s">
        <v>85</v>
      </c>
    </row>
    <row r="2640" spans="1:7" x14ac:dyDescent="0.3">
      <c r="A2640" t="s">
        <v>6253</v>
      </c>
      <c r="B2640" t="s">
        <v>6320</v>
      </c>
      <c r="C2640" t="s">
        <v>6321</v>
      </c>
      <c r="D2640" t="s">
        <v>85</v>
      </c>
      <c r="E2640">
        <v>0</v>
      </c>
      <c r="F2640" t="s">
        <v>85</v>
      </c>
      <c r="G2640" t="s">
        <v>85</v>
      </c>
    </row>
    <row r="2641" spans="1:7" x14ac:dyDescent="0.3">
      <c r="A2641" t="s">
        <v>6831</v>
      </c>
      <c r="B2641" t="s">
        <v>6832</v>
      </c>
      <c r="C2641" t="s">
        <v>6833</v>
      </c>
      <c r="D2641" t="s">
        <v>85</v>
      </c>
      <c r="E2641">
        <v>0</v>
      </c>
      <c r="F2641" t="s">
        <v>85</v>
      </c>
      <c r="G2641" t="s">
        <v>85</v>
      </c>
    </row>
    <row r="2642" spans="1:7" x14ac:dyDescent="0.3">
      <c r="A2642" t="s">
        <v>6322</v>
      </c>
      <c r="B2642" t="s">
        <v>6323</v>
      </c>
      <c r="C2642" t="s">
        <v>6324</v>
      </c>
      <c r="D2642" t="s">
        <v>85</v>
      </c>
      <c r="E2642">
        <v>1250</v>
      </c>
      <c r="F2642" t="s">
        <v>85</v>
      </c>
      <c r="G2642" t="s">
        <v>85</v>
      </c>
    </row>
    <row r="2643" spans="1:7" x14ac:dyDescent="0.3">
      <c r="A2643" t="s">
        <v>6327</v>
      </c>
      <c r="B2643" t="s">
        <v>6328</v>
      </c>
      <c r="C2643" t="s">
        <v>6329</v>
      </c>
      <c r="D2643" t="s">
        <v>85</v>
      </c>
      <c r="E2643">
        <v>1429</v>
      </c>
      <c r="F2643" t="s">
        <v>85</v>
      </c>
      <c r="G2643" t="s">
        <v>85</v>
      </c>
    </row>
    <row r="2644" spans="1:7" x14ac:dyDescent="0.3">
      <c r="A2644" t="s">
        <v>6395</v>
      </c>
      <c r="B2644" t="s">
        <v>6396</v>
      </c>
      <c r="C2644" t="s">
        <v>6397</v>
      </c>
      <c r="D2644" t="s">
        <v>85</v>
      </c>
      <c r="E2644">
        <v>0</v>
      </c>
      <c r="F2644" t="s">
        <v>85</v>
      </c>
      <c r="G2644" t="s">
        <v>85</v>
      </c>
    </row>
    <row r="2645" spans="1:7" x14ac:dyDescent="0.3">
      <c r="A2645" t="s">
        <v>2131</v>
      </c>
      <c r="B2645" t="s">
        <v>2298</v>
      </c>
      <c r="C2645" t="s">
        <v>2295</v>
      </c>
      <c r="D2645" t="s">
        <v>85</v>
      </c>
      <c r="E2645">
        <v>1338</v>
      </c>
      <c r="F2645" t="s">
        <v>85</v>
      </c>
      <c r="G2645" t="s">
        <v>85</v>
      </c>
    </row>
    <row r="2646" spans="1:7" x14ac:dyDescent="0.3">
      <c r="A2646" t="s">
        <v>3639</v>
      </c>
      <c r="B2646" t="s">
        <v>4083</v>
      </c>
      <c r="C2646" t="s">
        <v>4084</v>
      </c>
      <c r="D2646" t="s">
        <v>85</v>
      </c>
      <c r="E2646">
        <v>0</v>
      </c>
      <c r="F2646" t="s">
        <v>85</v>
      </c>
      <c r="G2646" t="s">
        <v>85</v>
      </c>
    </row>
    <row r="2647" spans="1:7" x14ac:dyDescent="0.3">
      <c r="A2647" t="s">
        <v>7662</v>
      </c>
      <c r="B2647" t="s">
        <v>7663</v>
      </c>
      <c r="C2647" t="s">
        <v>7664</v>
      </c>
      <c r="D2647" t="s">
        <v>85</v>
      </c>
      <c r="E2647">
        <v>599</v>
      </c>
      <c r="F2647" t="s">
        <v>85</v>
      </c>
      <c r="G2647" t="s">
        <v>85</v>
      </c>
    </row>
    <row r="2648" spans="1:7" x14ac:dyDescent="0.3">
      <c r="A2648" t="s">
        <v>3639</v>
      </c>
      <c r="B2648" t="s">
        <v>4070</v>
      </c>
      <c r="C2648" t="s">
        <v>4071</v>
      </c>
      <c r="D2648" t="s">
        <v>85</v>
      </c>
      <c r="E2648">
        <v>850</v>
      </c>
      <c r="F2648" t="s">
        <v>85</v>
      </c>
      <c r="G2648" t="s">
        <v>85</v>
      </c>
    </row>
    <row r="2649" spans="1:7" x14ac:dyDescent="0.3">
      <c r="A2649" t="s">
        <v>4632</v>
      </c>
      <c r="B2649" t="s">
        <v>4633</v>
      </c>
      <c r="C2649" t="s">
        <v>4634</v>
      </c>
      <c r="D2649" t="s">
        <v>85</v>
      </c>
      <c r="E2649">
        <v>0</v>
      </c>
      <c r="F2649" t="s">
        <v>85</v>
      </c>
      <c r="G2649" t="s">
        <v>85</v>
      </c>
    </row>
    <row r="2650" spans="1:7" x14ac:dyDescent="0.3">
      <c r="A2650" t="s">
        <v>4246</v>
      </c>
      <c r="B2650" t="s">
        <v>4988</v>
      </c>
      <c r="C2650" t="s">
        <v>4989</v>
      </c>
      <c r="D2650" t="s">
        <v>85</v>
      </c>
      <c r="E2650">
        <v>600</v>
      </c>
      <c r="F2650" t="s">
        <v>85</v>
      </c>
      <c r="G2650" t="s">
        <v>85</v>
      </c>
    </row>
    <row r="2651" spans="1:7" x14ac:dyDescent="0.3">
      <c r="A2651" t="s">
        <v>3711</v>
      </c>
      <c r="B2651" t="s">
        <v>3715</v>
      </c>
      <c r="C2651" t="s">
        <v>3709</v>
      </c>
      <c r="D2651" t="s">
        <v>85</v>
      </c>
      <c r="E2651">
        <v>580</v>
      </c>
      <c r="F2651" t="s">
        <v>85</v>
      </c>
      <c r="G2651" t="s">
        <v>85</v>
      </c>
    </row>
    <row r="2652" spans="1:7" x14ac:dyDescent="0.3">
      <c r="A2652" t="s">
        <v>3955</v>
      </c>
      <c r="B2652" t="s">
        <v>3715</v>
      </c>
      <c r="C2652" t="s">
        <v>7518</v>
      </c>
      <c r="D2652" t="s">
        <v>85</v>
      </c>
      <c r="E2652">
        <v>1588</v>
      </c>
      <c r="F2652" t="s">
        <v>85</v>
      </c>
      <c r="G2652" t="s">
        <v>85</v>
      </c>
    </row>
    <row r="2653" spans="1:7" x14ac:dyDescent="0.3">
      <c r="A2653" t="s">
        <v>3956</v>
      </c>
      <c r="B2653" t="s">
        <v>3715</v>
      </c>
      <c r="C2653" t="s">
        <v>7518</v>
      </c>
      <c r="D2653" t="s">
        <v>85</v>
      </c>
      <c r="E2653">
        <v>1588</v>
      </c>
      <c r="F2653" t="s">
        <v>85</v>
      </c>
      <c r="G2653" t="s">
        <v>85</v>
      </c>
    </row>
    <row r="2654" spans="1:7" x14ac:dyDescent="0.3">
      <c r="A2654" t="s">
        <v>6333</v>
      </c>
      <c r="B2654" t="s">
        <v>6334</v>
      </c>
      <c r="C2654" t="s">
        <v>6335</v>
      </c>
      <c r="D2654" t="s">
        <v>85</v>
      </c>
      <c r="E2654">
        <v>0</v>
      </c>
      <c r="F2654" t="s">
        <v>85</v>
      </c>
      <c r="G2654" t="s">
        <v>85</v>
      </c>
    </row>
    <row r="2655" spans="1:7" x14ac:dyDescent="0.3">
      <c r="A2655" t="s">
        <v>6333</v>
      </c>
      <c r="B2655" t="s">
        <v>6336</v>
      </c>
      <c r="C2655" t="s">
        <v>6337</v>
      </c>
      <c r="D2655" t="s">
        <v>85</v>
      </c>
      <c r="E2655">
        <v>1621</v>
      </c>
      <c r="F2655" t="s">
        <v>85</v>
      </c>
      <c r="G2655" t="s">
        <v>85</v>
      </c>
    </row>
    <row r="2656" spans="1:7" x14ac:dyDescent="0.3">
      <c r="A2656" t="s">
        <v>6338</v>
      </c>
      <c r="B2656" t="s">
        <v>6339</v>
      </c>
      <c r="C2656" t="s">
        <v>6340</v>
      </c>
      <c r="D2656" t="s">
        <v>85</v>
      </c>
      <c r="E2656">
        <v>0</v>
      </c>
      <c r="F2656" t="s">
        <v>85</v>
      </c>
      <c r="G2656" t="s">
        <v>85</v>
      </c>
    </row>
    <row r="2657" spans="1:7" x14ac:dyDescent="0.3">
      <c r="A2657" t="s">
        <v>4028</v>
      </c>
      <c r="B2657" t="s">
        <v>4029</v>
      </c>
      <c r="C2657" t="s">
        <v>4030</v>
      </c>
      <c r="D2657" t="s">
        <v>85</v>
      </c>
      <c r="E2657">
        <v>0</v>
      </c>
      <c r="F2657" t="s">
        <v>85</v>
      </c>
      <c r="G2657" t="s">
        <v>85</v>
      </c>
    </row>
    <row r="2658" spans="1:7" x14ac:dyDescent="0.3">
      <c r="A2658" t="s">
        <v>6345</v>
      </c>
      <c r="B2658" t="s">
        <v>6346</v>
      </c>
      <c r="C2658" t="s">
        <v>6347</v>
      </c>
      <c r="D2658" t="s">
        <v>85</v>
      </c>
      <c r="E2658">
        <v>0</v>
      </c>
      <c r="F2658" t="s">
        <v>85</v>
      </c>
      <c r="G2658" t="s">
        <v>85</v>
      </c>
    </row>
    <row r="2659" spans="1:7" x14ac:dyDescent="0.3">
      <c r="A2659" t="s">
        <v>5631</v>
      </c>
      <c r="B2659" t="s">
        <v>6341</v>
      </c>
      <c r="C2659" t="s">
        <v>6342</v>
      </c>
      <c r="D2659" t="s">
        <v>85</v>
      </c>
      <c r="E2659">
        <v>816</v>
      </c>
      <c r="F2659" t="s">
        <v>85</v>
      </c>
      <c r="G2659" t="s">
        <v>85</v>
      </c>
    </row>
    <row r="2660" spans="1:7" x14ac:dyDescent="0.3">
      <c r="A2660" t="s">
        <v>3000</v>
      </c>
      <c r="B2660" t="s">
        <v>3151</v>
      </c>
      <c r="C2660" t="s">
        <v>3152</v>
      </c>
      <c r="D2660" t="s">
        <v>88</v>
      </c>
      <c r="E2660">
        <v>23995</v>
      </c>
      <c r="F2660" t="s">
        <v>1415</v>
      </c>
      <c r="G2660" t="s">
        <v>1415</v>
      </c>
    </row>
    <row r="2661" spans="1:7" x14ac:dyDescent="0.3">
      <c r="A2661" t="s">
        <v>3005</v>
      </c>
      <c r="B2661" t="s">
        <v>3159</v>
      </c>
      <c r="C2661" t="s">
        <v>3160</v>
      </c>
      <c r="D2661" t="s">
        <v>88</v>
      </c>
      <c r="E2661">
        <v>41640</v>
      </c>
      <c r="F2661" t="s">
        <v>88</v>
      </c>
      <c r="G2661" t="s">
        <v>1475</v>
      </c>
    </row>
    <row r="2662" spans="1:7" x14ac:dyDescent="0.3">
      <c r="A2662" t="s">
        <v>3000</v>
      </c>
      <c r="B2662" t="s">
        <v>3153</v>
      </c>
      <c r="C2662" t="s">
        <v>3154</v>
      </c>
      <c r="D2662" t="s">
        <v>88</v>
      </c>
      <c r="E2662">
        <v>21523</v>
      </c>
      <c r="F2662" t="s">
        <v>1415</v>
      </c>
      <c r="G2662" t="s">
        <v>1415</v>
      </c>
    </row>
    <row r="2663" spans="1:7" x14ac:dyDescent="0.3">
      <c r="A2663" t="s">
        <v>3000</v>
      </c>
      <c r="B2663" t="s">
        <v>3155</v>
      </c>
      <c r="C2663" t="s">
        <v>3156</v>
      </c>
      <c r="D2663" t="s">
        <v>88</v>
      </c>
      <c r="E2663">
        <v>38329</v>
      </c>
      <c r="F2663" t="s">
        <v>1415</v>
      </c>
      <c r="G2663" t="s">
        <v>1415</v>
      </c>
    </row>
    <row r="2664" spans="1:7" x14ac:dyDescent="0.3">
      <c r="A2664" t="s">
        <v>3000</v>
      </c>
      <c r="B2664" t="s">
        <v>3157</v>
      </c>
      <c r="C2664" t="s">
        <v>3158</v>
      </c>
      <c r="D2664" t="s">
        <v>88</v>
      </c>
      <c r="E2664">
        <v>38329</v>
      </c>
      <c r="F2664" t="s">
        <v>1415</v>
      </c>
      <c r="G2664" t="s">
        <v>1415</v>
      </c>
    </row>
    <row r="2665" spans="1:7" x14ac:dyDescent="0.3">
      <c r="A2665" t="s">
        <v>2131</v>
      </c>
      <c r="B2665" t="s">
        <v>2312</v>
      </c>
      <c r="C2665" t="s">
        <v>2311</v>
      </c>
      <c r="D2665" t="s">
        <v>88</v>
      </c>
      <c r="E2665">
        <v>8754</v>
      </c>
      <c r="F2665" t="s">
        <v>1415</v>
      </c>
      <c r="G2665" t="s">
        <v>1415</v>
      </c>
    </row>
    <row r="2666" spans="1:7" x14ac:dyDescent="0.3">
      <c r="A2666" t="s">
        <v>5085</v>
      </c>
      <c r="B2666" t="s">
        <v>6353</v>
      </c>
      <c r="C2666" t="s">
        <v>6354</v>
      </c>
      <c r="D2666" t="s">
        <v>85</v>
      </c>
      <c r="E2666">
        <v>1814</v>
      </c>
      <c r="F2666" t="s">
        <v>85</v>
      </c>
      <c r="G2666" t="s">
        <v>85</v>
      </c>
    </row>
    <row r="2667" spans="1:7" x14ac:dyDescent="0.3">
      <c r="A2667" t="s">
        <v>5631</v>
      </c>
      <c r="B2667" t="s">
        <v>6355</v>
      </c>
      <c r="C2667" t="s">
        <v>6356</v>
      </c>
      <c r="D2667" t="s">
        <v>85</v>
      </c>
      <c r="E2667">
        <v>431</v>
      </c>
      <c r="F2667" t="s">
        <v>85</v>
      </c>
      <c r="G2667" t="s">
        <v>85</v>
      </c>
    </row>
    <row r="2668" spans="1:7" x14ac:dyDescent="0.3">
      <c r="A2668" t="s">
        <v>7748</v>
      </c>
      <c r="B2668" t="s">
        <v>7800</v>
      </c>
      <c r="C2668" t="s">
        <v>7801</v>
      </c>
      <c r="D2668" t="s">
        <v>85</v>
      </c>
      <c r="E2668">
        <v>0</v>
      </c>
      <c r="F2668" t="s">
        <v>85</v>
      </c>
      <c r="G2668" t="s">
        <v>85</v>
      </c>
    </row>
    <row r="2669" spans="1:7" x14ac:dyDescent="0.3">
      <c r="A2669" t="s">
        <v>4343</v>
      </c>
      <c r="B2669" t="s">
        <v>4457</v>
      </c>
      <c r="C2669" t="s">
        <v>4430</v>
      </c>
      <c r="D2669" t="s">
        <v>88</v>
      </c>
      <c r="E2669">
        <v>10659</v>
      </c>
      <c r="F2669" t="s">
        <v>1415</v>
      </c>
      <c r="G2669" t="s">
        <v>1415</v>
      </c>
    </row>
    <row r="2670" spans="1:7" x14ac:dyDescent="0.3">
      <c r="A2670" t="s">
        <v>4265</v>
      </c>
      <c r="B2670" t="s">
        <v>4266</v>
      </c>
      <c r="C2670" t="s">
        <v>4267</v>
      </c>
      <c r="D2670" t="s">
        <v>85</v>
      </c>
      <c r="E2670">
        <v>0</v>
      </c>
      <c r="F2670" t="s">
        <v>85</v>
      </c>
      <c r="G2670" t="s">
        <v>85</v>
      </c>
    </row>
    <row r="2671" spans="1:7" x14ac:dyDescent="0.3">
      <c r="A2671" t="s">
        <v>6357</v>
      </c>
      <c r="B2671" t="s">
        <v>6358</v>
      </c>
      <c r="C2671" t="s">
        <v>6359</v>
      </c>
      <c r="D2671" t="s">
        <v>85</v>
      </c>
      <c r="E2671">
        <v>850</v>
      </c>
      <c r="F2671" t="s">
        <v>85</v>
      </c>
      <c r="G2671" t="s">
        <v>85</v>
      </c>
    </row>
    <row r="2672" spans="1:7" x14ac:dyDescent="0.3">
      <c r="A2672" t="s">
        <v>6357</v>
      </c>
      <c r="B2672" t="s">
        <v>6360</v>
      </c>
      <c r="C2672" t="s">
        <v>6361</v>
      </c>
      <c r="D2672" t="s">
        <v>85</v>
      </c>
      <c r="E2672">
        <v>350</v>
      </c>
      <c r="F2672" t="s">
        <v>85</v>
      </c>
      <c r="G2672" t="s">
        <v>85</v>
      </c>
    </row>
    <row r="2673" spans="1:7" x14ac:dyDescent="0.3">
      <c r="A2673" t="s">
        <v>6362</v>
      </c>
      <c r="B2673" t="s">
        <v>6363</v>
      </c>
      <c r="C2673" t="s">
        <v>6364</v>
      </c>
      <c r="D2673" t="s">
        <v>85</v>
      </c>
      <c r="E2673">
        <v>390</v>
      </c>
      <c r="F2673" t="s">
        <v>85</v>
      </c>
      <c r="G2673" t="s">
        <v>85</v>
      </c>
    </row>
    <row r="2674" spans="1:7" x14ac:dyDescent="0.3">
      <c r="A2674" t="s">
        <v>6357</v>
      </c>
      <c r="B2674" t="s">
        <v>6365</v>
      </c>
      <c r="C2674" t="s">
        <v>6366</v>
      </c>
      <c r="D2674" t="s">
        <v>85</v>
      </c>
      <c r="E2674">
        <v>620</v>
      </c>
      <c r="F2674" t="s">
        <v>85</v>
      </c>
      <c r="G2674" t="s">
        <v>85</v>
      </c>
    </row>
    <row r="2675" spans="1:7" x14ac:dyDescent="0.3">
      <c r="A2675" t="s">
        <v>6371</v>
      </c>
      <c r="B2675" t="s">
        <v>6372</v>
      </c>
      <c r="C2675" t="s">
        <v>6373</v>
      </c>
      <c r="D2675" t="s">
        <v>85</v>
      </c>
      <c r="E2675">
        <v>0</v>
      </c>
      <c r="F2675" t="s">
        <v>85</v>
      </c>
      <c r="G2675" t="s">
        <v>85</v>
      </c>
    </row>
    <row r="2676" spans="1:7" x14ac:dyDescent="0.3">
      <c r="A2676" t="s">
        <v>3957</v>
      </c>
      <c r="B2676" t="s">
        <v>3960</v>
      </c>
      <c r="C2676" t="s">
        <v>3954</v>
      </c>
      <c r="D2676" t="s">
        <v>85</v>
      </c>
      <c r="E2676">
        <v>1248</v>
      </c>
      <c r="F2676" t="s">
        <v>85</v>
      </c>
      <c r="G2676" t="s">
        <v>85</v>
      </c>
    </row>
    <row r="2677" spans="1:7" x14ac:dyDescent="0.3">
      <c r="A2677" t="s">
        <v>3957</v>
      </c>
      <c r="B2677" t="s">
        <v>3961</v>
      </c>
      <c r="C2677" t="s">
        <v>3954</v>
      </c>
      <c r="D2677" t="s">
        <v>85</v>
      </c>
      <c r="E2677">
        <v>1248</v>
      </c>
      <c r="F2677" t="s">
        <v>85</v>
      </c>
      <c r="G2677" t="s">
        <v>85</v>
      </c>
    </row>
    <row r="2678" spans="1:7" x14ac:dyDescent="0.3">
      <c r="A2678" t="s">
        <v>4343</v>
      </c>
      <c r="B2678" t="s">
        <v>4412</v>
      </c>
      <c r="C2678" t="s">
        <v>4404</v>
      </c>
      <c r="D2678" t="s">
        <v>88</v>
      </c>
      <c r="E2678">
        <v>19051</v>
      </c>
      <c r="F2678" t="s">
        <v>1415</v>
      </c>
      <c r="G2678" t="s">
        <v>1415</v>
      </c>
    </row>
    <row r="2679" spans="1:7" x14ac:dyDescent="0.3">
      <c r="A2679" t="s">
        <v>2621</v>
      </c>
      <c r="B2679" t="s">
        <v>6929</v>
      </c>
      <c r="C2679" t="s">
        <v>6930</v>
      </c>
      <c r="D2679" t="s">
        <v>85</v>
      </c>
      <c r="E2679">
        <v>0</v>
      </c>
      <c r="F2679" t="s">
        <v>85</v>
      </c>
      <c r="G2679" t="s">
        <v>85</v>
      </c>
    </row>
    <row r="2680" spans="1:7" x14ac:dyDescent="0.3">
      <c r="A2680" t="s">
        <v>1608</v>
      </c>
      <c r="B2680" t="s">
        <v>6381</v>
      </c>
      <c r="C2680" t="s">
        <v>1209</v>
      </c>
      <c r="D2680" t="s">
        <v>88</v>
      </c>
      <c r="E2680">
        <v>44225</v>
      </c>
      <c r="F2680" t="s">
        <v>88</v>
      </c>
      <c r="G2680" t="s">
        <v>1475</v>
      </c>
    </row>
    <row r="2681" spans="1:7" x14ac:dyDescent="0.3">
      <c r="A2681" t="s">
        <v>1608</v>
      </c>
      <c r="B2681" t="s">
        <v>6382</v>
      </c>
      <c r="C2681" t="s">
        <v>6383</v>
      </c>
      <c r="D2681" t="s">
        <v>88</v>
      </c>
      <c r="E2681">
        <v>43091</v>
      </c>
      <c r="F2681" t="s">
        <v>88</v>
      </c>
      <c r="G2681" t="s">
        <v>1475</v>
      </c>
    </row>
    <row r="2682" spans="1:7" x14ac:dyDescent="0.3">
      <c r="A2682" t="s">
        <v>1608</v>
      </c>
      <c r="B2682" t="s">
        <v>6384</v>
      </c>
      <c r="C2682" t="s">
        <v>6385</v>
      </c>
      <c r="D2682" t="s">
        <v>88</v>
      </c>
      <c r="E2682">
        <v>42184</v>
      </c>
      <c r="F2682" t="s">
        <v>88</v>
      </c>
      <c r="G2682" t="s">
        <v>1475</v>
      </c>
    </row>
    <row r="2683" spans="1:7" x14ac:dyDescent="0.3">
      <c r="A2683" t="s">
        <v>4845</v>
      </c>
      <c r="B2683" t="s">
        <v>4846</v>
      </c>
      <c r="C2683" t="s">
        <v>4847</v>
      </c>
      <c r="D2683" t="s">
        <v>85</v>
      </c>
      <c r="E2683">
        <v>0</v>
      </c>
      <c r="F2683" t="s">
        <v>85</v>
      </c>
      <c r="G2683" t="s">
        <v>85</v>
      </c>
    </row>
    <row r="2684" spans="1:7" x14ac:dyDescent="0.3">
      <c r="A2684" t="s">
        <v>4845</v>
      </c>
      <c r="B2684" t="s">
        <v>4848</v>
      </c>
      <c r="C2684" t="s">
        <v>4849</v>
      </c>
      <c r="D2684" t="s">
        <v>85</v>
      </c>
      <c r="E2684">
        <v>0</v>
      </c>
      <c r="F2684" t="s">
        <v>85</v>
      </c>
      <c r="G2684" t="s">
        <v>85</v>
      </c>
    </row>
    <row r="2685" spans="1:7" x14ac:dyDescent="0.3">
      <c r="A2685" t="s">
        <v>6386</v>
      </c>
      <c r="B2685" t="s">
        <v>6387</v>
      </c>
      <c r="C2685" t="s">
        <v>6388</v>
      </c>
      <c r="D2685" t="s">
        <v>85</v>
      </c>
      <c r="E2685">
        <v>0</v>
      </c>
      <c r="F2685" t="s">
        <v>85</v>
      </c>
      <c r="G2685" t="s">
        <v>85</v>
      </c>
    </row>
    <row r="2686" spans="1:7" x14ac:dyDescent="0.3">
      <c r="A2686" t="s">
        <v>2762</v>
      </c>
      <c r="B2686" t="s">
        <v>3144</v>
      </c>
      <c r="C2686" t="s">
        <v>3145</v>
      </c>
      <c r="D2686" t="s">
        <v>85</v>
      </c>
      <c r="E2686">
        <v>1320</v>
      </c>
      <c r="F2686" t="s">
        <v>85</v>
      </c>
      <c r="G2686" t="s">
        <v>85</v>
      </c>
    </row>
    <row r="2687" spans="1:7" x14ac:dyDescent="0.3">
      <c r="A2687" t="s">
        <v>4550</v>
      </c>
      <c r="B2687" t="s">
        <v>4551</v>
      </c>
      <c r="C2687" t="s">
        <v>4552</v>
      </c>
      <c r="D2687" t="s">
        <v>85</v>
      </c>
      <c r="E2687">
        <v>0</v>
      </c>
      <c r="F2687" t="s">
        <v>85</v>
      </c>
      <c r="G2687" t="s">
        <v>85</v>
      </c>
    </row>
    <row r="2688" spans="1:7" x14ac:dyDescent="0.3">
      <c r="A2688" t="s">
        <v>6283</v>
      </c>
      <c r="B2688" t="s">
        <v>6284</v>
      </c>
      <c r="C2688" t="s">
        <v>6285</v>
      </c>
      <c r="D2688" t="s">
        <v>85</v>
      </c>
      <c r="E2688">
        <v>0</v>
      </c>
      <c r="F2688" t="s">
        <v>85</v>
      </c>
      <c r="G2688" t="s">
        <v>85</v>
      </c>
    </row>
    <row r="2689" spans="1:7" x14ac:dyDescent="0.3">
      <c r="A2689" t="s">
        <v>5876</v>
      </c>
      <c r="B2689" t="s">
        <v>5877</v>
      </c>
      <c r="C2689" t="s">
        <v>5878</v>
      </c>
      <c r="D2689" t="s">
        <v>85</v>
      </c>
      <c r="E2689">
        <v>1860</v>
      </c>
      <c r="F2689" t="s">
        <v>85</v>
      </c>
      <c r="G2689" t="s">
        <v>85</v>
      </c>
    </row>
    <row r="2690" spans="1:7" x14ac:dyDescent="0.3">
      <c r="A2690" t="s">
        <v>6398</v>
      </c>
      <c r="B2690" t="s">
        <v>6399</v>
      </c>
      <c r="C2690" t="s">
        <v>6400</v>
      </c>
      <c r="D2690" t="s">
        <v>85</v>
      </c>
      <c r="E2690">
        <v>1043</v>
      </c>
      <c r="F2690" t="s">
        <v>85</v>
      </c>
      <c r="G2690" t="s">
        <v>85</v>
      </c>
    </row>
    <row r="2691" spans="1:7" x14ac:dyDescent="0.3">
      <c r="A2691" t="s">
        <v>1350</v>
      </c>
      <c r="B2691" t="s">
        <v>6439</v>
      </c>
      <c r="C2691" t="s">
        <v>6438</v>
      </c>
      <c r="D2691" t="s">
        <v>88</v>
      </c>
      <c r="E2691">
        <v>8700</v>
      </c>
      <c r="F2691" t="s">
        <v>1415</v>
      </c>
      <c r="G2691" t="s">
        <v>1415</v>
      </c>
    </row>
    <row r="2692" spans="1:7" x14ac:dyDescent="0.3">
      <c r="A2692" t="s">
        <v>1439</v>
      </c>
      <c r="B2692" t="s">
        <v>6439</v>
      </c>
      <c r="C2692" t="s">
        <v>6438</v>
      </c>
      <c r="D2692" t="s">
        <v>88</v>
      </c>
      <c r="E2692">
        <v>8700</v>
      </c>
      <c r="F2692" t="s">
        <v>1415</v>
      </c>
      <c r="G2692" t="s">
        <v>1415</v>
      </c>
    </row>
    <row r="2693" spans="1:7" x14ac:dyDescent="0.3">
      <c r="A2693" t="s">
        <v>6391</v>
      </c>
      <c r="B2693" t="s">
        <v>6394</v>
      </c>
      <c r="C2693" t="s">
        <v>6393</v>
      </c>
      <c r="D2693" t="s">
        <v>85</v>
      </c>
      <c r="E2693">
        <v>600</v>
      </c>
      <c r="F2693" t="s">
        <v>85</v>
      </c>
      <c r="G2693" t="s">
        <v>85</v>
      </c>
    </row>
    <row r="2694" spans="1:7" x14ac:dyDescent="0.3">
      <c r="A2694" t="s">
        <v>2318</v>
      </c>
      <c r="B2694" t="s">
        <v>2319</v>
      </c>
      <c r="C2694" t="s">
        <v>2320</v>
      </c>
      <c r="D2694" t="s">
        <v>85</v>
      </c>
      <c r="E2694">
        <v>3073</v>
      </c>
      <c r="F2694" t="s">
        <v>85</v>
      </c>
      <c r="G2694" t="s">
        <v>85</v>
      </c>
    </row>
    <row r="2695" spans="1:7" x14ac:dyDescent="0.3">
      <c r="A2695" t="s">
        <v>3785</v>
      </c>
      <c r="B2695" t="s">
        <v>6409</v>
      </c>
      <c r="C2695" t="s">
        <v>6410</v>
      </c>
      <c r="D2695" t="s">
        <v>85</v>
      </c>
      <c r="E2695">
        <v>4500</v>
      </c>
      <c r="F2695" t="s">
        <v>85</v>
      </c>
      <c r="G2695" t="s">
        <v>85</v>
      </c>
    </row>
    <row r="2696" spans="1:7" x14ac:dyDescent="0.3">
      <c r="A2696" t="s">
        <v>4109</v>
      </c>
      <c r="B2696" t="s">
        <v>7732</v>
      </c>
      <c r="C2696" t="s">
        <v>7733</v>
      </c>
      <c r="D2696" t="s">
        <v>85</v>
      </c>
      <c r="E2696">
        <v>896</v>
      </c>
      <c r="F2696" t="s">
        <v>85</v>
      </c>
      <c r="G2696" t="s">
        <v>85</v>
      </c>
    </row>
    <row r="2697" spans="1:7" x14ac:dyDescent="0.3">
      <c r="A2697" t="s">
        <v>2201</v>
      </c>
      <c r="B2697" t="s">
        <v>6247</v>
      </c>
      <c r="C2697" t="s">
        <v>6248</v>
      </c>
      <c r="D2697" t="s">
        <v>88</v>
      </c>
      <c r="E2697">
        <v>14628</v>
      </c>
      <c r="F2697" t="s">
        <v>85</v>
      </c>
      <c r="G2697" t="s">
        <v>85</v>
      </c>
    </row>
    <row r="2698" spans="1:7" x14ac:dyDescent="0.3">
      <c r="A2698" t="s">
        <v>3016</v>
      </c>
      <c r="B2698" t="s">
        <v>3017</v>
      </c>
      <c r="C2698" t="s">
        <v>3018</v>
      </c>
      <c r="D2698" t="s">
        <v>85</v>
      </c>
      <c r="E2698">
        <v>0</v>
      </c>
      <c r="F2698" t="s">
        <v>85</v>
      </c>
      <c r="G2698" t="s">
        <v>85</v>
      </c>
    </row>
    <row r="2699" spans="1:7" x14ac:dyDescent="0.3">
      <c r="A2699" t="s">
        <v>6421</v>
      </c>
      <c r="B2699" t="s">
        <v>6422</v>
      </c>
      <c r="C2699" t="s">
        <v>6423</v>
      </c>
      <c r="D2699" t="s">
        <v>85</v>
      </c>
      <c r="E2699">
        <v>1225</v>
      </c>
      <c r="F2699" t="s">
        <v>85</v>
      </c>
      <c r="G2699" t="s">
        <v>85</v>
      </c>
    </row>
    <row r="2700" spans="1:7" x14ac:dyDescent="0.3">
      <c r="A2700" t="s">
        <v>6421</v>
      </c>
      <c r="B2700" t="s">
        <v>6424</v>
      </c>
      <c r="C2700" t="s">
        <v>472</v>
      </c>
      <c r="D2700" t="s">
        <v>85</v>
      </c>
      <c r="E2700">
        <v>599</v>
      </c>
      <c r="F2700" t="s">
        <v>85</v>
      </c>
      <c r="G2700" t="s">
        <v>85</v>
      </c>
    </row>
    <row r="2701" spans="1:7" x14ac:dyDescent="0.3">
      <c r="A2701" t="s">
        <v>6421</v>
      </c>
      <c r="B2701" t="s">
        <v>6425</v>
      </c>
      <c r="C2701" t="s">
        <v>6426</v>
      </c>
      <c r="D2701" t="s">
        <v>85</v>
      </c>
      <c r="E2701">
        <v>930</v>
      </c>
      <c r="F2701" t="s">
        <v>85</v>
      </c>
      <c r="G2701" t="s">
        <v>85</v>
      </c>
    </row>
    <row r="2702" spans="1:7" x14ac:dyDescent="0.3">
      <c r="A2702" t="s">
        <v>6421</v>
      </c>
      <c r="B2702" t="s">
        <v>6427</v>
      </c>
      <c r="C2702" t="s">
        <v>6428</v>
      </c>
      <c r="D2702" t="s">
        <v>85</v>
      </c>
      <c r="E2702">
        <v>0</v>
      </c>
      <c r="F2702" t="s">
        <v>85</v>
      </c>
      <c r="G2702" t="s">
        <v>85</v>
      </c>
    </row>
    <row r="2703" spans="1:7" x14ac:dyDescent="0.3">
      <c r="A2703" t="s">
        <v>6421</v>
      </c>
      <c r="B2703" t="s">
        <v>6429</v>
      </c>
      <c r="C2703" t="s">
        <v>301</v>
      </c>
      <c r="D2703" t="s">
        <v>85</v>
      </c>
      <c r="E2703">
        <v>680</v>
      </c>
      <c r="F2703" t="s">
        <v>85</v>
      </c>
      <c r="G2703" t="s">
        <v>85</v>
      </c>
    </row>
    <row r="2704" spans="1:7" x14ac:dyDescent="0.3">
      <c r="A2704" t="s">
        <v>6421</v>
      </c>
      <c r="B2704" t="s">
        <v>6430</v>
      </c>
      <c r="C2704" t="s">
        <v>6431</v>
      </c>
      <c r="D2704" t="s">
        <v>85</v>
      </c>
      <c r="E2704">
        <v>680</v>
      </c>
      <c r="F2704" t="s">
        <v>85</v>
      </c>
      <c r="G2704" t="s">
        <v>85</v>
      </c>
    </row>
    <row r="2705" spans="1:7" x14ac:dyDescent="0.3">
      <c r="A2705" t="s">
        <v>6421</v>
      </c>
      <c r="B2705" t="s">
        <v>6432</v>
      </c>
      <c r="C2705" t="s">
        <v>6433</v>
      </c>
      <c r="D2705" t="s">
        <v>85</v>
      </c>
      <c r="E2705">
        <v>748</v>
      </c>
      <c r="F2705" t="s">
        <v>85</v>
      </c>
      <c r="G2705" t="s">
        <v>85</v>
      </c>
    </row>
    <row r="2706" spans="1:7" x14ac:dyDescent="0.3">
      <c r="A2706" t="s">
        <v>6421</v>
      </c>
      <c r="B2706" t="s">
        <v>6434</v>
      </c>
      <c r="C2706" t="s">
        <v>404</v>
      </c>
      <c r="D2706" t="s">
        <v>85</v>
      </c>
      <c r="E2706">
        <v>816</v>
      </c>
      <c r="F2706" t="s">
        <v>85</v>
      </c>
      <c r="G2706" t="s">
        <v>85</v>
      </c>
    </row>
    <row r="2707" spans="1:7" x14ac:dyDescent="0.3">
      <c r="A2707" t="s">
        <v>6421</v>
      </c>
      <c r="B2707" t="s">
        <v>6435</v>
      </c>
      <c r="C2707" t="s">
        <v>649</v>
      </c>
      <c r="D2707" t="s">
        <v>85</v>
      </c>
      <c r="E2707">
        <v>816</v>
      </c>
      <c r="F2707" t="s">
        <v>85</v>
      </c>
      <c r="G2707" t="s">
        <v>85</v>
      </c>
    </row>
    <row r="2708" spans="1:7" x14ac:dyDescent="0.3">
      <c r="A2708" t="s">
        <v>6421</v>
      </c>
      <c r="B2708" t="s">
        <v>6436</v>
      </c>
      <c r="C2708" t="s">
        <v>582</v>
      </c>
      <c r="D2708" t="s">
        <v>85</v>
      </c>
      <c r="E2708">
        <v>794</v>
      </c>
      <c r="F2708" t="s">
        <v>85</v>
      </c>
      <c r="G2708" t="s">
        <v>85</v>
      </c>
    </row>
    <row r="2709" spans="1:7" x14ac:dyDescent="0.3">
      <c r="A2709" t="s">
        <v>6450</v>
      </c>
      <c r="B2709" t="s">
        <v>6451</v>
      </c>
      <c r="C2709" t="s">
        <v>6452</v>
      </c>
      <c r="D2709" t="s">
        <v>85</v>
      </c>
      <c r="E2709">
        <v>900</v>
      </c>
      <c r="F2709" t="s">
        <v>85</v>
      </c>
      <c r="G2709" t="s">
        <v>85</v>
      </c>
    </row>
    <row r="2710" spans="1:7" x14ac:dyDescent="0.3">
      <c r="A2710" t="s">
        <v>4542</v>
      </c>
      <c r="B2710" t="s">
        <v>4553</v>
      </c>
      <c r="C2710" t="s">
        <v>4554</v>
      </c>
      <c r="D2710" t="s">
        <v>85</v>
      </c>
      <c r="E2710">
        <v>0</v>
      </c>
      <c r="F2710" t="s">
        <v>85</v>
      </c>
      <c r="G2710" t="s">
        <v>85</v>
      </c>
    </row>
    <row r="2711" spans="1:7" x14ac:dyDescent="0.3">
      <c r="A2711" t="s">
        <v>6453</v>
      </c>
      <c r="B2711" t="s">
        <v>6454</v>
      </c>
      <c r="C2711" t="s">
        <v>6455</v>
      </c>
      <c r="D2711" t="s">
        <v>85</v>
      </c>
      <c r="E2711">
        <v>5700</v>
      </c>
      <c r="F2711" t="s">
        <v>85</v>
      </c>
      <c r="G2711" t="s">
        <v>85</v>
      </c>
    </row>
    <row r="2712" spans="1:7" x14ac:dyDescent="0.3">
      <c r="A2712" t="s">
        <v>6866</v>
      </c>
      <c r="B2712" t="s">
        <v>6867</v>
      </c>
      <c r="C2712" t="s">
        <v>6868</v>
      </c>
      <c r="D2712" t="s">
        <v>85</v>
      </c>
      <c r="E2712">
        <v>0</v>
      </c>
      <c r="F2712" t="s">
        <v>85</v>
      </c>
      <c r="G2712" t="s">
        <v>85</v>
      </c>
    </row>
    <row r="2713" spans="1:7" x14ac:dyDescent="0.3">
      <c r="A2713" t="s">
        <v>4621</v>
      </c>
      <c r="B2713" t="s">
        <v>7694</v>
      </c>
      <c r="C2713" t="s">
        <v>7688</v>
      </c>
      <c r="D2713" t="s">
        <v>85</v>
      </c>
      <c r="E2713">
        <v>6400</v>
      </c>
      <c r="F2713" t="s">
        <v>85</v>
      </c>
      <c r="G2713" t="s">
        <v>85</v>
      </c>
    </row>
    <row r="2714" spans="1:7" x14ac:dyDescent="0.3">
      <c r="A2714" t="s">
        <v>6190</v>
      </c>
      <c r="B2714" t="s">
        <v>6195</v>
      </c>
      <c r="C2714" t="s">
        <v>245</v>
      </c>
      <c r="D2714" t="s">
        <v>85</v>
      </c>
      <c r="E2714">
        <v>522</v>
      </c>
      <c r="F2714" t="s">
        <v>85</v>
      </c>
      <c r="G2714" t="s">
        <v>85</v>
      </c>
    </row>
    <row r="2715" spans="1:7" x14ac:dyDescent="0.3">
      <c r="A2715" t="s">
        <v>6469</v>
      </c>
      <c r="B2715" t="s">
        <v>9019</v>
      </c>
      <c r="C2715" t="s">
        <v>6470</v>
      </c>
      <c r="D2715" t="s">
        <v>85</v>
      </c>
      <c r="E2715">
        <v>850</v>
      </c>
      <c r="F2715" t="s">
        <v>85</v>
      </c>
      <c r="G2715" t="s">
        <v>85</v>
      </c>
    </row>
    <row r="2716" spans="1:7" x14ac:dyDescent="0.3">
      <c r="A2716" t="s">
        <v>6469</v>
      </c>
      <c r="B2716" t="s">
        <v>9020</v>
      </c>
      <c r="C2716" t="s">
        <v>6470</v>
      </c>
      <c r="D2716" t="s">
        <v>85</v>
      </c>
      <c r="E2716">
        <v>900</v>
      </c>
      <c r="F2716" t="s">
        <v>85</v>
      </c>
      <c r="G2716" t="s">
        <v>85</v>
      </c>
    </row>
    <row r="2717" spans="1:7" x14ac:dyDescent="0.3">
      <c r="A2717" t="s">
        <v>6190</v>
      </c>
      <c r="B2717" t="s">
        <v>6197</v>
      </c>
      <c r="C2717" t="s">
        <v>6198</v>
      </c>
      <c r="D2717" t="s">
        <v>85</v>
      </c>
      <c r="E2717">
        <v>522</v>
      </c>
      <c r="F2717" t="s">
        <v>85</v>
      </c>
      <c r="G2717" t="s">
        <v>85</v>
      </c>
    </row>
    <row r="2718" spans="1:7" x14ac:dyDescent="0.3">
      <c r="A2718" t="s">
        <v>3090</v>
      </c>
      <c r="B2718" t="s">
        <v>6411</v>
      </c>
      <c r="C2718" t="s">
        <v>6412</v>
      </c>
      <c r="D2718" t="s">
        <v>85</v>
      </c>
      <c r="E2718">
        <v>0</v>
      </c>
      <c r="F2718" t="s">
        <v>85</v>
      </c>
      <c r="G2718" t="s">
        <v>85</v>
      </c>
    </row>
    <row r="2719" spans="1:7" x14ac:dyDescent="0.3">
      <c r="A2719" t="s">
        <v>6469</v>
      </c>
      <c r="B2719" t="s">
        <v>6476</v>
      </c>
      <c r="C2719" t="s">
        <v>6477</v>
      </c>
      <c r="D2719" t="s">
        <v>85</v>
      </c>
      <c r="E2719">
        <v>900</v>
      </c>
      <c r="F2719" t="s">
        <v>85</v>
      </c>
      <c r="G2719" t="s">
        <v>85</v>
      </c>
    </row>
    <row r="2720" spans="1:7" x14ac:dyDescent="0.3">
      <c r="A2720" t="s">
        <v>6469</v>
      </c>
      <c r="B2720" t="s">
        <v>6478</v>
      </c>
      <c r="C2720" t="s">
        <v>6479</v>
      </c>
      <c r="D2720" t="s">
        <v>85</v>
      </c>
      <c r="E2720">
        <v>1100</v>
      </c>
      <c r="F2720" t="s">
        <v>85</v>
      </c>
      <c r="G2720" t="s">
        <v>85</v>
      </c>
    </row>
    <row r="2721" spans="1:7" x14ac:dyDescent="0.3">
      <c r="A2721" t="s">
        <v>6469</v>
      </c>
      <c r="B2721" t="s">
        <v>6480</v>
      </c>
      <c r="C2721" t="s">
        <v>6481</v>
      </c>
      <c r="D2721" t="s">
        <v>85</v>
      </c>
      <c r="E2721">
        <v>1100</v>
      </c>
      <c r="F2721" t="s">
        <v>85</v>
      </c>
      <c r="G2721" t="s">
        <v>85</v>
      </c>
    </row>
    <row r="2722" spans="1:7" x14ac:dyDescent="0.3">
      <c r="A2722" t="s">
        <v>3090</v>
      </c>
      <c r="B2722" t="s">
        <v>6848</v>
      </c>
      <c r="C2722" t="s">
        <v>6849</v>
      </c>
      <c r="D2722" t="s">
        <v>85</v>
      </c>
      <c r="E2722">
        <v>0</v>
      </c>
      <c r="F2722" t="s">
        <v>85</v>
      </c>
      <c r="G2722" t="s">
        <v>85</v>
      </c>
    </row>
    <row r="2723" spans="1:7" x14ac:dyDescent="0.3">
      <c r="A2723" t="s">
        <v>7078</v>
      </c>
      <c r="B2723" t="s">
        <v>7079</v>
      </c>
      <c r="C2723" t="s">
        <v>7080</v>
      </c>
      <c r="D2723" t="s">
        <v>85</v>
      </c>
      <c r="E2723">
        <v>0</v>
      </c>
      <c r="F2723" t="s">
        <v>85</v>
      </c>
      <c r="G2723" t="s">
        <v>85</v>
      </c>
    </row>
    <row r="2724" spans="1:7" x14ac:dyDescent="0.3">
      <c r="A2724" t="s">
        <v>6190</v>
      </c>
      <c r="B2724" t="s">
        <v>6196</v>
      </c>
      <c r="C2724" t="s">
        <v>734</v>
      </c>
      <c r="D2724" t="s">
        <v>85</v>
      </c>
      <c r="E2724">
        <v>771</v>
      </c>
      <c r="F2724" t="s">
        <v>85</v>
      </c>
      <c r="G2724" t="s">
        <v>85</v>
      </c>
    </row>
    <row r="2725" spans="1:7" x14ac:dyDescent="0.3">
      <c r="A2725" t="s">
        <v>3090</v>
      </c>
      <c r="B2725" t="s">
        <v>6415</v>
      </c>
      <c r="C2725" t="s">
        <v>6416</v>
      </c>
      <c r="D2725" t="s">
        <v>85</v>
      </c>
      <c r="E2725">
        <v>599</v>
      </c>
      <c r="F2725" t="s">
        <v>85</v>
      </c>
      <c r="G2725" t="s">
        <v>85</v>
      </c>
    </row>
    <row r="2726" spans="1:7" x14ac:dyDescent="0.3">
      <c r="A2726" t="s">
        <v>6482</v>
      </c>
      <c r="B2726" t="s">
        <v>6483</v>
      </c>
      <c r="C2726" t="s">
        <v>6484</v>
      </c>
      <c r="D2726" t="s">
        <v>85</v>
      </c>
      <c r="E2726">
        <v>0</v>
      </c>
      <c r="F2726" t="s">
        <v>85</v>
      </c>
      <c r="G2726" t="s">
        <v>85</v>
      </c>
    </row>
    <row r="2727" spans="1:7" x14ac:dyDescent="0.3">
      <c r="A2727" t="s">
        <v>3821</v>
      </c>
      <c r="B2727" t="s">
        <v>6458</v>
      </c>
      <c r="C2727" t="s">
        <v>6459</v>
      </c>
      <c r="D2727" t="s">
        <v>85</v>
      </c>
      <c r="E2727">
        <v>1200</v>
      </c>
      <c r="F2727" t="s">
        <v>85</v>
      </c>
      <c r="G2727" t="s">
        <v>85</v>
      </c>
    </row>
    <row r="2728" spans="1:7" x14ac:dyDescent="0.3">
      <c r="A2728" t="s">
        <v>3821</v>
      </c>
      <c r="B2728" t="s">
        <v>6460</v>
      </c>
      <c r="C2728" t="s">
        <v>6461</v>
      </c>
      <c r="D2728" t="s">
        <v>85</v>
      </c>
      <c r="E2728">
        <v>1350</v>
      </c>
      <c r="F2728" t="s">
        <v>85</v>
      </c>
      <c r="G2728" t="s">
        <v>85</v>
      </c>
    </row>
    <row r="2729" spans="1:7" x14ac:dyDescent="0.3">
      <c r="A2729" t="s">
        <v>3821</v>
      </c>
      <c r="B2729" t="s">
        <v>6485</v>
      </c>
      <c r="C2729" t="s">
        <v>6486</v>
      </c>
      <c r="D2729" t="s">
        <v>85</v>
      </c>
      <c r="E2729">
        <v>1505</v>
      </c>
      <c r="F2729" t="s">
        <v>85</v>
      </c>
      <c r="G2729" t="s">
        <v>85</v>
      </c>
    </row>
    <row r="2730" spans="1:7" x14ac:dyDescent="0.3">
      <c r="A2730" t="s">
        <v>6487</v>
      </c>
      <c r="B2730" t="s">
        <v>6488</v>
      </c>
      <c r="C2730" t="s">
        <v>6489</v>
      </c>
      <c r="D2730" t="s">
        <v>85</v>
      </c>
      <c r="E2730">
        <v>0</v>
      </c>
      <c r="F2730" t="s">
        <v>85</v>
      </c>
      <c r="G2730" t="s">
        <v>85</v>
      </c>
    </row>
    <row r="2731" spans="1:7" x14ac:dyDescent="0.3">
      <c r="A2731" t="s">
        <v>1583</v>
      </c>
      <c r="B2731" t="s">
        <v>6490</v>
      </c>
      <c r="C2731" t="s">
        <v>6491</v>
      </c>
      <c r="D2731" t="s">
        <v>85</v>
      </c>
      <c r="E2731">
        <v>2900</v>
      </c>
      <c r="F2731" t="s">
        <v>85</v>
      </c>
      <c r="G2731" t="s">
        <v>85</v>
      </c>
    </row>
    <row r="2732" spans="1:7" x14ac:dyDescent="0.3">
      <c r="A2732" t="s">
        <v>1601</v>
      </c>
      <c r="B2732" t="s">
        <v>7031</v>
      </c>
      <c r="C2732" t="s">
        <v>7032</v>
      </c>
      <c r="D2732" t="s">
        <v>85</v>
      </c>
      <c r="E2732">
        <v>4763</v>
      </c>
      <c r="F2732" t="s">
        <v>85</v>
      </c>
      <c r="G2732" t="s">
        <v>85</v>
      </c>
    </row>
    <row r="2733" spans="1:7" x14ac:dyDescent="0.3">
      <c r="A2733" t="s">
        <v>4343</v>
      </c>
      <c r="B2733" t="s">
        <v>4344</v>
      </c>
      <c r="C2733" t="s">
        <v>4324</v>
      </c>
      <c r="D2733" t="s">
        <v>85</v>
      </c>
      <c r="E2733">
        <v>1157</v>
      </c>
      <c r="F2733" t="s">
        <v>85</v>
      </c>
      <c r="G2733" t="s">
        <v>85</v>
      </c>
    </row>
    <row r="2734" spans="1:7" x14ac:dyDescent="0.3">
      <c r="A2734" t="s">
        <v>2496</v>
      </c>
      <c r="B2734" t="s">
        <v>7455</v>
      </c>
      <c r="C2734" t="s">
        <v>1265</v>
      </c>
      <c r="D2734" t="s">
        <v>85</v>
      </c>
      <c r="E2734">
        <v>3600</v>
      </c>
      <c r="F2734" t="s">
        <v>85</v>
      </c>
      <c r="G2734" t="s">
        <v>85</v>
      </c>
    </row>
    <row r="2735" spans="1:7" x14ac:dyDescent="0.3">
      <c r="A2735" t="s">
        <v>6966</v>
      </c>
      <c r="B2735" t="s">
        <v>6967</v>
      </c>
      <c r="C2735" t="s">
        <v>6968</v>
      </c>
      <c r="D2735" t="s">
        <v>85</v>
      </c>
      <c r="E2735">
        <v>0</v>
      </c>
      <c r="F2735" t="s">
        <v>85</v>
      </c>
      <c r="G2735" t="s">
        <v>85</v>
      </c>
    </row>
    <row r="2736" spans="1:7" x14ac:dyDescent="0.3">
      <c r="A2736" t="s">
        <v>7042</v>
      </c>
      <c r="B2736" t="s">
        <v>7043</v>
      </c>
      <c r="C2736" t="s">
        <v>7044</v>
      </c>
      <c r="D2736" t="s">
        <v>85</v>
      </c>
      <c r="E2736">
        <v>0</v>
      </c>
      <c r="F2736" t="s">
        <v>85</v>
      </c>
      <c r="G2736" t="s">
        <v>85</v>
      </c>
    </row>
    <row r="2737" spans="1:7" x14ac:dyDescent="0.3">
      <c r="A2737" t="s">
        <v>4343</v>
      </c>
      <c r="B2737" t="s">
        <v>6518</v>
      </c>
      <c r="C2737" t="s">
        <v>6514</v>
      </c>
      <c r="D2737" t="s">
        <v>85</v>
      </c>
      <c r="E2737">
        <v>1157</v>
      </c>
      <c r="F2737" t="s">
        <v>85</v>
      </c>
      <c r="G2737" t="s">
        <v>85</v>
      </c>
    </row>
    <row r="2738" spans="1:7" x14ac:dyDescent="0.3">
      <c r="A2738" t="s">
        <v>6523</v>
      </c>
      <c r="B2738" t="s">
        <v>6524</v>
      </c>
      <c r="C2738" t="s">
        <v>6525</v>
      </c>
      <c r="D2738" t="s">
        <v>88</v>
      </c>
      <c r="E2738">
        <v>34000</v>
      </c>
      <c r="F2738" t="s">
        <v>1415</v>
      </c>
      <c r="G2738" t="s">
        <v>1415</v>
      </c>
    </row>
    <row r="2739" spans="1:7" x14ac:dyDescent="0.3">
      <c r="A2739" t="s">
        <v>6526</v>
      </c>
      <c r="B2739" t="s">
        <v>6527</v>
      </c>
      <c r="C2739" t="s">
        <v>6528</v>
      </c>
      <c r="D2739" t="s">
        <v>85</v>
      </c>
      <c r="E2739">
        <v>0</v>
      </c>
      <c r="F2739" t="s">
        <v>85</v>
      </c>
      <c r="G2739" t="s">
        <v>85</v>
      </c>
    </row>
    <row r="2740" spans="1:7" x14ac:dyDescent="0.3">
      <c r="A2740" t="s">
        <v>4343</v>
      </c>
      <c r="B2740" t="s">
        <v>6529</v>
      </c>
      <c r="C2740" t="s">
        <v>6530</v>
      </c>
      <c r="D2740" t="s">
        <v>85</v>
      </c>
      <c r="E2740">
        <v>1300</v>
      </c>
      <c r="F2740" t="s">
        <v>85</v>
      </c>
      <c r="G2740" t="s">
        <v>85</v>
      </c>
    </row>
    <row r="2741" spans="1:7" x14ac:dyDescent="0.3">
      <c r="A2741" t="s">
        <v>4343</v>
      </c>
      <c r="B2741" t="s">
        <v>6541</v>
      </c>
      <c r="C2741" t="s">
        <v>6538</v>
      </c>
      <c r="D2741" t="s">
        <v>85</v>
      </c>
      <c r="E2741">
        <v>2495</v>
      </c>
      <c r="F2741" t="s">
        <v>85</v>
      </c>
      <c r="G2741" t="s">
        <v>85</v>
      </c>
    </row>
    <row r="2742" spans="1:7" x14ac:dyDescent="0.3">
      <c r="A2742" t="s">
        <v>6542</v>
      </c>
      <c r="B2742" t="s">
        <v>6543</v>
      </c>
      <c r="C2742" t="s">
        <v>6544</v>
      </c>
      <c r="D2742" t="s">
        <v>85</v>
      </c>
      <c r="E2742">
        <v>0</v>
      </c>
      <c r="F2742" t="s">
        <v>85</v>
      </c>
      <c r="G2742" t="s">
        <v>85</v>
      </c>
    </row>
    <row r="2743" spans="1:7" x14ac:dyDescent="0.3">
      <c r="A2743" t="s">
        <v>4343</v>
      </c>
      <c r="B2743" t="s">
        <v>6547</v>
      </c>
      <c r="C2743" t="s">
        <v>6546</v>
      </c>
      <c r="D2743" t="s">
        <v>85</v>
      </c>
      <c r="E2743">
        <v>953</v>
      </c>
      <c r="F2743" t="s">
        <v>85</v>
      </c>
      <c r="G2743" t="s">
        <v>85</v>
      </c>
    </row>
    <row r="2744" spans="1:7" x14ac:dyDescent="0.3">
      <c r="A2744" t="s">
        <v>4343</v>
      </c>
      <c r="B2744" t="s">
        <v>6557</v>
      </c>
      <c r="C2744" t="s">
        <v>6550</v>
      </c>
      <c r="D2744" t="s">
        <v>85</v>
      </c>
      <c r="E2744">
        <v>3266</v>
      </c>
      <c r="F2744" t="s">
        <v>85</v>
      </c>
      <c r="G2744" t="s">
        <v>85</v>
      </c>
    </row>
    <row r="2745" spans="1:7" x14ac:dyDescent="0.3">
      <c r="A2745" t="s">
        <v>4343</v>
      </c>
      <c r="B2745" t="s">
        <v>6558</v>
      </c>
      <c r="C2745" t="s">
        <v>6550</v>
      </c>
      <c r="D2745" t="s">
        <v>85</v>
      </c>
      <c r="E2745">
        <v>3266</v>
      </c>
      <c r="F2745" t="s">
        <v>85</v>
      </c>
      <c r="G2745" t="s">
        <v>85</v>
      </c>
    </row>
    <row r="2746" spans="1:7" x14ac:dyDescent="0.3">
      <c r="A2746" t="s">
        <v>4343</v>
      </c>
      <c r="B2746" t="s">
        <v>6559</v>
      </c>
      <c r="C2746" t="s">
        <v>6550</v>
      </c>
      <c r="D2746" t="s">
        <v>85</v>
      </c>
      <c r="E2746">
        <v>3266</v>
      </c>
      <c r="F2746" t="s">
        <v>85</v>
      </c>
      <c r="G2746" t="s">
        <v>85</v>
      </c>
    </row>
    <row r="2747" spans="1:7" x14ac:dyDescent="0.3">
      <c r="A2747" t="s">
        <v>4343</v>
      </c>
      <c r="B2747" t="s">
        <v>6562</v>
      </c>
      <c r="C2747" t="s">
        <v>6563</v>
      </c>
      <c r="D2747" t="s">
        <v>85</v>
      </c>
      <c r="E2747">
        <v>3266</v>
      </c>
      <c r="F2747" t="s">
        <v>85</v>
      </c>
      <c r="G2747" t="s">
        <v>85</v>
      </c>
    </row>
    <row r="2748" spans="1:7" x14ac:dyDescent="0.3">
      <c r="A2748" t="s">
        <v>4343</v>
      </c>
      <c r="B2748" t="s">
        <v>6573</v>
      </c>
      <c r="C2748" t="s">
        <v>6568</v>
      </c>
      <c r="D2748" t="s">
        <v>85</v>
      </c>
      <c r="E2748">
        <v>5897</v>
      </c>
      <c r="F2748" t="s">
        <v>85</v>
      </c>
      <c r="G2748" t="s">
        <v>85</v>
      </c>
    </row>
    <row r="2749" spans="1:7" x14ac:dyDescent="0.3">
      <c r="A2749" t="s">
        <v>1770</v>
      </c>
      <c r="B2749" t="s">
        <v>6573</v>
      </c>
      <c r="C2749" t="s">
        <v>6568</v>
      </c>
      <c r="D2749" t="s">
        <v>85</v>
      </c>
      <c r="E2749">
        <v>5897</v>
      </c>
      <c r="F2749" t="s">
        <v>85</v>
      </c>
      <c r="G2749" t="s">
        <v>85</v>
      </c>
    </row>
    <row r="2750" spans="1:7" x14ac:dyDescent="0.3">
      <c r="A2750" t="s">
        <v>4343</v>
      </c>
      <c r="B2750" t="s">
        <v>6574</v>
      </c>
      <c r="C2750" t="s">
        <v>6568</v>
      </c>
      <c r="D2750" t="s">
        <v>85</v>
      </c>
      <c r="E2750">
        <v>5897</v>
      </c>
      <c r="F2750" t="s">
        <v>85</v>
      </c>
      <c r="G2750" t="s">
        <v>85</v>
      </c>
    </row>
    <row r="2751" spans="1:7" x14ac:dyDescent="0.3">
      <c r="A2751" t="s">
        <v>4343</v>
      </c>
      <c r="B2751" t="s">
        <v>6575</v>
      </c>
      <c r="C2751" t="s">
        <v>6568</v>
      </c>
      <c r="D2751" t="s">
        <v>85</v>
      </c>
      <c r="E2751">
        <v>5897</v>
      </c>
      <c r="F2751" t="s">
        <v>85</v>
      </c>
      <c r="G2751" t="s">
        <v>85</v>
      </c>
    </row>
    <row r="2752" spans="1:7" x14ac:dyDescent="0.3">
      <c r="A2752" t="s">
        <v>4343</v>
      </c>
      <c r="B2752" t="s">
        <v>6576</v>
      </c>
      <c r="C2752" t="s">
        <v>6568</v>
      </c>
      <c r="D2752" t="s">
        <v>85</v>
      </c>
      <c r="E2752">
        <v>5897</v>
      </c>
      <c r="F2752" t="s">
        <v>85</v>
      </c>
      <c r="G2752" t="s">
        <v>85</v>
      </c>
    </row>
    <row r="2753" spans="1:7" x14ac:dyDescent="0.3">
      <c r="A2753" t="s">
        <v>4343</v>
      </c>
      <c r="B2753" t="s">
        <v>6581</v>
      </c>
      <c r="C2753" t="s">
        <v>6582</v>
      </c>
      <c r="D2753" t="s">
        <v>85</v>
      </c>
      <c r="E2753">
        <v>5900</v>
      </c>
      <c r="F2753" t="s">
        <v>85</v>
      </c>
      <c r="G2753" t="s">
        <v>85</v>
      </c>
    </row>
    <row r="2754" spans="1:7" x14ac:dyDescent="0.3">
      <c r="A2754" t="s">
        <v>4343</v>
      </c>
      <c r="B2754" t="s">
        <v>6583</v>
      </c>
      <c r="C2754" t="s">
        <v>6582</v>
      </c>
      <c r="D2754" t="s">
        <v>85</v>
      </c>
      <c r="E2754">
        <v>5900</v>
      </c>
      <c r="F2754" t="s">
        <v>85</v>
      </c>
      <c r="G2754" t="s">
        <v>85</v>
      </c>
    </row>
    <row r="2755" spans="1:7" x14ac:dyDescent="0.3">
      <c r="A2755" t="s">
        <v>4343</v>
      </c>
      <c r="B2755" t="s">
        <v>6584</v>
      </c>
      <c r="C2755" t="s">
        <v>6582</v>
      </c>
      <c r="D2755" t="s">
        <v>85</v>
      </c>
      <c r="E2755">
        <v>5900</v>
      </c>
      <c r="F2755" t="s">
        <v>85</v>
      </c>
      <c r="G2755" t="s">
        <v>85</v>
      </c>
    </row>
    <row r="2756" spans="1:7" x14ac:dyDescent="0.3">
      <c r="A2756" t="s">
        <v>6469</v>
      </c>
      <c r="B2756" t="s">
        <v>6585</v>
      </c>
      <c r="C2756" t="s">
        <v>6586</v>
      </c>
      <c r="D2756" t="s">
        <v>85</v>
      </c>
      <c r="E2756">
        <v>900</v>
      </c>
      <c r="F2756" t="s">
        <v>85</v>
      </c>
      <c r="G2756" t="s">
        <v>85</v>
      </c>
    </row>
    <row r="2757" spans="1:7" x14ac:dyDescent="0.3">
      <c r="A2757" t="s">
        <v>3090</v>
      </c>
      <c r="B2757" t="s">
        <v>3091</v>
      </c>
      <c r="C2757" t="s">
        <v>3092</v>
      </c>
      <c r="D2757" t="s">
        <v>85</v>
      </c>
      <c r="E2757">
        <v>599</v>
      </c>
      <c r="F2757" t="s">
        <v>85</v>
      </c>
      <c r="G2757" t="s">
        <v>85</v>
      </c>
    </row>
    <row r="2758" spans="1:7" x14ac:dyDescent="0.3">
      <c r="A2758" t="s">
        <v>7052</v>
      </c>
      <c r="B2758" t="s">
        <v>7053</v>
      </c>
      <c r="C2758" t="s">
        <v>7054</v>
      </c>
      <c r="D2758" t="s">
        <v>85</v>
      </c>
      <c r="E2758">
        <v>0</v>
      </c>
      <c r="F2758" t="s">
        <v>85</v>
      </c>
      <c r="G2758" t="s">
        <v>85</v>
      </c>
    </row>
    <row r="2759" spans="1:7" x14ac:dyDescent="0.3">
      <c r="A2759" t="s">
        <v>6600</v>
      </c>
      <c r="B2759" t="s">
        <v>6601</v>
      </c>
      <c r="C2759" t="s">
        <v>1218</v>
      </c>
      <c r="D2759" t="s">
        <v>88</v>
      </c>
      <c r="E2759">
        <v>9980</v>
      </c>
      <c r="F2759" t="s">
        <v>1415</v>
      </c>
      <c r="G2759" t="s">
        <v>1415</v>
      </c>
    </row>
    <row r="2760" spans="1:7" x14ac:dyDescent="0.3">
      <c r="A2760" t="s">
        <v>4343</v>
      </c>
      <c r="B2760" t="s">
        <v>6591</v>
      </c>
      <c r="C2760" t="s">
        <v>1218</v>
      </c>
      <c r="D2760" t="s">
        <v>88</v>
      </c>
      <c r="E2760">
        <v>8864</v>
      </c>
      <c r="F2760" t="s">
        <v>1415</v>
      </c>
      <c r="G2760" t="s">
        <v>1415</v>
      </c>
    </row>
    <row r="2761" spans="1:7" x14ac:dyDescent="0.3">
      <c r="A2761" t="s">
        <v>3785</v>
      </c>
      <c r="B2761" t="s">
        <v>6591</v>
      </c>
      <c r="C2761" t="s">
        <v>1218</v>
      </c>
      <c r="D2761" t="s">
        <v>88</v>
      </c>
      <c r="E2761">
        <v>9980</v>
      </c>
      <c r="F2761" t="s">
        <v>1415</v>
      </c>
      <c r="G2761" t="s">
        <v>1415</v>
      </c>
    </row>
    <row r="2762" spans="1:7" x14ac:dyDescent="0.3">
      <c r="A2762" t="s">
        <v>4343</v>
      </c>
      <c r="B2762" t="s">
        <v>6592</v>
      </c>
      <c r="C2762" t="s">
        <v>1218</v>
      </c>
      <c r="D2762" t="s">
        <v>88</v>
      </c>
      <c r="E2762">
        <v>8864</v>
      </c>
      <c r="F2762" t="s">
        <v>1415</v>
      </c>
      <c r="G2762" t="s">
        <v>1415</v>
      </c>
    </row>
    <row r="2763" spans="1:7" x14ac:dyDescent="0.3">
      <c r="A2763" t="s">
        <v>3785</v>
      </c>
      <c r="B2763" t="s">
        <v>6604</v>
      </c>
      <c r="C2763" t="s">
        <v>1218</v>
      </c>
      <c r="D2763" t="s">
        <v>88</v>
      </c>
      <c r="E2763">
        <v>9980</v>
      </c>
      <c r="F2763" t="s">
        <v>1415</v>
      </c>
      <c r="G2763" t="s">
        <v>1415</v>
      </c>
    </row>
    <row r="2764" spans="1:7" x14ac:dyDescent="0.3">
      <c r="A2764" t="s">
        <v>4343</v>
      </c>
      <c r="B2764" t="s">
        <v>6604</v>
      </c>
      <c r="C2764" t="s">
        <v>1218</v>
      </c>
      <c r="D2764" t="s">
        <v>88</v>
      </c>
      <c r="E2764">
        <v>9980</v>
      </c>
      <c r="F2764" t="s">
        <v>1415</v>
      </c>
      <c r="G2764" t="s">
        <v>1415</v>
      </c>
    </row>
    <row r="2765" spans="1:7" x14ac:dyDescent="0.3">
      <c r="A2765" t="s">
        <v>4343</v>
      </c>
      <c r="B2765" t="s">
        <v>6593</v>
      </c>
      <c r="C2765" t="s">
        <v>1218</v>
      </c>
      <c r="D2765" t="s">
        <v>88</v>
      </c>
      <c r="E2765">
        <v>8864</v>
      </c>
      <c r="F2765" t="s">
        <v>1415</v>
      </c>
      <c r="G2765" t="s">
        <v>1415</v>
      </c>
    </row>
    <row r="2766" spans="1:7" x14ac:dyDescent="0.3">
      <c r="A2766" t="s">
        <v>4343</v>
      </c>
      <c r="B2766" t="s">
        <v>6606</v>
      </c>
      <c r="C2766" t="s">
        <v>1218</v>
      </c>
      <c r="D2766" t="s">
        <v>88</v>
      </c>
      <c r="E2766">
        <v>9980</v>
      </c>
      <c r="F2766" t="s">
        <v>1415</v>
      </c>
      <c r="G2766" t="s">
        <v>1415</v>
      </c>
    </row>
    <row r="2767" spans="1:7" x14ac:dyDescent="0.3">
      <c r="A2767" t="s">
        <v>4343</v>
      </c>
      <c r="B2767" t="s">
        <v>6607</v>
      </c>
      <c r="C2767" t="s">
        <v>1218</v>
      </c>
      <c r="D2767" t="s">
        <v>88</v>
      </c>
      <c r="E2767">
        <v>9980</v>
      </c>
      <c r="F2767" t="s">
        <v>1415</v>
      </c>
      <c r="G2767" t="s">
        <v>1415</v>
      </c>
    </row>
    <row r="2768" spans="1:7" x14ac:dyDescent="0.3">
      <c r="A2768" t="s">
        <v>4343</v>
      </c>
      <c r="B2768" t="s">
        <v>6619</v>
      </c>
      <c r="C2768" t="s">
        <v>6615</v>
      </c>
      <c r="D2768" t="s">
        <v>88</v>
      </c>
      <c r="E2768">
        <v>8845</v>
      </c>
      <c r="F2768" t="s">
        <v>1415</v>
      </c>
      <c r="G2768" t="s">
        <v>1415</v>
      </c>
    </row>
    <row r="2769" spans="1:7" x14ac:dyDescent="0.3">
      <c r="A2769" t="s">
        <v>4343</v>
      </c>
      <c r="B2769" t="s">
        <v>6622</v>
      </c>
      <c r="C2769" t="s">
        <v>6621</v>
      </c>
      <c r="D2769" t="s">
        <v>85</v>
      </c>
      <c r="E2769">
        <v>3584</v>
      </c>
      <c r="F2769" t="s">
        <v>85</v>
      </c>
      <c r="G2769" t="s">
        <v>85</v>
      </c>
    </row>
    <row r="2770" spans="1:7" x14ac:dyDescent="0.3">
      <c r="A2770" t="s">
        <v>4343</v>
      </c>
      <c r="B2770" t="s">
        <v>6626</v>
      </c>
      <c r="C2770" t="s">
        <v>6625</v>
      </c>
      <c r="D2770" t="s">
        <v>88</v>
      </c>
      <c r="E2770">
        <v>21319</v>
      </c>
      <c r="F2770" t="s">
        <v>1415</v>
      </c>
      <c r="G2770" t="s">
        <v>1415</v>
      </c>
    </row>
    <row r="2771" spans="1:7" x14ac:dyDescent="0.3">
      <c r="A2771" t="s">
        <v>4343</v>
      </c>
      <c r="B2771" t="s">
        <v>4413</v>
      </c>
      <c r="C2771" t="s">
        <v>4404</v>
      </c>
      <c r="D2771" t="s">
        <v>88</v>
      </c>
      <c r="E2771">
        <v>19051</v>
      </c>
      <c r="F2771" t="s">
        <v>1415</v>
      </c>
      <c r="G2771" t="s">
        <v>1415</v>
      </c>
    </row>
    <row r="2772" spans="1:7" x14ac:dyDescent="0.3">
      <c r="A2772" t="s">
        <v>4343</v>
      </c>
      <c r="B2772" t="s">
        <v>4414</v>
      </c>
      <c r="C2772" t="s">
        <v>4404</v>
      </c>
      <c r="D2772" t="s">
        <v>88</v>
      </c>
      <c r="E2772">
        <v>19051</v>
      </c>
      <c r="F2772" t="s">
        <v>1415</v>
      </c>
      <c r="G2772" t="s">
        <v>1415</v>
      </c>
    </row>
    <row r="2773" spans="1:7" x14ac:dyDescent="0.3">
      <c r="A2773" t="s">
        <v>3090</v>
      </c>
      <c r="B2773" t="s">
        <v>3146</v>
      </c>
      <c r="C2773" t="s">
        <v>3147</v>
      </c>
      <c r="D2773" t="s">
        <v>85</v>
      </c>
      <c r="E2773">
        <v>544</v>
      </c>
      <c r="F2773" t="s">
        <v>85</v>
      </c>
      <c r="G2773" t="s">
        <v>85</v>
      </c>
    </row>
    <row r="2774" spans="1:7" x14ac:dyDescent="0.3">
      <c r="A2774" t="s">
        <v>4343</v>
      </c>
      <c r="B2774" t="s">
        <v>4458</v>
      </c>
      <c r="C2774" t="s">
        <v>4430</v>
      </c>
      <c r="D2774" t="s">
        <v>88</v>
      </c>
      <c r="E2774">
        <v>10659</v>
      </c>
      <c r="F2774" t="s">
        <v>1415</v>
      </c>
      <c r="G2774" t="s">
        <v>1415</v>
      </c>
    </row>
    <row r="2775" spans="1:7" x14ac:dyDescent="0.3">
      <c r="A2775" t="s">
        <v>4432</v>
      </c>
      <c r="B2775" t="s">
        <v>4434</v>
      </c>
      <c r="C2775" t="s">
        <v>4430</v>
      </c>
      <c r="D2775" t="s">
        <v>88</v>
      </c>
      <c r="E2775">
        <v>10659</v>
      </c>
      <c r="F2775" t="s">
        <v>1415</v>
      </c>
      <c r="G2775" t="s">
        <v>1415</v>
      </c>
    </row>
    <row r="2776" spans="1:7" x14ac:dyDescent="0.3">
      <c r="A2776" t="s">
        <v>4343</v>
      </c>
      <c r="B2776" t="s">
        <v>4434</v>
      </c>
      <c r="C2776" t="s">
        <v>4430</v>
      </c>
      <c r="D2776" t="s">
        <v>88</v>
      </c>
      <c r="E2776">
        <v>10659</v>
      </c>
      <c r="F2776" t="s">
        <v>1415</v>
      </c>
      <c r="G2776" t="s">
        <v>1415</v>
      </c>
    </row>
    <row r="2777" spans="1:7" x14ac:dyDescent="0.3">
      <c r="A2777" t="s">
        <v>4343</v>
      </c>
      <c r="B2777" t="s">
        <v>4459</v>
      </c>
      <c r="C2777" t="s">
        <v>4430</v>
      </c>
      <c r="D2777" t="s">
        <v>88</v>
      </c>
      <c r="E2777">
        <v>10659</v>
      </c>
      <c r="F2777" t="s">
        <v>1415</v>
      </c>
      <c r="G2777" t="s">
        <v>1415</v>
      </c>
    </row>
    <row r="2778" spans="1:7" x14ac:dyDescent="0.3">
      <c r="A2778" t="s">
        <v>4343</v>
      </c>
      <c r="B2778" t="s">
        <v>4460</v>
      </c>
      <c r="C2778" t="s">
        <v>4430</v>
      </c>
      <c r="D2778" t="s">
        <v>88</v>
      </c>
      <c r="E2778">
        <v>10659</v>
      </c>
      <c r="F2778" t="s">
        <v>1415</v>
      </c>
      <c r="G2778" t="s">
        <v>1415</v>
      </c>
    </row>
    <row r="2779" spans="1:7" x14ac:dyDescent="0.3">
      <c r="A2779" t="s">
        <v>4428</v>
      </c>
      <c r="B2779" t="s">
        <v>4429</v>
      </c>
      <c r="C2779" t="s">
        <v>4430</v>
      </c>
      <c r="D2779" t="s">
        <v>88</v>
      </c>
      <c r="E2779">
        <v>10659</v>
      </c>
      <c r="F2779" t="s">
        <v>1415</v>
      </c>
      <c r="G2779" t="s">
        <v>1415</v>
      </c>
    </row>
    <row r="2780" spans="1:7" x14ac:dyDescent="0.3">
      <c r="A2780" t="s">
        <v>3785</v>
      </c>
      <c r="B2780" t="s">
        <v>4429</v>
      </c>
      <c r="C2780" t="s">
        <v>4430</v>
      </c>
      <c r="D2780" t="s">
        <v>88</v>
      </c>
      <c r="E2780">
        <v>10659</v>
      </c>
      <c r="F2780" t="s">
        <v>1415</v>
      </c>
      <c r="G2780" t="s">
        <v>1415</v>
      </c>
    </row>
    <row r="2781" spans="1:7" x14ac:dyDescent="0.3">
      <c r="A2781" t="s">
        <v>4343</v>
      </c>
      <c r="B2781" t="s">
        <v>4461</v>
      </c>
      <c r="C2781" t="s">
        <v>4430</v>
      </c>
      <c r="D2781" t="s">
        <v>88</v>
      </c>
      <c r="E2781">
        <v>10659</v>
      </c>
      <c r="F2781" t="s">
        <v>1415</v>
      </c>
      <c r="G2781" t="s">
        <v>1415</v>
      </c>
    </row>
    <row r="2782" spans="1:7" x14ac:dyDescent="0.3">
      <c r="A2782" t="s">
        <v>4343</v>
      </c>
      <c r="B2782" t="s">
        <v>4462</v>
      </c>
      <c r="C2782" t="s">
        <v>4430</v>
      </c>
      <c r="D2782" t="s">
        <v>88</v>
      </c>
      <c r="E2782">
        <v>10659</v>
      </c>
      <c r="F2782" t="s">
        <v>1415</v>
      </c>
      <c r="G2782" t="s">
        <v>1415</v>
      </c>
    </row>
    <row r="2783" spans="1:7" x14ac:dyDescent="0.3">
      <c r="A2783" t="s">
        <v>6632</v>
      </c>
      <c r="B2783" t="s">
        <v>6633</v>
      </c>
      <c r="C2783" t="s">
        <v>6634</v>
      </c>
      <c r="D2783" t="s">
        <v>85</v>
      </c>
      <c r="E2783">
        <v>5386</v>
      </c>
      <c r="F2783" t="s">
        <v>85</v>
      </c>
      <c r="G2783" t="s">
        <v>85</v>
      </c>
    </row>
    <row r="2784" spans="1:7" x14ac:dyDescent="0.3">
      <c r="A2784" t="s">
        <v>4343</v>
      </c>
      <c r="B2784" t="s">
        <v>6633</v>
      </c>
      <c r="C2784" t="s">
        <v>6634</v>
      </c>
      <c r="D2784" t="s">
        <v>85</v>
      </c>
      <c r="E2784">
        <v>5386</v>
      </c>
      <c r="F2784" t="s">
        <v>85</v>
      </c>
      <c r="G2784" t="s">
        <v>85</v>
      </c>
    </row>
    <row r="2785" spans="1:7" x14ac:dyDescent="0.3">
      <c r="A2785" t="s">
        <v>4343</v>
      </c>
      <c r="B2785" t="s">
        <v>6637</v>
      </c>
      <c r="C2785" t="s">
        <v>6634</v>
      </c>
      <c r="D2785" t="s">
        <v>85</v>
      </c>
      <c r="E2785">
        <v>5386</v>
      </c>
      <c r="F2785" t="s">
        <v>85</v>
      </c>
      <c r="G2785" t="s">
        <v>85</v>
      </c>
    </row>
    <row r="2786" spans="1:7" x14ac:dyDescent="0.3">
      <c r="A2786" t="s">
        <v>4343</v>
      </c>
      <c r="B2786" t="s">
        <v>4425</v>
      </c>
      <c r="C2786" t="s">
        <v>4421</v>
      </c>
      <c r="D2786" t="s">
        <v>88</v>
      </c>
      <c r="E2786">
        <v>33340</v>
      </c>
      <c r="F2786" t="s">
        <v>1415</v>
      </c>
      <c r="G2786" t="s">
        <v>1415</v>
      </c>
    </row>
    <row r="2787" spans="1:7" x14ac:dyDescent="0.3">
      <c r="A2787" t="s">
        <v>6482</v>
      </c>
      <c r="B2787" t="s">
        <v>6638</v>
      </c>
      <c r="C2787" t="s">
        <v>6639</v>
      </c>
      <c r="D2787" t="s">
        <v>85</v>
      </c>
      <c r="E2787">
        <v>0</v>
      </c>
      <c r="F2787" t="s">
        <v>85</v>
      </c>
      <c r="G2787" t="s">
        <v>85</v>
      </c>
    </row>
    <row r="2788" spans="1:7" x14ac:dyDescent="0.3">
      <c r="A2788" t="s">
        <v>4343</v>
      </c>
      <c r="B2788" t="s">
        <v>6644</v>
      </c>
      <c r="C2788" t="s">
        <v>439</v>
      </c>
      <c r="D2788" t="s">
        <v>88</v>
      </c>
      <c r="E2788">
        <v>12837</v>
      </c>
      <c r="F2788" t="s">
        <v>1415</v>
      </c>
      <c r="G2788" t="s">
        <v>1415</v>
      </c>
    </row>
    <row r="2789" spans="1:7" x14ac:dyDescent="0.3">
      <c r="A2789" t="s">
        <v>4343</v>
      </c>
      <c r="B2789" t="s">
        <v>6648</v>
      </c>
      <c r="C2789" t="s">
        <v>6647</v>
      </c>
      <c r="D2789" t="s">
        <v>85</v>
      </c>
      <c r="E2789">
        <v>4990</v>
      </c>
      <c r="F2789" t="s">
        <v>85</v>
      </c>
      <c r="G2789" t="s">
        <v>85</v>
      </c>
    </row>
    <row r="2790" spans="1:7" x14ac:dyDescent="0.3">
      <c r="A2790" t="s">
        <v>6649</v>
      </c>
      <c r="B2790" t="s">
        <v>6652</v>
      </c>
      <c r="C2790" t="s">
        <v>6653</v>
      </c>
      <c r="D2790" t="s">
        <v>85</v>
      </c>
      <c r="E2790">
        <v>0</v>
      </c>
      <c r="F2790" t="s">
        <v>85</v>
      </c>
      <c r="G2790" t="s">
        <v>85</v>
      </c>
    </row>
    <row r="2791" spans="1:7" x14ac:dyDescent="0.3">
      <c r="A2791" t="s">
        <v>6649</v>
      </c>
      <c r="B2791" t="s">
        <v>6654</v>
      </c>
      <c r="C2791" t="s">
        <v>6655</v>
      </c>
      <c r="D2791" t="s">
        <v>85</v>
      </c>
      <c r="E2791">
        <v>0</v>
      </c>
      <c r="F2791" t="s">
        <v>85</v>
      </c>
      <c r="G2791" t="s">
        <v>85</v>
      </c>
    </row>
    <row r="2792" spans="1:7" x14ac:dyDescent="0.3">
      <c r="A2792" t="s">
        <v>6664</v>
      </c>
      <c r="B2792" t="s">
        <v>6665</v>
      </c>
      <c r="C2792" t="s">
        <v>6666</v>
      </c>
      <c r="D2792" t="s">
        <v>85</v>
      </c>
      <c r="E2792">
        <v>0</v>
      </c>
      <c r="F2792" t="s">
        <v>85</v>
      </c>
      <c r="G2792" t="s">
        <v>85</v>
      </c>
    </row>
    <row r="2793" spans="1:7" x14ac:dyDescent="0.3">
      <c r="A2793" t="s">
        <v>1840</v>
      </c>
      <c r="B2793" t="s">
        <v>1841</v>
      </c>
      <c r="C2793" t="s">
        <v>1842</v>
      </c>
      <c r="D2793" t="s">
        <v>85</v>
      </c>
      <c r="E2793">
        <v>0</v>
      </c>
      <c r="F2793" t="s">
        <v>85</v>
      </c>
      <c r="G2793" t="s">
        <v>85</v>
      </c>
    </row>
    <row r="2794" spans="1:7" x14ac:dyDescent="0.3">
      <c r="A2794" t="s">
        <v>6877</v>
      </c>
      <c r="B2794" t="s">
        <v>7151</v>
      </c>
      <c r="C2794" t="s">
        <v>7152</v>
      </c>
      <c r="D2794" t="s">
        <v>2079</v>
      </c>
      <c r="E2794">
        <v>7857</v>
      </c>
      <c r="F2794" t="s">
        <v>85</v>
      </c>
      <c r="G2794" t="s">
        <v>85</v>
      </c>
    </row>
    <row r="2795" spans="1:7" x14ac:dyDescent="0.3">
      <c r="A2795" t="s">
        <v>4124</v>
      </c>
      <c r="B2795" t="s">
        <v>6672</v>
      </c>
      <c r="C2795" t="s">
        <v>6673</v>
      </c>
      <c r="D2795" t="s">
        <v>85</v>
      </c>
      <c r="E2795">
        <v>0</v>
      </c>
      <c r="F2795" t="s">
        <v>85</v>
      </c>
      <c r="G2795" t="s">
        <v>85</v>
      </c>
    </row>
    <row r="2796" spans="1:7" x14ac:dyDescent="0.3">
      <c r="A2796" t="s">
        <v>4124</v>
      </c>
      <c r="B2796" t="s">
        <v>6687</v>
      </c>
      <c r="C2796" t="s">
        <v>6688</v>
      </c>
      <c r="D2796" t="s">
        <v>85</v>
      </c>
      <c r="E2796">
        <v>0</v>
      </c>
      <c r="F2796" t="s">
        <v>85</v>
      </c>
      <c r="G2796" t="s">
        <v>85</v>
      </c>
    </row>
    <row r="2797" spans="1:7" x14ac:dyDescent="0.3">
      <c r="A2797" t="s">
        <v>6877</v>
      </c>
      <c r="B2797" t="s">
        <v>7147</v>
      </c>
      <c r="C2797" t="s">
        <v>7148</v>
      </c>
      <c r="D2797" t="s">
        <v>85</v>
      </c>
      <c r="E2797">
        <v>4445</v>
      </c>
      <c r="F2797" t="s">
        <v>85</v>
      </c>
      <c r="G2797" t="s">
        <v>85</v>
      </c>
    </row>
    <row r="2798" spans="1:7" x14ac:dyDescent="0.3">
      <c r="A2798" t="s">
        <v>6658</v>
      </c>
      <c r="B2798" t="s">
        <v>6669</v>
      </c>
      <c r="C2798" t="s">
        <v>6670</v>
      </c>
      <c r="D2798" t="s">
        <v>85</v>
      </c>
      <c r="E2798">
        <v>901</v>
      </c>
      <c r="F2798" t="s">
        <v>85</v>
      </c>
      <c r="G2798" t="s">
        <v>85</v>
      </c>
    </row>
    <row r="2799" spans="1:7" x14ac:dyDescent="0.3">
      <c r="A2799" t="s">
        <v>1757</v>
      </c>
      <c r="B2799" t="s">
        <v>5128</v>
      </c>
      <c r="C2799" t="s">
        <v>5123</v>
      </c>
      <c r="D2799" t="s">
        <v>85</v>
      </c>
      <c r="E2799">
        <v>2300</v>
      </c>
      <c r="F2799" t="s">
        <v>85</v>
      </c>
      <c r="G2799" t="s">
        <v>85</v>
      </c>
    </row>
    <row r="2800" spans="1:7" x14ac:dyDescent="0.3">
      <c r="A2800" t="s">
        <v>1757</v>
      </c>
      <c r="B2800" t="s">
        <v>5129</v>
      </c>
      <c r="C2800" t="s">
        <v>5123</v>
      </c>
      <c r="D2800" t="s">
        <v>85</v>
      </c>
      <c r="E2800">
        <v>2300</v>
      </c>
      <c r="F2800" t="s">
        <v>85</v>
      </c>
      <c r="G2800" t="s">
        <v>85</v>
      </c>
    </row>
    <row r="2801" spans="1:7" x14ac:dyDescent="0.3">
      <c r="A2801" t="s">
        <v>1774</v>
      </c>
      <c r="B2801" t="s">
        <v>5124</v>
      </c>
      <c r="C2801" t="s">
        <v>5123</v>
      </c>
      <c r="D2801" t="s">
        <v>85</v>
      </c>
      <c r="E2801">
        <v>2300</v>
      </c>
      <c r="F2801" t="s">
        <v>85</v>
      </c>
      <c r="G2801" t="s">
        <v>85</v>
      </c>
    </row>
    <row r="2802" spans="1:7" x14ac:dyDescent="0.3">
      <c r="A2802" t="s">
        <v>1949</v>
      </c>
      <c r="B2802" t="s">
        <v>5124</v>
      </c>
      <c r="C2802" t="s">
        <v>5123</v>
      </c>
      <c r="D2802" t="s">
        <v>85</v>
      </c>
      <c r="E2802">
        <v>2300</v>
      </c>
      <c r="F2802" t="s">
        <v>85</v>
      </c>
      <c r="G2802" t="s">
        <v>85</v>
      </c>
    </row>
    <row r="2803" spans="1:7" x14ac:dyDescent="0.3">
      <c r="A2803" t="s">
        <v>1770</v>
      </c>
      <c r="B2803" t="s">
        <v>5124</v>
      </c>
      <c r="C2803" t="s">
        <v>5123</v>
      </c>
      <c r="D2803" t="s">
        <v>85</v>
      </c>
      <c r="E2803">
        <v>2300</v>
      </c>
      <c r="F2803" t="s">
        <v>85</v>
      </c>
      <c r="G2803" t="s">
        <v>85</v>
      </c>
    </row>
    <row r="2804" spans="1:7" x14ac:dyDescent="0.3">
      <c r="A2804" t="s">
        <v>1757</v>
      </c>
      <c r="B2804" t="s">
        <v>5130</v>
      </c>
      <c r="C2804" t="s">
        <v>5123</v>
      </c>
      <c r="D2804" t="s">
        <v>85</v>
      </c>
      <c r="E2804">
        <v>2300</v>
      </c>
      <c r="F2804" t="s">
        <v>85</v>
      </c>
      <c r="G2804" t="s">
        <v>85</v>
      </c>
    </row>
    <row r="2805" spans="1:7" x14ac:dyDescent="0.3">
      <c r="A2805" t="s">
        <v>1774</v>
      </c>
      <c r="B2805" t="s">
        <v>1782</v>
      </c>
      <c r="C2805" t="s">
        <v>1779</v>
      </c>
      <c r="D2805" t="s">
        <v>85</v>
      </c>
      <c r="E2805">
        <v>2250</v>
      </c>
      <c r="F2805" t="s">
        <v>85</v>
      </c>
      <c r="G2805" t="s">
        <v>85</v>
      </c>
    </row>
    <row r="2806" spans="1:7" x14ac:dyDescent="0.3">
      <c r="A2806" t="s">
        <v>1770</v>
      </c>
      <c r="B2806" t="s">
        <v>1782</v>
      </c>
      <c r="C2806" t="s">
        <v>1779</v>
      </c>
      <c r="D2806" t="s">
        <v>85</v>
      </c>
      <c r="E2806">
        <v>2250</v>
      </c>
      <c r="F2806" t="s">
        <v>85</v>
      </c>
      <c r="G2806" t="s">
        <v>85</v>
      </c>
    </row>
    <row r="2807" spans="1:7" x14ac:dyDescent="0.3">
      <c r="A2807" t="s">
        <v>1757</v>
      </c>
      <c r="B2807" t="s">
        <v>1784</v>
      </c>
      <c r="C2807" t="s">
        <v>1779</v>
      </c>
      <c r="D2807" t="s">
        <v>85</v>
      </c>
      <c r="E2807">
        <v>2250</v>
      </c>
      <c r="F2807" t="s">
        <v>85</v>
      </c>
      <c r="G2807" t="s">
        <v>85</v>
      </c>
    </row>
    <row r="2808" spans="1:7" x14ac:dyDescent="0.3">
      <c r="A2808" t="s">
        <v>1757</v>
      </c>
      <c r="B2808" t="s">
        <v>1785</v>
      </c>
      <c r="C2808" t="s">
        <v>1779</v>
      </c>
      <c r="D2808" t="s">
        <v>85</v>
      </c>
      <c r="E2808">
        <v>2250</v>
      </c>
      <c r="F2808" t="s">
        <v>85</v>
      </c>
      <c r="G2808" t="s">
        <v>85</v>
      </c>
    </row>
    <row r="2809" spans="1:7" x14ac:dyDescent="0.3">
      <c r="A2809" t="s">
        <v>1774</v>
      </c>
      <c r="B2809" t="s">
        <v>1776</v>
      </c>
      <c r="C2809" t="s">
        <v>1769</v>
      </c>
      <c r="D2809" t="s">
        <v>85</v>
      </c>
      <c r="E2809">
        <v>1650</v>
      </c>
      <c r="F2809" t="s">
        <v>85</v>
      </c>
      <c r="G2809" t="s">
        <v>85</v>
      </c>
    </row>
    <row r="2810" spans="1:7" x14ac:dyDescent="0.3">
      <c r="A2810" t="s">
        <v>1770</v>
      </c>
      <c r="B2810" t="s">
        <v>1776</v>
      </c>
      <c r="C2810" t="s">
        <v>1769</v>
      </c>
      <c r="D2810" t="s">
        <v>85</v>
      </c>
      <c r="E2810">
        <v>1650</v>
      </c>
      <c r="F2810" t="s">
        <v>85</v>
      </c>
      <c r="G2810" t="s">
        <v>85</v>
      </c>
    </row>
    <row r="2811" spans="1:7" x14ac:dyDescent="0.3">
      <c r="A2811" t="s">
        <v>1770</v>
      </c>
      <c r="B2811" t="s">
        <v>1771</v>
      </c>
      <c r="C2811" t="s">
        <v>1769</v>
      </c>
      <c r="D2811" t="s">
        <v>85</v>
      </c>
      <c r="E2811">
        <v>1500</v>
      </c>
      <c r="F2811" t="s">
        <v>85</v>
      </c>
      <c r="G2811" t="s">
        <v>85</v>
      </c>
    </row>
    <row r="2812" spans="1:7" x14ac:dyDescent="0.3">
      <c r="A2812" t="s">
        <v>1774</v>
      </c>
      <c r="B2812" t="s">
        <v>1783</v>
      </c>
      <c r="C2812" t="s">
        <v>1779</v>
      </c>
      <c r="D2812" t="s">
        <v>85</v>
      </c>
      <c r="E2812">
        <v>2250</v>
      </c>
      <c r="F2812" t="s">
        <v>85</v>
      </c>
      <c r="G2812" t="s">
        <v>85</v>
      </c>
    </row>
    <row r="2813" spans="1:7" x14ac:dyDescent="0.3">
      <c r="A2813" t="s">
        <v>1770</v>
      </c>
      <c r="B2813" t="s">
        <v>1783</v>
      </c>
      <c r="C2813" t="s">
        <v>1779</v>
      </c>
      <c r="D2813" t="s">
        <v>85</v>
      </c>
      <c r="E2813">
        <v>2250</v>
      </c>
      <c r="F2813" t="s">
        <v>85</v>
      </c>
      <c r="G2813" t="s">
        <v>85</v>
      </c>
    </row>
    <row r="2814" spans="1:7" x14ac:dyDescent="0.3">
      <c r="A2814" t="s">
        <v>1774</v>
      </c>
      <c r="B2814" t="s">
        <v>4031</v>
      </c>
      <c r="C2814" t="s">
        <v>4032</v>
      </c>
      <c r="D2814" t="s">
        <v>88</v>
      </c>
      <c r="E2814">
        <v>13000</v>
      </c>
      <c r="F2814" t="s">
        <v>1415</v>
      </c>
      <c r="G2814" t="s">
        <v>1415</v>
      </c>
    </row>
    <row r="2815" spans="1:7" x14ac:dyDescent="0.3">
      <c r="A2815" t="s">
        <v>1770</v>
      </c>
      <c r="B2815" t="s">
        <v>4031</v>
      </c>
      <c r="C2815" t="s">
        <v>4032</v>
      </c>
      <c r="D2815" t="s">
        <v>88</v>
      </c>
      <c r="E2815">
        <v>13000</v>
      </c>
      <c r="F2815" t="s">
        <v>1415</v>
      </c>
      <c r="G2815" t="s">
        <v>1415</v>
      </c>
    </row>
    <row r="2816" spans="1:7" x14ac:dyDescent="0.3">
      <c r="A2816" t="s">
        <v>1350</v>
      </c>
      <c r="B2816" t="s">
        <v>1931</v>
      </c>
      <c r="C2816" t="s">
        <v>1932</v>
      </c>
      <c r="D2816" t="s">
        <v>88</v>
      </c>
      <c r="E2816">
        <v>7400</v>
      </c>
      <c r="F2816" t="s">
        <v>1415</v>
      </c>
      <c r="G2816" t="s">
        <v>1415</v>
      </c>
    </row>
    <row r="2817" spans="1:7" x14ac:dyDescent="0.3">
      <c r="A2817" t="s">
        <v>1774</v>
      </c>
      <c r="B2817" t="s">
        <v>6204</v>
      </c>
      <c r="C2817" t="s">
        <v>1224</v>
      </c>
      <c r="D2817" t="s">
        <v>88</v>
      </c>
      <c r="E2817">
        <v>7400</v>
      </c>
      <c r="F2817" t="s">
        <v>1415</v>
      </c>
      <c r="G2817" t="s">
        <v>1415</v>
      </c>
    </row>
    <row r="2818" spans="1:7" x14ac:dyDescent="0.3">
      <c r="A2818" t="s">
        <v>1770</v>
      </c>
      <c r="B2818" t="s">
        <v>6204</v>
      </c>
      <c r="C2818" t="s">
        <v>1224</v>
      </c>
      <c r="D2818" t="s">
        <v>88</v>
      </c>
      <c r="E2818">
        <v>7400</v>
      </c>
      <c r="F2818" t="s">
        <v>1415</v>
      </c>
      <c r="G2818" t="s">
        <v>1415</v>
      </c>
    </row>
    <row r="2819" spans="1:7" x14ac:dyDescent="0.3">
      <c r="A2819" t="s">
        <v>1774</v>
      </c>
      <c r="B2819" t="s">
        <v>4171</v>
      </c>
      <c r="C2819" t="s">
        <v>1248</v>
      </c>
      <c r="D2819" t="s">
        <v>85</v>
      </c>
      <c r="E2819">
        <v>1800</v>
      </c>
      <c r="F2819" t="s">
        <v>85</v>
      </c>
      <c r="G2819" t="s">
        <v>85</v>
      </c>
    </row>
    <row r="2820" spans="1:7" x14ac:dyDescent="0.3">
      <c r="A2820" t="s">
        <v>1770</v>
      </c>
      <c r="B2820" t="s">
        <v>4171</v>
      </c>
      <c r="C2820" t="s">
        <v>1248</v>
      </c>
      <c r="D2820" t="s">
        <v>85</v>
      </c>
      <c r="E2820">
        <v>1800</v>
      </c>
      <c r="F2820" t="s">
        <v>85</v>
      </c>
      <c r="G2820" t="s">
        <v>85</v>
      </c>
    </row>
    <row r="2821" spans="1:7" x14ac:dyDescent="0.3">
      <c r="A2821" t="s">
        <v>4106</v>
      </c>
      <c r="B2821" t="s">
        <v>4172</v>
      </c>
      <c r="C2821" t="s">
        <v>1248</v>
      </c>
      <c r="D2821" t="s">
        <v>85</v>
      </c>
      <c r="E2821">
        <v>1800</v>
      </c>
      <c r="F2821" t="s">
        <v>85</v>
      </c>
      <c r="G2821" t="s">
        <v>85</v>
      </c>
    </row>
    <row r="2822" spans="1:7" x14ac:dyDescent="0.3">
      <c r="A2822" t="s">
        <v>4173</v>
      </c>
      <c r="B2822" t="s">
        <v>4175</v>
      </c>
      <c r="C2822" t="s">
        <v>1248</v>
      </c>
      <c r="D2822" t="s">
        <v>85</v>
      </c>
      <c r="E2822">
        <v>1900</v>
      </c>
      <c r="F2822" t="s">
        <v>85</v>
      </c>
      <c r="G2822" t="s">
        <v>85</v>
      </c>
    </row>
    <row r="2823" spans="1:7" x14ac:dyDescent="0.3">
      <c r="A2823" t="s">
        <v>1774</v>
      </c>
      <c r="B2823" t="s">
        <v>4175</v>
      </c>
      <c r="C2823" t="s">
        <v>1248</v>
      </c>
      <c r="D2823" t="s">
        <v>85</v>
      </c>
      <c r="E2823">
        <v>1900</v>
      </c>
      <c r="F2823" t="s">
        <v>85</v>
      </c>
      <c r="G2823" t="s">
        <v>85</v>
      </c>
    </row>
    <row r="2824" spans="1:7" x14ac:dyDescent="0.3">
      <c r="A2824" t="s">
        <v>1949</v>
      </c>
      <c r="B2824" t="s">
        <v>4175</v>
      </c>
      <c r="C2824" t="s">
        <v>1248</v>
      </c>
      <c r="D2824" t="s">
        <v>85</v>
      </c>
      <c r="E2824">
        <v>1900</v>
      </c>
      <c r="F2824" t="s">
        <v>85</v>
      </c>
      <c r="G2824" t="s">
        <v>85</v>
      </c>
    </row>
    <row r="2825" spans="1:7" x14ac:dyDescent="0.3">
      <c r="A2825" t="s">
        <v>1770</v>
      </c>
      <c r="B2825" t="s">
        <v>4175</v>
      </c>
      <c r="C2825" t="s">
        <v>1248</v>
      </c>
      <c r="D2825" t="s">
        <v>85</v>
      </c>
      <c r="E2825">
        <v>1900</v>
      </c>
      <c r="F2825" t="s">
        <v>85</v>
      </c>
      <c r="G2825" t="s">
        <v>85</v>
      </c>
    </row>
    <row r="2826" spans="1:7" x14ac:dyDescent="0.3">
      <c r="A2826" t="s">
        <v>4106</v>
      </c>
      <c r="B2826" t="s">
        <v>4181</v>
      </c>
      <c r="C2826" t="s">
        <v>1248</v>
      </c>
      <c r="D2826" t="s">
        <v>85</v>
      </c>
      <c r="E2826">
        <v>1900</v>
      </c>
      <c r="F2826" t="s">
        <v>85</v>
      </c>
      <c r="G2826" t="s">
        <v>85</v>
      </c>
    </row>
    <row r="2827" spans="1:7" x14ac:dyDescent="0.3">
      <c r="A2827" t="s">
        <v>1774</v>
      </c>
      <c r="B2827" t="s">
        <v>6521</v>
      </c>
      <c r="C2827" t="s">
        <v>6520</v>
      </c>
      <c r="D2827" t="s">
        <v>85</v>
      </c>
      <c r="E2827">
        <v>3000</v>
      </c>
      <c r="F2827" t="s">
        <v>85</v>
      </c>
      <c r="G2827" t="s">
        <v>85</v>
      </c>
    </row>
    <row r="2828" spans="1:7" x14ac:dyDescent="0.3">
      <c r="A2828" t="s">
        <v>1774</v>
      </c>
      <c r="B2828" t="s">
        <v>6522</v>
      </c>
      <c r="C2828" t="s">
        <v>6520</v>
      </c>
      <c r="D2828" t="s">
        <v>85</v>
      </c>
      <c r="E2828">
        <v>3000</v>
      </c>
      <c r="F2828" t="s">
        <v>85</v>
      </c>
      <c r="G2828" t="s">
        <v>85</v>
      </c>
    </row>
    <row r="2829" spans="1:7" x14ac:dyDescent="0.3">
      <c r="A2829" t="s">
        <v>1774</v>
      </c>
      <c r="B2829" t="s">
        <v>6631</v>
      </c>
      <c r="C2829" t="s">
        <v>6630</v>
      </c>
      <c r="D2829" t="s">
        <v>85</v>
      </c>
      <c r="E2829">
        <v>4300</v>
      </c>
      <c r="F2829" t="s">
        <v>85</v>
      </c>
      <c r="G2829" t="s">
        <v>85</v>
      </c>
    </row>
    <row r="2830" spans="1:7" x14ac:dyDescent="0.3">
      <c r="A2830" t="s">
        <v>1774</v>
      </c>
      <c r="B2830" t="s">
        <v>2018</v>
      </c>
      <c r="C2830" t="s">
        <v>481</v>
      </c>
      <c r="D2830" t="s">
        <v>85</v>
      </c>
      <c r="E2830">
        <v>4300</v>
      </c>
      <c r="F2830" t="s">
        <v>85</v>
      </c>
      <c r="G2830" t="s">
        <v>85</v>
      </c>
    </row>
    <row r="2831" spans="1:7" x14ac:dyDescent="0.3">
      <c r="A2831" t="s">
        <v>1774</v>
      </c>
      <c r="B2831" t="s">
        <v>2019</v>
      </c>
      <c r="C2831" t="s">
        <v>481</v>
      </c>
      <c r="D2831" t="s">
        <v>85</v>
      </c>
      <c r="E2831">
        <v>4300</v>
      </c>
      <c r="F2831" t="s">
        <v>85</v>
      </c>
      <c r="G2831" t="s">
        <v>85</v>
      </c>
    </row>
    <row r="2832" spans="1:7" x14ac:dyDescent="0.3">
      <c r="A2832" t="s">
        <v>1774</v>
      </c>
      <c r="B2832" t="s">
        <v>2020</v>
      </c>
      <c r="C2832" t="s">
        <v>481</v>
      </c>
      <c r="D2832" t="s">
        <v>85</v>
      </c>
      <c r="E2832">
        <v>4300</v>
      </c>
      <c r="F2832" t="s">
        <v>85</v>
      </c>
      <c r="G2832" t="s">
        <v>85</v>
      </c>
    </row>
    <row r="2833" spans="1:7" x14ac:dyDescent="0.3">
      <c r="A2833" t="s">
        <v>1774</v>
      </c>
      <c r="B2833" t="s">
        <v>2021</v>
      </c>
      <c r="C2833" t="s">
        <v>481</v>
      </c>
      <c r="D2833" t="s">
        <v>85</v>
      </c>
      <c r="E2833">
        <v>4300</v>
      </c>
      <c r="F2833" t="s">
        <v>85</v>
      </c>
      <c r="G2833" t="s">
        <v>85</v>
      </c>
    </row>
    <row r="2834" spans="1:7" x14ac:dyDescent="0.3">
      <c r="A2834" t="s">
        <v>1774</v>
      </c>
      <c r="B2834" t="s">
        <v>2009</v>
      </c>
      <c r="C2834" t="s">
        <v>481</v>
      </c>
      <c r="D2834" t="s">
        <v>85</v>
      </c>
      <c r="E2834">
        <v>4060</v>
      </c>
      <c r="F2834" t="s">
        <v>85</v>
      </c>
      <c r="G2834" t="s">
        <v>85</v>
      </c>
    </row>
    <row r="2835" spans="1:7" x14ac:dyDescent="0.3">
      <c r="A2835" t="s">
        <v>2010</v>
      </c>
      <c r="B2835" t="s">
        <v>2011</v>
      </c>
      <c r="C2835" t="s">
        <v>481</v>
      </c>
      <c r="D2835" t="s">
        <v>85</v>
      </c>
      <c r="E2835">
        <v>4060</v>
      </c>
      <c r="F2835" t="s">
        <v>85</v>
      </c>
      <c r="G2835" t="s">
        <v>85</v>
      </c>
    </row>
    <row r="2836" spans="1:7" x14ac:dyDescent="0.3">
      <c r="A2836" t="s">
        <v>6658</v>
      </c>
      <c r="B2836" t="s">
        <v>6674</v>
      </c>
      <c r="C2836" t="s">
        <v>6675</v>
      </c>
      <c r="D2836" t="s">
        <v>85</v>
      </c>
      <c r="E2836">
        <v>0</v>
      </c>
      <c r="F2836" t="s">
        <v>85</v>
      </c>
      <c r="G2836" t="s">
        <v>85</v>
      </c>
    </row>
    <row r="2837" spans="1:7" x14ac:dyDescent="0.3">
      <c r="A2837" t="s">
        <v>6678</v>
      </c>
      <c r="B2837" t="s">
        <v>6679</v>
      </c>
      <c r="C2837" t="s">
        <v>6680</v>
      </c>
      <c r="D2837" t="s">
        <v>85</v>
      </c>
      <c r="E2837">
        <v>0</v>
      </c>
      <c r="F2837" t="s">
        <v>85</v>
      </c>
      <c r="G2837" t="s">
        <v>85</v>
      </c>
    </row>
    <row r="2838" spans="1:7" x14ac:dyDescent="0.3">
      <c r="A2838" t="s">
        <v>6661</v>
      </c>
      <c r="B2838" t="s">
        <v>6676</v>
      </c>
      <c r="C2838" t="s">
        <v>6677</v>
      </c>
      <c r="D2838" t="s">
        <v>85</v>
      </c>
      <c r="E2838">
        <v>0</v>
      </c>
      <c r="F2838" t="s">
        <v>85</v>
      </c>
      <c r="G2838" t="s">
        <v>85</v>
      </c>
    </row>
    <row r="2839" spans="1:7" x14ac:dyDescent="0.3">
      <c r="A2839" t="s">
        <v>6692</v>
      </c>
      <c r="B2839" t="s">
        <v>6693</v>
      </c>
      <c r="C2839" t="s">
        <v>6694</v>
      </c>
      <c r="D2839" t="s">
        <v>85</v>
      </c>
      <c r="E2839">
        <v>0</v>
      </c>
      <c r="F2839" t="s">
        <v>85</v>
      </c>
      <c r="G2839" t="s">
        <v>85</v>
      </c>
    </row>
    <row r="2840" spans="1:7" x14ac:dyDescent="0.3">
      <c r="A2840" t="s">
        <v>5502</v>
      </c>
      <c r="B2840" t="s">
        <v>5522</v>
      </c>
      <c r="C2840" t="s">
        <v>5516</v>
      </c>
      <c r="D2840" t="s">
        <v>88</v>
      </c>
      <c r="E2840">
        <v>10000</v>
      </c>
      <c r="F2840" t="s">
        <v>1415</v>
      </c>
      <c r="G2840" t="s">
        <v>1415</v>
      </c>
    </row>
    <row r="2841" spans="1:7" x14ac:dyDescent="0.3">
      <c r="A2841" t="s">
        <v>6689</v>
      </c>
      <c r="B2841" t="s">
        <v>6690</v>
      </c>
      <c r="C2841" t="s">
        <v>6691</v>
      </c>
      <c r="D2841" t="s">
        <v>85</v>
      </c>
      <c r="E2841">
        <v>0</v>
      </c>
      <c r="F2841" t="s">
        <v>85</v>
      </c>
      <c r="G2841" t="s">
        <v>85</v>
      </c>
    </row>
    <row r="2842" spans="1:7" x14ac:dyDescent="0.3">
      <c r="A2842" t="s">
        <v>1643</v>
      </c>
      <c r="B2842" t="s">
        <v>6755</v>
      </c>
      <c r="C2842" t="s">
        <v>6756</v>
      </c>
      <c r="D2842" t="s">
        <v>88</v>
      </c>
      <c r="E2842">
        <v>10886</v>
      </c>
      <c r="F2842" t="s">
        <v>85</v>
      </c>
      <c r="G2842" t="s">
        <v>85</v>
      </c>
    </row>
    <row r="2843" spans="1:7" x14ac:dyDescent="0.3">
      <c r="A2843" t="s">
        <v>1643</v>
      </c>
      <c r="B2843" t="s">
        <v>6757</v>
      </c>
      <c r="C2843" t="s">
        <v>6758</v>
      </c>
      <c r="D2843" t="s">
        <v>88</v>
      </c>
      <c r="E2843">
        <v>10569</v>
      </c>
      <c r="F2843" t="s">
        <v>85</v>
      </c>
      <c r="G2843" t="s">
        <v>85</v>
      </c>
    </row>
    <row r="2844" spans="1:7" x14ac:dyDescent="0.3">
      <c r="A2844" t="s">
        <v>3852</v>
      </c>
      <c r="B2844" t="s">
        <v>3853</v>
      </c>
      <c r="C2844" t="s">
        <v>3854</v>
      </c>
      <c r="D2844" t="s">
        <v>88</v>
      </c>
      <c r="E2844">
        <v>0</v>
      </c>
      <c r="F2844" t="s">
        <v>1415</v>
      </c>
      <c r="G2844" t="s">
        <v>1415</v>
      </c>
    </row>
    <row r="2845" spans="1:7" x14ac:dyDescent="0.3">
      <c r="A2845" t="s">
        <v>4937</v>
      </c>
      <c r="B2845" t="s">
        <v>2393</v>
      </c>
      <c r="C2845" t="s">
        <v>4940</v>
      </c>
      <c r="D2845" t="s">
        <v>85</v>
      </c>
      <c r="E2845">
        <v>700</v>
      </c>
      <c r="F2845" t="s">
        <v>85</v>
      </c>
      <c r="G2845" t="s">
        <v>85</v>
      </c>
    </row>
    <row r="2846" spans="1:7" x14ac:dyDescent="0.3">
      <c r="A2846" t="s">
        <v>2390</v>
      </c>
      <c r="B2846" t="s">
        <v>2393</v>
      </c>
      <c r="C2846" t="s">
        <v>2392</v>
      </c>
      <c r="D2846" t="s">
        <v>85</v>
      </c>
      <c r="E2846">
        <v>700</v>
      </c>
      <c r="F2846" t="s">
        <v>85</v>
      </c>
      <c r="G2846" t="s">
        <v>85</v>
      </c>
    </row>
    <row r="2847" spans="1:7" x14ac:dyDescent="0.3">
      <c r="A2847" t="s">
        <v>6700</v>
      </c>
      <c r="B2847" t="s">
        <v>6701</v>
      </c>
      <c r="C2847" t="s">
        <v>6702</v>
      </c>
      <c r="D2847" t="s">
        <v>85</v>
      </c>
      <c r="E2847">
        <v>0</v>
      </c>
      <c r="F2847" t="s">
        <v>85</v>
      </c>
      <c r="G2847" t="s">
        <v>85</v>
      </c>
    </row>
    <row r="2848" spans="1:7" x14ac:dyDescent="0.3">
      <c r="A2848" t="s">
        <v>2621</v>
      </c>
      <c r="B2848" t="s">
        <v>7933</v>
      </c>
      <c r="C2848" t="s">
        <v>7934</v>
      </c>
      <c r="D2848" t="s">
        <v>85</v>
      </c>
      <c r="E2848">
        <v>1350</v>
      </c>
      <c r="F2848" t="s">
        <v>85</v>
      </c>
      <c r="G2848" t="s">
        <v>85</v>
      </c>
    </row>
    <row r="2849" spans="1:7" x14ac:dyDescent="0.3">
      <c r="A2849" t="s">
        <v>6703</v>
      </c>
      <c r="B2849" t="s">
        <v>6704</v>
      </c>
      <c r="C2849" t="s">
        <v>880</v>
      </c>
      <c r="D2849" t="s">
        <v>85</v>
      </c>
      <c r="E2849">
        <v>930</v>
      </c>
      <c r="F2849" t="s">
        <v>85</v>
      </c>
      <c r="G2849" t="s">
        <v>85</v>
      </c>
    </row>
    <row r="2850" spans="1:7" x14ac:dyDescent="0.3">
      <c r="A2850" t="s">
        <v>3090</v>
      </c>
      <c r="B2850" t="s">
        <v>6705</v>
      </c>
      <c r="C2850" t="s">
        <v>6706</v>
      </c>
      <c r="D2850" t="s">
        <v>85</v>
      </c>
      <c r="E2850">
        <v>0</v>
      </c>
      <c r="F2850" t="s">
        <v>85</v>
      </c>
      <c r="G2850" t="s">
        <v>85</v>
      </c>
    </row>
    <row r="2851" spans="1:7" x14ac:dyDescent="0.3">
      <c r="A2851" t="s">
        <v>6710</v>
      </c>
      <c r="B2851" t="s">
        <v>6711</v>
      </c>
      <c r="C2851" t="s">
        <v>6712</v>
      </c>
      <c r="D2851" t="s">
        <v>85</v>
      </c>
      <c r="E2851">
        <v>816</v>
      </c>
      <c r="F2851" t="s">
        <v>85</v>
      </c>
      <c r="G2851" t="s">
        <v>85</v>
      </c>
    </row>
    <row r="2852" spans="1:7" x14ac:dyDescent="0.3">
      <c r="A2852" t="s">
        <v>7481</v>
      </c>
      <c r="B2852" t="s">
        <v>7482</v>
      </c>
      <c r="C2852" t="s">
        <v>7483</v>
      </c>
      <c r="D2852" t="s">
        <v>85</v>
      </c>
      <c r="E2852">
        <v>520</v>
      </c>
      <c r="F2852" t="s">
        <v>85</v>
      </c>
      <c r="G2852" t="s">
        <v>85</v>
      </c>
    </row>
    <row r="2853" spans="1:7" x14ac:dyDescent="0.3">
      <c r="A2853" t="s">
        <v>7937</v>
      </c>
      <c r="B2853" t="s">
        <v>7939</v>
      </c>
      <c r="C2853" t="s">
        <v>7938</v>
      </c>
      <c r="D2853" t="s">
        <v>85</v>
      </c>
      <c r="E2853">
        <v>700</v>
      </c>
      <c r="F2853" t="s">
        <v>85</v>
      </c>
      <c r="G2853" t="s">
        <v>85</v>
      </c>
    </row>
    <row r="2854" spans="1:7" x14ac:dyDescent="0.3">
      <c r="A2854" t="s">
        <v>3313</v>
      </c>
      <c r="B2854" t="s">
        <v>3314</v>
      </c>
      <c r="C2854" t="s">
        <v>3315</v>
      </c>
      <c r="D2854" t="s">
        <v>85</v>
      </c>
      <c r="E2854">
        <v>0</v>
      </c>
      <c r="F2854" t="s">
        <v>85</v>
      </c>
      <c r="G2854" t="s">
        <v>85</v>
      </c>
    </row>
    <row r="2855" spans="1:7" x14ac:dyDescent="0.3">
      <c r="A2855" t="s">
        <v>3116</v>
      </c>
      <c r="B2855" t="s">
        <v>3314</v>
      </c>
      <c r="C2855" t="s">
        <v>6713</v>
      </c>
      <c r="D2855" t="s">
        <v>85</v>
      </c>
      <c r="E2855">
        <v>0</v>
      </c>
      <c r="F2855" t="s">
        <v>85</v>
      </c>
      <c r="G2855" t="s">
        <v>85</v>
      </c>
    </row>
    <row r="2856" spans="1:7" x14ac:dyDescent="0.3">
      <c r="A2856" t="s">
        <v>2193</v>
      </c>
      <c r="B2856" t="s">
        <v>4476</v>
      </c>
      <c r="C2856" t="s">
        <v>1302</v>
      </c>
      <c r="D2856" t="s">
        <v>88</v>
      </c>
      <c r="E2856">
        <v>10433</v>
      </c>
      <c r="F2856" t="s">
        <v>1415</v>
      </c>
      <c r="G2856" t="s">
        <v>1415</v>
      </c>
    </row>
    <row r="2857" spans="1:7" x14ac:dyDescent="0.3">
      <c r="A2857" t="s">
        <v>6719</v>
      </c>
      <c r="B2857" t="s">
        <v>6720</v>
      </c>
      <c r="C2857" t="s">
        <v>6721</v>
      </c>
      <c r="D2857" t="s">
        <v>85</v>
      </c>
      <c r="E2857">
        <v>0</v>
      </c>
      <c r="F2857" t="s">
        <v>85</v>
      </c>
      <c r="G2857" t="s">
        <v>85</v>
      </c>
    </row>
    <row r="2858" spans="1:7" x14ac:dyDescent="0.3">
      <c r="A2858" t="s">
        <v>6128</v>
      </c>
      <c r="B2858" t="s">
        <v>6129</v>
      </c>
      <c r="C2858" t="s">
        <v>6130</v>
      </c>
      <c r="D2858" t="s">
        <v>85</v>
      </c>
      <c r="E2858">
        <v>0</v>
      </c>
      <c r="F2858" t="s">
        <v>85</v>
      </c>
      <c r="G2858" t="s">
        <v>85</v>
      </c>
    </row>
    <row r="2859" spans="1:7" x14ac:dyDescent="0.3">
      <c r="A2859" t="s">
        <v>6727</v>
      </c>
      <c r="B2859" t="s">
        <v>6728</v>
      </c>
      <c r="C2859" t="s">
        <v>6729</v>
      </c>
      <c r="D2859" t="s">
        <v>85</v>
      </c>
      <c r="E2859">
        <v>600</v>
      </c>
      <c r="F2859" t="s">
        <v>85</v>
      </c>
      <c r="G2859" t="s">
        <v>85</v>
      </c>
    </row>
    <row r="2860" spans="1:7" x14ac:dyDescent="0.3">
      <c r="A2860" t="s">
        <v>2171</v>
      </c>
      <c r="B2860" t="s">
        <v>2273</v>
      </c>
      <c r="C2860" t="s">
        <v>2272</v>
      </c>
      <c r="D2860" t="s">
        <v>85</v>
      </c>
      <c r="E2860">
        <v>2971</v>
      </c>
      <c r="F2860" t="s">
        <v>85</v>
      </c>
      <c r="G2860" t="s">
        <v>85</v>
      </c>
    </row>
    <row r="2861" spans="1:7" x14ac:dyDescent="0.3">
      <c r="A2861" t="s">
        <v>4751</v>
      </c>
      <c r="B2861" t="s">
        <v>6741</v>
      </c>
      <c r="C2861" t="s">
        <v>6742</v>
      </c>
      <c r="D2861" t="s">
        <v>85</v>
      </c>
      <c r="E2861">
        <v>974</v>
      </c>
      <c r="F2861" t="s">
        <v>85</v>
      </c>
      <c r="G2861" t="s">
        <v>85</v>
      </c>
    </row>
    <row r="2862" spans="1:7" x14ac:dyDescent="0.3">
      <c r="A2862" t="s">
        <v>6749</v>
      </c>
      <c r="B2862" t="s">
        <v>6750</v>
      </c>
      <c r="C2862" t="s">
        <v>6751</v>
      </c>
      <c r="D2862" t="s">
        <v>85</v>
      </c>
      <c r="E2862">
        <v>0</v>
      </c>
      <c r="F2862" t="s">
        <v>85</v>
      </c>
      <c r="G2862" t="s">
        <v>85</v>
      </c>
    </row>
    <row r="2863" spans="1:7" x14ac:dyDescent="0.3">
      <c r="A2863" t="s">
        <v>6759</v>
      </c>
      <c r="B2863" t="s">
        <v>6760</v>
      </c>
      <c r="C2863" t="s">
        <v>6761</v>
      </c>
      <c r="D2863" t="s">
        <v>85</v>
      </c>
      <c r="E2863">
        <v>680</v>
      </c>
      <c r="F2863" t="s">
        <v>85</v>
      </c>
      <c r="G2863" t="s">
        <v>85</v>
      </c>
    </row>
    <row r="2864" spans="1:7" x14ac:dyDescent="0.3">
      <c r="A2864" t="s">
        <v>2521</v>
      </c>
      <c r="B2864" t="s">
        <v>2522</v>
      </c>
      <c r="C2864" t="s">
        <v>2523</v>
      </c>
      <c r="D2864" t="s">
        <v>85</v>
      </c>
      <c r="E2864">
        <v>473</v>
      </c>
      <c r="F2864" t="s">
        <v>85</v>
      </c>
      <c r="G2864" t="s">
        <v>85</v>
      </c>
    </row>
    <row r="2865" spans="1:7" x14ac:dyDescent="0.3">
      <c r="A2865" t="s">
        <v>2496</v>
      </c>
      <c r="B2865" t="s">
        <v>2497</v>
      </c>
      <c r="C2865" t="s">
        <v>2498</v>
      </c>
      <c r="D2865" t="s">
        <v>88</v>
      </c>
      <c r="E2865">
        <v>104300</v>
      </c>
      <c r="F2865" t="s">
        <v>88</v>
      </c>
      <c r="G2865" t="s">
        <v>1826</v>
      </c>
    </row>
    <row r="2866" spans="1:7" x14ac:dyDescent="0.3">
      <c r="A2866" t="s">
        <v>2496</v>
      </c>
      <c r="B2866" t="s">
        <v>6762</v>
      </c>
      <c r="C2866" t="s">
        <v>220</v>
      </c>
      <c r="D2866" t="s">
        <v>85</v>
      </c>
      <c r="E2866">
        <v>6220</v>
      </c>
      <c r="F2866" t="s">
        <v>85</v>
      </c>
      <c r="G2866" t="s">
        <v>85</v>
      </c>
    </row>
    <row r="2867" spans="1:7" x14ac:dyDescent="0.3">
      <c r="A2867" t="s">
        <v>5690</v>
      </c>
      <c r="B2867" t="s">
        <v>6763</v>
      </c>
      <c r="C2867" t="s">
        <v>6764</v>
      </c>
      <c r="D2867" t="s">
        <v>85</v>
      </c>
      <c r="E2867">
        <v>0</v>
      </c>
      <c r="F2867" t="s">
        <v>85</v>
      </c>
      <c r="G2867" t="s">
        <v>85</v>
      </c>
    </row>
    <row r="2868" spans="1:7" x14ac:dyDescent="0.3">
      <c r="A2868" t="s">
        <v>1518</v>
      </c>
      <c r="B2868" t="s">
        <v>1570</v>
      </c>
      <c r="C2868" t="s">
        <v>1571</v>
      </c>
      <c r="D2868" t="s">
        <v>85</v>
      </c>
      <c r="E2868">
        <v>0</v>
      </c>
      <c r="F2868" t="s">
        <v>85</v>
      </c>
      <c r="G2868" t="s">
        <v>85</v>
      </c>
    </row>
    <row r="2869" spans="1:7" x14ac:dyDescent="0.3">
      <c r="A2869" t="s">
        <v>4265</v>
      </c>
      <c r="B2869" t="s">
        <v>6765</v>
      </c>
      <c r="C2869" t="s">
        <v>6766</v>
      </c>
      <c r="D2869" t="s">
        <v>85</v>
      </c>
      <c r="E2869">
        <v>0</v>
      </c>
      <c r="F2869" t="s">
        <v>85</v>
      </c>
      <c r="G2869" t="s">
        <v>85</v>
      </c>
    </row>
    <row r="2870" spans="1:7" x14ac:dyDescent="0.3">
      <c r="A2870" t="s">
        <v>5678</v>
      </c>
      <c r="B2870" t="s">
        <v>6772</v>
      </c>
      <c r="C2870" t="s">
        <v>6773</v>
      </c>
      <c r="D2870" t="s">
        <v>85</v>
      </c>
      <c r="E2870">
        <v>0</v>
      </c>
      <c r="F2870" t="s">
        <v>85</v>
      </c>
      <c r="G2870" t="s">
        <v>85</v>
      </c>
    </row>
    <row r="2871" spans="1:7" x14ac:dyDescent="0.3">
      <c r="A2871" t="s">
        <v>6774</v>
      </c>
      <c r="B2871" t="s">
        <v>6775</v>
      </c>
      <c r="C2871" t="s">
        <v>6776</v>
      </c>
      <c r="D2871" t="s">
        <v>85</v>
      </c>
      <c r="E2871">
        <v>0</v>
      </c>
      <c r="F2871" t="s">
        <v>85</v>
      </c>
      <c r="G2871" t="s">
        <v>85</v>
      </c>
    </row>
    <row r="2872" spans="1:7" x14ac:dyDescent="0.3">
      <c r="A2872" t="s">
        <v>1598</v>
      </c>
      <c r="B2872" t="s">
        <v>6769</v>
      </c>
      <c r="C2872" t="s">
        <v>6770</v>
      </c>
      <c r="D2872" t="s">
        <v>85</v>
      </c>
      <c r="E2872">
        <v>500</v>
      </c>
      <c r="F2872" t="s">
        <v>85</v>
      </c>
      <c r="G2872" t="s">
        <v>85</v>
      </c>
    </row>
    <row r="2873" spans="1:7" x14ac:dyDescent="0.3">
      <c r="A2873" t="s">
        <v>5309</v>
      </c>
      <c r="B2873" t="s">
        <v>5310</v>
      </c>
      <c r="C2873" t="s">
        <v>5311</v>
      </c>
      <c r="D2873" t="s">
        <v>85</v>
      </c>
      <c r="E2873">
        <v>600</v>
      </c>
      <c r="F2873" t="s">
        <v>85</v>
      </c>
      <c r="G2873" t="s">
        <v>85</v>
      </c>
    </row>
    <row r="2874" spans="1:7" x14ac:dyDescent="0.3">
      <c r="A2874" t="s">
        <v>2293</v>
      </c>
      <c r="B2874" t="s">
        <v>5310</v>
      </c>
      <c r="C2874" t="s">
        <v>6771</v>
      </c>
      <c r="D2874" t="s">
        <v>85</v>
      </c>
      <c r="E2874">
        <v>2405</v>
      </c>
      <c r="F2874" t="s">
        <v>85</v>
      </c>
      <c r="G2874" t="s">
        <v>85</v>
      </c>
    </row>
    <row r="2875" spans="1:7" x14ac:dyDescent="0.3">
      <c r="A2875" t="s">
        <v>6777</v>
      </c>
      <c r="B2875" t="s">
        <v>6778</v>
      </c>
      <c r="C2875" t="s">
        <v>6779</v>
      </c>
      <c r="D2875" t="s">
        <v>85</v>
      </c>
      <c r="E2875">
        <v>0</v>
      </c>
      <c r="F2875" t="s">
        <v>85</v>
      </c>
      <c r="G2875" t="s">
        <v>85</v>
      </c>
    </row>
    <row r="2876" spans="1:7" x14ac:dyDescent="0.3">
      <c r="A2876" t="s">
        <v>6782</v>
      </c>
      <c r="B2876" t="s">
        <v>6783</v>
      </c>
      <c r="C2876" t="s">
        <v>6784</v>
      </c>
      <c r="D2876" t="s">
        <v>85</v>
      </c>
      <c r="E2876">
        <v>0</v>
      </c>
      <c r="F2876" t="s">
        <v>85</v>
      </c>
      <c r="G2876" t="s">
        <v>85</v>
      </c>
    </row>
    <row r="2877" spans="1:7" x14ac:dyDescent="0.3">
      <c r="A2877" t="s">
        <v>2496</v>
      </c>
      <c r="B2877" t="s">
        <v>6839</v>
      </c>
      <c r="C2877" t="s">
        <v>6840</v>
      </c>
      <c r="D2877" t="s">
        <v>88</v>
      </c>
      <c r="E2877">
        <v>12292</v>
      </c>
      <c r="F2877" t="s">
        <v>85</v>
      </c>
      <c r="G2877" t="s">
        <v>85</v>
      </c>
    </row>
    <row r="2878" spans="1:7" x14ac:dyDescent="0.3">
      <c r="A2878" t="s">
        <v>1770</v>
      </c>
      <c r="B2878" t="s">
        <v>1773</v>
      </c>
      <c r="C2878" t="s">
        <v>1769</v>
      </c>
      <c r="D2878" t="s">
        <v>85</v>
      </c>
      <c r="E2878">
        <v>1590</v>
      </c>
      <c r="F2878" t="s">
        <v>85</v>
      </c>
      <c r="G2878" t="s">
        <v>85</v>
      </c>
    </row>
    <row r="2879" spans="1:7" x14ac:dyDescent="0.3">
      <c r="A2879" t="s">
        <v>1767</v>
      </c>
      <c r="B2879" t="s">
        <v>1768</v>
      </c>
      <c r="C2879" t="s">
        <v>1769</v>
      </c>
      <c r="D2879" t="s">
        <v>85</v>
      </c>
      <c r="E2879">
        <v>1500</v>
      </c>
      <c r="F2879" t="s">
        <v>85</v>
      </c>
      <c r="G2879" t="s">
        <v>85</v>
      </c>
    </row>
    <row r="2880" spans="1:7" x14ac:dyDescent="0.3">
      <c r="A2880" t="s">
        <v>1770</v>
      </c>
      <c r="B2880" t="s">
        <v>1768</v>
      </c>
      <c r="C2880" t="s">
        <v>1769</v>
      </c>
      <c r="D2880" t="s">
        <v>85</v>
      </c>
      <c r="E2880">
        <v>1500</v>
      </c>
      <c r="F2880" t="s">
        <v>85</v>
      </c>
      <c r="G2880" t="s">
        <v>85</v>
      </c>
    </row>
    <row r="2881" spans="1:7" x14ac:dyDescent="0.3">
      <c r="A2881" t="s">
        <v>1772</v>
      </c>
      <c r="B2881" t="s">
        <v>1768</v>
      </c>
      <c r="C2881" t="s">
        <v>1769</v>
      </c>
      <c r="D2881" t="s">
        <v>85</v>
      </c>
      <c r="E2881">
        <v>1500</v>
      </c>
      <c r="F2881" t="s">
        <v>85</v>
      </c>
      <c r="G2881" t="s">
        <v>85</v>
      </c>
    </row>
    <row r="2882" spans="1:7" x14ac:dyDescent="0.3">
      <c r="A2882" t="s">
        <v>1777</v>
      </c>
      <c r="B2882" t="s">
        <v>1778</v>
      </c>
      <c r="C2882" t="s">
        <v>1779</v>
      </c>
      <c r="D2882" t="s">
        <v>85</v>
      </c>
      <c r="E2882">
        <v>2100</v>
      </c>
      <c r="F2882" t="s">
        <v>85</v>
      </c>
      <c r="G2882" t="s">
        <v>85</v>
      </c>
    </row>
    <row r="2883" spans="1:7" x14ac:dyDescent="0.3">
      <c r="A2883" t="s">
        <v>1781</v>
      </c>
      <c r="B2883" t="s">
        <v>1778</v>
      </c>
      <c r="C2883" t="s">
        <v>1779</v>
      </c>
      <c r="D2883" t="s">
        <v>85</v>
      </c>
      <c r="E2883">
        <v>2100</v>
      </c>
      <c r="F2883" t="s">
        <v>85</v>
      </c>
      <c r="G2883" t="s">
        <v>85</v>
      </c>
    </row>
    <row r="2884" spans="1:7" x14ac:dyDescent="0.3">
      <c r="A2884" t="s">
        <v>1770</v>
      </c>
      <c r="B2884" t="s">
        <v>1778</v>
      </c>
      <c r="C2884" t="s">
        <v>1779</v>
      </c>
      <c r="D2884" t="s">
        <v>85</v>
      </c>
      <c r="E2884">
        <v>2100</v>
      </c>
      <c r="F2884" t="s">
        <v>85</v>
      </c>
      <c r="G2884" t="s">
        <v>85</v>
      </c>
    </row>
    <row r="2885" spans="1:7" x14ac:dyDescent="0.3">
      <c r="A2885" t="s">
        <v>1757</v>
      </c>
      <c r="B2885" t="s">
        <v>1780</v>
      </c>
      <c r="C2885" t="s">
        <v>1779</v>
      </c>
      <c r="D2885" t="s">
        <v>85</v>
      </c>
      <c r="E2885">
        <v>2100</v>
      </c>
      <c r="F2885" t="s">
        <v>85</v>
      </c>
      <c r="G2885" t="s">
        <v>85</v>
      </c>
    </row>
    <row r="2886" spans="1:7" x14ac:dyDescent="0.3">
      <c r="A2886" t="s">
        <v>6789</v>
      </c>
      <c r="B2886" t="s">
        <v>6790</v>
      </c>
      <c r="C2886" t="s">
        <v>6791</v>
      </c>
      <c r="D2886" t="s">
        <v>85</v>
      </c>
      <c r="E2886">
        <v>0</v>
      </c>
      <c r="F2886" t="s">
        <v>85</v>
      </c>
      <c r="G2886" t="s">
        <v>85</v>
      </c>
    </row>
    <row r="2887" spans="1:7" x14ac:dyDescent="0.3">
      <c r="A2887" t="s">
        <v>6792</v>
      </c>
      <c r="B2887" t="s">
        <v>6790</v>
      </c>
      <c r="C2887" t="s">
        <v>6793</v>
      </c>
      <c r="D2887" t="s">
        <v>85</v>
      </c>
      <c r="E2887">
        <v>0</v>
      </c>
      <c r="F2887" t="s">
        <v>85</v>
      </c>
      <c r="G2887" t="s">
        <v>85</v>
      </c>
    </row>
    <row r="2888" spans="1:7" x14ac:dyDescent="0.3">
      <c r="A2888" t="s">
        <v>4343</v>
      </c>
      <c r="B2888" t="s">
        <v>4426</v>
      </c>
      <c r="C2888" t="s">
        <v>4421</v>
      </c>
      <c r="D2888" t="s">
        <v>88</v>
      </c>
      <c r="E2888">
        <v>33340</v>
      </c>
      <c r="F2888" t="s">
        <v>1415</v>
      </c>
      <c r="G2888" t="s">
        <v>1415</v>
      </c>
    </row>
    <row r="2889" spans="1:7" x14ac:dyDescent="0.3">
      <c r="A2889" t="s">
        <v>3191</v>
      </c>
      <c r="B2889" t="s">
        <v>4049</v>
      </c>
      <c r="C2889" t="s">
        <v>4050</v>
      </c>
      <c r="D2889" t="s">
        <v>85</v>
      </c>
      <c r="E2889">
        <v>5670</v>
      </c>
      <c r="F2889" t="s">
        <v>85</v>
      </c>
      <c r="G2889" t="s">
        <v>85</v>
      </c>
    </row>
    <row r="2890" spans="1:7" x14ac:dyDescent="0.3">
      <c r="A2890" t="s">
        <v>3191</v>
      </c>
      <c r="B2890" t="s">
        <v>6846</v>
      </c>
      <c r="C2890" t="s">
        <v>6847</v>
      </c>
      <c r="D2890" t="s">
        <v>88</v>
      </c>
      <c r="E2890">
        <v>5996</v>
      </c>
      <c r="F2890" t="s">
        <v>85</v>
      </c>
      <c r="G2890" t="s">
        <v>85</v>
      </c>
    </row>
    <row r="2891" spans="1:7" x14ac:dyDescent="0.3">
      <c r="A2891" t="s">
        <v>3191</v>
      </c>
      <c r="B2891" t="s">
        <v>4591</v>
      </c>
      <c r="C2891" t="s">
        <v>1203</v>
      </c>
      <c r="D2891" t="s">
        <v>85</v>
      </c>
      <c r="E2891">
        <v>3480</v>
      </c>
      <c r="F2891" t="s">
        <v>85</v>
      </c>
      <c r="G2891" t="s">
        <v>85</v>
      </c>
    </row>
    <row r="2892" spans="1:7" x14ac:dyDescent="0.3">
      <c r="A2892" t="s">
        <v>4343</v>
      </c>
      <c r="B2892" t="s">
        <v>6608</v>
      </c>
      <c r="C2892" t="s">
        <v>1218</v>
      </c>
      <c r="D2892" t="s">
        <v>88</v>
      </c>
      <c r="E2892">
        <v>9980</v>
      </c>
      <c r="F2892" t="s">
        <v>1415</v>
      </c>
      <c r="G2892" t="s">
        <v>1415</v>
      </c>
    </row>
    <row r="2893" spans="1:7" x14ac:dyDescent="0.3">
      <c r="A2893" t="s">
        <v>2293</v>
      </c>
      <c r="B2893" t="s">
        <v>6608</v>
      </c>
      <c r="C2893" t="s">
        <v>1218</v>
      </c>
      <c r="D2893" t="s">
        <v>88</v>
      </c>
      <c r="E2893">
        <v>9980</v>
      </c>
      <c r="F2893" t="s">
        <v>1415</v>
      </c>
      <c r="G2893" t="s">
        <v>1415</v>
      </c>
    </row>
    <row r="2894" spans="1:7" x14ac:dyDescent="0.3">
      <c r="A2894" t="s">
        <v>4361</v>
      </c>
      <c r="B2894" t="s">
        <v>4368</v>
      </c>
      <c r="C2894" t="s">
        <v>4362</v>
      </c>
      <c r="D2894" t="s">
        <v>88</v>
      </c>
      <c r="E2894">
        <v>8619</v>
      </c>
      <c r="F2894" t="s">
        <v>1415</v>
      </c>
      <c r="G2894" t="s">
        <v>1415</v>
      </c>
    </row>
    <row r="2895" spans="1:7" x14ac:dyDescent="0.3">
      <c r="A2895" t="s">
        <v>4343</v>
      </c>
      <c r="B2895" t="s">
        <v>4415</v>
      </c>
      <c r="C2895" t="s">
        <v>4404</v>
      </c>
      <c r="D2895" t="s">
        <v>88</v>
      </c>
      <c r="E2895">
        <v>19051</v>
      </c>
      <c r="F2895" t="s">
        <v>1415</v>
      </c>
      <c r="G2895" t="s">
        <v>1415</v>
      </c>
    </row>
    <row r="2896" spans="1:7" x14ac:dyDescent="0.3">
      <c r="A2896" t="s">
        <v>4343</v>
      </c>
      <c r="B2896" t="s">
        <v>6577</v>
      </c>
      <c r="C2896" t="s">
        <v>6568</v>
      </c>
      <c r="D2896" t="s">
        <v>85</v>
      </c>
      <c r="E2896">
        <v>5897</v>
      </c>
      <c r="F2896" t="s">
        <v>85</v>
      </c>
      <c r="G2896" t="s">
        <v>85</v>
      </c>
    </row>
    <row r="2897" spans="1:7" x14ac:dyDescent="0.3">
      <c r="A2897" t="s">
        <v>4343</v>
      </c>
      <c r="B2897" t="s">
        <v>6623</v>
      </c>
      <c r="C2897" t="s">
        <v>6621</v>
      </c>
      <c r="D2897" t="s">
        <v>85</v>
      </c>
      <c r="E2897">
        <v>3584</v>
      </c>
      <c r="F2897" t="s">
        <v>85</v>
      </c>
      <c r="G2897" t="s">
        <v>85</v>
      </c>
    </row>
    <row r="2898" spans="1:7" x14ac:dyDescent="0.3">
      <c r="A2898" t="s">
        <v>4428</v>
      </c>
      <c r="B2898" t="s">
        <v>4431</v>
      </c>
      <c r="C2898" t="s">
        <v>4430</v>
      </c>
      <c r="D2898" t="s">
        <v>88</v>
      </c>
      <c r="E2898">
        <v>10659</v>
      </c>
      <c r="F2898" t="s">
        <v>1415</v>
      </c>
      <c r="G2898" t="s">
        <v>1415</v>
      </c>
    </row>
    <row r="2899" spans="1:7" x14ac:dyDescent="0.3">
      <c r="A2899" t="s">
        <v>3785</v>
      </c>
      <c r="B2899" t="s">
        <v>4431</v>
      </c>
      <c r="C2899" t="s">
        <v>4430</v>
      </c>
      <c r="D2899" t="s">
        <v>88</v>
      </c>
      <c r="E2899">
        <v>10659</v>
      </c>
      <c r="F2899" t="s">
        <v>1415</v>
      </c>
      <c r="G2899" t="s">
        <v>1415</v>
      </c>
    </row>
    <row r="2900" spans="1:7" x14ac:dyDescent="0.3">
      <c r="A2900" t="s">
        <v>4343</v>
      </c>
      <c r="B2900" t="s">
        <v>4431</v>
      </c>
      <c r="C2900" t="s">
        <v>4430</v>
      </c>
      <c r="D2900" t="s">
        <v>88</v>
      </c>
      <c r="E2900">
        <v>10659</v>
      </c>
      <c r="F2900" t="s">
        <v>1415</v>
      </c>
      <c r="G2900" t="s">
        <v>1415</v>
      </c>
    </row>
    <row r="2901" spans="1:7" x14ac:dyDescent="0.3">
      <c r="A2901" t="s">
        <v>4343</v>
      </c>
      <c r="B2901" t="s">
        <v>6578</v>
      </c>
      <c r="C2901" t="s">
        <v>6568</v>
      </c>
      <c r="D2901" t="s">
        <v>85</v>
      </c>
      <c r="E2901">
        <v>5897</v>
      </c>
      <c r="F2901" t="s">
        <v>85</v>
      </c>
      <c r="G2901" t="s">
        <v>85</v>
      </c>
    </row>
    <row r="2902" spans="1:7" x14ac:dyDescent="0.3">
      <c r="A2902" t="s">
        <v>4296</v>
      </c>
      <c r="B2902" t="s">
        <v>4300</v>
      </c>
      <c r="C2902" t="s">
        <v>4298</v>
      </c>
      <c r="D2902" t="s">
        <v>85</v>
      </c>
      <c r="E2902">
        <v>6441</v>
      </c>
      <c r="F2902" t="s">
        <v>85</v>
      </c>
      <c r="G2902" t="s">
        <v>85</v>
      </c>
    </row>
    <row r="2903" spans="1:7" x14ac:dyDescent="0.3">
      <c r="A2903" t="s">
        <v>2131</v>
      </c>
      <c r="B2903" t="s">
        <v>2145</v>
      </c>
      <c r="C2903" t="s">
        <v>547</v>
      </c>
      <c r="D2903" t="s">
        <v>85</v>
      </c>
      <c r="E2903">
        <v>2064</v>
      </c>
      <c r="F2903" t="s">
        <v>85</v>
      </c>
      <c r="G2903" t="s">
        <v>85</v>
      </c>
    </row>
    <row r="2904" spans="1:7" x14ac:dyDescent="0.3">
      <c r="A2904" t="s">
        <v>4187</v>
      </c>
      <c r="B2904" t="s">
        <v>5035</v>
      </c>
      <c r="C2904" t="s">
        <v>5036</v>
      </c>
      <c r="D2904" t="s">
        <v>85</v>
      </c>
      <c r="E2904">
        <v>1034</v>
      </c>
      <c r="F2904" t="s">
        <v>85</v>
      </c>
      <c r="G2904" t="s">
        <v>85</v>
      </c>
    </row>
    <row r="2905" spans="1:7" x14ac:dyDescent="0.3">
      <c r="A2905" t="s">
        <v>3211</v>
      </c>
      <c r="B2905" t="s">
        <v>7025</v>
      </c>
      <c r="C2905" t="s">
        <v>7026</v>
      </c>
      <c r="D2905" t="s">
        <v>85</v>
      </c>
      <c r="E2905">
        <v>0</v>
      </c>
      <c r="F2905" t="s">
        <v>85</v>
      </c>
      <c r="G2905" t="s">
        <v>85</v>
      </c>
    </row>
    <row r="2906" spans="1:7" x14ac:dyDescent="0.3">
      <c r="A2906" t="s">
        <v>2238</v>
      </c>
      <c r="B2906" t="s">
        <v>2270</v>
      </c>
      <c r="C2906" t="s">
        <v>4213</v>
      </c>
      <c r="D2906" t="s">
        <v>88</v>
      </c>
      <c r="E2906">
        <v>52095</v>
      </c>
      <c r="F2906" t="s">
        <v>88</v>
      </c>
      <c r="G2906" t="s">
        <v>1475</v>
      </c>
    </row>
    <row r="2907" spans="1:7" x14ac:dyDescent="0.3">
      <c r="A2907" t="s">
        <v>2131</v>
      </c>
      <c r="B2907" t="s">
        <v>2270</v>
      </c>
      <c r="C2907" t="s">
        <v>2260</v>
      </c>
      <c r="D2907" t="s">
        <v>85</v>
      </c>
      <c r="E2907">
        <v>5534</v>
      </c>
      <c r="F2907" t="s">
        <v>85</v>
      </c>
      <c r="G2907" t="s">
        <v>85</v>
      </c>
    </row>
    <row r="2908" spans="1:7" x14ac:dyDescent="0.3">
      <c r="A2908" t="s">
        <v>3057</v>
      </c>
      <c r="B2908" t="s">
        <v>5217</v>
      </c>
      <c r="C2908" t="s">
        <v>5218</v>
      </c>
      <c r="D2908" t="s">
        <v>85</v>
      </c>
      <c r="E2908">
        <v>1610</v>
      </c>
      <c r="F2908" t="s">
        <v>85</v>
      </c>
      <c r="G2908" t="s">
        <v>85</v>
      </c>
    </row>
    <row r="2909" spans="1:7" x14ac:dyDescent="0.3">
      <c r="A2909" t="s">
        <v>4858</v>
      </c>
      <c r="B2909" t="s">
        <v>4865</v>
      </c>
      <c r="C2909" t="s">
        <v>4864</v>
      </c>
      <c r="D2909" t="s">
        <v>85</v>
      </c>
      <c r="E2909">
        <v>3400</v>
      </c>
      <c r="F2909" t="s">
        <v>85</v>
      </c>
      <c r="G2909" t="s">
        <v>85</v>
      </c>
    </row>
    <row r="2910" spans="1:7" x14ac:dyDescent="0.3">
      <c r="A2910" t="s">
        <v>3316</v>
      </c>
      <c r="B2910" t="s">
        <v>6797</v>
      </c>
      <c r="C2910" t="s">
        <v>6798</v>
      </c>
      <c r="D2910" t="s">
        <v>85</v>
      </c>
      <c r="E2910">
        <v>499</v>
      </c>
      <c r="F2910" t="s">
        <v>85</v>
      </c>
      <c r="G2910" t="s">
        <v>85</v>
      </c>
    </row>
    <row r="2911" spans="1:7" x14ac:dyDescent="0.3">
      <c r="A2911" t="s">
        <v>3821</v>
      </c>
      <c r="B2911" t="s">
        <v>3822</v>
      </c>
      <c r="C2911" t="s">
        <v>3823</v>
      </c>
      <c r="D2911" t="s">
        <v>85</v>
      </c>
      <c r="E2911">
        <v>1200</v>
      </c>
      <c r="F2911" t="s">
        <v>85</v>
      </c>
      <c r="G2911" t="s">
        <v>85</v>
      </c>
    </row>
    <row r="2912" spans="1:7" x14ac:dyDescent="0.3">
      <c r="A2912" t="s">
        <v>3821</v>
      </c>
      <c r="B2912" t="s">
        <v>3824</v>
      </c>
      <c r="C2912" t="s">
        <v>3825</v>
      </c>
      <c r="D2912" t="s">
        <v>85</v>
      </c>
      <c r="E2912">
        <v>1160</v>
      </c>
      <c r="F2912" t="s">
        <v>85</v>
      </c>
      <c r="G2912" t="s">
        <v>85</v>
      </c>
    </row>
    <row r="2913" spans="1:7" x14ac:dyDescent="0.3">
      <c r="A2913" t="s">
        <v>6799</v>
      </c>
      <c r="B2913" t="s">
        <v>6807</v>
      </c>
      <c r="C2913" t="s">
        <v>6808</v>
      </c>
      <c r="D2913" t="s">
        <v>85</v>
      </c>
      <c r="E2913">
        <v>330</v>
      </c>
      <c r="F2913" t="s">
        <v>85</v>
      </c>
      <c r="G2913" t="s">
        <v>85</v>
      </c>
    </row>
    <row r="2914" spans="1:7" x14ac:dyDescent="0.3">
      <c r="A2914" t="s">
        <v>6799</v>
      </c>
      <c r="B2914" t="s">
        <v>6809</v>
      </c>
      <c r="C2914" t="s">
        <v>6810</v>
      </c>
      <c r="D2914" t="s">
        <v>85</v>
      </c>
      <c r="E2914">
        <v>590</v>
      </c>
      <c r="F2914" t="s">
        <v>85</v>
      </c>
      <c r="G2914" t="s">
        <v>85</v>
      </c>
    </row>
    <row r="2915" spans="1:7" x14ac:dyDescent="0.3">
      <c r="A2915" t="s">
        <v>6799</v>
      </c>
      <c r="B2915" t="s">
        <v>6813</v>
      </c>
      <c r="C2915" t="s">
        <v>6814</v>
      </c>
      <c r="D2915" t="s">
        <v>85</v>
      </c>
      <c r="E2915">
        <v>0</v>
      </c>
      <c r="F2915" t="s">
        <v>85</v>
      </c>
      <c r="G2915" t="s">
        <v>85</v>
      </c>
    </row>
    <row r="2916" spans="1:7" x14ac:dyDescent="0.3">
      <c r="A2916" t="s">
        <v>6815</v>
      </c>
      <c r="B2916" t="s">
        <v>6816</v>
      </c>
      <c r="C2916" t="s">
        <v>6817</v>
      </c>
      <c r="D2916" t="s">
        <v>88</v>
      </c>
      <c r="E2916">
        <v>12930</v>
      </c>
      <c r="F2916" t="s">
        <v>85</v>
      </c>
      <c r="G2916" t="s">
        <v>85</v>
      </c>
    </row>
    <row r="2917" spans="1:7" x14ac:dyDescent="0.3">
      <c r="A2917" t="s">
        <v>6799</v>
      </c>
      <c r="B2917" t="s">
        <v>6818</v>
      </c>
      <c r="C2917" t="s">
        <v>6819</v>
      </c>
      <c r="D2917" t="s">
        <v>85</v>
      </c>
      <c r="E2917">
        <v>0</v>
      </c>
      <c r="F2917" t="s">
        <v>85</v>
      </c>
      <c r="G2917" t="s">
        <v>85</v>
      </c>
    </row>
    <row r="2918" spans="1:7" x14ac:dyDescent="0.3">
      <c r="A2918" t="s">
        <v>6799</v>
      </c>
      <c r="B2918" t="s">
        <v>6820</v>
      </c>
      <c r="C2918" t="s">
        <v>6821</v>
      </c>
      <c r="D2918" t="s">
        <v>85</v>
      </c>
      <c r="E2918">
        <v>725</v>
      </c>
      <c r="F2918" t="s">
        <v>85</v>
      </c>
      <c r="G2918" t="s">
        <v>85</v>
      </c>
    </row>
    <row r="2919" spans="1:7" x14ac:dyDescent="0.3">
      <c r="A2919" t="s">
        <v>6362</v>
      </c>
      <c r="B2919" t="s">
        <v>6811</v>
      </c>
      <c r="C2919" t="s">
        <v>6812</v>
      </c>
      <c r="D2919" t="s">
        <v>85</v>
      </c>
      <c r="E2919">
        <v>440</v>
      </c>
      <c r="F2919" t="s">
        <v>85</v>
      </c>
      <c r="G2919" t="s">
        <v>85</v>
      </c>
    </row>
    <row r="2920" spans="1:7" x14ac:dyDescent="0.3">
      <c r="A2920" t="s">
        <v>4127</v>
      </c>
      <c r="B2920" t="s">
        <v>4128</v>
      </c>
      <c r="C2920" t="s">
        <v>4129</v>
      </c>
      <c r="D2920" t="s">
        <v>85</v>
      </c>
      <c r="E2920">
        <v>600</v>
      </c>
      <c r="F2920" t="s">
        <v>85</v>
      </c>
      <c r="G2920" t="s">
        <v>85</v>
      </c>
    </row>
    <row r="2921" spans="1:7" x14ac:dyDescent="0.3">
      <c r="A2921" t="s">
        <v>2131</v>
      </c>
      <c r="B2921" t="s">
        <v>7497</v>
      </c>
      <c r="C2921" t="s">
        <v>7487</v>
      </c>
      <c r="D2921" t="s">
        <v>85</v>
      </c>
      <c r="E2921">
        <v>5080</v>
      </c>
      <c r="F2921" t="s">
        <v>85</v>
      </c>
      <c r="G2921" t="s">
        <v>85</v>
      </c>
    </row>
    <row r="2922" spans="1:7" x14ac:dyDescent="0.3">
      <c r="A2922" t="s">
        <v>1438</v>
      </c>
      <c r="B2922" t="s">
        <v>3652</v>
      </c>
      <c r="C2922" t="s">
        <v>1295</v>
      </c>
      <c r="D2922" t="s">
        <v>88</v>
      </c>
      <c r="E2922">
        <v>14600</v>
      </c>
      <c r="F2922" t="s">
        <v>1415</v>
      </c>
      <c r="G2922" t="s">
        <v>1415</v>
      </c>
    </row>
    <row r="2923" spans="1:7" x14ac:dyDescent="0.3">
      <c r="A2923" t="s">
        <v>3654</v>
      </c>
      <c r="B2923" t="s">
        <v>3652</v>
      </c>
      <c r="C2923" t="s">
        <v>1295</v>
      </c>
      <c r="D2923" t="s">
        <v>88</v>
      </c>
      <c r="E2923">
        <v>14600</v>
      </c>
      <c r="F2923" t="s">
        <v>1415</v>
      </c>
      <c r="G2923" t="s">
        <v>1415</v>
      </c>
    </row>
    <row r="2924" spans="1:7" x14ac:dyDescent="0.3">
      <c r="A2924" t="s">
        <v>4296</v>
      </c>
      <c r="B2924" t="s">
        <v>4301</v>
      </c>
      <c r="C2924" t="s">
        <v>4298</v>
      </c>
      <c r="D2924" t="s">
        <v>85</v>
      </c>
      <c r="E2924">
        <v>6441</v>
      </c>
      <c r="F2924" t="s">
        <v>85</v>
      </c>
      <c r="G2924" t="s">
        <v>85</v>
      </c>
    </row>
    <row r="2925" spans="1:7" x14ac:dyDescent="0.3">
      <c r="A2925" t="s">
        <v>4296</v>
      </c>
      <c r="B2925" t="s">
        <v>4302</v>
      </c>
      <c r="C2925" t="s">
        <v>4298</v>
      </c>
      <c r="D2925" t="s">
        <v>85</v>
      </c>
      <c r="E2925">
        <v>6441</v>
      </c>
      <c r="F2925" t="s">
        <v>85</v>
      </c>
      <c r="G2925" t="s">
        <v>85</v>
      </c>
    </row>
    <row r="2926" spans="1:7" x14ac:dyDescent="0.3">
      <c r="A2926" t="s">
        <v>1416</v>
      </c>
      <c r="B2926" t="s">
        <v>6599</v>
      </c>
      <c r="C2926" t="s">
        <v>1218</v>
      </c>
      <c r="D2926" t="s">
        <v>88</v>
      </c>
      <c r="E2926">
        <v>9526</v>
      </c>
      <c r="F2926" t="s">
        <v>1415</v>
      </c>
      <c r="G2926" t="s">
        <v>1415</v>
      </c>
    </row>
    <row r="2927" spans="1:7" x14ac:dyDescent="0.3">
      <c r="A2927" t="s">
        <v>4343</v>
      </c>
      <c r="B2927" t="s">
        <v>6594</v>
      </c>
      <c r="C2927" t="s">
        <v>1218</v>
      </c>
      <c r="D2927" t="s">
        <v>88</v>
      </c>
      <c r="E2927">
        <v>8864</v>
      </c>
      <c r="F2927" t="s">
        <v>1415</v>
      </c>
      <c r="G2927" t="s">
        <v>1415</v>
      </c>
    </row>
    <row r="2928" spans="1:7" x14ac:dyDescent="0.3">
      <c r="A2928" t="s">
        <v>4343</v>
      </c>
      <c r="B2928" t="s">
        <v>6579</v>
      </c>
      <c r="C2928" t="s">
        <v>6568</v>
      </c>
      <c r="D2928" t="s">
        <v>85</v>
      </c>
      <c r="E2928">
        <v>5897</v>
      </c>
      <c r="F2928" t="s">
        <v>85</v>
      </c>
      <c r="G2928" t="s">
        <v>85</v>
      </c>
    </row>
    <row r="2929" spans="1:7" x14ac:dyDescent="0.3">
      <c r="A2929" t="s">
        <v>6841</v>
      </c>
      <c r="B2929" t="s">
        <v>6842</v>
      </c>
      <c r="C2929" t="s">
        <v>6843</v>
      </c>
      <c r="D2929" t="s">
        <v>85</v>
      </c>
      <c r="E2929">
        <v>862</v>
      </c>
      <c r="F2929" t="s">
        <v>85</v>
      </c>
      <c r="G2929" t="s">
        <v>85</v>
      </c>
    </row>
    <row r="2930" spans="1:7" x14ac:dyDescent="0.3">
      <c r="A2930" t="s">
        <v>4211</v>
      </c>
      <c r="B2930" t="s">
        <v>4227</v>
      </c>
      <c r="C2930" t="s">
        <v>4228</v>
      </c>
      <c r="D2930" t="s">
        <v>85</v>
      </c>
      <c r="E2930">
        <v>1134</v>
      </c>
      <c r="F2930" t="s">
        <v>85</v>
      </c>
      <c r="G2930" t="s">
        <v>85</v>
      </c>
    </row>
    <row r="2931" spans="1:7" x14ac:dyDescent="0.3">
      <c r="A2931" t="s">
        <v>4343</v>
      </c>
      <c r="B2931" t="s">
        <v>4463</v>
      </c>
      <c r="C2931" t="s">
        <v>4430</v>
      </c>
      <c r="D2931" t="s">
        <v>88</v>
      </c>
      <c r="E2931">
        <v>10659</v>
      </c>
      <c r="F2931" t="s">
        <v>1415</v>
      </c>
      <c r="G2931" t="s">
        <v>1415</v>
      </c>
    </row>
    <row r="2932" spans="1:7" x14ac:dyDescent="0.3">
      <c r="A2932" t="s">
        <v>3785</v>
      </c>
      <c r="B2932" t="s">
        <v>4436</v>
      </c>
      <c r="C2932" t="s">
        <v>4430</v>
      </c>
      <c r="D2932" t="s">
        <v>88</v>
      </c>
      <c r="E2932">
        <v>10659</v>
      </c>
      <c r="F2932" t="s">
        <v>1415</v>
      </c>
      <c r="G2932" t="s">
        <v>1415</v>
      </c>
    </row>
    <row r="2933" spans="1:7" x14ac:dyDescent="0.3">
      <c r="A2933" t="s">
        <v>4343</v>
      </c>
      <c r="B2933" t="s">
        <v>4436</v>
      </c>
      <c r="C2933" t="s">
        <v>4430</v>
      </c>
      <c r="D2933" t="s">
        <v>88</v>
      </c>
      <c r="E2933">
        <v>10659</v>
      </c>
      <c r="F2933" t="s">
        <v>1415</v>
      </c>
      <c r="G2933" t="s">
        <v>1415</v>
      </c>
    </row>
    <row r="2934" spans="1:7" x14ac:dyDescent="0.3">
      <c r="A2934" t="s">
        <v>2153</v>
      </c>
      <c r="B2934" t="s">
        <v>7514</v>
      </c>
      <c r="C2934" t="s">
        <v>7487</v>
      </c>
      <c r="D2934" t="s">
        <v>85</v>
      </c>
      <c r="E2934">
        <v>5080</v>
      </c>
      <c r="F2934" t="s">
        <v>85</v>
      </c>
      <c r="G2934" t="s">
        <v>85</v>
      </c>
    </row>
    <row r="2935" spans="1:7" x14ac:dyDescent="0.3">
      <c r="A2935" t="s">
        <v>5560</v>
      </c>
      <c r="B2935" t="s">
        <v>5572</v>
      </c>
      <c r="C2935" t="s">
        <v>5573</v>
      </c>
      <c r="D2935" t="s">
        <v>85</v>
      </c>
      <c r="E2935">
        <v>0</v>
      </c>
      <c r="F2935" t="s">
        <v>85</v>
      </c>
      <c r="G2935" t="s">
        <v>85</v>
      </c>
    </row>
    <row r="2936" spans="1:7" x14ac:dyDescent="0.3">
      <c r="A2936" t="s">
        <v>6498</v>
      </c>
      <c r="B2936" t="s">
        <v>6499</v>
      </c>
      <c r="C2936" t="s">
        <v>6500</v>
      </c>
      <c r="D2936" t="s">
        <v>85</v>
      </c>
      <c r="E2936">
        <v>1500</v>
      </c>
      <c r="F2936" t="s">
        <v>85</v>
      </c>
      <c r="G2936" t="s">
        <v>85</v>
      </c>
    </row>
    <row r="2937" spans="1:7" x14ac:dyDescent="0.3">
      <c r="A2937" t="s">
        <v>1470</v>
      </c>
      <c r="B2937" t="s">
        <v>6501</v>
      </c>
      <c r="C2937" t="s">
        <v>6502</v>
      </c>
      <c r="D2937" t="s">
        <v>85</v>
      </c>
      <c r="E2937">
        <v>1450</v>
      </c>
      <c r="F2937" t="s">
        <v>85</v>
      </c>
      <c r="G2937" t="s">
        <v>85</v>
      </c>
    </row>
    <row r="2938" spans="1:7" x14ac:dyDescent="0.3">
      <c r="A2938" t="s">
        <v>1470</v>
      </c>
      <c r="B2938" t="s">
        <v>6504</v>
      </c>
      <c r="C2938" t="s">
        <v>6505</v>
      </c>
      <c r="D2938" t="s">
        <v>85</v>
      </c>
      <c r="E2938">
        <v>1450</v>
      </c>
      <c r="F2938" t="s">
        <v>85</v>
      </c>
      <c r="G2938" t="s">
        <v>85</v>
      </c>
    </row>
    <row r="2939" spans="1:7" x14ac:dyDescent="0.3">
      <c r="A2939" t="s">
        <v>1470</v>
      </c>
      <c r="B2939" t="s">
        <v>6506</v>
      </c>
      <c r="C2939" t="s">
        <v>6505</v>
      </c>
      <c r="D2939" t="s">
        <v>85</v>
      </c>
      <c r="E2939">
        <v>1450</v>
      </c>
      <c r="F2939" t="s">
        <v>85</v>
      </c>
      <c r="G2939" t="s">
        <v>85</v>
      </c>
    </row>
    <row r="2940" spans="1:7" x14ac:dyDescent="0.3">
      <c r="A2940" t="s">
        <v>1470</v>
      </c>
      <c r="B2940" t="s">
        <v>6503</v>
      </c>
      <c r="C2940" t="s">
        <v>6502</v>
      </c>
      <c r="D2940" t="s">
        <v>85</v>
      </c>
      <c r="E2940">
        <v>1450</v>
      </c>
      <c r="F2940" t="s">
        <v>85</v>
      </c>
      <c r="G2940" t="s">
        <v>85</v>
      </c>
    </row>
    <row r="2941" spans="1:7" x14ac:dyDescent="0.3">
      <c r="A2941" t="s">
        <v>6714</v>
      </c>
      <c r="B2941" t="s">
        <v>3689</v>
      </c>
      <c r="C2941" t="s">
        <v>6715</v>
      </c>
      <c r="D2941" t="s">
        <v>85</v>
      </c>
      <c r="E2941">
        <v>0</v>
      </c>
      <c r="F2941" t="s">
        <v>85</v>
      </c>
      <c r="G2941" t="s">
        <v>85</v>
      </c>
    </row>
    <row r="2942" spans="1:7" x14ac:dyDescent="0.3">
      <c r="A2942" t="s">
        <v>6862</v>
      </c>
      <c r="B2942" t="s">
        <v>3689</v>
      </c>
      <c r="C2942" t="s">
        <v>6863</v>
      </c>
      <c r="D2942" t="s">
        <v>85</v>
      </c>
      <c r="E2942">
        <v>598</v>
      </c>
      <c r="F2942" t="s">
        <v>85</v>
      </c>
      <c r="G2942" t="s">
        <v>85</v>
      </c>
    </row>
    <row r="2943" spans="1:7" x14ac:dyDescent="0.3">
      <c r="A2943" t="s">
        <v>4340</v>
      </c>
      <c r="B2943" t="s">
        <v>4341</v>
      </c>
      <c r="C2943" t="s">
        <v>4324</v>
      </c>
      <c r="D2943" t="s">
        <v>85</v>
      </c>
      <c r="E2943">
        <v>1157</v>
      </c>
      <c r="F2943" t="s">
        <v>85</v>
      </c>
      <c r="G2943" t="s">
        <v>85</v>
      </c>
    </row>
    <row r="2944" spans="1:7" x14ac:dyDescent="0.3">
      <c r="A2944" t="s">
        <v>4340</v>
      </c>
      <c r="B2944" t="s">
        <v>4342</v>
      </c>
      <c r="C2944" t="s">
        <v>4324</v>
      </c>
      <c r="D2944" t="s">
        <v>85</v>
      </c>
      <c r="E2944">
        <v>1157</v>
      </c>
      <c r="F2944" t="s">
        <v>85</v>
      </c>
      <c r="G2944" t="s">
        <v>85</v>
      </c>
    </row>
    <row r="2945" spans="1:7" x14ac:dyDescent="0.3">
      <c r="A2945" t="s">
        <v>4340</v>
      </c>
      <c r="B2945" t="s">
        <v>6517</v>
      </c>
      <c r="C2945" t="s">
        <v>6514</v>
      </c>
      <c r="D2945" t="s">
        <v>85</v>
      </c>
      <c r="E2945">
        <v>1157</v>
      </c>
      <c r="F2945" t="s">
        <v>85</v>
      </c>
      <c r="G2945" t="s">
        <v>85</v>
      </c>
    </row>
    <row r="2946" spans="1:7" x14ac:dyDescent="0.3">
      <c r="A2946" t="s">
        <v>6850</v>
      </c>
      <c r="B2946" t="s">
        <v>6851</v>
      </c>
      <c r="C2946" t="s">
        <v>6852</v>
      </c>
      <c r="D2946" t="s">
        <v>85</v>
      </c>
      <c r="E2946">
        <v>0</v>
      </c>
      <c r="F2946" t="s">
        <v>85</v>
      </c>
      <c r="G2946" t="s">
        <v>85</v>
      </c>
    </row>
    <row r="2947" spans="1:7" x14ac:dyDescent="0.3">
      <c r="A2947" t="s">
        <v>6774</v>
      </c>
      <c r="B2947" t="s">
        <v>6864</v>
      </c>
      <c r="C2947" t="s">
        <v>6865</v>
      </c>
      <c r="D2947" t="s">
        <v>85</v>
      </c>
      <c r="E2947">
        <v>2948</v>
      </c>
      <c r="F2947" t="s">
        <v>85</v>
      </c>
      <c r="G2947" t="s">
        <v>85</v>
      </c>
    </row>
    <row r="2948" spans="1:7" x14ac:dyDescent="0.3">
      <c r="A2948" t="s">
        <v>6853</v>
      </c>
      <c r="B2948" t="s">
        <v>6854</v>
      </c>
      <c r="C2948" t="s">
        <v>6855</v>
      </c>
      <c r="D2948" t="s">
        <v>85</v>
      </c>
      <c r="E2948">
        <v>0</v>
      </c>
      <c r="F2948" t="s">
        <v>85</v>
      </c>
      <c r="G2948" t="s">
        <v>85</v>
      </c>
    </row>
    <row r="2949" spans="1:7" x14ac:dyDescent="0.3">
      <c r="A2949" t="s">
        <v>6600</v>
      </c>
      <c r="B2949" t="s">
        <v>6602</v>
      </c>
      <c r="C2949" t="s">
        <v>1218</v>
      </c>
      <c r="D2949" t="s">
        <v>88</v>
      </c>
      <c r="E2949">
        <v>9980</v>
      </c>
      <c r="F2949" t="s">
        <v>1415</v>
      </c>
      <c r="G2949" t="s">
        <v>1415</v>
      </c>
    </row>
    <row r="2950" spans="1:7" x14ac:dyDescent="0.3">
      <c r="A2950" t="s">
        <v>3659</v>
      </c>
      <c r="B2950" t="s">
        <v>6869</v>
      </c>
      <c r="C2950" t="s">
        <v>6870</v>
      </c>
      <c r="D2950" t="s">
        <v>85</v>
      </c>
      <c r="E2950">
        <v>0</v>
      </c>
      <c r="F2950" t="s">
        <v>85</v>
      </c>
      <c r="G2950" t="s">
        <v>85</v>
      </c>
    </row>
    <row r="2951" spans="1:7" x14ac:dyDescent="0.3">
      <c r="A2951" t="s">
        <v>6534</v>
      </c>
      <c r="B2951" t="s">
        <v>6535</v>
      </c>
      <c r="C2951" t="s">
        <v>6536</v>
      </c>
      <c r="D2951" t="s">
        <v>85</v>
      </c>
      <c r="E2951">
        <v>473</v>
      </c>
      <c r="F2951" t="s">
        <v>85</v>
      </c>
      <c r="G2951" t="s">
        <v>85</v>
      </c>
    </row>
    <row r="2952" spans="1:7" x14ac:dyDescent="0.3">
      <c r="A2952" t="s">
        <v>6871</v>
      </c>
      <c r="B2952" t="s">
        <v>6872</v>
      </c>
      <c r="C2952" t="s">
        <v>6873</v>
      </c>
      <c r="D2952" t="s">
        <v>85</v>
      </c>
      <c r="E2952">
        <v>0</v>
      </c>
      <c r="F2952" t="s">
        <v>85</v>
      </c>
      <c r="G2952" t="s">
        <v>85</v>
      </c>
    </row>
    <row r="2953" spans="1:7" x14ac:dyDescent="0.3">
      <c r="A2953" t="s">
        <v>4187</v>
      </c>
      <c r="B2953" t="s">
        <v>5096</v>
      </c>
      <c r="C2953" t="s">
        <v>5097</v>
      </c>
      <c r="D2953" t="s">
        <v>85</v>
      </c>
      <c r="E2953">
        <v>667</v>
      </c>
      <c r="F2953" t="s">
        <v>85</v>
      </c>
      <c r="G2953" t="s">
        <v>85</v>
      </c>
    </row>
    <row r="2954" spans="1:7" x14ac:dyDescent="0.3">
      <c r="A2954" t="s">
        <v>1856</v>
      </c>
      <c r="B2954" t="s">
        <v>1859</v>
      </c>
      <c r="C2954" t="s">
        <v>1860</v>
      </c>
      <c r="D2954" t="s">
        <v>85</v>
      </c>
      <c r="E2954">
        <v>985</v>
      </c>
      <c r="F2954" t="s">
        <v>85</v>
      </c>
      <c r="G2954" t="s">
        <v>85</v>
      </c>
    </row>
    <row r="2955" spans="1:7" x14ac:dyDescent="0.3">
      <c r="A2955" t="s">
        <v>6057</v>
      </c>
      <c r="B2955" t="s">
        <v>6071</v>
      </c>
      <c r="C2955" t="s">
        <v>6072</v>
      </c>
      <c r="D2955" t="s">
        <v>85</v>
      </c>
      <c r="E2955">
        <v>544</v>
      </c>
      <c r="F2955" t="s">
        <v>85</v>
      </c>
      <c r="G2955" t="s">
        <v>85</v>
      </c>
    </row>
    <row r="2956" spans="1:7" x14ac:dyDescent="0.3">
      <c r="A2956" t="s">
        <v>2131</v>
      </c>
      <c r="B2956" t="s">
        <v>2288</v>
      </c>
      <c r="C2956" t="s">
        <v>2282</v>
      </c>
      <c r="D2956" t="s">
        <v>85</v>
      </c>
      <c r="E2956">
        <v>1452</v>
      </c>
      <c r="F2956" t="s">
        <v>85</v>
      </c>
      <c r="G2956" t="s">
        <v>85</v>
      </c>
    </row>
    <row r="2957" spans="1:7" x14ac:dyDescent="0.3">
      <c r="A2957" t="s">
        <v>2293</v>
      </c>
      <c r="B2957" t="s">
        <v>2288</v>
      </c>
      <c r="C2957" t="s">
        <v>2282</v>
      </c>
      <c r="D2957" t="s">
        <v>85</v>
      </c>
      <c r="E2957">
        <v>1452</v>
      </c>
      <c r="F2957" t="s">
        <v>85</v>
      </c>
      <c r="G2957" t="s">
        <v>85</v>
      </c>
    </row>
    <row r="2958" spans="1:7" x14ac:dyDescent="0.3">
      <c r="A2958" t="s">
        <v>7083</v>
      </c>
      <c r="B2958" t="s">
        <v>7358</v>
      </c>
      <c r="C2958" t="s">
        <v>7359</v>
      </c>
      <c r="D2958" t="s">
        <v>85</v>
      </c>
      <c r="E2958">
        <v>600</v>
      </c>
      <c r="F2958" t="s">
        <v>85</v>
      </c>
      <c r="G2958" t="s">
        <v>85</v>
      </c>
    </row>
    <row r="2959" spans="1:7" x14ac:dyDescent="0.3">
      <c r="A2959" t="s">
        <v>7397</v>
      </c>
      <c r="B2959" t="s">
        <v>7358</v>
      </c>
      <c r="C2959" t="s">
        <v>7398</v>
      </c>
      <c r="D2959" t="s">
        <v>85</v>
      </c>
      <c r="E2959">
        <v>0</v>
      </c>
      <c r="F2959" t="s">
        <v>85</v>
      </c>
      <c r="G2959" t="s">
        <v>85</v>
      </c>
    </row>
    <row r="2960" spans="1:7" x14ac:dyDescent="0.3">
      <c r="A2960" t="s">
        <v>3910</v>
      </c>
      <c r="B2960" t="s">
        <v>6874</v>
      </c>
      <c r="C2960" t="s">
        <v>6875</v>
      </c>
      <c r="D2960" t="s">
        <v>85</v>
      </c>
      <c r="E2960">
        <v>0</v>
      </c>
      <c r="F2960" t="s">
        <v>85</v>
      </c>
      <c r="G2960" t="s">
        <v>85</v>
      </c>
    </row>
    <row r="2961" spans="1:7" x14ac:dyDescent="0.3">
      <c r="A2961" t="s">
        <v>5560</v>
      </c>
      <c r="B2961" t="s">
        <v>5574</v>
      </c>
      <c r="C2961" t="s">
        <v>5575</v>
      </c>
      <c r="D2961" t="s">
        <v>85</v>
      </c>
      <c r="E2961">
        <v>0</v>
      </c>
      <c r="F2961" t="s">
        <v>85</v>
      </c>
      <c r="G2961" t="s">
        <v>85</v>
      </c>
    </row>
    <row r="2962" spans="1:7" x14ac:dyDescent="0.3">
      <c r="A2962" t="s">
        <v>6877</v>
      </c>
      <c r="B2962" t="s">
        <v>6878</v>
      </c>
      <c r="C2962" t="s">
        <v>6879</v>
      </c>
      <c r="D2962" t="s">
        <v>85</v>
      </c>
      <c r="E2962">
        <v>6328</v>
      </c>
      <c r="F2962" t="s">
        <v>85</v>
      </c>
      <c r="G2962" t="s">
        <v>85</v>
      </c>
    </row>
    <row r="2963" spans="1:7" x14ac:dyDescent="0.3">
      <c r="A2963" t="s">
        <v>6495</v>
      </c>
      <c r="B2963" t="s">
        <v>6822</v>
      </c>
      <c r="C2963" t="s">
        <v>6823</v>
      </c>
      <c r="D2963" t="s">
        <v>85</v>
      </c>
      <c r="E2963">
        <v>2722</v>
      </c>
      <c r="F2963" t="s">
        <v>85</v>
      </c>
      <c r="G2963" t="s">
        <v>85</v>
      </c>
    </row>
    <row r="2964" spans="1:7" x14ac:dyDescent="0.3">
      <c r="A2964" t="s">
        <v>6885</v>
      </c>
      <c r="B2964" t="s">
        <v>6886</v>
      </c>
      <c r="C2964" t="s">
        <v>6887</v>
      </c>
      <c r="D2964" t="s">
        <v>85</v>
      </c>
      <c r="E2964">
        <v>0</v>
      </c>
      <c r="F2964" t="s">
        <v>85</v>
      </c>
      <c r="G2964" t="s">
        <v>85</v>
      </c>
    </row>
    <row r="2965" spans="1:7" x14ac:dyDescent="0.3">
      <c r="A2965" t="s">
        <v>6888</v>
      </c>
      <c r="B2965" t="s">
        <v>6889</v>
      </c>
      <c r="C2965" t="s">
        <v>6890</v>
      </c>
      <c r="D2965" t="s">
        <v>85</v>
      </c>
      <c r="E2965">
        <v>710</v>
      </c>
      <c r="F2965" t="s">
        <v>85</v>
      </c>
      <c r="G2965" t="s">
        <v>85</v>
      </c>
    </row>
    <row r="2966" spans="1:7" x14ac:dyDescent="0.3">
      <c r="A2966" t="s">
        <v>4331</v>
      </c>
      <c r="B2966" t="s">
        <v>4336</v>
      </c>
      <c r="C2966" t="s">
        <v>4324</v>
      </c>
      <c r="D2966" t="s">
        <v>85</v>
      </c>
      <c r="E2966">
        <v>1157</v>
      </c>
      <c r="F2966" t="s">
        <v>85</v>
      </c>
      <c r="G2966" t="s">
        <v>85</v>
      </c>
    </row>
    <row r="2967" spans="1:7" x14ac:dyDescent="0.3">
      <c r="A2967" t="s">
        <v>4124</v>
      </c>
      <c r="B2967" t="s">
        <v>4336</v>
      </c>
      <c r="C2967" t="s">
        <v>4324</v>
      </c>
      <c r="D2967" t="s">
        <v>85</v>
      </c>
      <c r="E2967">
        <v>1157</v>
      </c>
      <c r="F2967" t="s">
        <v>85</v>
      </c>
      <c r="G2967" t="s">
        <v>85</v>
      </c>
    </row>
    <row r="2968" spans="1:7" x14ac:dyDescent="0.3">
      <c r="A2968" t="s">
        <v>6891</v>
      </c>
      <c r="B2968" t="s">
        <v>6892</v>
      </c>
      <c r="C2968" t="s">
        <v>6893</v>
      </c>
      <c r="D2968" t="s">
        <v>85</v>
      </c>
      <c r="E2968">
        <v>473</v>
      </c>
      <c r="F2968" t="s">
        <v>85</v>
      </c>
      <c r="G2968" t="s">
        <v>85</v>
      </c>
    </row>
    <row r="2969" spans="1:7" x14ac:dyDescent="0.3">
      <c r="A2969" t="s">
        <v>7081</v>
      </c>
      <c r="B2969" t="s">
        <v>6892</v>
      </c>
      <c r="C2969" t="s">
        <v>7082</v>
      </c>
      <c r="D2969" t="s">
        <v>85</v>
      </c>
      <c r="E2969">
        <v>0</v>
      </c>
      <c r="F2969" t="s">
        <v>85</v>
      </c>
      <c r="G2969" t="s">
        <v>85</v>
      </c>
    </row>
    <row r="2970" spans="1:7" x14ac:dyDescent="0.3">
      <c r="A2970" t="s">
        <v>4265</v>
      </c>
      <c r="B2970" t="s">
        <v>6747</v>
      </c>
      <c r="C2970" t="s">
        <v>6748</v>
      </c>
      <c r="D2970" t="s">
        <v>85</v>
      </c>
      <c r="E2970">
        <v>0</v>
      </c>
      <c r="F2970" t="s">
        <v>85</v>
      </c>
      <c r="G2970" t="s">
        <v>85</v>
      </c>
    </row>
    <row r="2971" spans="1:7" x14ac:dyDescent="0.3">
      <c r="A2971" t="s">
        <v>2566</v>
      </c>
      <c r="B2971" t="s">
        <v>2567</v>
      </c>
      <c r="C2971" t="s">
        <v>2568</v>
      </c>
      <c r="D2971" t="s">
        <v>85</v>
      </c>
      <c r="E2971">
        <v>0</v>
      </c>
      <c r="F2971" t="s">
        <v>85</v>
      </c>
      <c r="G2971" t="s">
        <v>85</v>
      </c>
    </row>
    <row r="2972" spans="1:7" x14ac:dyDescent="0.3">
      <c r="A2972" t="s">
        <v>6752</v>
      </c>
      <c r="B2972" t="s">
        <v>6753</v>
      </c>
      <c r="C2972" t="s">
        <v>6754</v>
      </c>
      <c r="D2972" t="s">
        <v>85</v>
      </c>
      <c r="E2972">
        <v>0</v>
      </c>
      <c r="F2972" t="s">
        <v>85</v>
      </c>
      <c r="G2972" t="s">
        <v>85</v>
      </c>
    </row>
    <row r="2973" spans="1:7" x14ac:dyDescent="0.3">
      <c r="A2973" t="s">
        <v>6894</v>
      </c>
      <c r="B2973" t="s">
        <v>6895</v>
      </c>
      <c r="C2973" t="s">
        <v>6896</v>
      </c>
      <c r="D2973" t="s">
        <v>85</v>
      </c>
      <c r="E2973">
        <v>1995</v>
      </c>
      <c r="F2973" t="s">
        <v>85</v>
      </c>
      <c r="G2973" t="s">
        <v>85</v>
      </c>
    </row>
    <row r="2974" spans="1:7" x14ac:dyDescent="0.3">
      <c r="A2974" t="s">
        <v>6661</v>
      </c>
      <c r="B2974" t="s">
        <v>6681</v>
      </c>
      <c r="C2974" t="s">
        <v>6682</v>
      </c>
      <c r="D2974" t="s">
        <v>85</v>
      </c>
      <c r="E2974">
        <v>0</v>
      </c>
      <c r="F2974" t="s">
        <v>85</v>
      </c>
      <c r="G2974" t="s">
        <v>85</v>
      </c>
    </row>
    <row r="2975" spans="1:7" x14ac:dyDescent="0.3">
      <c r="A2975" t="s">
        <v>4343</v>
      </c>
      <c r="B2975" t="s">
        <v>6627</v>
      </c>
      <c r="C2975" t="s">
        <v>6625</v>
      </c>
      <c r="D2975" t="s">
        <v>88</v>
      </c>
      <c r="E2975">
        <v>21319</v>
      </c>
      <c r="F2975" t="s">
        <v>1415</v>
      </c>
      <c r="G2975" t="s">
        <v>1415</v>
      </c>
    </row>
    <row r="2976" spans="1:7" x14ac:dyDescent="0.3">
      <c r="A2976" t="s">
        <v>3188</v>
      </c>
      <c r="B2976" t="s">
        <v>3189</v>
      </c>
      <c r="C2976" t="s">
        <v>3190</v>
      </c>
      <c r="D2976" t="s">
        <v>85</v>
      </c>
      <c r="E2976">
        <v>0</v>
      </c>
      <c r="F2976" t="s">
        <v>85</v>
      </c>
      <c r="G2976" t="s">
        <v>85</v>
      </c>
    </row>
    <row r="2977" spans="1:7" x14ac:dyDescent="0.3">
      <c r="A2977" t="s">
        <v>4088</v>
      </c>
      <c r="B2977" t="s">
        <v>4089</v>
      </c>
      <c r="C2977" t="s">
        <v>4090</v>
      </c>
      <c r="D2977" t="s">
        <v>85</v>
      </c>
      <c r="E2977">
        <v>612</v>
      </c>
      <c r="F2977" t="s">
        <v>85</v>
      </c>
      <c r="G2977" t="s">
        <v>85</v>
      </c>
    </row>
    <row r="2978" spans="1:7" x14ac:dyDescent="0.3">
      <c r="A2978" t="s">
        <v>6856</v>
      </c>
      <c r="B2978" t="s">
        <v>6857</v>
      </c>
      <c r="C2978" t="s">
        <v>6858</v>
      </c>
      <c r="D2978" t="s">
        <v>85</v>
      </c>
      <c r="E2978">
        <v>0</v>
      </c>
      <c r="F2978" t="s">
        <v>85</v>
      </c>
      <c r="G2978" t="s">
        <v>85</v>
      </c>
    </row>
    <row r="2979" spans="1:7" x14ac:dyDescent="0.3">
      <c r="A2979" t="s">
        <v>1793</v>
      </c>
      <c r="B2979" t="s">
        <v>1794</v>
      </c>
      <c r="C2979" t="s">
        <v>1795</v>
      </c>
      <c r="D2979" t="s">
        <v>85</v>
      </c>
      <c r="E2979">
        <v>473</v>
      </c>
      <c r="F2979" t="s">
        <v>85</v>
      </c>
      <c r="G2979" t="s">
        <v>85</v>
      </c>
    </row>
    <row r="2980" spans="1:7" x14ac:dyDescent="0.3">
      <c r="A2980" t="s">
        <v>3443</v>
      </c>
      <c r="B2980" t="s">
        <v>3444</v>
      </c>
      <c r="C2980" t="s">
        <v>3445</v>
      </c>
      <c r="D2980" t="s">
        <v>85</v>
      </c>
      <c r="E2980">
        <v>0</v>
      </c>
      <c r="F2980" t="s">
        <v>85</v>
      </c>
      <c r="G2980" t="s">
        <v>85</v>
      </c>
    </row>
    <row r="2981" spans="1:7" x14ac:dyDescent="0.3">
      <c r="A2981" t="s">
        <v>3464</v>
      </c>
      <c r="B2981" t="s">
        <v>3444</v>
      </c>
      <c r="C2981" t="s">
        <v>3465</v>
      </c>
      <c r="D2981" t="s">
        <v>85</v>
      </c>
      <c r="E2981">
        <v>550</v>
      </c>
      <c r="F2981" t="s">
        <v>85</v>
      </c>
      <c r="G2981" t="s">
        <v>85</v>
      </c>
    </row>
    <row r="2982" spans="1:7" x14ac:dyDescent="0.3">
      <c r="A2982" t="s">
        <v>4246</v>
      </c>
      <c r="B2982" t="s">
        <v>4247</v>
      </c>
      <c r="C2982" t="s">
        <v>4248</v>
      </c>
      <c r="D2982" t="s">
        <v>85</v>
      </c>
      <c r="E2982">
        <v>600</v>
      </c>
      <c r="F2982" t="s">
        <v>85</v>
      </c>
      <c r="G2982" t="s">
        <v>85</v>
      </c>
    </row>
    <row r="2983" spans="1:7" x14ac:dyDescent="0.3">
      <c r="A2983" t="s">
        <v>6897</v>
      </c>
      <c r="B2983" t="s">
        <v>6898</v>
      </c>
      <c r="C2983" t="s">
        <v>6899</v>
      </c>
      <c r="D2983" t="s">
        <v>85</v>
      </c>
      <c r="E2983">
        <v>0</v>
      </c>
      <c r="F2983" t="s">
        <v>85</v>
      </c>
      <c r="G2983" t="s">
        <v>85</v>
      </c>
    </row>
    <row r="2984" spans="1:7" x14ac:dyDescent="0.3">
      <c r="A2984" t="s">
        <v>4265</v>
      </c>
      <c r="B2984" t="s">
        <v>7012</v>
      </c>
      <c r="C2984" t="s">
        <v>7013</v>
      </c>
      <c r="D2984" t="s">
        <v>85</v>
      </c>
      <c r="E2984">
        <v>0</v>
      </c>
      <c r="F2984" t="s">
        <v>85</v>
      </c>
      <c r="G2984" t="s">
        <v>85</v>
      </c>
    </row>
    <row r="2985" spans="1:7" x14ac:dyDescent="0.3">
      <c r="A2985" t="s">
        <v>3027</v>
      </c>
      <c r="B2985" t="s">
        <v>6900</v>
      </c>
      <c r="C2985" t="s">
        <v>6901</v>
      </c>
      <c r="D2985" t="s">
        <v>85</v>
      </c>
      <c r="E2985">
        <v>658</v>
      </c>
      <c r="F2985" t="s">
        <v>85</v>
      </c>
      <c r="G2985" t="s">
        <v>85</v>
      </c>
    </row>
    <row r="2986" spans="1:7" x14ac:dyDescent="0.3">
      <c r="A2986" t="s">
        <v>6473</v>
      </c>
      <c r="B2986" t="s">
        <v>6474</v>
      </c>
      <c r="C2986" t="s">
        <v>6475</v>
      </c>
      <c r="D2986" t="s">
        <v>85</v>
      </c>
      <c r="E2986">
        <v>950</v>
      </c>
      <c r="F2986" t="s">
        <v>85</v>
      </c>
      <c r="G2986" t="s">
        <v>85</v>
      </c>
    </row>
    <row r="2987" spans="1:7" x14ac:dyDescent="0.3">
      <c r="A2987" t="s">
        <v>3955</v>
      </c>
      <c r="B2987" t="s">
        <v>7530</v>
      </c>
      <c r="C2987" t="s">
        <v>7518</v>
      </c>
      <c r="D2987" t="s">
        <v>85</v>
      </c>
      <c r="E2987">
        <v>1588</v>
      </c>
      <c r="F2987" t="s">
        <v>85</v>
      </c>
      <c r="G2987" t="s">
        <v>85</v>
      </c>
    </row>
    <row r="2988" spans="1:7" x14ac:dyDescent="0.3">
      <c r="A2988" t="s">
        <v>6905</v>
      </c>
      <c r="B2988" t="s">
        <v>6906</v>
      </c>
      <c r="C2988" t="s">
        <v>6907</v>
      </c>
      <c r="D2988" t="s">
        <v>85</v>
      </c>
      <c r="E2988">
        <v>0</v>
      </c>
      <c r="F2988" t="s">
        <v>85</v>
      </c>
      <c r="G2988" t="s">
        <v>85</v>
      </c>
    </row>
    <row r="2989" spans="1:7" x14ac:dyDescent="0.3">
      <c r="A2989" t="s">
        <v>3955</v>
      </c>
      <c r="B2989" t="s">
        <v>7531</v>
      </c>
      <c r="C2989" t="s">
        <v>7518</v>
      </c>
      <c r="D2989" t="s">
        <v>85</v>
      </c>
      <c r="E2989">
        <v>1588</v>
      </c>
      <c r="F2989" t="s">
        <v>85</v>
      </c>
      <c r="G2989" t="s">
        <v>85</v>
      </c>
    </row>
    <row r="2990" spans="1:7" x14ac:dyDescent="0.3">
      <c r="A2990" t="s">
        <v>6912</v>
      </c>
      <c r="B2990" t="s">
        <v>6913</v>
      </c>
      <c r="C2990" t="s">
        <v>6914</v>
      </c>
      <c r="D2990" t="s">
        <v>85</v>
      </c>
      <c r="E2990">
        <v>750</v>
      </c>
      <c r="F2990" t="s">
        <v>85</v>
      </c>
      <c r="G2990" t="s">
        <v>85</v>
      </c>
    </row>
    <row r="2991" spans="1:7" x14ac:dyDescent="0.3">
      <c r="A2991" t="s">
        <v>6912</v>
      </c>
      <c r="B2991" t="s">
        <v>6915</v>
      </c>
      <c r="C2991" t="s">
        <v>6916</v>
      </c>
      <c r="D2991" t="s">
        <v>85</v>
      </c>
      <c r="E2991">
        <v>920</v>
      </c>
      <c r="F2991" t="s">
        <v>85</v>
      </c>
      <c r="G2991" t="s">
        <v>85</v>
      </c>
    </row>
    <row r="2992" spans="1:7" x14ac:dyDescent="0.3">
      <c r="A2992" t="s">
        <v>3821</v>
      </c>
      <c r="B2992" t="s">
        <v>6923</v>
      </c>
      <c r="C2992" t="s">
        <v>6924</v>
      </c>
      <c r="D2992" t="s">
        <v>85</v>
      </c>
      <c r="E2992">
        <v>0</v>
      </c>
      <c r="F2992" t="s">
        <v>85</v>
      </c>
      <c r="G2992" t="s">
        <v>85</v>
      </c>
    </row>
    <row r="2993" spans="1:7" x14ac:dyDescent="0.3">
      <c r="A2993" t="s">
        <v>6453</v>
      </c>
      <c r="B2993" t="s">
        <v>6925</v>
      </c>
      <c r="C2993" t="s">
        <v>6926</v>
      </c>
      <c r="D2993" t="s">
        <v>85</v>
      </c>
      <c r="E2993">
        <v>0</v>
      </c>
      <c r="F2993" t="s">
        <v>85</v>
      </c>
      <c r="G2993" t="s">
        <v>85</v>
      </c>
    </row>
    <row r="2994" spans="1:7" x14ac:dyDescent="0.3">
      <c r="A2994" t="s">
        <v>6453</v>
      </c>
      <c r="B2994" t="s">
        <v>6829</v>
      </c>
      <c r="C2994" t="s">
        <v>6830</v>
      </c>
      <c r="D2994" t="s">
        <v>85</v>
      </c>
      <c r="E2994">
        <v>0</v>
      </c>
      <c r="F2994" t="s">
        <v>85</v>
      </c>
      <c r="G2994" t="s">
        <v>85</v>
      </c>
    </row>
    <row r="2995" spans="1:7" x14ac:dyDescent="0.3">
      <c r="A2995" t="s">
        <v>3872</v>
      </c>
      <c r="B2995" t="s">
        <v>3873</v>
      </c>
      <c r="C2995" t="s">
        <v>3874</v>
      </c>
      <c r="D2995" t="s">
        <v>85</v>
      </c>
      <c r="E2995">
        <v>473</v>
      </c>
      <c r="F2995" t="s">
        <v>85</v>
      </c>
      <c r="G2995" t="s">
        <v>85</v>
      </c>
    </row>
    <row r="2996" spans="1:7" x14ac:dyDescent="0.3">
      <c r="A2996" t="s">
        <v>3872</v>
      </c>
      <c r="B2996" t="s">
        <v>3877</v>
      </c>
      <c r="C2996" t="s">
        <v>3878</v>
      </c>
      <c r="D2996" t="s">
        <v>85</v>
      </c>
      <c r="E2996">
        <v>0</v>
      </c>
      <c r="F2996" t="s">
        <v>85</v>
      </c>
      <c r="G2996" t="s">
        <v>85</v>
      </c>
    </row>
    <row r="2997" spans="1:7" x14ac:dyDescent="0.3">
      <c r="A2997" t="s">
        <v>1774</v>
      </c>
      <c r="B2997" t="s">
        <v>6587</v>
      </c>
      <c r="C2997" t="s">
        <v>6588</v>
      </c>
      <c r="D2997" t="s">
        <v>85</v>
      </c>
      <c r="E2997">
        <v>7050</v>
      </c>
      <c r="F2997" t="s">
        <v>85</v>
      </c>
      <c r="G2997" t="s">
        <v>85</v>
      </c>
    </row>
    <row r="2998" spans="1:7" x14ac:dyDescent="0.3">
      <c r="A2998" t="s">
        <v>6940</v>
      </c>
      <c r="B2998" t="s">
        <v>6941</v>
      </c>
      <c r="C2998" t="s">
        <v>6942</v>
      </c>
      <c r="D2998" t="s">
        <v>85</v>
      </c>
      <c r="E2998">
        <v>0</v>
      </c>
      <c r="F2998" t="s">
        <v>85</v>
      </c>
      <c r="G2998" t="s">
        <v>85</v>
      </c>
    </row>
    <row r="2999" spans="1:7" x14ac:dyDescent="0.3">
      <c r="A2999" t="s">
        <v>6940</v>
      </c>
      <c r="B2999" t="s">
        <v>6943</v>
      </c>
      <c r="C2999" t="s">
        <v>6944</v>
      </c>
      <c r="D2999" t="s">
        <v>85</v>
      </c>
      <c r="E2999">
        <v>0</v>
      </c>
      <c r="F2999" t="s">
        <v>85</v>
      </c>
      <c r="G2999" t="s">
        <v>85</v>
      </c>
    </row>
    <row r="3000" spans="1:7" x14ac:dyDescent="0.3">
      <c r="A3000" t="s">
        <v>1770</v>
      </c>
      <c r="B3000" t="s">
        <v>3404</v>
      </c>
      <c r="C3000" t="s">
        <v>3403</v>
      </c>
      <c r="D3000" t="s">
        <v>85</v>
      </c>
      <c r="E3000">
        <v>780</v>
      </c>
      <c r="F3000" t="s">
        <v>85</v>
      </c>
      <c r="G3000" t="s">
        <v>85</v>
      </c>
    </row>
    <row r="3001" spans="1:7" x14ac:dyDescent="0.3">
      <c r="A3001" t="s">
        <v>3405</v>
      </c>
      <c r="B3001" t="s">
        <v>3404</v>
      </c>
      <c r="C3001" t="s">
        <v>3403</v>
      </c>
      <c r="D3001" t="s">
        <v>85</v>
      </c>
      <c r="E3001">
        <v>780</v>
      </c>
      <c r="F3001" t="s">
        <v>85</v>
      </c>
      <c r="G3001" t="s">
        <v>85</v>
      </c>
    </row>
    <row r="3002" spans="1:7" x14ac:dyDescent="0.3">
      <c r="A3002" t="s">
        <v>1770</v>
      </c>
      <c r="B3002" t="s">
        <v>7594</v>
      </c>
      <c r="C3002" t="s">
        <v>7595</v>
      </c>
      <c r="D3002" t="s">
        <v>88</v>
      </c>
      <c r="E3002">
        <v>20800</v>
      </c>
      <c r="F3002" t="s">
        <v>1415</v>
      </c>
      <c r="G3002" t="s">
        <v>1415</v>
      </c>
    </row>
    <row r="3003" spans="1:7" x14ac:dyDescent="0.3">
      <c r="A3003" t="s">
        <v>4706</v>
      </c>
      <c r="B3003" t="s">
        <v>4707</v>
      </c>
      <c r="C3003" t="s">
        <v>4708</v>
      </c>
      <c r="D3003" t="s">
        <v>85</v>
      </c>
      <c r="E3003">
        <v>0</v>
      </c>
      <c r="F3003" t="s">
        <v>85</v>
      </c>
      <c r="G3003" t="s">
        <v>85</v>
      </c>
    </row>
    <row r="3004" spans="1:7" x14ac:dyDescent="0.3">
      <c r="A3004" t="s">
        <v>4621</v>
      </c>
      <c r="B3004" t="s">
        <v>7695</v>
      </c>
      <c r="C3004" t="s">
        <v>7688</v>
      </c>
      <c r="D3004" t="s">
        <v>85</v>
      </c>
      <c r="E3004">
        <v>6400</v>
      </c>
      <c r="F3004" t="s">
        <v>85</v>
      </c>
      <c r="G3004" t="s">
        <v>85</v>
      </c>
    </row>
    <row r="3005" spans="1:7" x14ac:dyDescent="0.3">
      <c r="A3005" t="s">
        <v>6947</v>
      </c>
      <c r="B3005" t="s">
        <v>6948</v>
      </c>
      <c r="C3005" t="s">
        <v>6949</v>
      </c>
      <c r="D3005" t="s">
        <v>85</v>
      </c>
      <c r="E3005">
        <v>473</v>
      </c>
      <c r="F3005" t="s">
        <v>85</v>
      </c>
      <c r="G3005" t="s">
        <v>85</v>
      </c>
    </row>
    <row r="3006" spans="1:7" x14ac:dyDescent="0.3">
      <c r="A3006" t="s">
        <v>5612</v>
      </c>
      <c r="B3006" t="s">
        <v>7023</v>
      </c>
      <c r="C3006" t="s">
        <v>7024</v>
      </c>
      <c r="D3006" t="s">
        <v>85</v>
      </c>
      <c r="E3006">
        <v>0</v>
      </c>
      <c r="F3006" t="s">
        <v>85</v>
      </c>
      <c r="G3006" t="s">
        <v>85</v>
      </c>
    </row>
    <row r="3007" spans="1:7" x14ac:dyDescent="0.3">
      <c r="A3007" t="s">
        <v>4836</v>
      </c>
      <c r="B3007" t="s">
        <v>6958</v>
      </c>
      <c r="C3007" t="s">
        <v>6959</v>
      </c>
      <c r="D3007" t="s">
        <v>85</v>
      </c>
      <c r="E3007">
        <v>522</v>
      </c>
      <c r="F3007" t="s">
        <v>85</v>
      </c>
      <c r="G3007" t="s">
        <v>85</v>
      </c>
    </row>
    <row r="3008" spans="1:7" x14ac:dyDescent="0.3">
      <c r="A3008" t="s">
        <v>3132</v>
      </c>
      <c r="B3008" t="s">
        <v>3133</v>
      </c>
      <c r="C3008" t="s">
        <v>3134</v>
      </c>
      <c r="D3008" t="s">
        <v>85</v>
      </c>
      <c r="E3008">
        <v>0</v>
      </c>
      <c r="F3008" t="s">
        <v>85</v>
      </c>
      <c r="G3008" t="s">
        <v>85</v>
      </c>
    </row>
    <row r="3009" spans="1:7" x14ac:dyDescent="0.3">
      <c r="A3009" t="s">
        <v>2863</v>
      </c>
      <c r="B3009" t="s">
        <v>7086</v>
      </c>
      <c r="C3009" t="s">
        <v>7087</v>
      </c>
      <c r="D3009" t="s">
        <v>85</v>
      </c>
      <c r="E3009">
        <v>0</v>
      </c>
      <c r="F3009" t="s">
        <v>85</v>
      </c>
      <c r="G3009" t="s">
        <v>85</v>
      </c>
    </row>
    <row r="3010" spans="1:7" x14ac:dyDescent="0.3">
      <c r="A3010" t="s">
        <v>6960</v>
      </c>
      <c r="B3010" t="s">
        <v>6961</v>
      </c>
      <c r="C3010" t="s">
        <v>6962</v>
      </c>
      <c r="D3010" t="s">
        <v>85</v>
      </c>
      <c r="E3010">
        <v>600</v>
      </c>
      <c r="F3010" t="s">
        <v>85</v>
      </c>
      <c r="G3010" t="s">
        <v>85</v>
      </c>
    </row>
    <row r="3011" spans="1:7" x14ac:dyDescent="0.3">
      <c r="A3011" t="s">
        <v>4985</v>
      </c>
      <c r="B3011" t="s">
        <v>4986</v>
      </c>
      <c r="C3011" t="s">
        <v>4987</v>
      </c>
      <c r="D3011" t="s">
        <v>85</v>
      </c>
      <c r="E3011">
        <v>0</v>
      </c>
      <c r="F3011" t="s">
        <v>85</v>
      </c>
      <c r="G3011" t="s">
        <v>85</v>
      </c>
    </row>
    <row r="3012" spans="1:7" x14ac:dyDescent="0.3">
      <c r="A3012" t="s">
        <v>6963</v>
      </c>
      <c r="B3012" t="s">
        <v>6964</v>
      </c>
      <c r="C3012" t="s">
        <v>6965</v>
      </c>
      <c r="D3012" t="s">
        <v>85</v>
      </c>
      <c r="E3012">
        <v>0</v>
      </c>
      <c r="F3012" t="s">
        <v>85</v>
      </c>
      <c r="G3012" t="s">
        <v>85</v>
      </c>
    </row>
    <row r="3013" spans="1:7" x14ac:dyDescent="0.3">
      <c r="A3013" t="s">
        <v>6453</v>
      </c>
      <c r="B3013" t="s">
        <v>6969</v>
      </c>
      <c r="C3013" t="s">
        <v>6970</v>
      </c>
      <c r="D3013" t="s">
        <v>85</v>
      </c>
      <c r="E3013">
        <v>0</v>
      </c>
      <c r="F3013" t="s">
        <v>85</v>
      </c>
      <c r="G3013" t="s">
        <v>85</v>
      </c>
    </row>
    <row r="3014" spans="1:7" x14ac:dyDescent="0.3">
      <c r="A3014" t="s">
        <v>6453</v>
      </c>
      <c r="B3014" t="s">
        <v>6977</v>
      </c>
      <c r="C3014" t="s">
        <v>6978</v>
      </c>
      <c r="D3014" t="s">
        <v>85</v>
      </c>
      <c r="E3014">
        <v>0</v>
      </c>
      <c r="F3014" t="s">
        <v>85</v>
      </c>
      <c r="G3014" t="s">
        <v>85</v>
      </c>
    </row>
    <row r="3015" spans="1:7" x14ac:dyDescent="0.3">
      <c r="A3015" t="s">
        <v>6453</v>
      </c>
      <c r="B3015" t="s">
        <v>6979</v>
      </c>
      <c r="C3015" t="s">
        <v>6980</v>
      </c>
      <c r="D3015" t="s">
        <v>85</v>
      </c>
      <c r="E3015">
        <v>0</v>
      </c>
      <c r="F3015" t="s">
        <v>85</v>
      </c>
      <c r="G3015" t="s">
        <v>85</v>
      </c>
    </row>
    <row r="3016" spans="1:7" x14ac:dyDescent="0.3">
      <c r="A3016" t="s">
        <v>1884</v>
      </c>
      <c r="B3016" t="s">
        <v>7027</v>
      </c>
      <c r="C3016" t="s">
        <v>7028</v>
      </c>
      <c r="D3016" t="s">
        <v>88</v>
      </c>
      <c r="E3016">
        <v>11340</v>
      </c>
      <c r="F3016" t="s">
        <v>85</v>
      </c>
      <c r="G3016" t="s">
        <v>85</v>
      </c>
    </row>
    <row r="3017" spans="1:7" x14ac:dyDescent="0.3">
      <c r="A3017" t="s">
        <v>3716</v>
      </c>
      <c r="B3017" t="s">
        <v>3717</v>
      </c>
      <c r="C3017" t="s">
        <v>3718</v>
      </c>
      <c r="D3017" t="s">
        <v>85</v>
      </c>
      <c r="E3017">
        <v>0</v>
      </c>
      <c r="F3017" t="s">
        <v>85</v>
      </c>
      <c r="G3017" t="s">
        <v>85</v>
      </c>
    </row>
    <row r="3018" spans="1:7" x14ac:dyDescent="0.3">
      <c r="A3018" t="s">
        <v>3188</v>
      </c>
      <c r="B3018" t="s">
        <v>7000</v>
      </c>
      <c r="C3018" t="s">
        <v>7001</v>
      </c>
      <c r="D3018" t="s">
        <v>85</v>
      </c>
      <c r="E3018">
        <v>0</v>
      </c>
      <c r="F3018" t="s">
        <v>85</v>
      </c>
      <c r="G3018" t="s">
        <v>85</v>
      </c>
    </row>
    <row r="3019" spans="1:7" x14ac:dyDescent="0.3">
      <c r="A3019" t="s">
        <v>3132</v>
      </c>
      <c r="B3019" t="s">
        <v>3175</v>
      </c>
      <c r="C3019" t="s">
        <v>3132</v>
      </c>
      <c r="D3019" t="s">
        <v>85</v>
      </c>
      <c r="E3019">
        <v>0</v>
      </c>
      <c r="F3019" t="s">
        <v>85</v>
      </c>
      <c r="G3019" t="s">
        <v>85</v>
      </c>
    </row>
    <row r="3020" spans="1:7" x14ac:dyDescent="0.3">
      <c r="A3020" t="s">
        <v>4185</v>
      </c>
      <c r="B3020" t="s">
        <v>3175</v>
      </c>
      <c r="C3020" t="s">
        <v>4186</v>
      </c>
      <c r="D3020" t="s">
        <v>85</v>
      </c>
      <c r="E3020">
        <v>0</v>
      </c>
      <c r="F3020" t="s">
        <v>85</v>
      </c>
      <c r="G3020" t="s">
        <v>85</v>
      </c>
    </row>
    <row r="3021" spans="1:7" x14ac:dyDescent="0.3">
      <c r="A3021" t="s">
        <v>7763</v>
      </c>
      <c r="B3021" t="s">
        <v>3175</v>
      </c>
      <c r="C3021" t="s">
        <v>7764</v>
      </c>
      <c r="D3021" t="s">
        <v>85</v>
      </c>
      <c r="E3021">
        <v>0</v>
      </c>
      <c r="F3021" t="s">
        <v>85</v>
      </c>
      <c r="G3021" t="s">
        <v>85</v>
      </c>
    </row>
    <row r="3022" spans="1:7" x14ac:dyDescent="0.3">
      <c r="A3022" t="s">
        <v>6441</v>
      </c>
      <c r="B3022" t="s">
        <v>6448</v>
      </c>
      <c r="C3022" t="s">
        <v>6449</v>
      </c>
      <c r="D3022" t="s">
        <v>85</v>
      </c>
      <c r="E3022">
        <v>0</v>
      </c>
      <c r="F3022" t="s">
        <v>85</v>
      </c>
      <c r="G3022" t="s">
        <v>85</v>
      </c>
    </row>
    <row r="3023" spans="1:7" x14ac:dyDescent="0.3">
      <c r="A3023" t="s">
        <v>6986</v>
      </c>
      <c r="B3023" t="s">
        <v>6987</v>
      </c>
      <c r="C3023" t="s">
        <v>6988</v>
      </c>
      <c r="D3023" t="s">
        <v>85</v>
      </c>
      <c r="E3023">
        <v>0</v>
      </c>
      <c r="F3023" t="s">
        <v>85</v>
      </c>
      <c r="G3023" t="s">
        <v>85</v>
      </c>
    </row>
    <row r="3024" spans="1:7" x14ac:dyDescent="0.3">
      <c r="A3024" t="s">
        <v>1518</v>
      </c>
      <c r="B3024" t="s">
        <v>1535</v>
      </c>
      <c r="C3024" t="s">
        <v>1536</v>
      </c>
      <c r="D3024" t="s">
        <v>85</v>
      </c>
      <c r="E3024">
        <v>0</v>
      </c>
      <c r="F3024" t="s">
        <v>85</v>
      </c>
      <c r="G3024" t="s">
        <v>85</v>
      </c>
    </row>
    <row r="3025" spans="1:7" x14ac:dyDescent="0.3">
      <c r="A3025" t="s">
        <v>6888</v>
      </c>
      <c r="B3025" t="s">
        <v>6984</v>
      </c>
      <c r="C3025" t="s">
        <v>6985</v>
      </c>
      <c r="D3025" t="s">
        <v>85</v>
      </c>
      <c r="E3025">
        <v>0</v>
      </c>
      <c r="F3025" t="s">
        <v>85</v>
      </c>
      <c r="G3025" t="s">
        <v>85</v>
      </c>
    </row>
    <row r="3026" spans="1:7" x14ac:dyDescent="0.3">
      <c r="A3026" t="s">
        <v>7200</v>
      </c>
      <c r="B3026" t="s">
        <v>7201</v>
      </c>
      <c r="C3026" t="s">
        <v>7202</v>
      </c>
      <c r="D3026" t="s">
        <v>85</v>
      </c>
      <c r="E3026">
        <v>0</v>
      </c>
      <c r="F3026" t="s">
        <v>85</v>
      </c>
      <c r="G3026" t="s">
        <v>85</v>
      </c>
    </row>
    <row r="3027" spans="1:7" x14ac:dyDescent="0.3">
      <c r="A3027" t="s">
        <v>7831</v>
      </c>
      <c r="B3027" t="s">
        <v>7832</v>
      </c>
      <c r="C3027" t="s">
        <v>7833</v>
      </c>
      <c r="D3027" t="s">
        <v>88</v>
      </c>
      <c r="E3027">
        <v>9930</v>
      </c>
      <c r="F3027" t="s">
        <v>1415</v>
      </c>
      <c r="G3027" t="s">
        <v>1415</v>
      </c>
    </row>
    <row r="3028" spans="1:7" x14ac:dyDescent="0.3">
      <c r="A3028" t="s">
        <v>4343</v>
      </c>
      <c r="B3028" t="s">
        <v>7832</v>
      </c>
      <c r="C3028" t="s">
        <v>7833</v>
      </c>
      <c r="D3028" t="s">
        <v>88</v>
      </c>
      <c r="E3028">
        <v>9930</v>
      </c>
      <c r="F3028" t="s">
        <v>1415</v>
      </c>
      <c r="G3028" t="s">
        <v>1415</v>
      </c>
    </row>
    <row r="3029" spans="1:7" x14ac:dyDescent="0.3">
      <c r="A3029" t="s">
        <v>5144</v>
      </c>
      <c r="B3029" t="s">
        <v>5148</v>
      </c>
      <c r="C3029" t="s">
        <v>5149</v>
      </c>
      <c r="D3029" t="s">
        <v>85</v>
      </c>
      <c r="E3029">
        <v>0</v>
      </c>
      <c r="F3029" t="s">
        <v>85</v>
      </c>
      <c r="G3029" t="s">
        <v>85</v>
      </c>
    </row>
    <row r="3030" spans="1:7" x14ac:dyDescent="0.3">
      <c r="A3030" t="s">
        <v>6362</v>
      </c>
      <c r="B3030" t="s">
        <v>6367</v>
      </c>
      <c r="C3030" t="s">
        <v>6368</v>
      </c>
      <c r="D3030" t="s">
        <v>85</v>
      </c>
      <c r="E3030">
        <v>680</v>
      </c>
      <c r="F3030" t="s">
        <v>85</v>
      </c>
      <c r="G3030" t="s">
        <v>85</v>
      </c>
    </row>
    <row r="3031" spans="1:7" x14ac:dyDescent="0.3">
      <c r="A3031" t="s">
        <v>6799</v>
      </c>
      <c r="B3031" t="s">
        <v>6800</v>
      </c>
      <c r="C3031" t="s">
        <v>6801</v>
      </c>
      <c r="D3031" t="s">
        <v>85</v>
      </c>
      <c r="E3031">
        <v>730</v>
      </c>
      <c r="F3031" t="s">
        <v>85</v>
      </c>
      <c r="G3031" t="s">
        <v>85</v>
      </c>
    </row>
    <row r="3032" spans="1:7" x14ac:dyDescent="0.3">
      <c r="A3032" t="s">
        <v>2201</v>
      </c>
      <c r="B3032" t="s">
        <v>2202</v>
      </c>
      <c r="C3032" t="s">
        <v>2203</v>
      </c>
      <c r="D3032" t="s">
        <v>1455</v>
      </c>
      <c r="E3032">
        <v>170550</v>
      </c>
      <c r="F3032" t="s">
        <v>1455</v>
      </c>
      <c r="G3032" t="s">
        <v>1455</v>
      </c>
    </row>
    <row r="3033" spans="1:7" x14ac:dyDescent="0.3">
      <c r="A3033" t="s">
        <v>6994</v>
      </c>
      <c r="B3033" t="s">
        <v>2202</v>
      </c>
      <c r="C3033" t="s">
        <v>6995</v>
      </c>
      <c r="D3033" t="s">
        <v>85</v>
      </c>
      <c r="E3033">
        <v>0</v>
      </c>
      <c r="F3033" t="s">
        <v>85</v>
      </c>
      <c r="G3033" t="s">
        <v>85</v>
      </c>
    </row>
    <row r="3034" spans="1:7" x14ac:dyDescent="0.3">
      <c r="A3034" t="s">
        <v>4343</v>
      </c>
      <c r="B3034" t="s">
        <v>2202</v>
      </c>
      <c r="C3034" t="s">
        <v>6634</v>
      </c>
      <c r="D3034" t="s">
        <v>85</v>
      </c>
      <c r="E3034">
        <v>5386</v>
      </c>
      <c r="F3034" t="s">
        <v>85</v>
      </c>
      <c r="G3034" t="s">
        <v>85</v>
      </c>
    </row>
    <row r="3035" spans="1:7" x14ac:dyDescent="0.3">
      <c r="A3035" t="s">
        <v>5560</v>
      </c>
      <c r="B3035" t="s">
        <v>5561</v>
      </c>
      <c r="C3035" t="s">
        <v>5562</v>
      </c>
      <c r="D3035" t="s">
        <v>85</v>
      </c>
      <c r="E3035">
        <v>0</v>
      </c>
      <c r="F3035" t="s">
        <v>85</v>
      </c>
      <c r="G3035" t="s">
        <v>85</v>
      </c>
    </row>
    <row r="3036" spans="1:7" x14ac:dyDescent="0.3">
      <c r="A3036" t="s">
        <v>4644</v>
      </c>
      <c r="B3036" t="s">
        <v>4717</v>
      </c>
      <c r="C3036" t="s">
        <v>4718</v>
      </c>
      <c r="D3036" t="s">
        <v>85</v>
      </c>
      <c r="E3036">
        <v>0</v>
      </c>
      <c r="F3036" t="s">
        <v>85</v>
      </c>
      <c r="G3036" t="s">
        <v>85</v>
      </c>
    </row>
    <row r="3037" spans="1:7" x14ac:dyDescent="0.3">
      <c r="A3037" t="s">
        <v>6996</v>
      </c>
      <c r="B3037" t="s">
        <v>4717</v>
      </c>
      <c r="C3037" t="s">
        <v>215</v>
      </c>
      <c r="D3037" t="s">
        <v>85</v>
      </c>
      <c r="E3037">
        <v>5670</v>
      </c>
      <c r="F3037" t="s">
        <v>85</v>
      </c>
      <c r="G3037" t="s">
        <v>85</v>
      </c>
    </row>
    <row r="3038" spans="1:7" x14ac:dyDescent="0.3">
      <c r="A3038" t="s">
        <v>7466</v>
      </c>
      <c r="B3038" t="s">
        <v>4717</v>
      </c>
      <c r="C3038" t="s">
        <v>7467</v>
      </c>
      <c r="D3038" t="s">
        <v>85</v>
      </c>
      <c r="E3038">
        <v>0</v>
      </c>
      <c r="F3038" t="s">
        <v>85</v>
      </c>
      <c r="G3038" t="s">
        <v>85</v>
      </c>
    </row>
    <row r="3039" spans="1:7" x14ac:dyDescent="0.3">
      <c r="A3039" t="s">
        <v>6991</v>
      </c>
      <c r="B3039" t="s">
        <v>6992</v>
      </c>
      <c r="C3039" t="s">
        <v>6993</v>
      </c>
      <c r="D3039" t="s">
        <v>85</v>
      </c>
      <c r="E3039">
        <v>0</v>
      </c>
      <c r="F3039" t="s">
        <v>85</v>
      </c>
      <c r="G3039" t="s">
        <v>85</v>
      </c>
    </row>
    <row r="3040" spans="1:7" x14ac:dyDescent="0.3">
      <c r="A3040" t="s">
        <v>6716</v>
      </c>
      <c r="B3040" t="s">
        <v>6717</v>
      </c>
      <c r="C3040" t="s">
        <v>6718</v>
      </c>
      <c r="D3040" t="s">
        <v>85</v>
      </c>
      <c r="E3040">
        <v>900</v>
      </c>
      <c r="F3040" t="s">
        <v>85</v>
      </c>
      <c r="G3040" t="s">
        <v>85</v>
      </c>
    </row>
    <row r="3041" spans="1:7" x14ac:dyDescent="0.3">
      <c r="A3041" t="s">
        <v>1899</v>
      </c>
      <c r="B3041" t="s">
        <v>1900</v>
      </c>
      <c r="C3041" t="s">
        <v>1901</v>
      </c>
      <c r="D3041" t="s">
        <v>85</v>
      </c>
      <c r="E3041">
        <v>694</v>
      </c>
      <c r="F3041" t="s">
        <v>85</v>
      </c>
      <c r="G3041" t="s">
        <v>85</v>
      </c>
    </row>
    <row r="3042" spans="1:7" x14ac:dyDescent="0.3">
      <c r="A3042" t="s">
        <v>5618</v>
      </c>
      <c r="B3042" t="s">
        <v>1900</v>
      </c>
      <c r="C3042" t="s">
        <v>5619</v>
      </c>
      <c r="D3042" t="s">
        <v>85</v>
      </c>
      <c r="E3042">
        <v>0</v>
      </c>
      <c r="F3042" t="s">
        <v>85</v>
      </c>
      <c r="G3042" t="s">
        <v>85</v>
      </c>
    </row>
    <row r="3043" spans="1:7" x14ac:dyDescent="0.3">
      <c r="A3043" t="s">
        <v>6997</v>
      </c>
      <c r="B3043" t="s">
        <v>6998</v>
      </c>
      <c r="C3043" t="s">
        <v>6999</v>
      </c>
      <c r="D3043" t="s">
        <v>85</v>
      </c>
      <c r="E3043">
        <v>0</v>
      </c>
      <c r="F3043" t="s">
        <v>85</v>
      </c>
      <c r="G3043" t="s">
        <v>85</v>
      </c>
    </row>
    <row r="3044" spans="1:7" x14ac:dyDescent="0.3">
      <c r="A3044" t="s">
        <v>2408</v>
      </c>
      <c r="B3044" t="s">
        <v>2409</v>
      </c>
      <c r="C3044" t="s">
        <v>2410</v>
      </c>
      <c r="D3044" t="s">
        <v>85</v>
      </c>
      <c r="E3044">
        <v>1451</v>
      </c>
      <c r="F3044" t="s">
        <v>85</v>
      </c>
      <c r="G3044" t="s">
        <v>85</v>
      </c>
    </row>
    <row r="3045" spans="1:7" x14ac:dyDescent="0.3">
      <c r="A3045" t="s">
        <v>4924</v>
      </c>
      <c r="B3045" t="s">
        <v>4925</v>
      </c>
      <c r="C3045" t="s">
        <v>4926</v>
      </c>
      <c r="D3045" t="s">
        <v>85</v>
      </c>
      <c r="E3045">
        <v>0</v>
      </c>
      <c r="F3045" t="s">
        <v>85</v>
      </c>
      <c r="G3045" t="s">
        <v>85</v>
      </c>
    </row>
    <row r="3046" spans="1:7" x14ac:dyDescent="0.3">
      <c r="A3046" t="s">
        <v>7020</v>
      </c>
      <c r="B3046" t="s">
        <v>7021</v>
      </c>
      <c r="C3046" t="s">
        <v>7022</v>
      </c>
      <c r="D3046" t="s">
        <v>85</v>
      </c>
      <c r="E3046">
        <v>0</v>
      </c>
      <c r="F3046" t="s">
        <v>85</v>
      </c>
      <c r="G3046" t="s">
        <v>85</v>
      </c>
    </row>
    <row r="3047" spans="1:7" x14ac:dyDescent="0.3">
      <c r="A3047" t="s">
        <v>6981</v>
      </c>
      <c r="B3047" t="s">
        <v>6982</v>
      </c>
      <c r="C3047" t="s">
        <v>6983</v>
      </c>
      <c r="D3047" t="s">
        <v>85</v>
      </c>
      <c r="E3047">
        <v>0</v>
      </c>
      <c r="F3047" t="s">
        <v>85</v>
      </c>
      <c r="G3047" t="s">
        <v>85</v>
      </c>
    </row>
    <row r="3048" spans="1:7" x14ac:dyDescent="0.3">
      <c r="A3048" t="s">
        <v>6880</v>
      </c>
      <c r="B3048" t="s">
        <v>6881</v>
      </c>
      <c r="C3048" t="s">
        <v>6882</v>
      </c>
      <c r="D3048" t="s">
        <v>85</v>
      </c>
      <c r="E3048">
        <v>0</v>
      </c>
      <c r="F3048" t="s">
        <v>85</v>
      </c>
      <c r="G3048" t="s">
        <v>85</v>
      </c>
    </row>
    <row r="3049" spans="1:7" x14ac:dyDescent="0.3">
      <c r="A3049" t="s">
        <v>6362</v>
      </c>
      <c r="B3049" t="s">
        <v>6413</v>
      </c>
      <c r="C3049" t="s">
        <v>6414</v>
      </c>
      <c r="D3049" t="s">
        <v>85</v>
      </c>
      <c r="E3049">
        <v>1100</v>
      </c>
      <c r="F3049" t="s">
        <v>85</v>
      </c>
      <c r="G3049" t="s">
        <v>85</v>
      </c>
    </row>
    <row r="3050" spans="1:7" x14ac:dyDescent="0.3">
      <c r="A3050" t="s">
        <v>4224</v>
      </c>
      <c r="B3050" t="s">
        <v>4225</v>
      </c>
      <c r="C3050" t="s">
        <v>4226</v>
      </c>
      <c r="D3050" t="s">
        <v>85</v>
      </c>
      <c r="E3050">
        <v>0</v>
      </c>
      <c r="F3050" t="s">
        <v>85</v>
      </c>
      <c r="G3050" t="s">
        <v>85</v>
      </c>
    </row>
    <row r="3051" spans="1:7" x14ac:dyDescent="0.3">
      <c r="A3051" t="s">
        <v>3738</v>
      </c>
      <c r="B3051" t="s">
        <v>3751</v>
      </c>
      <c r="C3051" t="s">
        <v>3752</v>
      </c>
      <c r="D3051" t="s">
        <v>85</v>
      </c>
      <c r="E3051">
        <v>600</v>
      </c>
      <c r="F3051" t="s">
        <v>85</v>
      </c>
      <c r="G3051" t="s">
        <v>85</v>
      </c>
    </row>
    <row r="3052" spans="1:7" x14ac:dyDescent="0.3">
      <c r="A3052" t="s">
        <v>7153</v>
      </c>
      <c r="B3052" t="s">
        <v>7154</v>
      </c>
      <c r="C3052" t="s">
        <v>7155</v>
      </c>
      <c r="D3052" t="s">
        <v>85</v>
      </c>
      <c r="E3052">
        <v>599</v>
      </c>
      <c r="F3052" t="s">
        <v>85</v>
      </c>
      <c r="G3052" t="s">
        <v>85</v>
      </c>
    </row>
    <row r="3053" spans="1:7" x14ac:dyDescent="0.3">
      <c r="A3053" t="s">
        <v>7002</v>
      </c>
      <c r="B3053" t="s">
        <v>7003</v>
      </c>
      <c r="C3053" t="s">
        <v>7004</v>
      </c>
      <c r="D3053" t="s">
        <v>85</v>
      </c>
      <c r="E3053">
        <v>0</v>
      </c>
      <c r="F3053" t="s">
        <v>85</v>
      </c>
      <c r="G3053" t="s">
        <v>85</v>
      </c>
    </row>
    <row r="3054" spans="1:7" x14ac:dyDescent="0.3">
      <c r="A3054" t="s">
        <v>5671</v>
      </c>
      <c r="B3054" t="s">
        <v>5672</v>
      </c>
      <c r="C3054" t="s">
        <v>5673</v>
      </c>
      <c r="D3054" t="s">
        <v>85</v>
      </c>
      <c r="E3054">
        <v>0</v>
      </c>
      <c r="F3054" t="s">
        <v>85</v>
      </c>
      <c r="G3054" t="s">
        <v>85</v>
      </c>
    </row>
    <row r="3055" spans="1:7" x14ac:dyDescent="0.3">
      <c r="A3055" t="s">
        <v>7009</v>
      </c>
      <c r="B3055" t="s">
        <v>7010</v>
      </c>
      <c r="C3055" t="s">
        <v>7011</v>
      </c>
      <c r="D3055" t="s">
        <v>85</v>
      </c>
      <c r="E3055">
        <v>0</v>
      </c>
      <c r="F3055" t="s">
        <v>85</v>
      </c>
      <c r="G3055" t="s">
        <v>85</v>
      </c>
    </row>
    <row r="3056" spans="1:7" x14ac:dyDescent="0.3">
      <c r="A3056" t="s">
        <v>1949</v>
      </c>
      <c r="B3056" t="s">
        <v>1985</v>
      </c>
      <c r="C3056" t="s">
        <v>490</v>
      </c>
      <c r="D3056" t="s">
        <v>85</v>
      </c>
      <c r="E3056">
        <v>2500</v>
      </c>
      <c r="F3056" t="s">
        <v>85</v>
      </c>
      <c r="G3056" t="s">
        <v>85</v>
      </c>
    </row>
    <row r="3057" spans="1:7" x14ac:dyDescent="0.3">
      <c r="A3057" t="s">
        <v>6937</v>
      </c>
      <c r="B3057" t="s">
        <v>6938</v>
      </c>
      <c r="C3057" t="s">
        <v>6939</v>
      </c>
      <c r="D3057" t="s">
        <v>85</v>
      </c>
      <c r="E3057">
        <v>0</v>
      </c>
      <c r="F3057" t="s">
        <v>85</v>
      </c>
      <c r="G3057" t="s">
        <v>85</v>
      </c>
    </row>
    <row r="3058" spans="1:7" x14ac:dyDescent="0.3">
      <c r="A3058" t="s">
        <v>6495</v>
      </c>
      <c r="B3058" t="s">
        <v>7016</v>
      </c>
      <c r="C3058" t="s">
        <v>1091</v>
      </c>
      <c r="D3058" t="s">
        <v>85</v>
      </c>
      <c r="E3058">
        <v>1429</v>
      </c>
      <c r="F3058" t="s">
        <v>85</v>
      </c>
      <c r="G3058" t="s">
        <v>85</v>
      </c>
    </row>
    <row r="3059" spans="1:7" x14ac:dyDescent="0.3">
      <c r="A3059" t="s">
        <v>6495</v>
      </c>
      <c r="B3059" t="s">
        <v>7017</v>
      </c>
      <c r="C3059" t="s">
        <v>541</v>
      </c>
      <c r="D3059" t="s">
        <v>85</v>
      </c>
      <c r="E3059">
        <v>1633</v>
      </c>
      <c r="F3059" t="s">
        <v>85</v>
      </c>
      <c r="G3059" t="s">
        <v>85</v>
      </c>
    </row>
    <row r="3060" spans="1:7" x14ac:dyDescent="0.3">
      <c r="A3060" t="s">
        <v>6495</v>
      </c>
      <c r="B3060" t="s">
        <v>6496</v>
      </c>
      <c r="C3060" t="s">
        <v>6497</v>
      </c>
      <c r="D3060" t="s">
        <v>85</v>
      </c>
      <c r="E3060">
        <v>1633</v>
      </c>
      <c r="F3060" t="s">
        <v>85</v>
      </c>
      <c r="G3060" t="s">
        <v>85</v>
      </c>
    </row>
    <row r="3061" spans="1:7" x14ac:dyDescent="0.3">
      <c r="A3061" t="s">
        <v>5631</v>
      </c>
      <c r="B3061" t="s">
        <v>5634</v>
      </c>
      <c r="C3061" t="s">
        <v>5635</v>
      </c>
      <c r="D3061" t="s">
        <v>85</v>
      </c>
      <c r="E3061">
        <v>1667</v>
      </c>
      <c r="F3061" t="s">
        <v>85</v>
      </c>
      <c r="G3061" t="s">
        <v>85</v>
      </c>
    </row>
    <row r="3062" spans="1:7" x14ac:dyDescent="0.3">
      <c r="A3062" t="s">
        <v>5631</v>
      </c>
      <c r="B3062" t="s">
        <v>5636</v>
      </c>
      <c r="C3062" t="s">
        <v>5637</v>
      </c>
      <c r="D3062" t="s">
        <v>85</v>
      </c>
      <c r="E3062">
        <v>1667</v>
      </c>
      <c r="F3062" t="s">
        <v>85</v>
      </c>
      <c r="G3062" t="s">
        <v>85</v>
      </c>
    </row>
    <row r="3063" spans="1:7" x14ac:dyDescent="0.3">
      <c r="A3063" t="s">
        <v>4621</v>
      </c>
      <c r="B3063" t="s">
        <v>7696</v>
      </c>
      <c r="C3063" t="s">
        <v>7688</v>
      </c>
      <c r="D3063" t="s">
        <v>85</v>
      </c>
      <c r="E3063">
        <v>6400</v>
      </c>
      <c r="F3063" t="s">
        <v>85</v>
      </c>
      <c r="G3063" t="s">
        <v>85</v>
      </c>
    </row>
    <row r="3064" spans="1:7" x14ac:dyDescent="0.3">
      <c r="A3064" t="s">
        <v>7075</v>
      </c>
      <c r="B3064" t="s">
        <v>7076</v>
      </c>
      <c r="C3064" t="s">
        <v>7077</v>
      </c>
      <c r="D3064" t="s">
        <v>85</v>
      </c>
      <c r="E3064">
        <v>0</v>
      </c>
      <c r="F3064" t="s">
        <v>85</v>
      </c>
      <c r="G3064" t="s">
        <v>85</v>
      </c>
    </row>
    <row r="3065" spans="1:7" x14ac:dyDescent="0.3">
      <c r="A3065" t="s">
        <v>6027</v>
      </c>
      <c r="B3065" t="s">
        <v>6028</v>
      </c>
      <c r="C3065" t="s">
        <v>6029</v>
      </c>
      <c r="D3065" t="s">
        <v>85</v>
      </c>
      <c r="E3065">
        <v>0</v>
      </c>
      <c r="F3065" t="s">
        <v>85</v>
      </c>
      <c r="G3065" t="s">
        <v>85</v>
      </c>
    </row>
    <row r="3066" spans="1:7" x14ac:dyDescent="0.3">
      <c r="A3066" t="s">
        <v>6183</v>
      </c>
      <c r="B3066" t="s">
        <v>6184</v>
      </c>
      <c r="C3066" t="s">
        <v>6185</v>
      </c>
      <c r="D3066" t="s">
        <v>85</v>
      </c>
      <c r="E3066">
        <v>855</v>
      </c>
      <c r="F3066" t="s">
        <v>85</v>
      </c>
      <c r="G3066" t="s">
        <v>85</v>
      </c>
    </row>
    <row r="3067" spans="1:7" x14ac:dyDescent="0.3">
      <c r="A3067" t="s">
        <v>7047</v>
      </c>
      <c r="B3067" t="s">
        <v>7048</v>
      </c>
      <c r="C3067" t="s">
        <v>7049</v>
      </c>
      <c r="D3067" t="s">
        <v>85</v>
      </c>
      <c r="E3067">
        <v>0</v>
      </c>
      <c r="F3067" t="s">
        <v>85</v>
      </c>
      <c r="G3067" t="s">
        <v>85</v>
      </c>
    </row>
    <row r="3068" spans="1:7" x14ac:dyDescent="0.3">
      <c r="A3068" t="s">
        <v>7056</v>
      </c>
      <c r="B3068" t="s">
        <v>7057</v>
      </c>
      <c r="C3068" t="s">
        <v>7058</v>
      </c>
      <c r="D3068" t="s">
        <v>85</v>
      </c>
      <c r="E3068">
        <v>0</v>
      </c>
      <c r="F3068" t="s">
        <v>85</v>
      </c>
      <c r="G3068" t="s">
        <v>85</v>
      </c>
    </row>
    <row r="3069" spans="1:7" x14ac:dyDescent="0.3">
      <c r="A3069" t="s">
        <v>7059</v>
      </c>
      <c r="B3069" t="s">
        <v>7060</v>
      </c>
      <c r="C3069" t="s">
        <v>7061</v>
      </c>
      <c r="D3069" t="s">
        <v>85</v>
      </c>
      <c r="E3069">
        <v>0</v>
      </c>
      <c r="F3069" t="s">
        <v>85</v>
      </c>
      <c r="G3069" t="s">
        <v>85</v>
      </c>
    </row>
    <row r="3070" spans="1:7" x14ac:dyDescent="0.3">
      <c r="A3070" t="s">
        <v>3087</v>
      </c>
      <c r="B3070" t="s">
        <v>7060</v>
      </c>
      <c r="C3070" t="s">
        <v>7074</v>
      </c>
      <c r="D3070" t="s">
        <v>85</v>
      </c>
      <c r="E3070">
        <v>2631</v>
      </c>
      <c r="F3070" t="s">
        <v>85</v>
      </c>
      <c r="G3070" t="s">
        <v>85</v>
      </c>
    </row>
    <row r="3071" spans="1:7" x14ac:dyDescent="0.3">
      <c r="A3071" t="s">
        <v>3921</v>
      </c>
      <c r="B3071" t="s">
        <v>3922</v>
      </c>
      <c r="C3071" t="s">
        <v>3923</v>
      </c>
      <c r="D3071" t="s">
        <v>85</v>
      </c>
      <c r="E3071">
        <v>0</v>
      </c>
      <c r="F3071" t="s">
        <v>85</v>
      </c>
      <c r="G3071" t="s">
        <v>85</v>
      </c>
    </row>
    <row r="3072" spans="1:7" x14ac:dyDescent="0.3">
      <c r="A3072" t="s">
        <v>7092</v>
      </c>
      <c r="B3072" t="s">
        <v>7093</v>
      </c>
      <c r="C3072" t="s">
        <v>7094</v>
      </c>
      <c r="D3072" t="s">
        <v>85</v>
      </c>
      <c r="E3072">
        <v>0</v>
      </c>
      <c r="F3072" t="s">
        <v>85</v>
      </c>
      <c r="G3072" t="s">
        <v>85</v>
      </c>
    </row>
    <row r="3073" spans="1:7" x14ac:dyDescent="0.3">
      <c r="A3073" t="s">
        <v>6658</v>
      </c>
      <c r="B3073" t="s">
        <v>6659</v>
      </c>
      <c r="C3073" t="s">
        <v>6660</v>
      </c>
      <c r="D3073" t="s">
        <v>85</v>
      </c>
      <c r="E3073">
        <v>0</v>
      </c>
      <c r="F3073" t="s">
        <v>85</v>
      </c>
      <c r="G3073" t="s">
        <v>85</v>
      </c>
    </row>
    <row r="3074" spans="1:7" x14ac:dyDescent="0.3">
      <c r="A3074" t="s">
        <v>2454</v>
      </c>
      <c r="B3074" t="s">
        <v>2455</v>
      </c>
      <c r="C3074" t="s">
        <v>2456</v>
      </c>
      <c r="D3074" t="s">
        <v>85</v>
      </c>
      <c r="E3074">
        <v>1656</v>
      </c>
      <c r="F3074" t="s">
        <v>85</v>
      </c>
      <c r="G3074" t="s">
        <v>85</v>
      </c>
    </row>
    <row r="3075" spans="1:7" x14ac:dyDescent="0.3">
      <c r="A3075" t="s">
        <v>2992</v>
      </c>
      <c r="B3075" t="s">
        <v>2993</v>
      </c>
      <c r="C3075" t="s">
        <v>2994</v>
      </c>
      <c r="D3075" t="s">
        <v>85</v>
      </c>
      <c r="E3075">
        <v>340</v>
      </c>
      <c r="F3075" t="s">
        <v>85</v>
      </c>
      <c r="G3075" t="s">
        <v>85</v>
      </c>
    </row>
    <row r="3076" spans="1:7" x14ac:dyDescent="0.3">
      <c r="A3076" t="s">
        <v>6902</v>
      </c>
      <c r="B3076" t="s">
        <v>6903</v>
      </c>
      <c r="C3076" t="s">
        <v>6904</v>
      </c>
      <c r="D3076" t="s">
        <v>85</v>
      </c>
      <c r="E3076">
        <v>240</v>
      </c>
      <c r="F3076" t="s">
        <v>85</v>
      </c>
      <c r="G3076" t="s">
        <v>85</v>
      </c>
    </row>
    <row r="3077" spans="1:7" x14ac:dyDescent="0.3">
      <c r="A3077" t="s">
        <v>2507</v>
      </c>
      <c r="B3077" t="s">
        <v>6172</v>
      </c>
      <c r="C3077" t="s">
        <v>6173</v>
      </c>
      <c r="D3077" t="s">
        <v>85</v>
      </c>
      <c r="E3077">
        <v>0</v>
      </c>
      <c r="F3077" t="s">
        <v>85</v>
      </c>
      <c r="G3077" t="s">
        <v>85</v>
      </c>
    </row>
    <row r="3078" spans="1:7" x14ac:dyDescent="0.3">
      <c r="A3078" t="s">
        <v>4057</v>
      </c>
      <c r="B3078" t="s">
        <v>4058</v>
      </c>
      <c r="C3078" t="s">
        <v>4059</v>
      </c>
      <c r="D3078" t="s">
        <v>85</v>
      </c>
      <c r="E3078">
        <v>0</v>
      </c>
      <c r="F3078" t="s">
        <v>85</v>
      </c>
      <c r="G3078" t="s">
        <v>85</v>
      </c>
    </row>
    <row r="3079" spans="1:7" x14ac:dyDescent="0.3">
      <c r="A3079" t="s">
        <v>7071</v>
      </c>
      <c r="B3079" t="s">
        <v>7072</v>
      </c>
      <c r="C3079" t="s">
        <v>7073</v>
      </c>
      <c r="D3079" t="s">
        <v>85</v>
      </c>
      <c r="E3079">
        <v>0</v>
      </c>
      <c r="F3079" t="s">
        <v>85</v>
      </c>
      <c r="G3079" t="s">
        <v>85</v>
      </c>
    </row>
    <row r="3080" spans="1:7" x14ac:dyDescent="0.3">
      <c r="A3080" t="s">
        <v>7083</v>
      </c>
      <c r="B3080" t="s">
        <v>7356</v>
      </c>
      <c r="C3080" t="s">
        <v>7357</v>
      </c>
      <c r="D3080" t="s">
        <v>85</v>
      </c>
      <c r="E3080">
        <v>598</v>
      </c>
      <c r="F3080" t="s">
        <v>85</v>
      </c>
      <c r="G3080" t="s">
        <v>85</v>
      </c>
    </row>
    <row r="3081" spans="1:7" x14ac:dyDescent="0.3">
      <c r="A3081" t="s">
        <v>2193</v>
      </c>
      <c r="B3081" t="s">
        <v>1436</v>
      </c>
      <c r="C3081" t="s">
        <v>6246</v>
      </c>
      <c r="D3081" t="s">
        <v>88</v>
      </c>
      <c r="E3081">
        <v>24721</v>
      </c>
      <c r="F3081" t="s">
        <v>1415</v>
      </c>
      <c r="G3081" t="s">
        <v>1415</v>
      </c>
    </row>
    <row r="3082" spans="1:7" x14ac:dyDescent="0.3">
      <c r="A3082" t="s">
        <v>1416</v>
      </c>
      <c r="B3082" t="s">
        <v>1436</v>
      </c>
      <c r="C3082" t="s">
        <v>445</v>
      </c>
      <c r="D3082" t="s">
        <v>85</v>
      </c>
      <c r="E3082">
        <v>3175</v>
      </c>
      <c r="F3082" t="s">
        <v>85</v>
      </c>
      <c r="G3082" t="s">
        <v>85</v>
      </c>
    </row>
    <row r="3083" spans="1:7" x14ac:dyDescent="0.3">
      <c r="A3083" t="s">
        <v>6183</v>
      </c>
      <c r="B3083" t="s">
        <v>6456</v>
      </c>
      <c r="C3083" t="s">
        <v>6457</v>
      </c>
      <c r="D3083" t="s">
        <v>85</v>
      </c>
      <c r="E3083">
        <v>726</v>
      </c>
      <c r="F3083" t="s">
        <v>85</v>
      </c>
      <c r="G3083" t="s">
        <v>85</v>
      </c>
    </row>
    <row r="3084" spans="1:7" x14ac:dyDescent="0.3">
      <c r="A3084" t="s">
        <v>2942</v>
      </c>
      <c r="B3084" t="s">
        <v>2956</v>
      </c>
      <c r="C3084" t="s">
        <v>2957</v>
      </c>
      <c r="D3084" t="s">
        <v>85</v>
      </c>
      <c r="E3084">
        <v>499</v>
      </c>
      <c r="F3084" t="s">
        <v>85</v>
      </c>
      <c r="G3084" t="s">
        <v>85</v>
      </c>
    </row>
    <row r="3085" spans="1:7" x14ac:dyDescent="0.3">
      <c r="A3085" t="s">
        <v>6826</v>
      </c>
      <c r="B3085" t="s">
        <v>6827</v>
      </c>
      <c r="C3085" t="s">
        <v>6828</v>
      </c>
      <c r="D3085" t="s">
        <v>85</v>
      </c>
      <c r="E3085">
        <v>0</v>
      </c>
      <c r="F3085" t="s">
        <v>85</v>
      </c>
      <c r="G3085" t="s">
        <v>85</v>
      </c>
    </row>
    <row r="3086" spans="1:7" x14ac:dyDescent="0.3">
      <c r="A3086" t="s">
        <v>7066</v>
      </c>
      <c r="B3086" t="s">
        <v>7067</v>
      </c>
      <c r="C3086" t="s">
        <v>7068</v>
      </c>
      <c r="D3086" t="s">
        <v>85</v>
      </c>
      <c r="E3086">
        <v>500</v>
      </c>
      <c r="F3086" t="s">
        <v>85</v>
      </c>
      <c r="G3086" t="s">
        <v>85</v>
      </c>
    </row>
    <row r="3087" spans="1:7" x14ac:dyDescent="0.3">
      <c r="A3087" t="s">
        <v>6105</v>
      </c>
      <c r="B3087" t="s">
        <v>6115</v>
      </c>
      <c r="C3087" t="s">
        <v>6116</v>
      </c>
      <c r="D3087" t="s">
        <v>85</v>
      </c>
      <c r="E3087">
        <v>0</v>
      </c>
      <c r="F3087" t="s">
        <v>85</v>
      </c>
      <c r="G3087" t="s">
        <v>85</v>
      </c>
    </row>
    <row r="3088" spans="1:7" x14ac:dyDescent="0.3">
      <c r="A3088" t="s">
        <v>6441</v>
      </c>
      <c r="B3088" t="s">
        <v>6442</v>
      </c>
      <c r="C3088" t="s">
        <v>6443</v>
      </c>
      <c r="D3088" t="s">
        <v>85</v>
      </c>
      <c r="E3088">
        <v>0</v>
      </c>
      <c r="F3088" t="s">
        <v>85</v>
      </c>
      <c r="G3088" t="s">
        <v>85</v>
      </c>
    </row>
    <row r="3089" spans="1:7" x14ac:dyDescent="0.3">
      <c r="A3089" t="s">
        <v>6441</v>
      </c>
      <c r="B3089" t="s">
        <v>6444</v>
      </c>
      <c r="C3089" t="s">
        <v>6445</v>
      </c>
      <c r="D3089" t="s">
        <v>85</v>
      </c>
      <c r="E3089">
        <v>0</v>
      </c>
      <c r="F3089" t="s">
        <v>85</v>
      </c>
      <c r="G3089" t="s">
        <v>85</v>
      </c>
    </row>
    <row r="3090" spans="1:7" x14ac:dyDescent="0.3">
      <c r="A3090" t="s">
        <v>6831</v>
      </c>
      <c r="B3090" t="s">
        <v>7090</v>
      </c>
      <c r="C3090" t="s">
        <v>7091</v>
      </c>
      <c r="D3090" t="s">
        <v>85</v>
      </c>
      <c r="E3090">
        <v>0</v>
      </c>
      <c r="F3090" t="s">
        <v>85</v>
      </c>
      <c r="G3090" t="s">
        <v>85</v>
      </c>
    </row>
    <row r="3091" spans="1:7" x14ac:dyDescent="0.3">
      <c r="A3091" t="s">
        <v>3639</v>
      </c>
      <c r="B3091" t="s">
        <v>3640</v>
      </c>
      <c r="C3091" t="s">
        <v>3641</v>
      </c>
      <c r="D3091" t="s">
        <v>85</v>
      </c>
      <c r="E3091">
        <v>4700</v>
      </c>
      <c r="F3091" t="s">
        <v>85</v>
      </c>
      <c r="G3091" t="s">
        <v>85</v>
      </c>
    </row>
    <row r="3092" spans="1:7" x14ac:dyDescent="0.3">
      <c r="A3092" t="s">
        <v>2193</v>
      </c>
      <c r="B3092" t="s">
        <v>4869</v>
      </c>
      <c r="C3092" t="s">
        <v>4870</v>
      </c>
      <c r="D3092" t="s">
        <v>1455</v>
      </c>
      <c r="E3092">
        <v>134720</v>
      </c>
      <c r="F3092" t="s">
        <v>88</v>
      </c>
      <c r="G3092" t="s">
        <v>1826</v>
      </c>
    </row>
    <row r="3093" spans="1:7" x14ac:dyDescent="0.3">
      <c r="A3093" t="s">
        <v>7083</v>
      </c>
      <c r="B3093" t="s">
        <v>7084</v>
      </c>
      <c r="C3093" t="s">
        <v>7085</v>
      </c>
      <c r="D3093" t="s">
        <v>85</v>
      </c>
      <c r="E3093">
        <v>473</v>
      </c>
      <c r="F3093" t="s">
        <v>85</v>
      </c>
      <c r="G3093" t="s">
        <v>85</v>
      </c>
    </row>
    <row r="3094" spans="1:7" x14ac:dyDescent="0.3">
      <c r="A3094" t="s">
        <v>4912</v>
      </c>
      <c r="B3094" t="s">
        <v>7243</v>
      </c>
      <c r="C3094" t="s">
        <v>7244</v>
      </c>
      <c r="D3094" t="s">
        <v>85</v>
      </c>
      <c r="E3094">
        <v>0</v>
      </c>
      <c r="F3094" t="s">
        <v>85</v>
      </c>
      <c r="G3094" t="s">
        <v>85</v>
      </c>
    </row>
    <row r="3095" spans="1:7" x14ac:dyDescent="0.3">
      <c r="A3095" t="s">
        <v>4343</v>
      </c>
      <c r="B3095" t="s">
        <v>4464</v>
      </c>
      <c r="C3095" t="s">
        <v>4430</v>
      </c>
      <c r="D3095" t="s">
        <v>88</v>
      </c>
      <c r="E3095">
        <v>10659</v>
      </c>
      <c r="F3095" t="s">
        <v>1415</v>
      </c>
      <c r="G3095" t="s">
        <v>1415</v>
      </c>
    </row>
    <row r="3096" spans="1:7" x14ac:dyDescent="0.3">
      <c r="A3096" t="s">
        <v>1608</v>
      </c>
      <c r="B3096" t="s">
        <v>7088</v>
      </c>
      <c r="C3096" t="s">
        <v>7089</v>
      </c>
      <c r="D3096" t="s">
        <v>85</v>
      </c>
      <c r="E3096">
        <v>5216</v>
      </c>
      <c r="F3096" t="s">
        <v>85</v>
      </c>
      <c r="G3096" t="s">
        <v>85</v>
      </c>
    </row>
    <row r="3097" spans="1:7" x14ac:dyDescent="0.3">
      <c r="A3097" t="s">
        <v>1949</v>
      </c>
      <c r="B3097" t="s">
        <v>1986</v>
      </c>
      <c r="C3097" t="s">
        <v>490</v>
      </c>
      <c r="D3097" t="s">
        <v>85</v>
      </c>
      <c r="E3097">
        <v>2500</v>
      </c>
      <c r="F3097" t="s">
        <v>85</v>
      </c>
      <c r="G3097" t="s">
        <v>85</v>
      </c>
    </row>
    <row r="3098" spans="1:7" x14ac:dyDescent="0.3">
      <c r="A3098" t="s">
        <v>1949</v>
      </c>
      <c r="B3098" t="s">
        <v>2001</v>
      </c>
      <c r="C3098" t="s">
        <v>509</v>
      </c>
      <c r="D3098" t="s">
        <v>85</v>
      </c>
      <c r="E3098">
        <v>2600</v>
      </c>
      <c r="F3098" t="s">
        <v>85</v>
      </c>
      <c r="G3098" t="s">
        <v>85</v>
      </c>
    </row>
    <row r="3099" spans="1:7" x14ac:dyDescent="0.3">
      <c r="A3099" t="s">
        <v>1949</v>
      </c>
      <c r="B3099" t="s">
        <v>3574</v>
      </c>
      <c r="C3099" t="s">
        <v>3570</v>
      </c>
      <c r="D3099" t="s">
        <v>85</v>
      </c>
      <c r="E3099">
        <v>1715</v>
      </c>
      <c r="F3099" t="s">
        <v>85</v>
      </c>
      <c r="G3099" t="s">
        <v>85</v>
      </c>
    </row>
    <row r="3100" spans="1:7" x14ac:dyDescent="0.3">
      <c r="A3100" t="s">
        <v>1949</v>
      </c>
      <c r="B3100" t="s">
        <v>3588</v>
      </c>
      <c r="C3100" t="s">
        <v>3585</v>
      </c>
      <c r="D3100" t="s">
        <v>85</v>
      </c>
      <c r="E3100">
        <v>2500</v>
      </c>
      <c r="F3100" t="s">
        <v>85</v>
      </c>
      <c r="G3100" t="s">
        <v>85</v>
      </c>
    </row>
    <row r="3101" spans="1:7" x14ac:dyDescent="0.3">
      <c r="A3101" t="s">
        <v>2524</v>
      </c>
      <c r="B3101" t="s">
        <v>3611</v>
      </c>
      <c r="C3101" t="s">
        <v>559</v>
      </c>
      <c r="D3101" t="s">
        <v>85</v>
      </c>
      <c r="E3101">
        <v>3800</v>
      </c>
      <c r="F3101" t="s">
        <v>85</v>
      </c>
      <c r="G3101" t="s">
        <v>85</v>
      </c>
    </row>
    <row r="3102" spans="1:7" x14ac:dyDescent="0.3">
      <c r="A3102" t="s">
        <v>6523</v>
      </c>
      <c r="B3102" t="s">
        <v>7095</v>
      </c>
      <c r="C3102" t="s">
        <v>7096</v>
      </c>
      <c r="D3102" t="s">
        <v>88</v>
      </c>
      <c r="E3102">
        <v>5800</v>
      </c>
      <c r="F3102" t="s">
        <v>85</v>
      </c>
      <c r="G3102" t="s">
        <v>85</v>
      </c>
    </row>
    <row r="3103" spans="1:7" x14ac:dyDescent="0.3">
      <c r="A3103" t="s">
        <v>6523</v>
      </c>
      <c r="B3103" t="s">
        <v>7097</v>
      </c>
      <c r="C3103" t="s">
        <v>7098</v>
      </c>
      <c r="D3103" t="s">
        <v>88</v>
      </c>
      <c r="E3103">
        <v>19500</v>
      </c>
      <c r="F3103" t="s">
        <v>1415</v>
      </c>
      <c r="G3103" t="s">
        <v>1415</v>
      </c>
    </row>
    <row r="3104" spans="1:7" x14ac:dyDescent="0.3">
      <c r="A3104" t="s">
        <v>6523</v>
      </c>
      <c r="B3104" t="s">
        <v>7099</v>
      </c>
      <c r="C3104" t="s">
        <v>7100</v>
      </c>
      <c r="D3104" t="s">
        <v>88</v>
      </c>
      <c r="E3104">
        <v>43755</v>
      </c>
      <c r="F3104" t="s">
        <v>88</v>
      </c>
      <c r="G3104" t="s">
        <v>1475</v>
      </c>
    </row>
    <row r="3105" spans="1:7" x14ac:dyDescent="0.3">
      <c r="A3105" t="s">
        <v>6523</v>
      </c>
      <c r="B3105" t="s">
        <v>7101</v>
      </c>
      <c r="C3105" t="s">
        <v>7102</v>
      </c>
      <c r="D3105" t="s">
        <v>88</v>
      </c>
      <c r="E3105">
        <v>20500</v>
      </c>
      <c r="F3105" t="s">
        <v>1415</v>
      </c>
      <c r="G3105" t="s">
        <v>1415</v>
      </c>
    </row>
    <row r="3106" spans="1:7" x14ac:dyDescent="0.3">
      <c r="A3106" t="s">
        <v>6523</v>
      </c>
      <c r="B3106" t="s">
        <v>7103</v>
      </c>
      <c r="C3106" t="s">
        <v>7104</v>
      </c>
      <c r="D3106" t="s">
        <v>85</v>
      </c>
      <c r="E3106">
        <v>0</v>
      </c>
      <c r="F3106" t="s">
        <v>85</v>
      </c>
      <c r="G3106" t="s">
        <v>85</v>
      </c>
    </row>
    <row r="3107" spans="1:7" x14ac:dyDescent="0.3">
      <c r="A3107" t="s">
        <v>6523</v>
      </c>
      <c r="B3107" t="s">
        <v>7107</v>
      </c>
      <c r="C3107" t="s">
        <v>7108</v>
      </c>
      <c r="D3107" t="s">
        <v>85</v>
      </c>
      <c r="E3107">
        <v>1220</v>
      </c>
      <c r="F3107" t="s">
        <v>85</v>
      </c>
      <c r="G3107" t="s">
        <v>85</v>
      </c>
    </row>
    <row r="3108" spans="1:7" x14ac:dyDescent="0.3">
      <c r="A3108" t="s">
        <v>6523</v>
      </c>
      <c r="B3108" t="s">
        <v>7109</v>
      </c>
      <c r="C3108" t="s">
        <v>7110</v>
      </c>
      <c r="D3108" t="s">
        <v>85</v>
      </c>
      <c r="E3108">
        <v>1100</v>
      </c>
      <c r="F3108" t="s">
        <v>85</v>
      </c>
      <c r="G3108" t="s">
        <v>85</v>
      </c>
    </row>
    <row r="3109" spans="1:7" x14ac:dyDescent="0.3">
      <c r="A3109" t="s">
        <v>6523</v>
      </c>
      <c r="B3109" t="s">
        <v>7111</v>
      </c>
      <c r="C3109" t="s">
        <v>7112</v>
      </c>
      <c r="D3109" t="s">
        <v>85</v>
      </c>
      <c r="E3109">
        <v>6418</v>
      </c>
      <c r="F3109" t="s">
        <v>85</v>
      </c>
      <c r="G3109" t="s">
        <v>85</v>
      </c>
    </row>
    <row r="3110" spans="1:7" x14ac:dyDescent="0.3">
      <c r="A3110" t="s">
        <v>6523</v>
      </c>
      <c r="B3110" t="s">
        <v>7113</v>
      </c>
      <c r="C3110" t="s">
        <v>7114</v>
      </c>
      <c r="D3110" t="s">
        <v>88</v>
      </c>
      <c r="E3110">
        <v>13500</v>
      </c>
      <c r="F3110" t="s">
        <v>85</v>
      </c>
      <c r="G3110" t="s">
        <v>85</v>
      </c>
    </row>
    <row r="3111" spans="1:7" x14ac:dyDescent="0.3">
      <c r="A3111" t="s">
        <v>6523</v>
      </c>
      <c r="B3111" t="s">
        <v>7115</v>
      </c>
      <c r="C3111" t="s">
        <v>7116</v>
      </c>
      <c r="D3111" t="s">
        <v>88</v>
      </c>
      <c r="E3111">
        <v>12500</v>
      </c>
      <c r="F3111" t="s">
        <v>85</v>
      </c>
      <c r="G3111" t="s">
        <v>85</v>
      </c>
    </row>
    <row r="3112" spans="1:7" x14ac:dyDescent="0.3">
      <c r="A3112" t="s">
        <v>5957</v>
      </c>
      <c r="B3112" t="s">
        <v>5958</v>
      </c>
      <c r="C3112" t="s">
        <v>5959</v>
      </c>
      <c r="D3112" t="s">
        <v>85</v>
      </c>
      <c r="E3112">
        <v>1043</v>
      </c>
      <c r="F3112" t="s">
        <v>85</v>
      </c>
      <c r="G3112" t="s">
        <v>85</v>
      </c>
    </row>
    <row r="3113" spans="1:7" x14ac:dyDescent="0.3">
      <c r="A3113" t="s">
        <v>1893</v>
      </c>
      <c r="B3113" t="s">
        <v>1894</v>
      </c>
      <c r="C3113" t="s">
        <v>1895</v>
      </c>
      <c r="D3113" t="s">
        <v>85</v>
      </c>
      <c r="E3113">
        <v>530</v>
      </c>
      <c r="F3113" t="s">
        <v>85</v>
      </c>
      <c r="G3113" t="s">
        <v>85</v>
      </c>
    </row>
    <row r="3114" spans="1:7" x14ac:dyDescent="0.3">
      <c r="A3114" t="s">
        <v>1576</v>
      </c>
      <c r="B3114" t="s">
        <v>2736</v>
      </c>
      <c r="C3114" t="s">
        <v>586</v>
      </c>
      <c r="D3114" t="s">
        <v>85</v>
      </c>
      <c r="E3114">
        <v>2495</v>
      </c>
      <c r="F3114" t="s">
        <v>85</v>
      </c>
      <c r="G3114" t="s">
        <v>85</v>
      </c>
    </row>
    <row r="3115" spans="1:7" x14ac:dyDescent="0.3">
      <c r="A3115" t="s">
        <v>3197</v>
      </c>
      <c r="B3115" t="s">
        <v>7705</v>
      </c>
      <c r="C3115" t="s">
        <v>7706</v>
      </c>
      <c r="D3115" t="s">
        <v>85</v>
      </c>
      <c r="E3115">
        <v>0</v>
      </c>
      <c r="F3115" t="s">
        <v>85</v>
      </c>
      <c r="G3115" t="s">
        <v>85</v>
      </c>
    </row>
    <row r="3116" spans="1:7" x14ac:dyDescent="0.3">
      <c r="A3116" t="s">
        <v>4756</v>
      </c>
      <c r="B3116" t="s">
        <v>6695</v>
      </c>
      <c r="C3116" t="s">
        <v>6696</v>
      </c>
      <c r="D3116" t="s">
        <v>85</v>
      </c>
      <c r="E3116">
        <v>0</v>
      </c>
      <c r="F3116" t="s">
        <v>85</v>
      </c>
      <c r="G3116" t="s">
        <v>85</v>
      </c>
    </row>
    <row r="3117" spans="1:7" x14ac:dyDescent="0.3">
      <c r="A3117" t="s">
        <v>1691</v>
      </c>
      <c r="B3117" t="s">
        <v>1697</v>
      </c>
      <c r="C3117" t="s">
        <v>1698</v>
      </c>
      <c r="D3117" t="s">
        <v>85</v>
      </c>
      <c r="E3117">
        <v>0</v>
      </c>
      <c r="F3117" t="s">
        <v>85</v>
      </c>
      <c r="G3117" t="s">
        <v>85</v>
      </c>
    </row>
    <row r="3118" spans="1:7" x14ac:dyDescent="0.3">
      <c r="A3118" t="s">
        <v>4343</v>
      </c>
      <c r="B3118" t="s">
        <v>4465</v>
      </c>
      <c r="C3118" t="s">
        <v>4430</v>
      </c>
      <c r="D3118" t="s">
        <v>88</v>
      </c>
      <c r="E3118">
        <v>10659</v>
      </c>
      <c r="F3118" t="s">
        <v>1415</v>
      </c>
      <c r="G3118" t="s">
        <v>1415</v>
      </c>
    </row>
    <row r="3119" spans="1:7" x14ac:dyDescent="0.3">
      <c r="A3119" t="s">
        <v>5957</v>
      </c>
      <c r="B3119" t="s">
        <v>6389</v>
      </c>
      <c r="C3119" t="s">
        <v>6390</v>
      </c>
      <c r="D3119" t="s">
        <v>85</v>
      </c>
      <c r="E3119">
        <v>0</v>
      </c>
      <c r="F3119" t="s">
        <v>85</v>
      </c>
      <c r="G3119" t="s">
        <v>85</v>
      </c>
    </row>
    <row r="3120" spans="1:7" x14ac:dyDescent="0.3">
      <c r="A3120" t="s">
        <v>6649</v>
      </c>
      <c r="B3120" t="s">
        <v>6656</v>
      </c>
      <c r="C3120" t="s">
        <v>6657</v>
      </c>
      <c r="D3120" t="s">
        <v>85</v>
      </c>
      <c r="E3120">
        <v>0</v>
      </c>
      <c r="F3120" t="s">
        <v>85</v>
      </c>
      <c r="G3120" t="s">
        <v>85</v>
      </c>
    </row>
    <row r="3121" spans="1:7" x14ac:dyDescent="0.3">
      <c r="A3121" t="s">
        <v>3161</v>
      </c>
      <c r="B3121" t="s">
        <v>5948</v>
      </c>
      <c r="C3121" t="s">
        <v>5949</v>
      </c>
      <c r="D3121" t="s">
        <v>85</v>
      </c>
      <c r="E3121">
        <v>834</v>
      </c>
      <c r="F3121" t="s">
        <v>85</v>
      </c>
      <c r="G3121" t="s">
        <v>85</v>
      </c>
    </row>
    <row r="3122" spans="1:7" x14ac:dyDescent="0.3">
      <c r="A3122" t="s">
        <v>5198</v>
      </c>
      <c r="B3122" t="s">
        <v>5199</v>
      </c>
      <c r="C3122" t="s">
        <v>5200</v>
      </c>
      <c r="D3122" t="s">
        <v>85</v>
      </c>
      <c r="E3122">
        <v>0</v>
      </c>
      <c r="F3122" t="s">
        <v>85</v>
      </c>
      <c r="G3122" t="s">
        <v>85</v>
      </c>
    </row>
    <row r="3123" spans="1:7" x14ac:dyDescent="0.3">
      <c r="A3123" t="s">
        <v>5865</v>
      </c>
      <c r="B3123" t="s">
        <v>5866</v>
      </c>
      <c r="C3123" t="s">
        <v>5867</v>
      </c>
      <c r="D3123" t="s">
        <v>85</v>
      </c>
      <c r="E3123">
        <v>798</v>
      </c>
      <c r="F3123" t="s">
        <v>85</v>
      </c>
      <c r="G3123" t="s">
        <v>85</v>
      </c>
    </row>
    <row r="3124" spans="1:7" x14ac:dyDescent="0.3">
      <c r="A3124" t="s">
        <v>1410</v>
      </c>
      <c r="B3124" t="s">
        <v>3282</v>
      </c>
      <c r="C3124" t="s">
        <v>3283</v>
      </c>
      <c r="D3124" t="s">
        <v>88</v>
      </c>
      <c r="E3124">
        <v>14470</v>
      </c>
      <c r="F3124" t="s">
        <v>85</v>
      </c>
      <c r="G3124" t="s">
        <v>85</v>
      </c>
    </row>
    <row r="3125" spans="1:7" x14ac:dyDescent="0.3">
      <c r="A3125" t="s">
        <v>1949</v>
      </c>
      <c r="B3125" t="s">
        <v>2170</v>
      </c>
      <c r="C3125" t="s">
        <v>2166</v>
      </c>
      <c r="D3125" t="s">
        <v>85</v>
      </c>
      <c r="E3125">
        <v>2600</v>
      </c>
      <c r="F3125" t="s">
        <v>85</v>
      </c>
      <c r="G3125" t="s">
        <v>85</v>
      </c>
    </row>
    <row r="3126" spans="1:7" x14ac:dyDescent="0.3">
      <c r="A3126" t="s">
        <v>1774</v>
      </c>
      <c r="B3126" t="s">
        <v>4033</v>
      </c>
      <c r="C3126" t="s">
        <v>4032</v>
      </c>
      <c r="D3126" t="s">
        <v>88</v>
      </c>
      <c r="E3126">
        <v>13000</v>
      </c>
      <c r="F3126" t="s">
        <v>1415</v>
      </c>
      <c r="G3126" t="s">
        <v>1415</v>
      </c>
    </row>
    <row r="3127" spans="1:7" x14ac:dyDescent="0.3">
      <c r="A3127" t="s">
        <v>1770</v>
      </c>
      <c r="B3127" t="s">
        <v>4033</v>
      </c>
      <c r="C3127" t="s">
        <v>4032</v>
      </c>
      <c r="D3127" t="s">
        <v>88</v>
      </c>
      <c r="E3127">
        <v>13000</v>
      </c>
      <c r="F3127" t="s">
        <v>1415</v>
      </c>
      <c r="G3127" t="s">
        <v>1415</v>
      </c>
    </row>
    <row r="3128" spans="1:7" x14ac:dyDescent="0.3">
      <c r="A3128" t="s">
        <v>4196</v>
      </c>
      <c r="B3128" t="s">
        <v>4270</v>
      </c>
      <c r="C3128" t="s">
        <v>4271</v>
      </c>
      <c r="D3128" t="s">
        <v>85</v>
      </c>
      <c r="E3128">
        <v>0</v>
      </c>
      <c r="F3128" t="s">
        <v>85</v>
      </c>
      <c r="G3128" t="s">
        <v>85</v>
      </c>
    </row>
    <row r="3129" spans="1:7" x14ac:dyDescent="0.3">
      <c r="A3129" t="s">
        <v>6859</v>
      </c>
      <c r="B3129" t="s">
        <v>6860</v>
      </c>
      <c r="C3129" t="s">
        <v>6861</v>
      </c>
      <c r="D3129" t="s">
        <v>85</v>
      </c>
      <c r="E3129">
        <v>0</v>
      </c>
      <c r="F3129" t="s">
        <v>85</v>
      </c>
      <c r="G3129" t="s">
        <v>85</v>
      </c>
    </row>
    <row r="3130" spans="1:7" x14ac:dyDescent="0.3">
      <c r="A3130" t="s">
        <v>1438</v>
      </c>
      <c r="B3130" t="s">
        <v>5271</v>
      </c>
      <c r="C3130" t="s">
        <v>1385</v>
      </c>
      <c r="D3130" t="s">
        <v>85</v>
      </c>
      <c r="E3130">
        <v>5330</v>
      </c>
      <c r="F3130" t="s">
        <v>85</v>
      </c>
      <c r="G3130" t="s">
        <v>85</v>
      </c>
    </row>
    <row r="3131" spans="1:7" x14ac:dyDescent="0.3">
      <c r="A3131" t="s">
        <v>2293</v>
      </c>
      <c r="B3131" t="s">
        <v>5271</v>
      </c>
      <c r="C3131" t="s">
        <v>1385</v>
      </c>
      <c r="D3131" t="s">
        <v>85</v>
      </c>
      <c r="E3131">
        <v>5330</v>
      </c>
      <c r="F3131" t="s">
        <v>85</v>
      </c>
      <c r="G3131" t="s">
        <v>85</v>
      </c>
    </row>
    <row r="3132" spans="1:7" x14ac:dyDescent="0.3">
      <c r="A3132" t="s">
        <v>5250</v>
      </c>
      <c r="B3132" t="s">
        <v>5251</v>
      </c>
      <c r="C3132" t="s">
        <v>5252</v>
      </c>
      <c r="D3132" t="s">
        <v>85</v>
      </c>
      <c r="E3132">
        <v>0</v>
      </c>
      <c r="F3132" t="s">
        <v>85</v>
      </c>
      <c r="G3132" t="s">
        <v>85</v>
      </c>
    </row>
    <row r="3133" spans="1:7" x14ac:dyDescent="0.3">
      <c r="A3133" t="s">
        <v>2090</v>
      </c>
      <c r="B3133" t="s">
        <v>6931</v>
      </c>
      <c r="C3133" t="s">
        <v>6932</v>
      </c>
      <c r="D3133" t="s">
        <v>88</v>
      </c>
      <c r="E3133">
        <v>10000</v>
      </c>
      <c r="F3133" t="s">
        <v>85</v>
      </c>
      <c r="G3133" t="s">
        <v>85</v>
      </c>
    </row>
    <row r="3134" spans="1:7" x14ac:dyDescent="0.3">
      <c r="A3134" t="s">
        <v>6199</v>
      </c>
      <c r="B3134" t="s">
        <v>6200</v>
      </c>
      <c r="C3134" t="s">
        <v>6201</v>
      </c>
      <c r="D3134" t="s">
        <v>85</v>
      </c>
      <c r="E3134">
        <v>0</v>
      </c>
      <c r="F3134" t="s">
        <v>85</v>
      </c>
      <c r="G3134" t="s">
        <v>85</v>
      </c>
    </row>
    <row r="3135" spans="1:7" x14ac:dyDescent="0.3">
      <c r="A3135" t="s">
        <v>1940</v>
      </c>
      <c r="B3135" t="s">
        <v>1943</v>
      </c>
      <c r="C3135" t="s">
        <v>1932</v>
      </c>
      <c r="D3135" t="s">
        <v>88</v>
      </c>
      <c r="E3135">
        <v>8600</v>
      </c>
      <c r="F3135" t="s">
        <v>1415</v>
      </c>
      <c r="G3135" t="s">
        <v>1415</v>
      </c>
    </row>
    <row r="3136" spans="1:7" x14ac:dyDescent="0.3">
      <c r="A3136" t="s">
        <v>1945</v>
      </c>
      <c r="B3136" t="s">
        <v>1943</v>
      </c>
      <c r="C3136" t="s">
        <v>1932</v>
      </c>
      <c r="D3136" t="s">
        <v>88</v>
      </c>
      <c r="E3136">
        <v>8600</v>
      </c>
      <c r="F3136" t="s">
        <v>1415</v>
      </c>
      <c r="G3136" t="s">
        <v>1415</v>
      </c>
    </row>
    <row r="3137" spans="1:7" x14ac:dyDescent="0.3">
      <c r="A3137" t="s">
        <v>1947</v>
      </c>
      <c r="B3137" t="s">
        <v>1943</v>
      </c>
      <c r="C3137" t="s">
        <v>1932</v>
      </c>
      <c r="D3137" t="s">
        <v>88</v>
      </c>
      <c r="E3137">
        <v>8600</v>
      </c>
      <c r="F3137" t="s">
        <v>1415</v>
      </c>
      <c r="G3137" t="s">
        <v>1415</v>
      </c>
    </row>
    <row r="3138" spans="1:7" x14ac:dyDescent="0.3">
      <c r="A3138" t="s">
        <v>1774</v>
      </c>
      <c r="B3138" t="s">
        <v>1943</v>
      </c>
      <c r="C3138" t="s">
        <v>1932</v>
      </c>
      <c r="D3138" t="s">
        <v>88</v>
      </c>
      <c r="E3138">
        <v>9300</v>
      </c>
      <c r="F3138" t="s">
        <v>1415</v>
      </c>
      <c r="G3138" t="s">
        <v>1415</v>
      </c>
    </row>
    <row r="3139" spans="1:7" x14ac:dyDescent="0.3">
      <c r="A3139" t="s">
        <v>1949</v>
      </c>
      <c r="B3139" t="s">
        <v>1943</v>
      </c>
      <c r="C3139" t="s">
        <v>1932</v>
      </c>
      <c r="D3139" t="s">
        <v>88</v>
      </c>
      <c r="E3139">
        <v>9300</v>
      </c>
      <c r="F3139" t="s">
        <v>1415</v>
      </c>
      <c r="G3139" t="s">
        <v>1415</v>
      </c>
    </row>
    <row r="3140" spans="1:7" x14ac:dyDescent="0.3">
      <c r="A3140" t="s">
        <v>1957</v>
      </c>
      <c r="B3140" t="s">
        <v>1943</v>
      </c>
      <c r="C3140" t="s">
        <v>1932</v>
      </c>
      <c r="D3140" t="s">
        <v>88</v>
      </c>
      <c r="E3140">
        <v>9300</v>
      </c>
      <c r="F3140" t="s">
        <v>1415</v>
      </c>
      <c r="G3140" t="s">
        <v>1415</v>
      </c>
    </row>
    <row r="3141" spans="1:7" x14ac:dyDescent="0.3">
      <c r="A3141" t="s">
        <v>1958</v>
      </c>
      <c r="B3141" t="s">
        <v>1943</v>
      </c>
      <c r="C3141" t="s">
        <v>1932</v>
      </c>
      <c r="D3141" t="s">
        <v>88</v>
      </c>
      <c r="E3141">
        <v>9300</v>
      </c>
      <c r="F3141" t="s">
        <v>1415</v>
      </c>
      <c r="G3141" t="s">
        <v>1415</v>
      </c>
    </row>
    <row r="3142" spans="1:7" x14ac:dyDescent="0.3">
      <c r="A3142" t="s">
        <v>1583</v>
      </c>
      <c r="B3142" t="s">
        <v>1943</v>
      </c>
      <c r="C3142" t="s">
        <v>1932</v>
      </c>
      <c r="D3142" t="s">
        <v>88</v>
      </c>
      <c r="E3142">
        <v>9300</v>
      </c>
      <c r="F3142" t="s">
        <v>1415</v>
      </c>
      <c r="G3142" t="s">
        <v>1415</v>
      </c>
    </row>
    <row r="3143" spans="1:7" x14ac:dyDescent="0.3">
      <c r="A3143" t="s">
        <v>1774</v>
      </c>
      <c r="B3143" t="s">
        <v>1968</v>
      </c>
      <c r="C3143" t="s">
        <v>969</v>
      </c>
      <c r="D3143" t="s">
        <v>88</v>
      </c>
      <c r="E3143">
        <v>9300</v>
      </c>
      <c r="F3143" t="s">
        <v>1415</v>
      </c>
      <c r="G3143" t="s">
        <v>1415</v>
      </c>
    </row>
    <row r="3144" spans="1:7" x14ac:dyDescent="0.3">
      <c r="A3144" t="s">
        <v>1949</v>
      </c>
      <c r="B3144" t="s">
        <v>1968</v>
      </c>
      <c r="C3144" t="s">
        <v>969</v>
      </c>
      <c r="D3144" t="s">
        <v>88</v>
      </c>
      <c r="E3144">
        <v>9300</v>
      </c>
      <c r="F3144" t="s">
        <v>1415</v>
      </c>
      <c r="G3144" t="s">
        <v>1415</v>
      </c>
    </row>
    <row r="3145" spans="1:7" x14ac:dyDescent="0.3">
      <c r="A3145" t="s">
        <v>1940</v>
      </c>
      <c r="B3145" t="s">
        <v>3581</v>
      </c>
      <c r="C3145" t="s">
        <v>477</v>
      </c>
      <c r="D3145" t="s">
        <v>88</v>
      </c>
      <c r="E3145">
        <v>11160</v>
      </c>
      <c r="F3145" t="s">
        <v>1415</v>
      </c>
      <c r="G3145" t="s">
        <v>1415</v>
      </c>
    </row>
    <row r="3146" spans="1:7" x14ac:dyDescent="0.3">
      <c r="A3146" t="s">
        <v>1949</v>
      </c>
      <c r="B3146" t="s">
        <v>3581</v>
      </c>
      <c r="C3146" t="s">
        <v>477</v>
      </c>
      <c r="D3146" t="s">
        <v>88</v>
      </c>
      <c r="E3146">
        <v>11160</v>
      </c>
      <c r="F3146" t="s">
        <v>1415</v>
      </c>
      <c r="G3146" t="s">
        <v>1415</v>
      </c>
    </row>
    <row r="3147" spans="1:7" x14ac:dyDescent="0.3">
      <c r="A3147" t="s">
        <v>5631</v>
      </c>
      <c r="B3147" t="s">
        <v>5632</v>
      </c>
      <c r="C3147" t="s">
        <v>5633</v>
      </c>
      <c r="D3147" t="s">
        <v>85</v>
      </c>
      <c r="E3147">
        <v>748</v>
      </c>
      <c r="F3147" t="s">
        <v>85</v>
      </c>
      <c r="G3147" t="s">
        <v>85</v>
      </c>
    </row>
    <row r="3148" spans="1:7" x14ac:dyDescent="0.3">
      <c r="A3148" t="s">
        <v>4296</v>
      </c>
      <c r="B3148" t="s">
        <v>4303</v>
      </c>
      <c r="C3148" t="s">
        <v>4298</v>
      </c>
      <c r="D3148" t="s">
        <v>85</v>
      </c>
      <c r="E3148">
        <v>6441</v>
      </c>
      <c r="F3148" t="s">
        <v>85</v>
      </c>
      <c r="G3148" t="s">
        <v>85</v>
      </c>
    </row>
    <row r="3149" spans="1:7" x14ac:dyDescent="0.3">
      <c r="A3149" t="s">
        <v>4035</v>
      </c>
      <c r="B3149" t="s">
        <v>6318</v>
      </c>
      <c r="C3149" t="s">
        <v>6319</v>
      </c>
      <c r="D3149" t="s">
        <v>85</v>
      </c>
      <c r="E3149">
        <v>0</v>
      </c>
      <c r="F3149" t="s">
        <v>85</v>
      </c>
      <c r="G3149" t="s">
        <v>85</v>
      </c>
    </row>
    <row r="3150" spans="1:7" x14ac:dyDescent="0.3">
      <c r="A3150" t="s">
        <v>6027</v>
      </c>
      <c r="B3150" t="s">
        <v>7137</v>
      </c>
      <c r="C3150" t="s">
        <v>7138</v>
      </c>
      <c r="D3150" t="s">
        <v>85</v>
      </c>
      <c r="E3150">
        <v>0</v>
      </c>
      <c r="F3150" t="s">
        <v>85</v>
      </c>
      <c r="G3150" t="s">
        <v>85</v>
      </c>
    </row>
    <row r="3151" spans="1:7" x14ac:dyDescent="0.3">
      <c r="A3151" t="s">
        <v>4343</v>
      </c>
      <c r="B3151" t="s">
        <v>4427</v>
      </c>
      <c r="C3151" t="s">
        <v>4421</v>
      </c>
      <c r="D3151" t="s">
        <v>88</v>
      </c>
      <c r="E3151">
        <v>33340</v>
      </c>
      <c r="F3151" t="s">
        <v>1415</v>
      </c>
      <c r="G3151" t="s">
        <v>1415</v>
      </c>
    </row>
    <row r="3152" spans="1:7" x14ac:dyDescent="0.3">
      <c r="A3152" t="s">
        <v>6658</v>
      </c>
      <c r="B3152" t="s">
        <v>6787</v>
      </c>
      <c r="C3152" t="s">
        <v>6788</v>
      </c>
      <c r="D3152" t="s">
        <v>85</v>
      </c>
      <c r="E3152">
        <v>0</v>
      </c>
      <c r="F3152" t="s">
        <v>85</v>
      </c>
      <c r="G3152" t="s">
        <v>85</v>
      </c>
    </row>
    <row r="3153" spans="1:7" x14ac:dyDescent="0.3">
      <c r="A3153" t="s">
        <v>6190</v>
      </c>
      <c r="B3153" t="s">
        <v>6191</v>
      </c>
      <c r="C3153" t="s">
        <v>6192</v>
      </c>
      <c r="D3153" t="s">
        <v>85</v>
      </c>
      <c r="E3153">
        <v>0</v>
      </c>
      <c r="F3153" t="s">
        <v>85</v>
      </c>
      <c r="G3153" t="s">
        <v>85</v>
      </c>
    </row>
    <row r="3154" spans="1:7" x14ac:dyDescent="0.3">
      <c r="A3154" t="s">
        <v>3245</v>
      </c>
      <c r="B3154" t="s">
        <v>7130</v>
      </c>
      <c r="C3154" t="s">
        <v>7131</v>
      </c>
      <c r="D3154" t="s">
        <v>85</v>
      </c>
      <c r="E3154">
        <v>2517</v>
      </c>
      <c r="F3154" t="s">
        <v>85</v>
      </c>
      <c r="G3154" t="s">
        <v>85</v>
      </c>
    </row>
    <row r="3155" spans="1:7" x14ac:dyDescent="0.3">
      <c r="A3155" t="s">
        <v>2981</v>
      </c>
      <c r="B3155" t="s">
        <v>2982</v>
      </c>
      <c r="C3155" t="s">
        <v>2983</v>
      </c>
      <c r="D3155" t="s">
        <v>85</v>
      </c>
      <c r="E3155">
        <v>0</v>
      </c>
      <c r="F3155" t="s">
        <v>85</v>
      </c>
      <c r="G3155" t="s">
        <v>85</v>
      </c>
    </row>
    <row r="3156" spans="1:7" x14ac:dyDescent="0.3">
      <c r="A3156" t="s">
        <v>2131</v>
      </c>
      <c r="B3156" t="s">
        <v>7126</v>
      </c>
      <c r="C3156" t="s">
        <v>7122</v>
      </c>
      <c r="D3156" t="s">
        <v>88</v>
      </c>
      <c r="E3156">
        <v>8391</v>
      </c>
      <c r="F3156" t="s">
        <v>1415</v>
      </c>
      <c r="G3156" t="s">
        <v>1415</v>
      </c>
    </row>
    <row r="3157" spans="1:7" x14ac:dyDescent="0.3">
      <c r="A3157" t="s">
        <v>4343</v>
      </c>
      <c r="B3157" t="s">
        <v>6645</v>
      </c>
      <c r="C3157" t="s">
        <v>439</v>
      </c>
      <c r="D3157" t="s">
        <v>88</v>
      </c>
      <c r="E3157">
        <v>12837</v>
      </c>
      <c r="F3157" t="s">
        <v>1415</v>
      </c>
      <c r="G3157" t="s">
        <v>1415</v>
      </c>
    </row>
    <row r="3158" spans="1:7" x14ac:dyDescent="0.3">
      <c r="A3158" t="s">
        <v>6523</v>
      </c>
      <c r="B3158" t="s">
        <v>7117</v>
      </c>
      <c r="C3158" t="s">
        <v>7118</v>
      </c>
      <c r="D3158" t="s">
        <v>88</v>
      </c>
      <c r="E3158">
        <v>49450</v>
      </c>
      <c r="F3158" t="s">
        <v>88</v>
      </c>
      <c r="G3158" t="s">
        <v>1475</v>
      </c>
    </row>
    <row r="3159" spans="1:7" x14ac:dyDescent="0.3">
      <c r="A3159" t="s">
        <v>7340</v>
      </c>
      <c r="B3159" t="s">
        <v>7434</v>
      </c>
      <c r="C3159" t="s">
        <v>7435</v>
      </c>
      <c r="D3159" t="s">
        <v>85</v>
      </c>
      <c r="E3159">
        <v>0</v>
      </c>
      <c r="F3159" t="s">
        <v>85</v>
      </c>
      <c r="G3159" t="s">
        <v>85</v>
      </c>
    </row>
    <row r="3160" spans="1:7" x14ac:dyDescent="0.3">
      <c r="A3160" t="s">
        <v>1774</v>
      </c>
      <c r="B3160" t="s">
        <v>1976</v>
      </c>
      <c r="C3160" t="s">
        <v>490</v>
      </c>
      <c r="D3160" t="s">
        <v>85</v>
      </c>
      <c r="E3160">
        <v>2500</v>
      </c>
      <c r="F3160" t="s">
        <v>85</v>
      </c>
      <c r="G3160" t="s">
        <v>85</v>
      </c>
    </row>
    <row r="3161" spans="1:7" x14ac:dyDescent="0.3">
      <c r="A3161" t="s">
        <v>1940</v>
      </c>
      <c r="B3161" t="s">
        <v>1976</v>
      </c>
      <c r="C3161" t="s">
        <v>490</v>
      </c>
      <c r="D3161" t="s">
        <v>85</v>
      </c>
      <c r="E3161">
        <v>2500</v>
      </c>
      <c r="F3161" t="s">
        <v>85</v>
      </c>
      <c r="G3161" t="s">
        <v>85</v>
      </c>
    </row>
    <row r="3162" spans="1:7" x14ac:dyDescent="0.3">
      <c r="A3162" t="s">
        <v>1949</v>
      </c>
      <c r="B3162" t="s">
        <v>1976</v>
      </c>
      <c r="C3162" t="s">
        <v>490</v>
      </c>
      <c r="D3162" t="s">
        <v>85</v>
      </c>
      <c r="E3162">
        <v>2500</v>
      </c>
      <c r="F3162" t="s">
        <v>85</v>
      </c>
      <c r="G3162" t="s">
        <v>85</v>
      </c>
    </row>
    <row r="3163" spans="1:7" x14ac:dyDescent="0.3">
      <c r="A3163" t="s">
        <v>2131</v>
      </c>
      <c r="B3163" t="s">
        <v>2601</v>
      </c>
      <c r="C3163" t="s">
        <v>2600</v>
      </c>
      <c r="D3163" t="s">
        <v>88</v>
      </c>
      <c r="E3163">
        <v>7938</v>
      </c>
      <c r="F3163" t="s">
        <v>1415</v>
      </c>
      <c r="G3163" t="s">
        <v>1415</v>
      </c>
    </row>
    <row r="3164" spans="1:7" x14ac:dyDescent="0.3">
      <c r="A3164" t="s">
        <v>2171</v>
      </c>
      <c r="B3164" t="s">
        <v>7132</v>
      </c>
      <c r="C3164" t="s">
        <v>7133</v>
      </c>
      <c r="D3164" t="s">
        <v>88</v>
      </c>
      <c r="E3164">
        <v>8936</v>
      </c>
      <c r="F3164" t="s">
        <v>1415</v>
      </c>
      <c r="G3164" t="s">
        <v>1415</v>
      </c>
    </row>
    <row r="3165" spans="1:7" x14ac:dyDescent="0.3">
      <c r="A3165" t="s">
        <v>7139</v>
      </c>
      <c r="B3165" t="s">
        <v>7140</v>
      </c>
      <c r="C3165" t="s">
        <v>7141</v>
      </c>
      <c r="D3165" t="s">
        <v>85</v>
      </c>
      <c r="E3165">
        <v>0</v>
      </c>
      <c r="F3165" t="s">
        <v>85</v>
      </c>
      <c r="G3165" t="s">
        <v>85</v>
      </c>
    </row>
    <row r="3166" spans="1:7" x14ac:dyDescent="0.3">
      <c r="A3166" t="s">
        <v>7144</v>
      </c>
      <c r="B3166" t="s">
        <v>7145</v>
      </c>
      <c r="C3166" t="s">
        <v>7146</v>
      </c>
      <c r="D3166" t="s">
        <v>85</v>
      </c>
      <c r="E3166">
        <v>0</v>
      </c>
      <c r="F3166" t="s">
        <v>85</v>
      </c>
      <c r="G3166" t="s">
        <v>85</v>
      </c>
    </row>
    <row r="3167" spans="1:7" x14ac:dyDescent="0.3">
      <c r="A3167" t="s">
        <v>4621</v>
      </c>
      <c r="B3167" t="s">
        <v>6178</v>
      </c>
      <c r="C3167" t="s">
        <v>6175</v>
      </c>
      <c r="D3167" t="s">
        <v>85</v>
      </c>
      <c r="E3167">
        <v>1800</v>
      </c>
      <c r="F3167" t="s">
        <v>85</v>
      </c>
      <c r="G3167" t="s">
        <v>85</v>
      </c>
    </row>
    <row r="3168" spans="1:7" x14ac:dyDescent="0.3">
      <c r="A3168" t="s">
        <v>4621</v>
      </c>
      <c r="B3168" t="s">
        <v>6179</v>
      </c>
      <c r="C3168" t="s">
        <v>6175</v>
      </c>
      <c r="D3168" t="s">
        <v>85</v>
      </c>
      <c r="E3168">
        <v>1800</v>
      </c>
      <c r="F3168" t="s">
        <v>85</v>
      </c>
      <c r="G3168" t="s">
        <v>85</v>
      </c>
    </row>
    <row r="3169" spans="1:7" x14ac:dyDescent="0.3">
      <c r="A3169" t="s">
        <v>4621</v>
      </c>
      <c r="B3169" t="s">
        <v>6180</v>
      </c>
      <c r="C3169" t="s">
        <v>6175</v>
      </c>
      <c r="D3169" t="s">
        <v>85</v>
      </c>
      <c r="E3169">
        <v>1800</v>
      </c>
      <c r="F3169" t="s">
        <v>85</v>
      </c>
      <c r="G3169" t="s">
        <v>85</v>
      </c>
    </row>
    <row r="3170" spans="1:7" x14ac:dyDescent="0.3">
      <c r="A3170" t="s">
        <v>7156</v>
      </c>
      <c r="B3170" t="s">
        <v>7157</v>
      </c>
      <c r="C3170" t="s">
        <v>7158</v>
      </c>
      <c r="D3170" t="s">
        <v>85</v>
      </c>
      <c r="E3170">
        <v>0</v>
      </c>
      <c r="F3170" t="s">
        <v>85</v>
      </c>
      <c r="G3170" t="s">
        <v>85</v>
      </c>
    </row>
    <row r="3171" spans="1:7" x14ac:dyDescent="0.3">
      <c r="A3171" t="s">
        <v>4187</v>
      </c>
      <c r="B3171" t="s">
        <v>4188</v>
      </c>
      <c r="C3171" t="s">
        <v>4189</v>
      </c>
      <c r="D3171" t="s">
        <v>85</v>
      </c>
      <c r="E3171">
        <v>776</v>
      </c>
      <c r="F3171" t="s">
        <v>85</v>
      </c>
      <c r="G3171" t="s">
        <v>85</v>
      </c>
    </row>
    <row r="3172" spans="1:7" x14ac:dyDescent="0.3">
      <c r="A3172" t="s">
        <v>6883</v>
      </c>
      <c r="B3172" t="s">
        <v>4188</v>
      </c>
      <c r="C3172" t="s">
        <v>6884</v>
      </c>
      <c r="D3172" t="s">
        <v>85</v>
      </c>
      <c r="E3172">
        <v>0</v>
      </c>
      <c r="F3172" t="s">
        <v>85</v>
      </c>
      <c r="G3172" t="s">
        <v>85</v>
      </c>
    </row>
    <row r="3173" spans="1:7" x14ac:dyDescent="0.3">
      <c r="A3173" t="s">
        <v>6996</v>
      </c>
      <c r="B3173" t="s">
        <v>4188</v>
      </c>
      <c r="C3173" t="s">
        <v>7159</v>
      </c>
      <c r="D3173" t="s">
        <v>88</v>
      </c>
      <c r="E3173">
        <v>9872</v>
      </c>
      <c r="F3173" t="s">
        <v>85</v>
      </c>
      <c r="G3173" t="s">
        <v>85</v>
      </c>
    </row>
    <row r="3174" spans="1:7" x14ac:dyDescent="0.3">
      <c r="A3174" t="s">
        <v>7160</v>
      </c>
      <c r="B3174" t="s">
        <v>7161</v>
      </c>
      <c r="C3174" t="s">
        <v>7162</v>
      </c>
      <c r="D3174" t="s">
        <v>85</v>
      </c>
      <c r="E3174">
        <v>0</v>
      </c>
      <c r="F3174" t="s">
        <v>85</v>
      </c>
      <c r="G3174" t="s">
        <v>85</v>
      </c>
    </row>
    <row r="3175" spans="1:7" x14ac:dyDescent="0.3">
      <c r="A3175" t="s">
        <v>3944</v>
      </c>
      <c r="B3175" t="s">
        <v>7163</v>
      </c>
      <c r="C3175" t="s">
        <v>7164</v>
      </c>
      <c r="D3175" t="s">
        <v>85</v>
      </c>
      <c r="E3175">
        <v>3977</v>
      </c>
      <c r="F3175" t="s">
        <v>85</v>
      </c>
      <c r="G3175" t="s">
        <v>85</v>
      </c>
    </row>
    <row r="3176" spans="1:7" x14ac:dyDescent="0.3">
      <c r="A3176" t="s">
        <v>6877</v>
      </c>
      <c r="B3176" t="s">
        <v>7165</v>
      </c>
      <c r="C3176" t="s">
        <v>7166</v>
      </c>
      <c r="D3176" t="s">
        <v>85</v>
      </c>
      <c r="E3176">
        <v>0</v>
      </c>
      <c r="F3176" t="s">
        <v>85</v>
      </c>
      <c r="G3176" t="s">
        <v>85</v>
      </c>
    </row>
    <row r="3177" spans="1:7" x14ac:dyDescent="0.3">
      <c r="A3177" t="s">
        <v>2510</v>
      </c>
      <c r="B3177" t="s">
        <v>7169</v>
      </c>
      <c r="C3177" t="s">
        <v>7168</v>
      </c>
      <c r="D3177" t="s">
        <v>85</v>
      </c>
      <c r="E3177">
        <v>2540</v>
      </c>
      <c r="F3177" t="s">
        <v>85</v>
      </c>
      <c r="G3177" t="s">
        <v>85</v>
      </c>
    </row>
    <row r="3178" spans="1:7" x14ac:dyDescent="0.3">
      <c r="A3178" t="s">
        <v>7170</v>
      </c>
      <c r="B3178" t="s">
        <v>7171</v>
      </c>
      <c r="C3178" t="s">
        <v>7172</v>
      </c>
      <c r="D3178" t="s">
        <v>85</v>
      </c>
      <c r="E3178">
        <v>975</v>
      </c>
      <c r="F3178" t="s">
        <v>85</v>
      </c>
      <c r="G3178" t="s">
        <v>85</v>
      </c>
    </row>
    <row r="3179" spans="1:7" x14ac:dyDescent="0.3">
      <c r="A3179" t="s">
        <v>7066</v>
      </c>
      <c r="B3179" t="s">
        <v>7173</v>
      </c>
      <c r="C3179" t="s">
        <v>7174</v>
      </c>
      <c r="D3179" t="s">
        <v>85</v>
      </c>
      <c r="E3179">
        <v>600</v>
      </c>
      <c r="F3179" t="s">
        <v>85</v>
      </c>
      <c r="G3179" t="s">
        <v>85</v>
      </c>
    </row>
    <row r="3180" spans="1:7" x14ac:dyDescent="0.3">
      <c r="A3180" t="s">
        <v>3057</v>
      </c>
      <c r="B3180" t="s">
        <v>6935</v>
      </c>
      <c r="C3180" t="s">
        <v>6936</v>
      </c>
      <c r="D3180" t="s">
        <v>85</v>
      </c>
      <c r="E3180">
        <v>0</v>
      </c>
      <c r="F3180" t="s">
        <v>85</v>
      </c>
      <c r="G3180" t="s">
        <v>85</v>
      </c>
    </row>
    <row r="3181" spans="1:7" x14ac:dyDescent="0.3">
      <c r="A3181" t="s">
        <v>1792</v>
      </c>
      <c r="B3181" t="s">
        <v>3710</v>
      </c>
      <c r="C3181" t="s">
        <v>3709</v>
      </c>
      <c r="D3181" t="s">
        <v>85</v>
      </c>
      <c r="E3181">
        <v>580</v>
      </c>
      <c r="F3181" t="s">
        <v>85</v>
      </c>
      <c r="G3181" t="s">
        <v>85</v>
      </c>
    </row>
    <row r="3182" spans="1:7" x14ac:dyDescent="0.3">
      <c r="A3182" t="s">
        <v>2119</v>
      </c>
      <c r="B3182" t="s">
        <v>7178</v>
      </c>
      <c r="C3182" t="s">
        <v>7179</v>
      </c>
      <c r="D3182" t="s">
        <v>85</v>
      </c>
      <c r="E3182">
        <v>540</v>
      </c>
      <c r="F3182" t="s">
        <v>85</v>
      </c>
      <c r="G3182" t="s">
        <v>85</v>
      </c>
    </row>
    <row r="3183" spans="1:7" x14ac:dyDescent="0.3">
      <c r="A3183" t="s">
        <v>5085</v>
      </c>
      <c r="B3183" t="s">
        <v>6927</v>
      </c>
      <c r="C3183" t="s">
        <v>6928</v>
      </c>
      <c r="D3183" t="s">
        <v>85</v>
      </c>
      <c r="E3183">
        <v>3992</v>
      </c>
      <c r="F3183" t="s">
        <v>85</v>
      </c>
      <c r="G3183" t="s">
        <v>85</v>
      </c>
    </row>
    <row r="3184" spans="1:7" x14ac:dyDescent="0.3">
      <c r="A3184" t="s">
        <v>4477</v>
      </c>
      <c r="B3184" t="s">
        <v>7180</v>
      </c>
      <c r="C3184" t="s">
        <v>7181</v>
      </c>
      <c r="D3184" t="s">
        <v>85</v>
      </c>
      <c r="E3184">
        <v>0</v>
      </c>
      <c r="F3184" t="s">
        <v>85</v>
      </c>
      <c r="G3184" t="s">
        <v>85</v>
      </c>
    </row>
    <row r="3185" spans="1:7" x14ac:dyDescent="0.3">
      <c r="A3185" t="s">
        <v>5808</v>
      </c>
      <c r="B3185" t="s">
        <v>5809</v>
      </c>
      <c r="C3185" t="s">
        <v>5810</v>
      </c>
      <c r="D3185" t="s">
        <v>85</v>
      </c>
      <c r="E3185">
        <v>0</v>
      </c>
      <c r="F3185" t="s">
        <v>85</v>
      </c>
      <c r="G3185" t="s">
        <v>85</v>
      </c>
    </row>
    <row r="3186" spans="1:7" x14ac:dyDescent="0.3">
      <c r="A3186" t="s">
        <v>7182</v>
      </c>
      <c r="B3186" t="s">
        <v>7183</v>
      </c>
      <c r="C3186" t="s">
        <v>7184</v>
      </c>
      <c r="D3186" t="s">
        <v>85</v>
      </c>
      <c r="E3186">
        <v>0</v>
      </c>
      <c r="F3186" t="s">
        <v>85</v>
      </c>
      <c r="G3186" t="s">
        <v>85</v>
      </c>
    </row>
    <row r="3187" spans="1:7" x14ac:dyDescent="0.3">
      <c r="A3187" t="s">
        <v>7185</v>
      </c>
      <c r="B3187" t="s">
        <v>7186</v>
      </c>
      <c r="C3187" t="s">
        <v>7187</v>
      </c>
      <c r="D3187" t="s">
        <v>85</v>
      </c>
      <c r="E3187">
        <v>0</v>
      </c>
      <c r="F3187" t="s">
        <v>85</v>
      </c>
      <c r="G3187" t="s">
        <v>85</v>
      </c>
    </row>
    <row r="3188" spans="1:7" x14ac:dyDescent="0.3">
      <c r="A3188" t="s">
        <v>1416</v>
      </c>
      <c r="B3188" t="s">
        <v>1461</v>
      </c>
      <c r="C3188" t="s">
        <v>1458</v>
      </c>
      <c r="D3188" t="s">
        <v>85</v>
      </c>
      <c r="E3188">
        <v>4600</v>
      </c>
      <c r="F3188" t="s">
        <v>85</v>
      </c>
      <c r="G3188" t="s">
        <v>85</v>
      </c>
    </row>
    <row r="3189" spans="1:7" x14ac:dyDescent="0.3">
      <c r="A3189" t="s">
        <v>1462</v>
      </c>
      <c r="B3189" t="s">
        <v>1461</v>
      </c>
      <c r="C3189" t="s">
        <v>1458</v>
      </c>
      <c r="D3189" t="s">
        <v>85</v>
      </c>
      <c r="E3189">
        <v>4600</v>
      </c>
      <c r="F3189" t="s">
        <v>85</v>
      </c>
      <c r="G3189" t="s">
        <v>85</v>
      </c>
    </row>
    <row r="3190" spans="1:7" x14ac:dyDescent="0.3">
      <c r="A3190" t="s">
        <v>2616</v>
      </c>
      <c r="B3190" t="s">
        <v>2617</v>
      </c>
      <c r="C3190" t="s">
        <v>2618</v>
      </c>
      <c r="D3190" t="s">
        <v>85</v>
      </c>
      <c r="E3190">
        <v>720</v>
      </c>
      <c r="F3190" t="s">
        <v>85</v>
      </c>
      <c r="G3190" t="s">
        <v>85</v>
      </c>
    </row>
    <row r="3191" spans="1:7" x14ac:dyDescent="0.3">
      <c r="A3191" t="s">
        <v>7197</v>
      </c>
      <c r="B3191" t="s">
        <v>7198</v>
      </c>
      <c r="C3191" t="s">
        <v>7199</v>
      </c>
      <c r="D3191" t="s">
        <v>85</v>
      </c>
      <c r="E3191">
        <v>0</v>
      </c>
      <c r="F3191" t="s">
        <v>85</v>
      </c>
      <c r="G3191" t="s">
        <v>85</v>
      </c>
    </row>
    <row r="3192" spans="1:7" x14ac:dyDescent="0.3">
      <c r="A3192" t="s">
        <v>3785</v>
      </c>
      <c r="B3192" t="s">
        <v>5674</v>
      </c>
      <c r="C3192" t="s">
        <v>5675</v>
      </c>
      <c r="D3192" t="s">
        <v>88</v>
      </c>
      <c r="E3192">
        <v>12900</v>
      </c>
      <c r="F3192" t="s">
        <v>85</v>
      </c>
      <c r="G3192" t="s">
        <v>85</v>
      </c>
    </row>
    <row r="3193" spans="1:7" x14ac:dyDescent="0.3">
      <c r="A3193" t="s">
        <v>1576</v>
      </c>
      <c r="B3193" t="s">
        <v>7207</v>
      </c>
      <c r="C3193" t="s">
        <v>7208</v>
      </c>
      <c r="D3193" t="s">
        <v>85</v>
      </c>
      <c r="E3193">
        <v>1633</v>
      </c>
      <c r="F3193" t="s">
        <v>85</v>
      </c>
      <c r="G3193" t="s">
        <v>85</v>
      </c>
    </row>
    <row r="3194" spans="1:7" x14ac:dyDescent="0.3">
      <c r="A3194" t="s">
        <v>1576</v>
      </c>
      <c r="B3194" t="s">
        <v>7209</v>
      </c>
      <c r="C3194" t="s">
        <v>7210</v>
      </c>
      <c r="D3194" t="s">
        <v>85</v>
      </c>
      <c r="E3194">
        <v>1860</v>
      </c>
      <c r="F3194" t="s">
        <v>85</v>
      </c>
      <c r="G3194" t="s">
        <v>85</v>
      </c>
    </row>
    <row r="3195" spans="1:7" x14ac:dyDescent="0.3">
      <c r="A3195" t="s">
        <v>7211</v>
      </c>
      <c r="B3195" t="s">
        <v>7212</v>
      </c>
      <c r="C3195" t="s">
        <v>7213</v>
      </c>
      <c r="D3195" t="s">
        <v>85</v>
      </c>
      <c r="E3195">
        <v>576</v>
      </c>
      <c r="F3195" t="s">
        <v>85</v>
      </c>
      <c r="G3195" t="s">
        <v>85</v>
      </c>
    </row>
    <row r="3196" spans="1:7" x14ac:dyDescent="0.3">
      <c r="A3196" t="s">
        <v>1576</v>
      </c>
      <c r="B3196" t="s">
        <v>2712</v>
      </c>
      <c r="C3196" t="s">
        <v>2713</v>
      </c>
      <c r="D3196" t="s">
        <v>85</v>
      </c>
      <c r="E3196">
        <v>1633</v>
      </c>
      <c r="F3196" t="s">
        <v>85</v>
      </c>
      <c r="G3196" t="s">
        <v>85</v>
      </c>
    </row>
    <row r="3197" spans="1:7" x14ac:dyDescent="0.3">
      <c r="A3197" t="s">
        <v>1576</v>
      </c>
      <c r="B3197" t="s">
        <v>2730</v>
      </c>
      <c r="C3197" t="s">
        <v>627</v>
      </c>
      <c r="D3197" t="s">
        <v>85</v>
      </c>
      <c r="E3197">
        <v>2336</v>
      </c>
      <c r="F3197" t="s">
        <v>85</v>
      </c>
      <c r="G3197" t="s">
        <v>85</v>
      </c>
    </row>
    <row r="3198" spans="1:7" x14ac:dyDescent="0.3">
      <c r="A3198" t="s">
        <v>4187</v>
      </c>
      <c r="B3198" t="s">
        <v>7228</v>
      </c>
      <c r="C3198" t="s">
        <v>7229</v>
      </c>
      <c r="D3198" t="s">
        <v>85</v>
      </c>
      <c r="E3198">
        <v>0</v>
      </c>
      <c r="F3198" t="s">
        <v>85</v>
      </c>
      <c r="G3198" t="s">
        <v>85</v>
      </c>
    </row>
    <row r="3199" spans="1:7" x14ac:dyDescent="0.3">
      <c r="A3199" t="s">
        <v>7389</v>
      </c>
      <c r="B3199" t="s">
        <v>7390</v>
      </c>
      <c r="C3199" t="s">
        <v>7391</v>
      </c>
      <c r="D3199" t="s">
        <v>85</v>
      </c>
      <c r="E3199">
        <v>1338</v>
      </c>
      <c r="F3199" t="s">
        <v>85</v>
      </c>
      <c r="G3199" t="s">
        <v>85</v>
      </c>
    </row>
    <row r="3200" spans="1:7" x14ac:dyDescent="0.3">
      <c r="A3200" t="s">
        <v>4477</v>
      </c>
      <c r="B3200" t="s">
        <v>7226</v>
      </c>
      <c r="C3200" t="s">
        <v>7227</v>
      </c>
      <c r="D3200" t="s">
        <v>85</v>
      </c>
      <c r="E3200">
        <v>1950</v>
      </c>
      <c r="F3200" t="s">
        <v>85</v>
      </c>
      <c r="G3200" t="s">
        <v>85</v>
      </c>
    </row>
    <row r="3201" spans="1:7" x14ac:dyDescent="0.3">
      <c r="A3201" t="s">
        <v>2292</v>
      </c>
      <c r="B3201" t="s">
        <v>7234</v>
      </c>
      <c r="C3201" t="s">
        <v>7235</v>
      </c>
      <c r="D3201" t="s">
        <v>88</v>
      </c>
      <c r="E3201">
        <v>7500</v>
      </c>
      <c r="F3201" t="s">
        <v>85</v>
      </c>
      <c r="G3201" t="s">
        <v>85</v>
      </c>
    </row>
    <row r="3202" spans="1:7" x14ac:dyDescent="0.3">
      <c r="A3202" t="s">
        <v>7236</v>
      </c>
      <c r="B3202" t="s">
        <v>7237</v>
      </c>
      <c r="C3202" t="s">
        <v>7238</v>
      </c>
      <c r="D3202" t="s">
        <v>85</v>
      </c>
      <c r="E3202">
        <v>0</v>
      </c>
      <c r="F3202" t="s">
        <v>85</v>
      </c>
      <c r="G3202" t="s">
        <v>85</v>
      </c>
    </row>
    <row r="3203" spans="1:7" x14ac:dyDescent="0.3">
      <c r="A3203" t="s">
        <v>4912</v>
      </c>
      <c r="B3203" t="s">
        <v>7239</v>
      </c>
      <c r="C3203" t="s">
        <v>7240</v>
      </c>
      <c r="D3203" t="s">
        <v>85</v>
      </c>
      <c r="E3203">
        <v>1650</v>
      </c>
      <c r="F3203" t="s">
        <v>85</v>
      </c>
      <c r="G3203" t="s">
        <v>85</v>
      </c>
    </row>
    <row r="3204" spans="1:7" x14ac:dyDescent="0.3">
      <c r="A3204" t="s">
        <v>4912</v>
      </c>
      <c r="B3204" t="s">
        <v>7241</v>
      </c>
      <c r="C3204" t="s">
        <v>7242</v>
      </c>
      <c r="D3204" t="s">
        <v>85</v>
      </c>
      <c r="E3204">
        <v>0</v>
      </c>
      <c r="F3204" t="s">
        <v>85</v>
      </c>
      <c r="G3204" t="s">
        <v>85</v>
      </c>
    </row>
    <row r="3205" spans="1:7" x14ac:dyDescent="0.3">
      <c r="A3205" t="s">
        <v>6523</v>
      </c>
      <c r="B3205" t="s">
        <v>7249</v>
      </c>
      <c r="C3205" t="s">
        <v>7250</v>
      </c>
      <c r="D3205" t="s">
        <v>88</v>
      </c>
      <c r="E3205">
        <v>37000</v>
      </c>
      <c r="F3205" t="s">
        <v>1415</v>
      </c>
      <c r="G3205" t="s">
        <v>1415</v>
      </c>
    </row>
    <row r="3206" spans="1:7" x14ac:dyDescent="0.3">
      <c r="A3206" t="s">
        <v>6804</v>
      </c>
      <c r="B3206" t="s">
        <v>6805</v>
      </c>
      <c r="C3206" t="s">
        <v>6806</v>
      </c>
      <c r="D3206" t="s">
        <v>85</v>
      </c>
      <c r="E3206">
        <v>612</v>
      </c>
      <c r="F3206" t="s">
        <v>85</v>
      </c>
      <c r="G3206" t="s">
        <v>85</v>
      </c>
    </row>
    <row r="3207" spans="1:7" x14ac:dyDescent="0.3">
      <c r="A3207" t="s">
        <v>4477</v>
      </c>
      <c r="B3207" t="s">
        <v>7254</v>
      </c>
      <c r="C3207" t="s">
        <v>7255</v>
      </c>
      <c r="D3207" t="s">
        <v>85</v>
      </c>
      <c r="E3207">
        <v>0</v>
      </c>
      <c r="F3207" t="s">
        <v>85</v>
      </c>
      <c r="G3207" t="s">
        <v>85</v>
      </c>
    </row>
    <row r="3208" spans="1:7" x14ac:dyDescent="0.3">
      <c r="A3208" t="s">
        <v>2518</v>
      </c>
      <c r="B3208" t="s">
        <v>2519</v>
      </c>
      <c r="C3208" t="s">
        <v>2520</v>
      </c>
      <c r="D3208" t="s">
        <v>85</v>
      </c>
      <c r="E3208">
        <v>0</v>
      </c>
      <c r="F3208" t="s">
        <v>85</v>
      </c>
      <c r="G3208" t="s">
        <v>85</v>
      </c>
    </row>
    <row r="3209" spans="1:7" x14ac:dyDescent="0.3">
      <c r="A3209" t="s">
        <v>7261</v>
      </c>
      <c r="B3209" t="s">
        <v>7262</v>
      </c>
      <c r="C3209" t="s">
        <v>7263</v>
      </c>
      <c r="D3209" t="s">
        <v>85</v>
      </c>
      <c r="E3209">
        <v>0</v>
      </c>
      <c r="F3209" t="s">
        <v>85</v>
      </c>
      <c r="G3209" t="s">
        <v>85</v>
      </c>
    </row>
    <row r="3210" spans="1:7" x14ac:dyDescent="0.3">
      <c r="A3210" t="s">
        <v>2131</v>
      </c>
      <c r="B3210" t="s">
        <v>4580</v>
      </c>
      <c r="C3210" t="s">
        <v>4574</v>
      </c>
      <c r="D3210" t="s">
        <v>85</v>
      </c>
      <c r="E3210">
        <v>4536</v>
      </c>
      <c r="F3210" t="s">
        <v>85</v>
      </c>
      <c r="G3210" t="s">
        <v>85</v>
      </c>
    </row>
    <row r="3211" spans="1:7" x14ac:dyDescent="0.3">
      <c r="A3211" t="s">
        <v>4953</v>
      </c>
      <c r="B3211" t="s">
        <v>7343</v>
      </c>
      <c r="C3211" t="s">
        <v>7344</v>
      </c>
      <c r="D3211" t="s">
        <v>85</v>
      </c>
      <c r="E3211">
        <v>850</v>
      </c>
      <c r="F3211" t="s">
        <v>85</v>
      </c>
      <c r="G3211" t="s">
        <v>85</v>
      </c>
    </row>
    <row r="3212" spans="1:7" x14ac:dyDescent="0.3">
      <c r="A3212" t="s">
        <v>7353</v>
      </c>
      <c r="B3212" t="s">
        <v>7354</v>
      </c>
      <c r="C3212" t="s">
        <v>7355</v>
      </c>
      <c r="D3212" t="s">
        <v>85</v>
      </c>
      <c r="E3212">
        <v>2268</v>
      </c>
      <c r="F3212" t="s">
        <v>85</v>
      </c>
      <c r="G3212" t="s">
        <v>85</v>
      </c>
    </row>
    <row r="3213" spans="1:7" x14ac:dyDescent="0.3">
      <c r="A3213" t="s">
        <v>4151</v>
      </c>
      <c r="B3213" t="s">
        <v>7269</v>
      </c>
      <c r="C3213" t="s">
        <v>7270</v>
      </c>
      <c r="D3213" t="s">
        <v>85</v>
      </c>
      <c r="E3213">
        <v>1060</v>
      </c>
      <c r="F3213" t="s">
        <v>85</v>
      </c>
      <c r="G3213" t="s">
        <v>85</v>
      </c>
    </row>
    <row r="3214" spans="1:7" x14ac:dyDescent="0.3">
      <c r="A3214" t="s">
        <v>1713</v>
      </c>
      <c r="B3214" t="s">
        <v>1870</v>
      </c>
      <c r="C3214" t="s">
        <v>1871</v>
      </c>
      <c r="D3214" t="s">
        <v>85</v>
      </c>
      <c r="E3214">
        <v>522</v>
      </c>
      <c r="F3214" t="s">
        <v>85</v>
      </c>
      <c r="G3214" t="s">
        <v>85</v>
      </c>
    </row>
    <row r="3215" spans="1:7" x14ac:dyDescent="0.3">
      <c r="A3215" t="s">
        <v>4025</v>
      </c>
      <c r="B3215" t="s">
        <v>7264</v>
      </c>
      <c r="C3215" t="s">
        <v>7265</v>
      </c>
      <c r="D3215" t="s">
        <v>85</v>
      </c>
      <c r="E3215">
        <v>0</v>
      </c>
      <c r="F3215" t="s">
        <v>85</v>
      </c>
      <c r="G3215" t="s">
        <v>85</v>
      </c>
    </row>
    <row r="3216" spans="1:7" x14ac:dyDescent="0.3">
      <c r="A3216" t="s">
        <v>4343</v>
      </c>
      <c r="B3216" t="s">
        <v>6628</v>
      </c>
      <c r="C3216" t="s">
        <v>6625</v>
      </c>
      <c r="D3216" t="s">
        <v>88</v>
      </c>
      <c r="E3216">
        <v>21319</v>
      </c>
      <c r="F3216" t="s">
        <v>1415</v>
      </c>
      <c r="G3216" t="s">
        <v>1415</v>
      </c>
    </row>
    <row r="3217" spans="1:7" x14ac:dyDescent="0.3">
      <c r="A3217" t="s">
        <v>7274</v>
      </c>
      <c r="B3217" t="s">
        <v>7275</v>
      </c>
      <c r="C3217" t="s">
        <v>7276</v>
      </c>
      <c r="D3217" t="s">
        <v>85</v>
      </c>
      <c r="E3217">
        <v>0</v>
      </c>
      <c r="F3217" t="s">
        <v>85</v>
      </c>
      <c r="G3217" t="s">
        <v>85</v>
      </c>
    </row>
    <row r="3218" spans="1:7" x14ac:dyDescent="0.3">
      <c r="A3218" t="s">
        <v>7271</v>
      </c>
      <c r="B3218" t="s">
        <v>7272</v>
      </c>
      <c r="C3218" t="s">
        <v>7273</v>
      </c>
      <c r="D3218" t="s">
        <v>85</v>
      </c>
      <c r="E3218">
        <v>0</v>
      </c>
      <c r="F3218" t="s">
        <v>85</v>
      </c>
      <c r="G3218" t="s">
        <v>85</v>
      </c>
    </row>
    <row r="3219" spans="1:7" x14ac:dyDescent="0.3">
      <c r="A3219" t="s">
        <v>6057</v>
      </c>
      <c r="B3219" t="s">
        <v>6075</v>
      </c>
      <c r="C3219" t="s">
        <v>6076</v>
      </c>
      <c r="D3219" t="s">
        <v>85</v>
      </c>
      <c r="E3219">
        <v>550</v>
      </c>
      <c r="F3219" t="s">
        <v>85</v>
      </c>
      <c r="G3219" t="s">
        <v>85</v>
      </c>
    </row>
    <row r="3220" spans="1:7" x14ac:dyDescent="0.3">
      <c r="A3220" t="s">
        <v>6057</v>
      </c>
      <c r="B3220" t="s">
        <v>6077</v>
      </c>
      <c r="C3220" t="s">
        <v>6078</v>
      </c>
      <c r="D3220" t="s">
        <v>85</v>
      </c>
      <c r="E3220">
        <v>550</v>
      </c>
      <c r="F3220" t="s">
        <v>85</v>
      </c>
      <c r="G3220" t="s">
        <v>85</v>
      </c>
    </row>
    <row r="3221" spans="1:7" x14ac:dyDescent="0.3">
      <c r="A3221" t="s">
        <v>6057</v>
      </c>
      <c r="B3221" t="s">
        <v>6073</v>
      </c>
      <c r="C3221" t="s">
        <v>6074</v>
      </c>
      <c r="D3221" t="s">
        <v>85</v>
      </c>
      <c r="E3221">
        <v>550</v>
      </c>
      <c r="F3221" t="s">
        <v>85</v>
      </c>
      <c r="G3221" t="s">
        <v>85</v>
      </c>
    </row>
    <row r="3222" spans="1:7" x14ac:dyDescent="0.3">
      <c r="A3222" t="s">
        <v>4151</v>
      </c>
      <c r="B3222" t="s">
        <v>4152</v>
      </c>
      <c r="C3222" t="s">
        <v>4153</v>
      </c>
      <c r="D3222" t="s">
        <v>85</v>
      </c>
      <c r="E3222">
        <v>1724</v>
      </c>
      <c r="F3222" t="s">
        <v>85</v>
      </c>
      <c r="G3222" t="s">
        <v>85</v>
      </c>
    </row>
    <row r="3223" spans="1:7" x14ac:dyDescent="0.3">
      <c r="A3223" t="s">
        <v>7301</v>
      </c>
      <c r="B3223" t="s">
        <v>7302</v>
      </c>
      <c r="C3223" t="s">
        <v>7303</v>
      </c>
      <c r="D3223" t="s">
        <v>85</v>
      </c>
      <c r="E3223">
        <v>0</v>
      </c>
      <c r="F3223" t="s">
        <v>85</v>
      </c>
      <c r="G3223" t="s">
        <v>85</v>
      </c>
    </row>
    <row r="3224" spans="1:7" x14ac:dyDescent="0.3">
      <c r="A3224" t="s">
        <v>6322</v>
      </c>
      <c r="B3224" t="s">
        <v>7295</v>
      </c>
      <c r="C3224" t="s">
        <v>7296</v>
      </c>
      <c r="D3224" t="s">
        <v>85</v>
      </c>
      <c r="E3224">
        <v>3454</v>
      </c>
      <c r="F3224" t="s">
        <v>85</v>
      </c>
      <c r="G3224" t="s">
        <v>85</v>
      </c>
    </row>
    <row r="3225" spans="1:7" x14ac:dyDescent="0.3">
      <c r="A3225" t="s">
        <v>6322</v>
      </c>
      <c r="B3225" t="s">
        <v>7297</v>
      </c>
      <c r="C3225" t="s">
        <v>7298</v>
      </c>
      <c r="D3225" t="s">
        <v>85</v>
      </c>
      <c r="E3225">
        <v>3354</v>
      </c>
      <c r="F3225" t="s">
        <v>85</v>
      </c>
      <c r="G3225" t="s">
        <v>85</v>
      </c>
    </row>
    <row r="3226" spans="1:7" x14ac:dyDescent="0.3">
      <c r="A3226" t="s">
        <v>6322</v>
      </c>
      <c r="B3226" t="s">
        <v>7299</v>
      </c>
      <c r="C3226" t="s">
        <v>7300</v>
      </c>
      <c r="D3226" t="s">
        <v>85</v>
      </c>
      <c r="E3226">
        <v>3454</v>
      </c>
      <c r="F3226" t="s">
        <v>85</v>
      </c>
      <c r="G3226" t="s">
        <v>85</v>
      </c>
    </row>
    <row r="3227" spans="1:7" x14ac:dyDescent="0.3">
      <c r="A3227" t="s">
        <v>2193</v>
      </c>
      <c r="B3227" t="s">
        <v>6281</v>
      </c>
      <c r="C3227" t="s">
        <v>6282</v>
      </c>
      <c r="D3227" t="s">
        <v>1455</v>
      </c>
      <c r="E3227">
        <v>146000</v>
      </c>
      <c r="F3227" t="s">
        <v>1455</v>
      </c>
      <c r="G3227" t="s">
        <v>1455</v>
      </c>
    </row>
    <row r="3228" spans="1:7" x14ac:dyDescent="0.3">
      <c r="A3228" t="s">
        <v>7304</v>
      </c>
      <c r="B3228" t="s">
        <v>7305</v>
      </c>
      <c r="C3228" t="s">
        <v>7306</v>
      </c>
      <c r="D3228" t="s">
        <v>85</v>
      </c>
      <c r="E3228">
        <v>0</v>
      </c>
      <c r="F3228" t="s">
        <v>85</v>
      </c>
      <c r="G3228" t="s">
        <v>85</v>
      </c>
    </row>
    <row r="3229" spans="1:7" x14ac:dyDescent="0.3">
      <c r="A3229" t="s">
        <v>1595</v>
      </c>
      <c r="B3229" t="s">
        <v>4079</v>
      </c>
      <c r="C3229" t="s">
        <v>4080</v>
      </c>
      <c r="D3229" t="s">
        <v>88</v>
      </c>
      <c r="E3229">
        <v>16329</v>
      </c>
      <c r="F3229" t="s">
        <v>85</v>
      </c>
      <c r="G3229" t="s">
        <v>85</v>
      </c>
    </row>
    <row r="3230" spans="1:7" x14ac:dyDescent="0.3">
      <c r="A3230" t="s">
        <v>7311</v>
      </c>
      <c r="B3230" t="s">
        <v>7312</v>
      </c>
      <c r="C3230" t="s">
        <v>7313</v>
      </c>
      <c r="D3230" t="s">
        <v>85</v>
      </c>
      <c r="E3230">
        <v>0</v>
      </c>
      <c r="F3230" t="s">
        <v>85</v>
      </c>
      <c r="G3230" t="s">
        <v>85</v>
      </c>
    </row>
    <row r="3231" spans="1:7" x14ac:dyDescent="0.3">
      <c r="A3231" t="s">
        <v>7314</v>
      </c>
      <c r="B3231" t="s">
        <v>7315</v>
      </c>
      <c r="C3231" t="s">
        <v>7316</v>
      </c>
      <c r="D3231" t="s">
        <v>85</v>
      </c>
      <c r="E3231">
        <v>0</v>
      </c>
      <c r="F3231" t="s">
        <v>85</v>
      </c>
      <c r="G3231" t="s">
        <v>85</v>
      </c>
    </row>
    <row r="3232" spans="1:7" x14ac:dyDescent="0.3">
      <c r="A3232" t="s">
        <v>7444</v>
      </c>
      <c r="B3232" t="s">
        <v>7445</v>
      </c>
      <c r="C3232" t="s">
        <v>7446</v>
      </c>
      <c r="D3232" t="s">
        <v>85</v>
      </c>
      <c r="E3232">
        <v>0</v>
      </c>
      <c r="F3232" t="s">
        <v>85</v>
      </c>
      <c r="G3232" t="s">
        <v>85</v>
      </c>
    </row>
    <row r="3233" spans="1:7" x14ac:dyDescent="0.3">
      <c r="A3233" t="s">
        <v>7322</v>
      </c>
      <c r="B3233" t="s">
        <v>7323</v>
      </c>
      <c r="C3233" t="s">
        <v>7324</v>
      </c>
      <c r="D3233" t="s">
        <v>85</v>
      </c>
      <c r="E3233">
        <v>0</v>
      </c>
      <c r="F3233" t="s">
        <v>85</v>
      </c>
      <c r="G3233" t="s">
        <v>85</v>
      </c>
    </row>
    <row r="3234" spans="1:7" x14ac:dyDescent="0.3">
      <c r="A3234" t="s">
        <v>7325</v>
      </c>
      <c r="B3234" t="s">
        <v>7326</v>
      </c>
      <c r="C3234" t="s">
        <v>7327</v>
      </c>
      <c r="D3234" t="s">
        <v>85</v>
      </c>
      <c r="E3234">
        <v>0</v>
      </c>
      <c r="F3234" t="s">
        <v>85</v>
      </c>
      <c r="G3234" t="s">
        <v>85</v>
      </c>
    </row>
    <row r="3235" spans="1:7" x14ac:dyDescent="0.3">
      <c r="A3235" t="s">
        <v>5622</v>
      </c>
      <c r="B3235" t="s">
        <v>7442</v>
      </c>
      <c r="C3235" t="s">
        <v>7443</v>
      </c>
      <c r="D3235" t="s">
        <v>85</v>
      </c>
      <c r="E3235">
        <v>495</v>
      </c>
      <c r="F3235" t="s">
        <v>85</v>
      </c>
      <c r="G3235" t="s">
        <v>85</v>
      </c>
    </row>
    <row r="3236" spans="1:7" x14ac:dyDescent="0.3">
      <c r="A3236" t="s">
        <v>7066</v>
      </c>
      <c r="B3236" t="s">
        <v>7329</v>
      </c>
      <c r="C3236" t="s">
        <v>7330</v>
      </c>
      <c r="D3236" t="s">
        <v>85</v>
      </c>
      <c r="E3236">
        <v>600</v>
      </c>
      <c r="F3236" t="s">
        <v>85</v>
      </c>
      <c r="G3236" t="s">
        <v>85</v>
      </c>
    </row>
    <row r="3237" spans="1:7" x14ac:dyDescent="0.3">
      <c r="A3237" t="s">
        <v>7282</v>
      </c>
      <c r="B3237" t="s">
        <v>7283</v>
      </c>
      <c r="C3237" t="s">
        <v>7284</v>
      </c>
      <c r="D3237" t="s">
        <v>85</v>
      </c>
      <c r="E3237">
        <v>1043</v>
      </c>
      <c r="F3237" t="s">
        <v>85</v>
      </c>
      <c r="G3237" t="s">
        <v>85</v>
      </c>
    </row>
    <row r="3238" spans="1:7" x14ac:dyDescent="0.3">
      <c r="A3238" t="s">
        <v>6151</v>
      </c>
      <c r="B3238" t="s">
        <v>6170</v>
      </c>
      <c r="C3238" t="s">
        <v>6171</v>
      </c>
      <c r="D3238" t="s">
        <v>85</v>
      </c>
      <c r="E3238">
        <v>0</v>
      </c>
      <c r="F3238" t="s">
        <v>85</v>
      </c>
      <c r="G3238" t="s">
        <v>85</v>
      </c>
    </row>
    <row r="3239" spans="1:7" x14ac:dyDescent="0.3">
      <c r="A3239" t="s">
        <v>7337</v>
      </c>
      <c r="B3239" t="s">
        <v>7338</v>
      </c>
      <c r="C3239" t="s">
        <v>7339</v>
      </c>
      <c r="D3239" t="s">
        <v>85</v>
      </c>
      <c r="E3239">
        <v>490</v>
      </c>
      <c r="F3239" t="s">
        <v>85</v>
      </c>
      <c r="G3239" t="s">
        <v>85</v>
      </c>
    </row>
    <row r="3240" spans="1:7" x14ac:dyDescent="0.3">
      <c r="A3240" t="s">
        <v>4124</v>
      </c>
      <c r="B3240" t="s">
        <v>6824</v>
      </c>
      <c r="C3240" t="s">
        <v>6825</v>
      </c>
      <c r="D3240" t="s">
        <v>85</v>
      </c>
      <c r="E3240">
        <v>0</v>
      </c>
      <c r="F3240" t="s">
        <v>85</v>
      </c>
      <c r="G3240" t="s">
        <v>85</v>
      </c>
    </row>
    <row r="3241" spans="1:7" x14ac:dyDescent="0.3">
      <c r="A3241" t="s">
        <v>2131</v>
      </c>
      <c r="B3241" t="s">
        <v>2299</v>
      </c>
      <c r="C3241" t="s">
        <v>2295</v>
      </c>
      <c r="D3241" t="s">
        <v>85</v>
      </c>
      <c r="E3241">
        <v>1338</v>
      </c>
      <c r="F3241" t="s">
        <v>85</v>
      </c>
      <c r="G3241" t="s">
        <v>85</v>
      </c>
    </row>
    <row r="3242" spans="1:7" x14ac:dyDescent="0.3">
      <c r="A3242" t="s">
        <v>2131</v>
      </c>
      <c r="B3242" t="s">
        <v>2289</v>
      </c>
      <c r="C3242" t="s">
        <v>2282</v>
      </c>
      <c r="D3242" t="s">
        <v>85</v>
      </c>
      <c r="E3242">
        <v>1452</v>
      </c>
      <c r="F3242" t="s">
        <v>85</v>
      </c>
      <c r="G3242" t="s">
        <v>85</v>
      </c>
    </row>
    <row r="3243" spans="1:7" x14ac:dyDescent="0.3">
      <c r="A3243" t="s">
        <v>2131</v>
      </c>
      <c r="B3243" t="s">
        <v>7498</v>
      </c>
      <c r="C3243" t="s">
        <v>7487</v>
      </c>
      <c r="D3243" t="s">
        <v>85</v>
      </c>
      <c r="E3243">
        <v>5080</v>
      </c>
      <c r="F3243" t="s">
        <v>85</v>
      </c>
      <c r="G3243" t="s">
        <v>85</v>
      </c>
    </row>
    <row r="3244" spans="1:7" x14ac:dyDescent="0.3">
      <c r="A3244" t="s">
        <v>2131</v>
      </c>
      <c r="B3244" t="s">
        <v>7499</v>
      </c>
      <c r="C3244" t="s">
        <v>7487</v>
      </c>
      <c r="D3244" t="s">
        <v>85</v>
      </c>
      <c r="E3244">
        <v>5080</v>
      </c>
      <c r="F3244" t="s">
        <v>85</v>
      </c>
      <c r="G3244" t="s">
        <v>85</v>
      </c>
    </row>
    <row r="3245" spans="1:7" x14ac:dyDescent="0.3">
      <c r="A3245" t="s">
        <v>2131</v>
      </c>
      <c r="B3245" t="s">
        <v>7500</v>
      </c>
      <c r="C3245" t="s">
        <v>7487</v>
      </c>
      <c r="D3245" t="s">
        <v>85</v>
      </c>
      <c r="E3245">
        <v>5080</v>
      </c>
      <c r="F3245" t="s">
        <v>85</v>
      </c>
      <c r="G3245" t="s">
        <v>85</v>
      </c>
    </row>
    <row r="3246" spans="1:7" x14ac:dyDescent="0.3">
      <c r="A3246" t="s">
        <v>2131</v>
      </c>
      <c r="B3246" t="s">
        <v>7501</v>
      </c>
      <c r="C3246" t="s">
        <v>7487</v>
      </c>
      <c r="D3246" t="s">
        <v>85</v>
      </c>
      <c r="E3246">
        <v>5080</v>
      </c>
      <c r="F3246" t="s">
        <v>85</v>
      </c>
      <c r="G3246" t="s">
        <v>85</v>
      </c>
    </row>
    <row r="3247" spans="1:7" x14ac:dyDescent="0.3">
      <c r="A3247" t="s">
        <v>2131</v>
      </c>
      <c r="B3247" t="s">
        <v>4581</v>
      </c>
      <c r="C3247" t="s">
        <v>4574</v>
      </c>
      <c r="D3247" t="s">
        <v>85</v>
      </c>
      <c r="E3247">
        <v>4536</v>
      </c>
      <c r="F3247" t="s">
        <v>85</v>
      </c>
      <c r="G3247" t="s">
        <v>85</v>
      </c>
    </row>
    <row r="3248" spans="1:7" x14ac:dyDescent="0.3">
      <c r="A3248" t="s">
        <v>2131</v>
      </c>
      <c r="B3248" t="s">
        <v>2146</v>
      </c>
      <c r="C3248" t="s">
        <v>547</v>
      </c>
      <c r="D3248" t="s">
        <v>85</v>
      </c>
      <c r="E3248">
        <v>2064</v>
      </c>
      <c r="F3248" t="s">
        <v>85</v>
      </c>
      <c r="G3248" t="s">
        <v>85</v>
      </c>
    </row>
    <row r="3249" spans="1:7" x14ac:dyDescent="0.3">
      <c r="A3249" t="s">
        <v>4331</v>
      </c>
      <c r="B3249" t="s">
        <v>4337</v>
      </c>
      <c r="C3249" t="s">
        <v>4324</v>
      </c>
      <c r="D3249" t="s">
        <v>85</v>
      </c>
      <c r="E3249">
        <v>1157</v>
      </c>
      <c r="F3249" t="s">
        <v>85</v>
      </c>
      <c r="G3249" t="s">
        <v>85</v>
      </c>
    </row>
    <row r="3250" spans="1:7" x14ac:dyDescent="0.3">
      <c r="A3250" t="s">
        <v>4124</v>
      </c>
      <c r="B3250" t="s">
        <v>4337</v>
      </c>
      <c r="C3250" t="s">
        <v>4324</v>
      </c>
      <c r="D3250" t="s">
        <v>85</v>
      </c>
      <c r="E3250">
        <v>1157</v>
      </c>
      <c r="F3250" t="s">
        <v>85</v>
      </c>
      <c r="G3250" t="s">
        <v>85</v>
      </c>
    </row>
    <row r="3251" spans="1:7" x14ac:dyDescent="0.3">
      <c r="A3251" t="s">
        <v>4343</v>
      </c>
      <c r="B3251" t="s">
        <v>4416</v>
      </c>
      <c r="C3251" t="s">
        <v>4404</v>
      </c>
      <c r="D3251" t="s">
        <v>88</v>
      </c>
      <c r="E3251">
        <v>19051</v>
      </c>
      <c r="F3251" t="s">
        <v>1415</v>
      </c>
      <c r="G3251" t="s">
        <v>1415</v>
      </c>
    </row>
    <row r="3252" spans="1:7" x14ac:dyDescent="0.3">
      <c r="A3252" t="s">
        <v>2292</v>
      </c>
      <c r="B3252" t="s">
        <v>4339</v>
      </c>
      <c r="C3252" t="s">
        <v>4324</v>
      </c>
      <c r="D3252" t="s">
        <v>85</v>
      </c>
      <c r="E3252">
        <v>1157</v>
      </c>
      <c r="F3252" t="s">
        <v>85</v>
      </c>
      <c r="G3252" t="s">
        <v>85</v>
      </c>
    </row>
    <row r="3253" spans="1:7" x14ac:dyDescent="0.3">
      <c r="A3253" t="s">
        <v>4331</v>
      </c>
      <c r="B3253" t="s">
        <v>4338</v>
      </c>
      <c r="C3253" t="s">
        <v>4324</v>
      </c>
      <c r="D3253" t="s">
        <v>85</v>
      </c>
      <c r="E3253">
        <v>1157</v>
      </c>
      <c r="F3253" t="s">
        <v>85</v>
      </c>
      <c r="G3253" t="s">
        <v>85</v>
      </c>
    </row>
    <row r="3254" spans="1:7" x14ac:dyDescent="0.3">
      <c r="A3254" t="s">
        <v>4124</v>
      </c>
      <c r="B3254" t="s">
        <v>4338</v>
      </c>
      <c r="C3254" t="s">
        <v>4324</v>
      </c>
      <c r="D3254" t="s">
        <v>85</v>
      </c>
      <c r="E3254">
        <v>1157</v>
      </c>
      <c r="F3254" t="s">
        <v>85</v>
      </c>
      <c r="G3254" t="s">
        <v>85</v>
      </c>
    </row>
    <row r="3255" spans="1:7" x14ac:dyDescent="0.3">
      <c r="A3255" t="s">
        <v>2131</v>
      </c>
      <c r="B3255" t="s">
        <v>2147</v>
      </c>
      <c r="C3255" t="s">
        <v>547</v>
      </c>
      <c r="D3255" t="s">
        <v>85</v>
      </c>
      <c r="E3255">
        <v>2064</v>
      </c>
      <c r="F3255" t="s">
        <v>85</v>
      </c>
      <c r="G3255" t="s">
        <v>85</v>
      </c>
    </row>
    <row r="3256" spans="1:7" x14ac:dyDescent="0.3">
      <c r="A3256" t="s">
        <v>2131</v>
      </c>
      <c r="B3256" t="s">
        <v>2148</v>
      </c>
      <c r="C3256" t="s">
        <v>547</v>
      </c>
      <c r="D3256" t="s">
        <v>85</v>
      </c>
      <c r="E3256">
        <v>2064</v>
      </c>
      <c r="F3256" t="s">
        <v>85</v>
      </c>
      <c r="G3256" t="s">
        <v>85</v>
      </c>
    </row>
    <row r="3257" spans="1:7" x14ac:dyDescent="0.3">
      <c r="A3257" t="s">
        <v>1601</v>
      </c>
      <c r="B3257" t="s">
        <v>7029</v>
      </c>
      <c r="C3257" t="s">
        <v>7030</v>
      </c>
      <c r="D3257" t="s">
        <v>85</v>
      </c>
      <c r="E3257">
        <v>3538</v>
      </c>
      <c r="F3257" t="s">
        <v>85</v>
      </c>
      <c r="G3257" t="s">
        <v>85</v>
      </c>
    </row>
    <row r="3258" spans="1:7" x14ac:dyDescent="0.3">
      <c r="A3258" t="s">
        <v>4773</v>
      </c>
      <c r="B3258" t="s">
        <v>4774</v>
      </c>
      <c r="C3258" t="s">
        <v>4775</v>
      </c>
      <c r="D3258" t="s">
        <v>85</v>
      </c>
      <c r="E3258">
        <v>0</v>
      </c>
      <c r="F3258" t="s">
        <v>85</v>
      </c>
      <c r="G3258" t="s">
        <v>85</v>
      </c>
    </row>
    <row r="3259" spans="1:7" x14ac:dyDescent="0.3">
      <c r="A3259" t="s">
        <v>7367</v>
      </c>
      <c r="B3259" t="s">
        <v>7368</v>
      </c>
      <c r="C3259" t="s">
        <v>7369</v>
      </c>
      <c r="D3259" t="s">
        <v>85</v>
      </c>
      <c r="E3259">
        <v>0</v>
      </c>
      <c r="F3259" t="s">
        <v>85</v>
      </c>
      <c r="G3259" t="s">
        <v>85</v>
      </c>
    </row>
    <row r="3260" spans="1:7" x14ac:dyDescent="0.3">
      <c r="A3260" t="s">
        <v>1767</v>
      </c>
      <c r="B3260" t="s">
        <v>5915</v>
      </c>
      <c r="C3260" t="s">
        <v>5916</v>
      </c>
      <c r="D3260" t="s">
        <v>88</v>
      </c>
      <c r="E3260">
        <v>6350</v>
      </c>
      <c r="F3260" t="s">
        <v>85</v>
      </c>
      <c r="G3260" t="s">
        <v>85</v>
      </c>
    </row>
    <row r="3261" spans="1:7" x14ac:dyDescent="0.3">
      <c r="A3261" t="s">
        <v>4343</v>
      </c>
      <c r="B3261" t="s">
        <v>4466</v>
      </c>
      <c r="C3261" t="s">
        <v>4430</v>
      </c>
      <c r="D3261" t="s">
        <v>88</v>
      </c>
      <c r="E3261">
        <v>10659</v>
      </c>
      <c r="F3261" t="s">
        <v>1415</v>
      </c>
      <c r="G3261" t="s">
        <v>1415</v>
      </c>
    </row>
    <row r="3262" spans="1:7" x14ac:dyDescent="0.3">
      <c r="A3262" t="s">
        <v>1940</v>
      </c>
      <c r="B3262" t="s">
        <v>1956</v>
      </c>
      <c r="C3262" t="s">
        <v>7348</v>
      </c>
      <c r="D3262" t="s">
        <v>85</v>
      </c>
      <c r="E3262">
        <v>6600</v>
      </c>
      <c r="F3262" t="s">
        <v>85</v>
      </c>
      <c r="G3262" t="s">
        <v>85</v>
      </c>
    </row>
    <row r="3263" spans="1:7" x14ac:dyDescent="0.3">
      <c r="A3263" t="s">
        <v>5763</v>
      </c>
      <c r="B3263" t="s">
        <v>1956</v>
      </c>
      <c r="C3263" t="s">
        <v>7348</v>
      </c>
      <c r="D3263" t="s">
        <v>85</v>
      </c>
      <c r="E3263">
        <v>6600</v>
      </c>
      <c r="F3263" t="s">
        <v>85</v>
      </c>
      <c r="G3263" t="s">
        <v>85</v>
      </c>
    </row>
    <row r="3264" spans="1:7" x14ac:dyDescent="0.3">
      <c r="A3264" t="s">
        <v>1949</v>
      </c>
      <c r="B3264" t="s">
        <v>1956</v>
      </c>
      <c r="C3264" t="s">
        <v>7348</v>
      </c>
      <c r="D3264" t="s">
        <v>85</v>
      </c>
      <c r="E3264">
        <v>6600</v>
      </c>
      <c r="F3264" t="s">
        <v>85</v>
      </c>
      <c r="G3264" t="s">
        <v>85</v>
      </c>
    </row>
    <row r="3265" spans="1:7" x14ac:dyDescent="0.3">
      <c r="A3265" t="s">
        <v>1774</v>
      </c>
      <c r="B3265" t="s">
        <v>1956</v>
      </c>
      <c r="C3265" t="s">
        <v>1932</v>
      </c>
      <c r="D3265" t="s">
        <v>88</v>
      </c>
      <c r="E3265">
        <v>9300</v>
      </c>
      <c r="F3265" t="s">
        <v>1415</v>
      </c>
      <c r="G3265" t="s">
        <v>1415</v>
      </c>
    </row>
    <row r="3266" spans="1:7" x14ac:dyDescent="0.3">
      <c r="A3266" t="s">
        <v>6441</v>
      </c>
      <c r="B3266" t="s">
        <v>6446</v>
      </c>
      <c r="C3266" t="s">
        <v>6447</v>
      </c>
      <c r="D3266" t="s">
        <v>85</v>
      </c>
      <c r="E3266">
        <v>0</v>
      </c>
      <c r="F3266" t="s">
        <v>85</v>
      </c>
      <c r="G3266" t="s">
        <v>85</v>
      </c>
    </row>
    <row r="3267" spans="1:7" x14ac:dyDescent="0.3">
      <c r="A3267" t="s">
        <v>1595</v>
      </c>
      <c r="B3267" t="s">
        <v>7307</v>
      </c>
      <c r="C3267" t="s">
        <v>7308</v>
      </c>
      <c r="D3267" t="s">
        <v>88</v>
      </c>
      <c r="E3267">
        <v>11600</v>
      </c>
      <c r="F3267" t="s">
        <v>85</v>
      </c>
      <c r="G3267" t="s">
        <v>85</v>
      </c>
    </row>
    <row r="3268" spans="1:7" x14ac:dyDescent="0.3">
      <c r="A3268" t="s">
        <v>1940</v>
      </c>
      <c r="B3268" t="s">
        <v>7350</v>
      </c>
      <c r="C3268" t="s">
        <v>7348</v>
      </c>
      <c r="D3268" t="s">
        <v>85</v>
      </c>
      <c r="E3268">
        <v>6600</v>
      </c>
      <c r="F3268" t="s">
        <v>85</v>
      </c>
      <c r="G3268" t="s">
        <v>85</v>
      </c>
    </row>
    <row r="3269" spans="1:7" x14ac:dyDescent="0.3">
      <c r="A3269" t="s">
        <v>1949</v>
      </c>
      <c r="B3269" t="s">
        <v>7350</v>
      </c>
      <c r="C3269" t="s">
        <v>7348</v>
      </c>
      <c r="D3269" t="s">
        <v>85</v>
      </c>
      <c r="E3269">
        <v>6600</v>
      </c>
      <c r="F3269" t="s">
        <v>85</v>
      </c>
      <c r="G3269" t="s">
        <v>85</v>
      </c>
    </row>
    <row r="3270" spans="1:7" x14ac:dyDescent="0.3">
      <c r="A3270" t="s">
        <v>3057</v>
      </c>
      <c r="B3270" t="s">
        <v>7345</v>
      </c>
      <c r="C3270" t="s">
        <v>7346</v>
      </c>
      <c r="D3270" t="s">
        <v>85</v>
      </c>
      <c r="E3270">
        <v>0</v>
      </c>
      <c r="F3270" t="s">
        <v>85</v>
      </c>
      <c r="G3270" t="s">
        <v>85</v>
      </c>
    </row>
    <row r="3271" spans="1:7" x14ac:dyDescent="0.3">
      <c r="A3271" t="s">
        <v>4839</v>
      </c>
      <c r="B3271" t="s">
        <v>4840</v>
      </c>
      <c r="C3271" t="s">
        <v>4841</v>
      </c>
      <c r="D3271" t="s">
        <v>85</v>
      </c>
      <c r="E3271">
        <v>408</v>
      </c>
      <c r="F3271" t="s">
        <v>85</v>
      </c>
      <c r="G3271" t="s">
        <v>85</v>
      </c>
    </row>
    <row r="3272" spans="1:7" x14ac:dyDescent="0.3">
      <c r="A3272" t="s">
        <v>4477</v>
      </c>
      <c r="B3272" t="s">
        <v>4972</v>
      </c>
      <c r="C3272" t="s">
        <v>4973</v>
      </c>
      <c r="D3272" t="s">
        <v>85</v>
      </c>
      <c r="E3272">
        <v>0</v>
      </c>
      <c r="F3272" t="s">
        <v>85</v>
      </c>
      <c r="G3272" t="s">
        <v>85</v>
      </c>
    </row>
    <row r="3273" spans="1:7" x14ac:dyDescent="0.3">
      <c r="A3273" t="s">
        <v>7362</v>
      </c>
      <c r="B3273" t="s">
        <v>7363</v>
      </c>
      <c r="C3273" t="s">
        <v>7364</v>
      </c>
      <c r="D3273" t="s">
        <v>85</v>
      </c>
      <c r="E3273">
        <v>0</v>
      </c>
      <c r="F3273" t="s">
        <v>85</v>
      </c>
      <c r="G3273" t="s">
        <v>85</v>
      </c>
    </row>
    <row r="3274" spans="1:7" x14ac:dyDescent="0.3">
      <c r="A3274" t="s">
        <v>4151</v>
      </c>
      <c r="B3274" t="s">
        <v>7375</v>
      </c>
      <c r="C3274" t="s">
        <v>7376</v>
      </c>
      <c r="D3274" t="s">
        <v>85</v>
      </c>
      <c r="E3274">
        <v>1150</v>
      </c>
      <c r="F3274" t="s">
        <v>85</v>
      </c>
      <c r="G3274" t="s">
        <v>85</v>
      </c>
    </row>
    <row r="3275" spans="1:7" x14ac:dyDescent="0.3">
      <c r="A3275" t="s">
        <v>3161</v>
      </c>
      <c r="B3275" t="s">
        <v>5979</v>
      </c>
      <c r="C3275" t="s">
        <v>283</v>
      </c>
      <c r="D3275" t="s">
        <v>85</v>
      </c>
      <c r="E3275">
        <v>757</v>
      </c>
      <c r="F3275" t="s">
        <v>85</v>
      </c>
      <c r="G3275" t="s">
        <v>85</v>
      </c>
    </row>
    <row r="3276" spans="1:7" x14ac:dyDescent="0.3">
      <c r="A3276" t="s">
        <v>4803</v>
      </c>
      <c r="B3276" t="s">
        <v>4998</v>
      </c>
      <c r="C3276" t="s">
        <v>4999</v>
      </c>
      <c r="D3276" t="s">
        <v>85</v>
      </c>
      <c r="E3276">
        <v>560</v>
      </c>
      <c r="F3276" t="s">
        <v>85</v>
      </c>
      <c r="G3276" t="s">
        <v>85</v>
      </c>
    </row>
    <row r="3277" spans="1:7" x14ac:dyDescent="0.3">
      <c r="A3277" t="s">
        <v>4307</v>
      </c>
      <c r="B3277" t="s">
        <v>4308</v>
      </c>
      <c r="C3277" t="s">
        <v>4309</v>
      </c>
      <c r="D3277" t="s">
        <v>85</v>
      </c>
      <c r="E3277">
        <v>0</v>
      </c>
      <c r="F3277" t="s">
        <v>85</v>
      </c>
      <c r="G3277" t="s">
        <v>85</v>
      </c>
    </row>
    <row r="3278" spans="1:7" x14ac:dyDescent="0.3">
      <c r="A3278" t="s">
        <v>7380</v>
      </c>
      <c r="B3278" t="s">
        <v>4308</v>
      </c>
      <c r="C3278" t="s">
        <v>7381</v>
      </c>
      <c r="D3278" t="s">
        <v>88</v>
      </c>
      <c r="E3278">
        <v>28000</v>
      </c>
      <c r="F3278" t="s">
        <v>1415</v>
      </c>
      <c r="G3278" t="s">
        <v>1415</v>
      </c>
    </row>
    <row r="3279" spans="1:7" x14ac:dyDescent="0.3">
      <c r="A3279" t="s">
        <v>613</v>
      </c>
      <c r="B3279" t="s">
        <v>7409</v>
      </c>
      <c r="C3279" t="s">
        <v>7410</v>
      </c>
      <c r="D3279" t="s">
        <v>85</v>
      </c>
      <c r="E3279">
        <v>0</v>
      </c>
      <c r="F3279" t="s">
        <v>85</v>
      </c>
      <c r="G3279" t="s">
        <v>85</v>
      </c>
    </row>
    <row r="3280" spans="1:7" x14ac:dyDescent="0.3">
      <c r="A3280" t="s">
        <v>3614</v>
      </c>
      <c r="B3280" t="s">
        <v>3615</v>
      </c>
      <c r="C3280" t="s">
        <v>3616</v>
      </c>
      <c r="D3280" t="s">
        <v>85</v>
      </c>
      <c r="E3280">
        <v>0</v>
      </c>
      <c r="F3280" t="s">
        <v>85</v>
      </c>
      <c r="G3280" t="s">
        <v>85</v>
      </c>
    </row>
    <row r="3281" spans="1:7" x14ac:dyDescent="0.3">
      <c r="A3281" t="s">
        <v>7384</v>
      </c>
      <c r="B3281" t="s">
        <v>7385</v>
      </c>
      <c r="C3281" t="s">
        <v>7386</v>
      </c>
      <c r="D3281" t="s">
        <v>85</v>
      </c>
      <c r="E3281">
        <v>0</v>
      </c>
      <c r="F3281" t="s">
        <v>85</v>
      </c>
      <c r="G3281" t="s">
        <v>85</v>
      </c>
    </row>
    <row r="3282" spans="1:7" x14ac:dyDescent="0.3">
      <c r="A3282" t="s">
        <v>1576</v>
      </c>
      <c r="B3282" t="s">
        <v>2807</v>
      </c>
      <c r="C3282" t="s">
        <v>2808</v>
      </c>
      <c r="D3282" t="s">
        <v>85</v>
      </c>
      <c r="E3282">
        <v>1406</v>
      </c>
      <c r="F3282" t="s">
        <v>85</v>
      </c>
      <c r="G3282" t="s">
        <v>85</v>
      </c>
    </row>
    <row r="3283" spans="1:7" x14ac:dyDescent="0.3">
      <c r="A3283" t="s">
        <v>7394</v>
      </c>
      <c r="B3283" t="s">
        <v>7395</v>
      </c>
      <c r="C3283" t="s">
        <v>7396</v>
      </c>
      <c r="D3283" t="s">
        <v>85</v>
      </c>
      <c r="E3283">
        <v>0</v>
      </c>
      <c r="F3283" t="s">
        <v>85</v>
      </c>
      <c r="G3283" t="s">
        <v>85</v>
      </c>
    </row>
    <row r="3284" spans="1:7" x14ac:dyDescent="0.3">
      <c r="A3284" t="s">
        <v>1595</v>
      </c>
      <c r="B3284" t="s">
        <v>6507</v>
      </c>
      <c r="C3284" t="s">
        <v>6508</v>
      </c>
      <c r="D3284" t="s">
        <v>88</v>
      </c>
      <c r="E3284">
        <v>13222</v>
      </c>
      <c r="F3284" t="s">
        <v>85</v>
      </c>
      <c r="G3284" t="s">
        <v>85</v>
      </c>
    </row>
    <row r="3285" spans="1:7" x14ac:dyDescent="0.3">
      <c r="A3285" t="s">
        <v>7421</v>
      </c>
      <c r="B3285" t="s">
        <v>7422</v>
      </c>
      <c r="C3285" t="s">
        <v>7423</v>
      </c>
      <c r="D3285" t="s">
        <v>85</v>
      </c>
      <c r="E3285">
        <v>0</v>
      </c>
      <c r="F3285" t="s">
        <v>85</v>
      </c>
      <c r="G3285" t="s">
        <v>85</v>
      </c>
    </row>
    <row r="3286" spans="1:7" x14ac:dyDescent="0.3">
      <c r="A3286" t="s">
        <v>4243</v>
      </c>
      <c r="B3286" t="s">
        <v>4244</v>
      </c>
      <c r="C3286" t="s">
        <v>4245</v>
      </c>
      <c r="D3286" t="s">
        <v>85</v>
      </c>
      <c r="E3286">
        <v>0</v>
      </c>
      <c r="F3286" t="s">
        <v>85</v>
      </c>
      <c r="G3286" t="s">
        <v>85</v>
      </c>
    </row>
    <row r="3287" spans="1:7" x14ac:dyDescent="0.3">
      <c r="A3287" t="s">
        <v>7436</v>
      </c>
      <c r="B3287" t="s">
        <v>7437</v>
      </c>
      <c r="C3287" t="s">
        <v>7438</v>
      </c>
      <c r="D3287" t="s">
        <v>85</v>
      </c>
      <c r="E3287">
        <v>816</v>
      </c>
      <c r="F3287" t="s">
        <v>85</v>
      </c>
      <c r="G3287" t="s">
        <v>85</v>
      </c>
    </row>
    <row r="3288" spans="1:7" x14ac:dyDescent="0.3">
      <c r="A3288" t="s">
        <v>7404</v>
      </c>
      <c r="B3288" t="s">
        <v>7405</v>
      </c>
      <c r="C3288" t="s">
        <v>7406</v>
      </c>
      <c r="D3288" t="s">
        <v>85</v>
      </c>
      <c r="E3288">
        <v>0</v>
      </c>
      <c r="F3288" t="s">
        <v>85</v>
      </c>
      <c r="G3288" t="s">
        <v>85</v>
      </c>
    </row>
    <row r="3289" spans="1:7" x14ac:dyDescent="0.3">
      <c r="A3289" t="s">
        <v>1416</v>
      </c>
      <c r="B3289" t="s">
        <v>1437</v>
      </c>
      <c r="C3289" t="s">
        <v>445</v>
      </c>
      <c r="D3289" t="s">
        <v>85</v>
      </c>
      <c r="E3289">
        <v>3175</v>
      </c>
      <c r="F3289" t="s">
        <v>85</v>
      </c>
      <c r="G3289" t="s">
        <v>85</v>
      </c>
    </row>
    <row r="3290" spans="1:7" x14ac:dyDescent="0.3">
      <c r="A3290" t="s">
        <v>1443</v>
      </c>
      <c r="B3290" t="s">
        <v>1437</v>
      </c>
      <c r="C3290" t="s">
        <v>445</v>
      </c>
      <c r="D3290" t="s">
        <v>85</v>
      </c>
      <c r="E3290">
        <v>3175</v>
      </c>
      <c r="F3290" t="s">
        <v>85</v>
      </c>
      <c r="G3290" t="s">
        <v>85</v>
      </c>
    </row>
    <row r="3291" spans="1:7" x14ac:dyDescent="0.3">
      <c r="A3291" t="s">
        <v>2507</v>
      </c>
      <c r="B3291" t="s">
        <v>7407</v>
      </c>
      <c r="C3291" t="s">
        <v>7408</v>
      </c>
      <c r="D3291" t="s">
        <v>85</v>
      </c>
      <c r="E3291">
        <v>0</v>
      </c>
      <c r="F3291" t="s">
        <v>85</v>
      </c>
      <c r="G3291" t="s">
        <v>85</v>
      </c>
    </row>
    <row r="3292" spans="1:7" x14ac:dyDescent="0.3">
      <c r="A3292" t="s">
        <v>4127</v>
      </c>
      <c r="B3292" t="s">
        <v>7402</v>
      </c>
      <c r="C3292" t="s">
        <v>7403</v>
      </c>
      <c r="D3292" t="s">
        <v>85</v>
      </c>
      <c r="E3292">
        <v>590</v>
      </c>
      <c r="F3292" t="s">
        <v>85</v>
      </c>
      <c r="G3292" t="s">
        <v>85</v>
      </c>
    </row>
    <row r="3293" spans="1:7" x14ac:dyDescent="0.3">
      <c r="A3293" t="s">
        <v>7413</v>
      </c>
      <c r="B3293" t="s">
        <v>7414</v>
      </c>
      <c r="C3293" t="s">
        <v>7415</v>
      </c>
      <c r="D3293" t="s">
        <v>85</v>
      </c>
      <c r="E3293">
        <v>6350</v>
      </c>
      <c r="F3293" t="s">
        <v>85</v>
      </c>
      <c r="G3293" t="s">
        <v>85</v>
      </c>
    </row>
    <row r="3294" spans="1:7" x14ac:dyDescent="0.3">
      <c r="A3294" t="s">
        <v>4151</v>
      </c>
      <c r="B3294" t="s">
        <v>7285</v>
      </c>
      <c r="C3294" t="s">
        <v>7286</v>
      </c>
      <c r="D3294" t="s">
        <v>85</v>
      </c>
      <c r="E3294">
        <v>1400</v>
      </c>
      <c r="F3294" t="s">
        <v>85</v>
      </c>
      <c r="G3294" t="s">
        <v>85</v>
      </c>
    </row>
    <row r="3295" spans="1:7" x14ac:dyDescent="0.3">
      <c r="A3295" t="s">
        <v>4151</v>
      </c>
      <c r="B3295" t="s">
        <v>7287</v>
      </c>
      <c r="C3295" t="s">
        <v>7288</v>
      </c>
      <c r="D3295" t="s">
        <v>85</v>
      </c>
      <c r="E3295">
        <v>1400</v>
      </c>
      <c r="F3295" t="s">
        <v>85</v>
      </c>
      <c r="G3295" t="s">
        <v>85</v>
      </c>
    </row>
    <row r="3296" spans="1:7" x14ac:dyDescent="0.3">
      <c r="A3296" t="s">
        <v>2662</v>
      </c>
      <c r="B3296" t="s">
        <v>5033</v>
      </c>
      <c r="C3296" t="s">
        <v>5034</v>
      </c>
      <c r="D3296" t="s">
        <v>1455</v>
      </c>
      <c r="E3296">
        <v>231332</v>
      </c>
      <c r="F3296" t="s">
        <v>1455</v>
      </c>
      <c r="G3296" t="s">
        <v>1455</v>
      </c>
    </row>
    <row r="3297" spans="1:7" x14ac:dyDescent="0.3">
      <c r="A3297" t="s">
        <v>1786</v>
      </c>
      <c r="B3297" t="s">
        <v>4695</v>
      </c>
      <c r="C3297" t="s">
        <v>4696</v>
      </c>
      <c r="D3297" t="s">
        <v>85</v>
      </c>
      <c r="E3297">
        <v>0</v>
      </c>
      <c r="F3297" t="s">
        <v>85</v>
      </c>
      <c r="G3297" t="s">
        <v>85</v>
      </c>
    </row>
    <row r="3298" spans="1:7" x14ac:dyDescent="0.3">
      <c r="A3298" t="s">
        <v>2131</v>
      </c>
      <c r="B3298" t="s">
        <v>2290</v>
      </c>
      <c r="C3298" t="s">
        <v>2282</v>
      </c>
      <c r="D3298" t="s">
        <v>85</v>
      </c>
      <c r="E3298">
        <v>1452</v>
      </c>
      <c r="F3298" t="s">
        <v>85</v>
      </c>
      <c r="G3298" t="s">
        <v>85</v>
      </c>
    </row>
    <row r="3299" spans="1:7" x14ac:dyDescent="0.3">
      <c r="A3299" t="s">
        <v>7319</v>
      </c>
      <c r="B3299" t="s">
        <v>7320</v>
      </c>
      <c r="C3299" t="s">
        <v>7321</v>
      </c>
      <c r="D3299" t="s">
        <v>85</v>
      </c>
      <c r="E3299">
        <v>998</v>
      </c>
      <c r="F3299" t="s">
        <v>85</v>
      </c>
      <c r="G3299" t="s">
        <v>85</v>
      </c>
    </row>
    <row r="3300" spans="1:7" x14ac:dyDescent="0.3">
      <c r="A3300" t="s">
        <v>7188</v>
      </c>
      <c r="B3300" t="s">
        <v>7189</v>
      </c>
      <c r="C3300" t="s">
        <v>7190</v>
      </c>
      <c r="D3300" t="s">
        <v>88</v>
      </c>
      <c r="E3300">
        <v>47000</v>
      </c>
      <c r="F3300" t="s">
        <v>88</v>
      </c>
      <c r="G3300" t="s">
        <v>1475</v>
      </c>
    </row>
    <row r="3301" spans="1:7" x14ac:dyDescent="0.3">
      <c r="A3301" t="s">
        <v>7188</v>
      </c>
      <c r="B3301" t="s">
        <v>7453</v>
      </c>
      <c r="C3301" t="s">
        <v>7454</v>
      </c>
      <c r="D3301" t="s">
        <v>1455</v>
      </c>
      <c r="E3301">
        <v>185000</v>
      </c>
      <c r="F3301" t="s">
        <v>1455</v>
      </c>
      <c r="G3301" t="s">
        <v>1455</v>
      </c>
    </row>
    <row r="3302" spans="1:7" x14ac:dyDescent="0.3">
      <c r="A3302" t="s">
        <v>7188</v>
      </c>
      <c r="B3302" t="s">
        <v>7191</v>
      </c>
      <c r="C3302" t="s">
        <v>7192</v>
      </c>
      <c r="D3302" t="s">
        <v>1455</v>
      </c>
      <c r="E3302">
        <v>180000</v>
      </c>
      <c r="F3302" t="s">
        <v>1455</v>
      </c>
      <c r="G3302" t="s">
        <v>1455</v>
      </c>
    </row>
    <row r="3303" spans="1:7" x14ac:dyDescent="0.3">
      <c r="A3303" t="s">
        <v>7188</v>
      </c>
      <c r="B3303" t="s">
        <v>7193</v>
      </c>
      <c r="C3303" t="s">
        <v>7194</v>
      </c>
      <c r="D3303" t="s">
        <v>88</v>
      </c>
      <c r="E3303">
        <v>100000</v>
      </c>
      <c r="F3303" t="s">
        <v>88</v>
      </c>
      <c r="G3303" t="s">
        <v>1475</v>
      </c>
    </row>
    <row r="3304" spans="1:7" x14ac:dyDescent="0.3">
      <c r="A3304" t="s">
        <v>7188</v>
      </c>
      <c r="B3304" t="s">
        <v>7195</v>
      </c>
      <c r="C3304" t="s">
        <v>7196</v>
      </c>
      <c r="D3304" t="s">
        <v>1455</v>
      </c>
      <c r="E3304">
        <v>275000</v>
      </c>
      <c r="F3304" t="s">
        <v>1455</v>
      </c>
      <c r="G3304" t="s">
        <v>1455</v>
      </c>
    </row>
    <row r="3305" spans="1:7" x14ac:dyDescent="0.3">
      <c r="A3305" t="s">
        <v>7188</v>
      </c>
      <c r="B3305" t="s">
        <v>7205</v>
      </c>
      <c r="C3305" t="s">
        <v>7206</v>
      </c>
      <c r="D3305" t="s">
        <v>88</v>
      </c>
      <c r="E3305">
        <v>103000</v>
      </c>
      <c r="F3305" t="s">
        <v>88</v>
      </c>
      <c r="G3305" t="s">
        <v>1475</v>
      </c>
    </row>
    <row r="3306" spans="1:7" x14ac:dyDescent="0.3">
      <c r="A3306" t="s">
        <v>7188</v>
      </c>
      <c r="B3306" t="s">
        <v>7449</v>
      </c>
      <c r="C3306" t="s">
        <v>7450</v>
      </c>
      <c r="D3306" t="s">
        <v>88</v>
      </c>
      <c r="E3306">
        <v>126000</v>
      </c>
      <c r="F3306" t="s">
        <v>88</v>
      </c>
      <c r="G3306" t="s">
        <v>1826</v>
      </c>
    </row>
    <row r="3307" spans="1:7" x14ac:dyDescent="0.3">
      <c r="A3307" t="s">
        <v>7188</v>
      </c>
      <c r="B3307" t="s">
        <v>7214</v>
      </c>
      <c r="C3307" t="s">
        <v>7215</v>
      </c>
      <c r="D3307" t="s">
        <v>88</v>
      </c>
      <c r="E3307">
        <v>126000</v>
      </c>
      <c r="F3307" t="s">
        <v>88</v>
      </c>
      <c r="G3307" t="s">
        <v>1826</v>
      </c>
    </row>
    <row r="3308" spans="1:7" x14ac:dyDescent="0.3">
      <c r="A3308" t="s">
        <v>7188</v>
      </c>
      <c r="B3308" t="s">
        <v>7222</v>
      </c>
      <c r="C3308" t="s">
        <v>7223</v>
      </c>
      <c r="D3308" t="s">
        <v>88</v>
      </c>
      <c r="E3308">
        <v>54400</v>
      </c>
      <c r="F3308" t="s">
        <v>88</v>
      </c>
      <c r="G3308" t="s">
        <v>1475</v>
      </c>
    </row>
    <row r="3309" spans="1:7" x14ac:dyDescent="0.3">
      <c r="A3309" t="s">
        <v>7188</v>
      </c>
      <c r="B3309" t="s">
        <v>7451</v>
      </c>
      <c r="C3309" t="s">
        <v>7452</v>
      </c>
      <c r="D3309" t="s">
        <v>88</v>
      </c>
      <c r="E3309">
        <v>66000</v>
      </c>
      <c r="F3309" t="s">
        <v>88</v>
      </c>
      <c r="G3309" t="s">
        <v>1475</v>
      </c>
    </row>
    <row r="3310" spans="1:7" x14ac:dyDescent="0.3">
      <c r="A3310" t="s">
        <v>4679</v>
      </c>
      <c r="B3310" t="s">
        <v>4680</v>
      </c>
      <c r="C3310" t="s">
        <v>4681</v>
      </c>
      <c r="D3310" t="s">
        <v>85</v>
      </c>
      <c r="E3310">
        <v>0</v>
      </c>
      <c r="F3310" t="s">
        <v>85</v>
      </c>
      <c r="G3310" t="s">
        <v>85</v>
      </c>
    </row>
    <row r="3311" spans="1:7" x14ac:dyDescent="0.3">
      <c r="A3311" t="s">
        <v>3267</v>
      </c>
      <c r="B3311" t="s">
        <v>3268</v>
      </c>
      <c r="C3311" t="s">
        <v>3269</v>
      </c>
      <c r="D3311" t="s">
        <v>85</v>
      </c>
      <c r="E3311">
        <v>0</v>
      </c>
      <c r="F3311" t="s">
        <v>85</v>
      </c>
      <c r="G3311" t="s">
        <v>85</v>
      </c>
    </row>
    <row r="3312" spans="1:7" x14ac:dyDescent="0.3">
      <c r="A3312" t="s">
        <v>7372</v>
      </c>
      <c r="B3312" t="s">
        <v>7373</v>
      </c>
      <c r="C3312" t="s">
        <v>7374</v>
      </c>
      <c r="D3312" t="s">
        <v>85</v>
      </c>
      <c r="E3312">
        <v>0</v>
      </c>
      <c r="F3312" t="s">
        <v>85</v>
      </c>
      <c r="G3312" t="s">
        <v>85</v>
      </c>
    </row>
    <row r="3313" spans="1:7" x14ac:dyDescent="0.3">
      <c r="A3313" t="s">
        <v>3238</v>
      </c>
      <c r="B3313" t="s">
        <v>3239</v>
      </c>
      <c r="C3313" t="s">
        <v>3240</v>
      </c>
      <c r="D3313" t="s">
        <v>85</v>
      </c>
      <c r="E3313">
        <v>0</v>
      </c>
      <c r="F3313" t="s">
        <v>85</v>
      </c>
      <c r="G3313" t="s">
        <v>85</v>
      </c>
    </row>
    <row r="3314" spans="1:7" x14ac:dyDescent="0.3">
      <c r="A3314" t="s">
        <v>1813</v>
      </c>
      <c r="B3314" t="s">
        <v>5304</v>
      </c>
      <c r="C3314" t="s">
        <v>5305</v>
      </c>
      <c r="D3314" t="s">
        <v>85</v>
      </c>
      <c r="E3314">
        <v>5300</v>
      </c>
      <c r="F3314" t="s">
        <v>85</v>
      </c>
      <c r="G3314" t="s">
        <v>85</v>
      </c>
    </row>
    <row r="3315" spans="1:7" x14ac:dyDescent="0.3">
      <c r="A3315" t="s">
        <v>4211</v>
      </c>
      <c r="B3315" t="s">
        <v>4229</v>
      </c>
      <c r="C3315" t="s">
        <v>4230</v>
      </c>
      <c r="D3315" t="s">
        <v>85</v>
      </c>
      <c r="E3315">
        <v>0</v>
      </c>
      <c r="F3315" t="s">
        <v>85</v>
      </c>
      <c r="G3315" t="s">
        <v>85</v>
      </c>
    </row>
    <row r="3316" spans="1:7" x14ac:dyDescent="0.3">
      <c r="A3316" t="s">
        <v>5152</v>
      </c>
      <c r="B3316" t="s">
        <v>7360</v>
      </c>
      <c r="C3316" t="s">
        <v>7361</v>
      </c>
      <c r="D3316" t="s">
        <v>85</v>
      </c>
      <c r="E3316">
        <v>1496</v>
      </c>
      <c r="F3316" t="s">
        <v>85</v>
      </c>
      <c r="G3316" t="s">
        <v>85</v>
      </c>
    </row>
    <row r="3317" spans="1:7" x14ac:dyDescent="0.3">
      <c r="A3317" t="s">
        <v>7059</v>
      </c>
      <c r="B3317" t="s">
        <v>7064</v>
      </c>
      <c r="C3317" t="s">
        <v>7065</v>
      </c>
      <c r="D3317" t="s">
        <v>85</v>
      </c>
      <c r="E3317">
        <v>0</v>
      </c>
      <c r="F3317" t="s">
        <v>85</v>
      </c>
      <c r="G3317" t="s">
        <v>85</v>
      </c>
    </row>
    <row r="3318" spans="1:7" x14ac:dyDescent="0.3">
      <c r="A3318" t="s">
        <v>3161</v>
      </c>
      <c r="B3318" t="s">
        <v>5894</v>
      </c>
      <c r="C3318" t="s">
        <v>5895</v>
      </c>
      <c r="D3318" t="s">
        <v>85</v>
      </c>
      <c r="E3318">
        <v>1315</v>
      </c>
      <c r="F3318" t="s">
        <v>85</v>
      </c>
      <c r="G3318" t="s">
        <v>85</v>
      </c>
    </row>
    <row r="3319" spans="1:7" x14ac:dyDescent="0.3">
      <c r="A3319" t="s">
        <v>3161</v>
      </c>
      <c r="B3319" t="s">
        <v>5898</v>
      </c>
      <c r="C3319" t="s">
        <v>639</v>
      </c>
      <c r="D3319" t="s">
        <v>85</v>
      </c>
      <c r="E3319">
        <v>1315</v>
      </c>
      <c r="F3319" t="s">
        <v>85</v>
      </c>
      <c r="G3319" t="s">
        <v>85</v>
      </c>
    </row>
    <row r="3320" spans="1:7" x14ac:dyDescent="0.3">
      <c r="A3320" t="s">
        <v>4262</v>
      </c>
      <c r="B3320" t="s">
        <v>4263</v>
      </c>
      <c r="C3320" t="s">
        <v>4264</v>
      </c>
      <c r="D3320" t="s">
        <v>85</v>
      </c>
      <c r="E3320">
        <v>0</v>
      </c>
      <c r="F3320" t="s">
        <v>85</v>
      </c>
      <c r="G3320" t="s">
        <v>85</v>
      </c>
    </row>
    <row r="3321" spans="1:7" x14ac:dyDescent="0.3">
      <c r="A3321" t="s">
        <v>3161</v>
      </c>
      <c r="B3321" t="s">
        <v>5903</v>
      </c>
      <c r="C3321" t="s">
        <v>5904</v>
      </c>
      <c r="D3321" t="s">
        <v>85</v>
      </c>
      <c r="E3321">
        <v>1633</v>
      </c>
      <c r="F3321" t="s">
        <v>85</v>
      </c>
      <c r="G3321" t="s">
        <v>85</v>
      </c>
    </row>
    <row r="3322" spans="1:7" x14ac:dyDescent="0.3">
      <c r="A3322" t="s">
        <v>1576</v>
      </c>
      <c r="B3322" t="s">
        <v>2805</v>
      </c>
      <c r="C3322" t="s">
        <v>2806</v>
      </c>
      <c r="D3322" t="s">
        <v>85</v>
      </c>
      <c r="E3322">
        <v>1406</v>
      </c>
      <c r="F3322" t="s">
        <v>85</v>
      </c>
      <c r="G3322" t="s">
        <v>85</v>
      </c>
    </row>
    <row r="3323" spans="1:7" x14ac:dyDescent="0.3">
      <c r="A3323" t="s">
        <v>1601</v>
      </c>
      <c r="B3323" t="s">
        <v>1602</v>
      </c>
      <c r="C3323" t="s">
        <v>1603</v>
      </c>
      <c r="D3323" t="s">
        <v>85</v>
      </c>
      <c r="E3323">
        <v>6418</v>
      </c>
      <c r="F3323" t="s">
        <v>85</v>
      </c>
      <c r="G3323" t="s">
        <v>85</v>
      </c>
    </row>
    <row r="3324" spans="1:7" x14ac:dyDescent="0.3">
      <c r="A3324" t="s">
        <v>6509</v>
      </c>
      <c r="B3324" t="s">
        <v>6510</v>
      </c>
      <c r="C3324" t="s">
        <v>6511</v>
      </c>
      <c r="D3324" t="s">
        <v>88</v>
      </c>
      <c r="E3324">
        <v>13222</v>
      </c>
      <c r="F3324" t="s">
        <v>85</v>
      </c>
      <c r="G3324" t="s">
        <v>85</v>
      </c>
    </row>
    <row r="3325" spans="1:7" x14ac:dyDescent="0.3">
      <c r="A3325" t="s">
        <v>1707</v>
      </c>
      <c r="B3325" t="s">
        <v>5083</v>
      </c>
      <c r="C3325" t="s">
        <v>5084</v>
      </c>
      <c r="D3325" t="s">
        <v>85</v>
      </c>
      <c r="E3325">
        <v>7000</v>
      </c>
      <c r="F3325" t="s">
        <v>85</v>
      </c>
      <c r="G3325" t="s">
        <v>85</v>
      </c>
    </row>
    <row r="3326" spans="1:7" x14ac:dyDescent="0.3">
      <c r="A3326" t="s">
        <v>2196</v>
      </c>
      <c r="B3326" t="s">
        <v>2197</v>
      </c>
      <c r="C3326" t="s">
        <v>2198</v>
      </c>
      <c r="D3326" t="s">
        <v>85</v>
      </c>
      <c r="E3326">
        <v>4491</v>
      </c>
      <c r="F3326" t="s">
        <v>85</v>
      </c>
      <c r="G3326" t="s">
        <v>85</v>
      </c>
    </row>
    <row r="3327" spans="1:7" x14ac:dyDescent="0.3">
      <c r="A3327" t="s">
        <v>3113</v>
      </c>
      <c r="B3327" t="s">
        <v>3226</v>
      </c>
      <c r="C3327" t="s">
        <v>3227</v>
      </c>
      <c r="D3327" t="s">
        <v>85</v>
      </c>
      <c r="E3327">
        <v>0</v>
      </c>
      <c r="F3327" t="s">
        <v>85</v>
      </c>
      <c r="G3327" t="s">
        <v>85</v>
      </c>
    </row>
    <row r="3328" spans="1:7" x14ac:dyDescent="0.3">
      <c r="A3328" t="s">
        <v>1593</v>
      </c>
      <c r="B3328" t="s">
        <v>7457</v>
      </c>
      <c r="C3328" t="s">
        <v>7458</v>
      </c>
      <c r="D3328" t="s">
        <v>85</v>
      </c>
      <c r="E3328">
        <v>0</v>
      </c>
      <c r="F3328" t="s">
        <v>85</v>
      </c>
      <c r="G3328" t="s">
        <v>85</v>
      </c>
    </row>
    <row r="3329" spans="1:7" x14ac:dyDescent="0.3">
      <c r="A3329" t="s">
        <v>3639</v>
      </c>
      <c r="B3329" t="s">
        <v>4068</v>
      </c>
      <c r="C3329" t="s">
        <v>4069</v>
      </c>
      <c r="D3329" t="s">
        <v>85</v>
      </c>
      <c r="E3329">
        <v>730</v>
      </c>
      <c r="F3329" t="s">
        <v>85</v>
      </c>
      <c r="G3329" t="s">
        <v>85</v>
      </c>
    </row>
    <row r="3330" spans="1:7" x14ac:dyDescent="0.3">
      <c r="A3330" t="s">
        <v>3775</v>
      </c>
      <c r="B3330" t="s">
        <v>3776</v>
      </c>
      <c r="C3330" t="s">
        <v>3777</v>
      </c>
      <c r="D3330" t="s">
        <v>85</v>
      </c>
      <c r="E3330">
        <v>635</v>
      </c>
      <c r="F3330" t="s">
        <v>85</v>
      </c>
      <c r="G3330" t="s">
        <v>85</v>
      </c>
    </row>
    <row r="3331" spans="1:7" x14ac:dyDescent="0.3">
      <c r="A3331" t="s">
        <v>2172</v>
      </c>
      <c r="B3331" t="s">
        <v>2175</v>
      </c>
      <c r="C3331" t="s">
        <v>2166</v>
      </c>
      <c r="D3331" t="s">
        <v>85</v>
      </c>
      <c r="E3331">
        <v>2600</v>
      </c>
      <c r="F3331" t="s">
        <v>85</v>
      </c>
      <c r="G3331" t="s">
        <v>85</v>
      </c>
    </row>
    <row r="3332" spans="1:7" x14ac:dyDescent="0.3">
      <c r="A3332" t="s">
        <v>4187</v>
      </c>
      <c r="B3332" t="s">
        <v>7370</v>
      </c>
      <c r="C3332" t="s">
        <v>7371</v>
      </c>
      <c r="D3332" t="s">
        <v>85</v>
      </c>
      <c r="E3332">
        <v>1633</v>
      </c>
      <c r="F3332" t="s">
        <v>85</v>
      </c>
      <c r="G3332" t="s">
        <v>85</v>
      </c>
    </row>
    <row r="3333" spans="1:7" x14ac:dyDescent="0.3">
      <c r="A3333" t="s">
        <v>2434</v>
      </c>
      <c r="B3333" t="s">
        <v>7392</v>
      </c>
      <c r="C3333" t="s">
        <v>7393</v>
      </c>
      <c r="D3333" t="s">
        <v>85</v>
      </c>
      <c r="E3333">
        <v>6622</v>
      </c>
      <c r="F3333" t="s">
        <v>85</v>
      </c>
      <c r="G3333" t="s">
        <v>85</v>
      </c>
    </row>
    <row r="3334" spans="1:7" x14ac:dyDescent="0.3">
      <c r="A3334" t="s">
        <v>1949</v>
      </c>
      <c r="B3334" t="s">
        <v>2002</v>
      </c>
      <c r="C3334" t="s">
        <v>509</v>
      </c>
      <c r="D3334" t="s">
        <v>85</v>
      </c>
      <c r="E3334">
        <v>2600</v>
      </c>
      <c r="F3334" t="s">
        <v>85</v>
      </c>
      <c r="G3334" t="s">
        <v>85</v>
      </c>
    </row>
    <row r="3335" spans="1:7" x14ac:dyDescent="0.3">
      <c r="A3335" t="s">
        <v>3253</v>
      </c>
      <c r="B3335" t="s">
        <v>3258</v>
      </c>
      <c r="C3335" t="s">
        <v>1212</v>
      </c>
      <c r="D3335" t="s">
        <v>85</v>
      </c>
      <c r="E3335">
        <v>2001</v>
      </c>
      <c r="F3335" t="s">
        <v>85</v>
      </c>
      <c r="G3335" t="s">
        <v>85</v>
      </c>
    </row>
    <row r="3336" spans="1:7" x14ac:dyDescent="0.3">
      <c r="A3336" t="s">
        <v>2131</v>
      </c>
      <c r="B3336" t="s">
        <v>2209</v>
      </c>
      <c r="C3336" t="s">
        <v>2207</v>
      </c>
      <c r="D3336" t="s">
        <v>85</v>
      </c>
      <c r="E3336">
        <v>5080</v>
      </c>
      <c r="F3336" t="s">
        <v>85</v>
      </c>
      <c r="G3336" t="s">
        <v>85</v>
      </c>
    </row>
    <row r="3337" spans="1:7" x14ac:dyDescent="0.3">
      <c r="A3337" t="s">
        <v>1840</v>
      </c>
      <c r="B3337" t="s">
        <v>1845</v>
      </c>
      <c r="C3337" t="s">
        <v>1846</v>
      </c>
      <c r="D3337" t="s">
        <v>85</v>
      </c>
      <c r="E3337">
        <v>0</v>
      </c>
      <c r="F3337" t="s">
        <v>85</v>
      </c>
      <c r="G3337" t="s">
        <v>85</v>
      </c>
    </row>
    <row r="3338" spans="1:7" x14ac:dyDescent="0.3">
      <c r="A3338" t="s">
        <v>4906</v>
      </c>
      <c r="B3338" t="s">
        <v>4914</v>
      </c>
      <c r="C3338" t="s">
        <v>4915</v>
      </c>
      <c r="D3338" t="s">
        <v>85</v>
      </c>
      <c r="E3338">
        <v>0</v>
      </c>
      <c r="F3338" t="s">
        <v>85</v>
      </c>
      <c r="G3338" t="s">
        <v>85</v>
      </c>
    </row>
    <row r="3339" spans="1:7" x14ac:dyDescent="0.3">
      <c r="A3339" t="s">
        <v>3135</v>
      </c>
      <c r="B3339" t="s">
        <v>7464</v>
      </c>
      <c r="C3339" t="s">
        <v>7465</v>
      </c>
      <c r="D3339" t="s">
        <v>85</v>
      </c>
      <c r="E3339">
        <v>0</v>
      </c>
      <c r="F3339" t="s">
        <v>85</v>
      </c>
      <c r="G3339" t="s">
        <v>85</v>
      </c>
    </row>
    <row r="3340" spans="1:7" x14ac:dyDescent="0.3">
      <c r="A3340" t="s">
        <v>2131</v>
      </c>
      <c r="B3340" t="s">
        <v>2156</v>
      </c>
      <c r="C3340" t="s">
        <v>2155</v>
      </c>
      <c r="D3340" t="s">
        <v>85</v>
      </c>
      <c r="E3340">
        <v>2064</v>
      </c>
      <c r="F3340" t="s">
        <v>85</v>
      </c>
      <c r="G3340" t="s">
        <v>85</v>
      </c>
    </row>
    <row r="3341" spans="1:7" x14ac:dyDescent="0.3">
      <c r="A3341" t="s">
        <v>1774</v>
      </c>
      <c r="B3341" t="s">
        <v>1999</v>
      </c>
      <c r="C3341" t="s">
        <v>509</v>
      </c>
      <c r="D3341" t="s">
        <v>85</v>
      </c>
      <c r="E3341">
        <v>2600</v>
      </c>
      <c r="F3341" t="s">
        <v>85</v>
      </c>
      <c r="G3341" t="s">
        <v>85</v>
      </c>
    </row>
    <row r="3342" spans="1:7" x14ac:dyDescent="0.3">
      <c r="A3342" t="s">
        <v>1949</v>
      </c>
      <c r="B3342" t="s">
        <v>1999</v>
      </c>
      <c r="C3342" t="s">
        <v>509</v>
      </c>
      <c r="D3342" t="s">
        <v>85</v>
      </c>
      <c r="E3342">
        <v>2600</v>
      </c>
      <c r="F3342" t="s">
        <v>85</v>
      </c>
      <c r="G3342" t="s">
        <v>85</v>
      </c>
    </row>
    <row r="3343" spans="1:7" x14ac:dyDescent="0.3">
      <c r="A3343" t="s">
        <v>5945</v>
      </c>
      <c r="B3343" t="s">
        <v>5946</v>
      </c>
      <c r="C3343" t="s">
        <v>5947</v>
      </c>
      <c r="D3343" t="s">
        <v>85</v>
      </c>
      <c r="E3343">
        <v>612</v>
      </c>
      <c r="F3343" t="s">
        <v>85</v>
      </c>
      <c r="G3343" t="s">
        <v>85</v>
      </c>
    </row>
    <row r="3344" spans="1:7" x14ac:dyDescent="0.3">
      <c r="A3344" t="s">
        <v>1323</v>
      </c>
      <c r="B3344" t="s">
        <v>3731</v>
      </c>
      <c r="C3344" t="s">
        <v>1322</v>
      </c>
      <c r="D3344" t="s">
        <v>88</v>
      </c>
      <c r="E3344">
        <v>23500</v>
      </c>
      <c r="F3344" t="s">
        <v>1415</v>
      </c>
      <c r="G3344" t="s">
        <v>1415</v>
      </c>
    </row>
    <row r="3345" spans="1:7" x14ac:dyDescent="0.3">
      <c r="A3345" t="s">
        <v>2047</v>
      </c>
      <c r="B3345" t="s">
        <v>2048</v>
      </c>
      <c r="C3345" t="s">
        <v>2049</v>
      </c>
      <c r="D3345" t="s">
        <v>88</v>
      </c>
      <c r="E3345">
        <v>7938</v>
      </c>
      <c r="F3345" t="s">
        <v>85</v>
      </c>
      <c r="G3345" t="s">
        <v>85</v>
      </c>
    </row>
    <row r="3346" spans="1:7" x14ac:dyDescent="0.3">
      <c r="A3346" t="s">
        <v>7470</v>
      </c>
      <c r="B3346" t="s">
        <v>7471</v>
      </c>
      <c r="C3346" t="s">
        <v>7472</v>
      </c>
      <c r="D3346" t="s">
        <v>85</v>
      </c>
      <c r="E3346">
        <v>473</v>
      </c>
      <c r="F3346" t="s">
        <v>85</v>
      </c>
      <c r="G3346" t="s">
        <v>85</v>
      </c>
    </row>
    <row r="3347" spans="1:7" x14ac:dyDescent="0.3">
      <c r="A3347" t="s">
        <v>2199</v>
      </c>
      <c r="B3347" t="s">
        <v>7475</v>
      </c>
      <c r="C3347" t="s">
        <v>7476</v>
      </c>
      <c r="D3347" t="s">
        <v>85</v>
      </c>
      <c r="E3347">
        <v>4377</v>
      </c>
      <c r="F3347" t="s">
        <v>85</v>
      </c>
      <c r="G3347" t="s">
        <v>85</v>
      </c>
    </row>
    <row r="3348" spans="1:7" x14ac:dyDescent="0.3">
      <c r="A3348" t="s">
        <v>6102</v>
      </c>
      <c r="B3348" t="s">
        <v>6103</v>
      </c>
      <c r="C3348" t="s">
        <v>6104</v>
      </c>
      <c r="D3348" t="s">
        <v>85</v>
      </c>
      <c r="E3348">
        <v>0</v>
      </c>
      <c r="F3348" t="s">
        <v>85</v>
      </c>
      <c r="G3348" t="s">
        <v>85</v>
      </c>
    </row>
    <row r="3349" spans="1:7" x14ac:dyDescent="0.3">
      <c r="A3349" t="s">
        <v>3087</v>
      </c>
      <c r="B3349" t="s">
        <v>7309</v>
      </c>
      <c r="C3349" t="s">
        <v>7310</v>
      </c>
      <c r="D3349" t="s">
        <v>85</v>
      </c>
      <c r="E3349">
        <v>2041</v>
      </c>
      <c r="F3349" t="s">
        <v>85</v>
      </c>
      <c r="G3349" t="s">
        <v>85</v>
      </c>
    </row>
    <row r="3350" spans="1:7" x14ac:dyDescent="0.3">
      <c r="A3350" t="s">
        <v>6974</v>
      </c>
      <c r="B3350" t="s">
        <v>6975</v>
      </c>
      <c r="C3350" t="s">
        <v>6976</v>
      </c>
      <c r="D3350" t="s">
        <v>85</v>
      </c>
      <c r="E3350">
        <v>1996</v>
      </c>
      <c r="F3350" t="s">
        <v>85</v>
      </c>
      <c r="G3350" t="s">
        <v>85</v>
      </c>
    </row>
    <row r="3351" spans="1:7" x14ac:dyDescent="0.3">
      <c r="A3351" t="s">
        <v>2047</v>
      </c>
      <c r="B3351" t="s">
        <v>7490</v>
      </c>
      <c r="C3351" t="s">
        <v>7487</v>
      </c>
      <c r="D3351" t="s">
        <v>85</v>
      </c>
      <c r="E3351">
        <v>5080</v>
      </c>
      <c r="F3351" t="s">
        <v>85</v>
      </c>
      <c r="G3351" t="s">
        <v>85</v>
      </c>
    </row>
    <row r="3352" spans="1:7" x14ac:dyDescent="0.3">
      <c r="A3352" t="s">
        <v>1739</v>
      </c>
      <c r="B3352" t="s">
        <v>7490</v>
      </c>
      <c r="C3352" t="s">
        <v>7487</v>
      </c>
      <c r="D3352" t="s">
        <v>85</v>
      </c>
      <c r="E3352">
        <v>5080</v>
      </c>
      <c r="F3352" t="s">
        <v>85</v>
      </c>
      <c r="G3352" t="s">
        <v>85</v>
      </c>
    </row>
    <row r="3353" spans="1:7" x14ac:dyDescent="0.3">
      <c r="A3353" t="s">
        <v>4477</v>
      </c>
      <c r="B3353" t="s">
        <v>7490</v>
      </c>
      <c r="C3353" t="s">
        <v>7487</v>
      </c>
      <c r="D3353" t="s">
        <v>85</v>
      </c>
      <c r="E3353">
        <v>5080</v>
      </c>
      <c r="F3353" t="s">
        <v>85</v>
      </c>
      <c r="G3353" t="s">
        <v>85</v>
      </c>
    </row>
    <row r="3354" spans="1:7" x14ac:dyDescent="0.3">
      <c r="A3354" t="s">
        <v>1438</v>
      </c>
      <c r="B3354" t="s">
        <v>3653</v>
      </c>
      <c r="C3354" t="s">
        <v>1295</v>
      </c>
      <c r="D3354" t="s">
        <v>88</v>
      </c>
      <c r="E3354">
        <v>14600</v>
      </c>
      <c r="F3354" t="s">
        <v>1415</v>
      </c>
      <c r="G3354" t="s">
        <v>1415</v>
      </c>
    </row>
    <row r="3355" spans="1:7" x14ac:dyDescent="0.3">
      <c r="A3355" t="s">
        <v>3654</v>
      </c>
      <c r="B3355" t="s">
        <v>3653</v>
      </c>
      <c r="C3355" t="s">
        <v>1295</v>
      </c>
      <c r="D3355" t="s">
        <v>88</v>
      </c>
      <c r="E3355">
        <v>14600</v>
      </c>
      <c r="F3355" t="s">
        <v>1415</v>
      </c>
      <c r="G3355" t="s">
        <v>1415</v>
      </c>
    </row>
    <row r="3356" spans="1:7" x14ac:dyDescent="0.3">
      <c r="A3356" t="s">
        <v>1987</v>
      </c>
      <c r="B3356" t="s">
        <v>1992</v>
      </c>
      <c r="C3356" t="s">
        <v>490</v>
      </c>
      <c r="D3356" t="s">
        <v>85</v>
      </c>
      <c r="E3356">
        <v>2500</v>
      </c>
      <c r="F3356" t="s">
        <v>85</v>
      </c>
      <c r="G3356" t="s">
        <v>85</v>
      </c>
    </row>
    <row r="3357" spans="1:7" x14ac:dyDescent="0.3">
      <c r="A3357" t="s">
        <v>3956</v>
      </c>
      <c r="B3357" t="s">
        <v>7519</v>
      </c>
      <c r="C3357" t="s">
        <v>7518</v>
      </c>
      <c r="D3357" t="s">
        <v>85</v>
      </c>
      <c r="E3357">
        <v>1134</v>
      </c>
      <c r="F3357" t="s">
        <v>85</v>
      </c>
      <c r="G3357" t="s">
        <v>85</v>
      </c>
    </row>
    <row r="3358" spans="1:7" x14ac:dyDescent="0.3">
      <c r="A3358" t="s">
        <v>3956</v>
      </c>
      <c r="B3358" t="s">
        <v>7520</v>
      </c>
      <c r="C3358" t="s">
        <v>7518</v>
      </c>
      <c r="D3358" t="s">
        <v>85</v>
      </c>
      <c r="E3358">
        <v>1134</v>
      </c>
      <c r="F3358" t="s">
        <v>85</v>
      </c>
      <c r="G3358" t="s">
        <v>85</v>
      </c>
    </row>
    <row r="3359" spans="1:7" x14ac:dyDescent="0.3">
      <c r="A3359" t="s">
        <v>3955</v>
      </c>
      <c r="B3359" t="s">
        <v>7532</v>
      </c>
      <c r="C3359" t="s">
        <v>7518</v>
      </c>
      <c r="D3359" t="s">
        <v>85</v>
      </c>
      <c r="E3359">
        <v>1588</v>
      </c>
      <c r="F3359" t="s">
        <v>85</v>
      </c>
      <c r="G3359" t="s">
        <v>85</v>
      </c>
    </row>
    <row r="3360" spans="1:7" x14ac:dyDescent="0.3">
      <c r="A3360" t="s">
        <v>3956</v>
      </c>
      <c r="B3360" t="s">
        <v>7532</v>
      </c>
      <c r="C3360" t="s">
        <v>7518</v>
      </c>
      <c r="D3360" t="s">
        <v>85</v>
      </c>
      <c r="E3360">
        <v>1588</v>
      </c>
      <c r="F3360" t="s">
        <v>85</v>
      </c>
      <c r="G3360" t="s">
        <v>85</v>
      </c>
    </row>
    <row r="3361" spans="1:7" x14ac:dyDescent="0.3">
      <c r="A3361" t="s">
        <v>3957</v>
      </c>
      <c r="B3361" t="s">
        <v>7537</v>
      </c>
      <c r="C3361" t="s">
        <v>7518</v>
      </c>
      <c r="D3361" t="s">
        <v>85</v>
      </c>
      <c r="E3361">
        <v>1588</v>
      </c>
      <c r="F3361" t="s">
        <v>85</v>
      </c>
      <c r="G3361" t="s">
        <v>85</v>
      </c>
    </row>
    <row r="3362" spans="1:7" x14ac:dyDescent="0.3">
      <c r="A3362" t="s">
        <v>3956</v>
      </c>
      <c r="B3362" t="s">
        <v>7533</v>
      </c>
      <c r="C3362" t="s">
        <v>7518</v>
      </c>
      <c r="D3362" t="s">
        <v>85</v>
      </c>
      <c r="E3362">
        <v>1588</v>
      </c>
      <c r="F3362" t="s">
        <v>85</v>
      </c>
      <c r="G3362" t="s">
        <v>85</v>
      </c>
    </row>
    <row r="3363" spans="1:7" x14ac:dyDescent="0.3">
      <c r="A3363" t="s">
        <v>3956</v>
      </c>
      <c r="B3363" t="s">
        <v>4289</v>
      </c>
      <c r="C3363" t="s">
        <v>4290</v>
      </c>
      <c r="D3363" t="s">
        <v>85</v>
      </c>
      <c r="E3363">
        <v>1588</v>
      </c>
      <c r="F3363" t="s">
        <v>85</v>
      </c>
      <c r="G3363" t="s">
        <v>85</v>
      </c>
    </row>
    <row r="3364" spans="1:7" x14ac:dyDescent="0.3">
      <c r="A3364" t="s">
        <v>3956</v>
      </c>
      <c r="B3364" t="s">
        <v>7534</v>
      </c>
      <c r="C3364" t="s">
        <v>7518</v>
      </c>
      <c r="D3364" t="s">
        <v>85</v>
      </c>
      <c r="E3364">
        <v>1588</v>
      </c>
      <c r="F3364" t="s">
        <v>85</v>
      </c>
      <c r="G3364" t="s">
        <v>85</v>
      </c>
    </row>
    <row r="3365" spans="1:7" x14ac:dyDescent="0.3">
      <c r="A3365" t="s">
        <v>3956</v>
      </c>
      <c r="B3365" t="s">
        <v>4291</v>
      </c>
      <c r="C3365" t="s">
        <v>4290</v>
      </c>
      <c r="D3365" t="s">
        <v>85</v>
      </c>
      <c r="E3365">
        <v>1588</v>
      </c>
      <c r="F3365" t="s">
        <v>85</v>
      </c>
      <c r="G3365" t="s">
        <v>85</v>
      </c>
    </row>
    <row r="3366" spans="1:7" x14ac:dyDescent="0.3">
      <c r="A3366" t="s">
        <v>3956</v>
      </c>
      <c r="B3366" t="s">
        <v>7535</v>
      </c>
      <c r="C3366" t="s">
        <v>7518</v>
      </c>
      <c r="D3366" t="s">
        <v>85</v>
      </c>
      <c r="E3366">
        <v>1588</v>
      </c>
      <c r="F3366" t="s">
        <v>85</v>
      </c>
      <c r="G3366" t="s">
        <v>85</v>
      </c>
    </row>
    <row r="3367" spans="1:7" x14ac:dyDescent="0.3">
      <c r="A3367" t="s">
        <v>3956</v>
      </c>
      <c r="B3367" t="s">
        <v>4292</v>
      </c>
      <c r="C3367" t="s">
        <v>4290</v>
      </c>
      <c r="D3367" t="s">
        <v>85</v>
      </c>
      <c r="E3367">
        <v>1588</v>
      </c>
      <c r="F3367" t="s">
        <v>85</v>
      </c>
      <c r="G3367" t="s">
        <v>85</v>
      </c>
    </row>
    <row r="3368" spans="1:7" x14ac:dyDescent="0.3">
      <c r="A3368" t="s">
        <v>3956</v>
      </c>
      <c r="B3368" t="s">
        <v>7523</v>
      </c>
      <c r="C3368" t="s">
        <v>7518</v>
      </c>
      <c r="D3368" t="s">
        <v>85</v>
      </c>
      <c r="E3368">
        <v>1406</v>
      </c>
      <c r="F3368" t="s">
        <v>85</v>
      </c>
      <c r="G3368" t="s">
        <v>85</v>
      </c>
    </row>
    <row r="3369" spans="1:7" x14ac:dyDescent="0.3">
      <c r="A3369" t="s">
        <v>3956</v>
      </c>
      <c r="B3369" t="s">
        <v>7524</v>
      </c>
      <c r="C3369" t="s">
        <v>7518</v>
      </c>
      <c r="D3369" t="s">
        <v>85</v>
      </c>
      <c r="E3369">
        <v>1406</v>
      </c>
      <c r="F3369" t="s">
        <v>85</v>
      </c>
      <c r="G3369" t="s">
        <v>85</v>
      </c>
    </row>
    <row r="3370" spans="1:7" x14ac:dyDescent="0.3">
      <c r="A3370" t="s">
        <v>3956</v>
      </c>
      <c r="B3370" t="s">
        <v>7525</v>
      </c>
      <c r="C3370" t="s">
        <v>7518</v>
      </c>
      <c r="D3370" t="s">
        <v>85</v>
      </c>
      <c r="E3370">
        <v>1406</v>
      </c>
      <c r="F3370" t="s">
        <v>85</v>
      </c>
      <c r="G3370" t="s">
        <v>85</v>
      </c>
    </row>
    <row r="3371" spans="1:7" x14ac:dyDescent="0.3">
      <c r="A3371" t="s">
        <v>3956</v>
      </c>
      <c r="B3371" t="s">
        <v>7526</v>
      </c>
      <c r="C3371" t="s">
        <v>7518</v>
      </c>
      <c r="D3371" t="s">
        <v>85</v>
      </c>
      <c r="E3371">
        <v>1406</v>
      </c>
      <c r="F3371" t="s">
        <v>85</v>
      </c>
      <c r="G3371" t="s">
        <v>85</v>
      </c>
    </row>
    <row r="3372" spans="1:7" x14ac:dyDescent="0.3">
      <c r="A3372" t="s">
        <v>1987</v>
      </c>
      <c r="B3372" t="s">
        <v>2006</v>
      </c>
      <c r="C3372" t="s">
        <v>509</v>
      </c>
      <c r="D3372" t="s">
        <v>85</v>
      </c>
      <c r="E3372">
        <v>2600</v>
      </c>
      <c r="F3372" t="s">
        <v>85</v>
      </c>
      <c r="G3372" t="s">
        <v>85</v>
      </c>
    </row>
    <row r="3373" spans="1:7" x14ac:dyDescent="0.3">
      <c r="A3373" t="s">
        <v>1416</v>
      </c>
      <c r="B3373" t="s">
        <v>1464</v>
      </c>
      <c r="C3373" t="s">
        <v>442</v>
      </c>
      <c r="D3373" t="s">
        <v>85</v>
      </c>
      <c r="E3373">
        <v>7000</v>
      </c>
      <c r="F3373" t="s">
        <v>1415</v>
      </c>
      <c r="G3373" t="s">
        <v>1415</v>
      </c>
    </row>
    <row r="3374" spans="1:7" x14ac:dyDescent="0.3">
      <c r="A3374" t="s">
        <v>1438</v>
      </c>
      <c r="B3374" t="s">
        <v>1464</v>
      </c>
      <c r="C3374" t="s">
        <v>442</v>
      </c>
      <c r="D3374" t="s">
        <v>85</v>
      </c>
      <c r="E3374">
        <v>7000</v>
      </c>
      <c r="F3374" t="s">
        <v>1415</v>
      </c>
      <c r="G3374" t="s">
        <v>1415</v>
      </c>
    </row>
    <row r="3375" spans="1:7" x14ac:dyDescent="0.3">
      <c r="A3375" t="s">
        <v>2131</v>
      </c>
      <c r="B3375" t="s">
        <v>2291</v>
      </c>
      <c r="C3375" t="s">
        <v>2282</v>
      </c>
      <c r="D3375" t="s">
        <v>85</v>
      </c>
      <c r="E3375">
        <v>1452</v>
      </c>
      <c r="F3375" t="s">
        <v>85</v>
      </c>
      <c r="G3375" t="s">
        <v>85</v>
      </c>
    </row>
    <row r="3376" spans="1:7" x14ac:dyDescent="0.3">
      <c r="A3376" t="s">
        <v>2131</v>
      </c>
      <c r="B3376" t="s">
        <v>2300</v>
      </c>
      <c r="C3376" t="s">
        <v>2295</v>
      </c>
      <c r="D3376" t="s">
        <v>85</v>
      </c>
      <c r="E3376">
        <v>1338</v>
      </c>
      <c r="F3376" t="s">
        <v>85</v>
      </c>
      <c r="G3376" t="s">
        <v>85</v>
      </c>
    </row>
    <row r="3377" spans="1:7" x14ac:dyDescent="0.3">
      <c r="A3377" t="s">
        <v>2131</v>
      </c>
      <c r="B3377" t="s">
        <v>2301</v>
      </c>
      <c r="C3377" t="s">
        <v>2295</v>
      </c>
      <c r="D3377" t="s">
        <v>85</v>
      </c>
      <c r="E3377">
        <v>1338</v>
      </c>
      <c r="F3377" t="s">
        <v>85</v>
      </c>
      <c r="G3377" t="s">
        <v>85</v>
      </c>
    </row>
    <row r="3378" spans="1:7" x14ac:dyDescent="0.3">
      <c r="A3378" t="s">
        <v>2131</v>
      </c>
      <c r="B3378" t="s">
        <v>2302</v>
      </c>
      <c r="C3378" t="s">
        <v>2295</v>
      </c>
      <c r="D3378" t="s">
        <v>85</v>
      </c>
      <c r="E3378">
        <v>1338</v>
      </c>
      <c r="F3378" t="s">
        <v>85</v>
      </c>
      <c r="G3378" t="s">
        <v>85</v>
      </c>
    </row>
    <row r="3379" spans="1:7" x14ac:dyDescent="0.3">
      <c r="A3379" t="s">
        <v>1949</v>
      </c>
      <c r="B3379" t="s">
        <v>3608</v>
      </c>
      <c r="C3379" t="s">
        <v>559</v>
      </c>
      <c r="D3379" t="s">
        <v>85</v>
      </c>
      <c r="E3379">
        <v>3800</v>
      </c>
      <c r="F3379" t="s">
        <v>85</v>
      </c>
      <c r="G3379" t="s">
        <v>85</v>
      </c>
    </row>
    <row r="3380" spans="1:7" x14ac:dyDescent="0.3">
      <c r="A3380" t="s">
        <v>2524</v>
      </c>
      <c r="B3380" t="s">
        <v>3608</v>
      </c>
      <c r="C3380" t="s">
        <v>559</v>
      </c>
      <c r="D3380" t="s">
        <v>85</v>
      </c>
      <c r="E3380">
        <v>3800</v>
      </c>
      <c r="F3380" t="s">
        <v>85</v>
      </c>
      <c r="G3380" t="s">
        <v>85</v>
      </c>
    </row>
    <row r="3381" spans="1:7" x14ac:dyDescent="0.3">
      <c r="A3381" t="s">
        <v>4343</v>
      </c>
      <c r="B3381" t="s">
        <v>6560</v>
      </c>
      <c r="C3381" t="s">
        <v>6550</v>
      </c>
      <c r="D3381" t="s">
        <v>85</v>
      </c>
      <c r="E3381">
        <v>3266</v>
      </c>
      <c r="F3381" t="s">
        <v>85</v>
      </c>
      <c r="G3381" t="s">
        <v>85</v>
      </c>
    </row>
    <row r="3382" spans="1:7" x14ac:dyDescent="0.3">
      <c r="A3382" t="s">
        <v>4343</v>
      </c>
      <c r="B3382" t="s">
        <v>6561</v>
      </c>
      <c r="C3382" t="s">
        <v>6550</v>
      </c>
      <c r="D3382" t="s">
        <v>85</v>
      </c>
      <c r="E3382">
        <v>3266</v>
      </c>
      <c r="F3382" t="s">
        <v>85</v>
      </c>
      <c r="G3382" t="s">
        <v>85</v>
      </c>
    </row>
    <row r="3383" spans="1:7" x14ac:dyDescent="0.3">
      <c r="A3383" t="s">
        <v>2131</v>
      </c>
      <c r="B3383" t="s">
        <v>7502</v>
      </c>
      <c r="C3383" t="s">
        <v>7487</v>
      </c>
      <c r="D3383" t="s">
        <v>85</v>
      </c>
      <c r="E3383">
        <v>5080</v>
      </c>
      <c r="F3383" t="s">
        <v>85</v>
      </c>
      <c r="G3383" t="s">
        <v>85</v>
      </c>
    </row>
    <row r="3384" spans="1:7" x14ac:dyDescent="0.3">
      <c r="A3384" t="s">
        <v>2131</v>
      </c>
      <c r="B3384" t="s">
        <v>7503</v>
      </c>
      <c r="C3384" t="s">
        <v>7487</v>
      </c>
      <c r="D3384" t="s">
        <v>85</v>
      </c>
      <c r="E3384">
        <v>5080</v>
      </c>
      <c r="F3384" t="s">
        <v>85</v>
      </c>
      <c r="G3384" t="s">
        <v>85</v>
      </c>
    </row>
    <row r="3385" spans="1:7" x14ac:dyDescent="0.3">
      <c r="A3385" t="s">
        <v>2131</v>
      </c>
      <c r="B3385" t="s">
        <v>7504</v>
      </c>
      <c r="C3385" t="s">
        <v>7487</v>
      </c>
      <c r="D3385" t="s">
        <v>85</v>
      </c>
      <c r="E3385">
        <v>5080</v>
      </c>
      <c r="F3385" t="s">
        <v>85</v>
      </c>
      <c r="G3385" t="s">
        <v>85</v>
      </c>
    </row>
    <row r="3386" spans="1:7" x14ac:dyDescent="0.3">
      <c r="A3386" t="s">
        <v>2131</v>
      </c>
      <c r="B3386" t="s">
        <v>7505</v>
      </c>
      <c r="C3386" t="s">
        <v>7487</v>
      </c>
      <c r="D3386" t="s">
        <v>85</v>
      </c>
      <c r="E3386">
        <v>5080</v>
      </c>
      <c r="F3386" t="s">
        <v>85</v>
      </c>
      <c r="G3386" t="s">
        <v>85</v>
      </c>
    </row>
    <row r="3387" spans="1:7" x14ac:dyDescent="0.3">
      <c r="A3387" t="s">
        <v>2131</v>
      </c>
      <c r="B3387" t="s">
        <v>7506</v>
      </c>
      <c r="C3387" t="s">
        <v>7487</v>
      </c>
      <c r="D3387" t="s">
        <v>85</v>
      </c>
      <c r="E3387">
        <v>5080</v>
      </c>
      <c r="F3387" t="s">
        <v>85</v>
      </c>
      <c r="G3387" t="s">
        <v>85</v>
      </c>
    </row>
    <row r="3388" spans="1:7" x14ac:dyDescent="0.3">
      <c r="A3388" t="s">
        <v>2131</v>
      </c>
      <c r="B3388" t="s">
        <v>7507</v>
      </c>
      <c r="C3388" t="s">
        <v>7487</v>
      </c>
      <c r="D3388" t="s">
        <v>85</v>
      </c>
      <c r="E3388">
        <v>5080</v>
      </c>
      <c r="F3388" t="s">
        <v>85</v>
      </c>
      <c r="G3388" t="s">
        <v>85</v>
      </c>
    </row>
    <row r="3389" spans="1:7" x14ac:dyDescent="0.3">
      <c r="A3389" t="s">
        <v>2131</v>
      </c>
      <c r="B3389" t="s">
        <v>7508</v>
      </c>
      <c r="C3389" t="s">
        <v>7487</v>
      </c>
      <c r="D3389" t="s">
        <v>85</v>
      </c>
      <c r="E3389">
        <v>5080</v>
      </c>
      <c r="F3389" t="s">
        <v>85</v>
      </c>
      <c r="G3389" t="s">
        <v>85</v>
      </c>
    </row>
    <row r="3390" spans="1:7" x14ac:dyDescent="0.3">
      <c r="A3390" t="s">
        <v>2131</v>
      </c>
      <c r="B3390" t="s">
        <v>7509</v>
      </c>
      <c r="C3390" t="s">
        <v>7487</v>
      </c>
      <c r="D3390" t="s">
        <v>85</v>
      </c>
      <c r="E3390">
        <v>5080</v>
      </c>
      <c r="F3390" t="s">
        <v>85</v>
      </c>
      <c r="G3390" t="s">
        <v>85</v>
      </c>
    </row>
    <row r="3391" spans="1:7" x14ac:dyDescent="0.3">
      <c r="A3391" t="s">
        <v>2131</v>
      </c>
      <c r="B3391" t="s">
        <v>7510</v>
      </c>
      <c r="C3391" t="s">
        <v>7487</v>
      </c>
      <c r="D3391" t="s">
        <v>85</v>
      </c>
      <c r="E3391">
        <v>5080</v>
      </c>
      <c r="F3391" t="s">
        <v>85</v>
      </c>
      <c r="G3391" t="s">
        <v>85</v>
      </c>
    </row>
    <row r="3392" spans="1:7" x14ac:dyDescent="0.3">
      <c r="A3392" t="s">
        <v>2131</v>
      </c>
      <c r="B3392" t="s">
        <v>2210</v>
      </c>
      <c r="C3392" t="s">
        <v>2207</v>
      </c>
      <c r="D3392" t="s">
        <v>85</v>
      </c>
      <c r="E3392">
        <v>5080</v>
      </c>
      <c r="F3392" t="s">
        <v>85</v>
      </c>
      <c r="G3392" t="s">
        <v>85</v>
      </c>
    </row>
    <row r="3393" spans="1:7" x14ac:dyDescent="0.3">
      <c r="A3393" t="s">
        <v>2131</v>
      </c>
      <c r="B3393" t="s">
        <v>7511</v>
      </c>
      <c r="C3393" t="s">
        <v>7487</v>
      </c>
      <c r="D3393" t="s">
        <v>85</v>
      </c>
      <c r="E3393">
        <v>5080</v>
      </c>
      <c r="F3393" t="s">
        <v>85</v>
      </c>
      <c r="G3393" t="s">
        <v>85</v>
      </c>
    </row>
    <row r="3394" spans="1:7" x14ac:dyDescent="0.3">
      <c r="A3394" t="s">
        <v>2131</v>
      </c>
      <c r="B3394" t="s">
        <v>7538</v>
      </c>
      <c r="C3394" t="s">
        <v>7539</v>
      </c>
      <c r="D3394" t="s">
        <v>85</v>
      </c>
      <c r="E3394">
        <v>5080</v>
      </c>
      <c r="F3394" t="s">
        <v>85</v>
      </c>
      <c r="G3394" t="s">
        <v>85</v>
      </c>
    </row>
    <row r="3395" spans="1:7" x14ac:dyDescent="0.3">
      <c r="A3395" t="s">
        <v>4343</v>
      </c>
      <c r="B3395" t="s">
        <v>6609</v>
      </c>
      <c r="C3395" t="s">
        <v>1218</v>
      </c>
      <c r="D3395" t="s">
        <v>88</v>
      </c>
      <c r="E3395">
        <v>9980</v>
      </c>
      <c r="F3395" t="s">
        <v>1415</v>
      </c>
      <c r="G3395" t="s">
        <v>1415</v>
      </c>
    </row>
    <row r="3396" spans="1:7" x14ac:dyDescent="0.3">
      <c r="A3396" t="s">
        <v>4343</v>
      </c>
      <c r="B3396" t="s">
        <v>6580</v>
      </c>
      <c r="C3396" t="s">
        <v>6568</v>
      </c>
      <c r="D3396" t="s">
        <v>85</v>
      </c>
      <c r="E3396">
        <v>5897</v>
      </c>
      <c r="F3396" t="s">
        <v>85</v>
      </c>
      <c r="G3396" t="s">
        <v>85</v>
      </c>
    </row>
    <row r="3397" spans="1:7" x14ac:dyDescent="0.3">
      <c r="A3397" t="s">
        <v>4296</v>
      </c>
      <c r="B3397" t="s">
        <v>4354</v>
      </c>
      <c r="C3397" t="s">
        <v>4348</v>
      </c>
      <c r="D3397" t="s">
        <v>85</v>
      </c>
      <c r="E3397">
        <v>3084</v>
      </c>
      <c r="F3397" t="s">
        <v>85</v>
      </c>
      <c r="G3397" t="s">
        <v>85</v>
      </c>
    </row>
    <row r="3398" spans="1:7" x14ac:dyDescent="0.3">
      <c r="A3398" t="s">
        <v>4361</v>
      </c>
      <c r="B3398" t="s">
        <v>4369</v>
      </c>
      <c r="C3398" t="s">
        <v>4362</v>
      </c>
      <c r="D3398" t="s">
        <v>88</v>
      </c>
      <c r="E3398">
        <v>8619</v>
      </c>
      <c r="F3398" t="s">
        <v>1415</v>
      </c>
      <c r="G3398" t="s">
        <v>1415</v>
      </c>
    </row>
    <row r="3399" spans="1:7" x14ac:dyDescent="0.3">
      <c r="A3399" t="s">
        <v>3785</v>
      </c>
      <c r="B3399" t="s">
        <v>4437</v>
      </c>
      <c r="C3399" t="s">
        <v>4430</v>
      </c>
      <c r="D3399" t="s">
        <v>88</v>
      </c>
      <c r="E3399">
        <v>10659</v>
      </c>
      <c r="F3399" t="s">
        <v>1415</v>
      </c>
      <c r="G3399" t="s">
        <v>1415</v>
      </c>
    </row>
    <row r="3400" spans="1:7" x14ac:dyDescent="0.3">
      <c r="A3400" t="s">
        <v>2971</v>
      </c>
      <c r="B3400" t="s">
        <v>4435</v>
      </c>
      <c r="C3400" t="s">
        <v>4430</v>
      </c>
      <c r="D3400" t="s">
        <v>88</v>
      </c>
      <c r="E3400">
        <v>10659</v>
      </c>
      <c r="F3400" t="s">
        <v>1415</v>
      </c>
      <c r="G3400" t="s">
        <v>1415</v>
      </c>
    </row>
    <row r="3401" spans="1:7" x14ac:dyDescent="0.3">
      <c r="A3401" t="s">
        <v>4343</v>
      </c>
      <c r="B3401" t="s">
        <v>4435</v>
      </c>
      <c r="C3401" t="s">
        <v>4430</v>
      </c>
      <c r="D3401" t="s">
        <v>88</v>
      </c>
      <c r="E3401">
        <v>10659</v>
      </c>
      <c r="F3401" t="s">
        <v>1415</v>
      </c>
      <c r="G3401" t="s">
        <v>1415</v>
      </c>
    </row>
    <row r="3402" spans="1:7" x14ac:dyDescent="0.3">
      <c r="A3402" t="s">
        <v>4343</v>
      </c>
      <c r="B3402" t="s">
        <v>4467</v>
      </c>
      <c r="C3402" t="s">
        <v>4430</v>
      </c>
      <c r="D3402" t="s">
        <v>88</v>
      </c>
      <c r="E3402">
        <v>10659</v>
      </c>
      <c r="F3402" t="s">
        <v>1415</v>
      </c>
      <c r="G3402" t="s">
        <v>1415</v>
      </c>
    </row>
    <row r="3403" spans="1:7" x14ac:dyDescent="0.3">
      <c r="A3403" t="s">
        <v>4343</v>
      </c>
      <c r="B3403" t="s">
        <v>4468</v>
      </c>
      <c r="C3403" t="s">
        <v>4430</v>
      </c>
      <c r="D3403" t="s">
        <v>88</v>
      </c>
      <c r="E3403">
        <v>10659</v>
      </c>
      <c r="F3403" t="s">
        <v>1415</v>
      </c>
      <c r="G3403" t="s">
        <v>1415</v>
      </c>
    </row>
    <row r="3404" spans="1:7" x14ac:dyDescent="0.3">
      <c r="A3404" t="s">
        <v>3594</v>
      </c>
      <c r="B3404" t="s">
        <v>3607</v>
      </c>
      <c r="C3404" t="s">
        <v>559</v>
      </c>
      <c r="D3404" t="s">
        <v>85</v>
      </c>
      <c r="E3404">
        <v>3800</v>
      </c>
      <c r="F3404" t="s">
        <v>85</v>
      </c>
      <c r="G3404" t="s">
        <v>85</v>
      </c>
    </row>
    <row r="3405" spans="1:7" x14ac:dyDescent="0.3">
      <c r="A3405" t="s">
        <v>1949</v>
      </c>
      <c r="B3405" t="s">
        <v>3607</v>
      </c>
      <c r="C3405" t="s">
        <v>559</v>
      </c>
      <c r="D3405" t="s">
        <v>85</v>
      </c>
      <c r="E3405">
        <v>3800</v>
      </c>
      <c r="F3405" t="s">
        <v>85</v>
      </c>
      <c r="G3405" t="s">
        <v>85</v>
      </c>
    </row>
    <row r="3406" spans="1:7" x14ac:dyDescent="0.3">
      <c r="A3406" t="s">
        <v>2524</v>
      </c>
      <c r="B3406" t="s">
        <v>3607</v>
      </c>
      <c r="C3406" t="s">
        <v>559</v>
      </c>
      <c r="D3406" t="s">
        <v>85</v>
      </c>
      <c r="E3406">
        <v>3800</v>
      </c>
      <c r="F3406" t="s">
        <v>85</v>
      </c>
      <c r="G3406" t="s">
        <v>85</v>
      </c>
    </row>
    <row r="3407" spans="1:7" x14ac:dyDescent="0.3">
      <c r="A3407" t="s">
        <v>7544</v>
      </c>
      <c r="B3407" t="s">
        <v>7545</v>
      </c>
      <c r="C3407" t="s">
        <v>7546</v>
      </c>
      <c r="D3407" t="s">
        <v>85</v>
      </c>
      <c r="E3407">
        <v>0</v>
      </c>
      <c r="F3407" t="s">
        <v>85</v>
      </c>
      <c r="G3407" t="s">
        <v>85</v>
      </c>
    </row>
    <row r="3408" spans="1:7" x14ac:dyDescent="0.3">
      <c r="A3408" t="s">
        <v>7515</v>
      </c>
      <c r="B3408" t="s">
        <v>7516</v>
      </c>
      <c r="C3408" t="s">
        <v>7487</v>
      </c>
      <c r="D3408" t="s">
        <v>85</v>
      </c>
      <c r="E3408">
        <v>5080</v>
      </c>
      <c r="F3408" t="s">
        <v>85</v>
      </c>
      <c r="G3408" t="s">
        <v>85</v>
      </c>
    </row>
    <row r="3409" spans="1:7" x14ac:dyDescent="0.3">
      <c r="A3409" t="s">
        <v>7478</v>
      </c>
      <c r="B3409" t="s">
        <v>7479</v>
      </c>
      <c r="C3409" t="s">
        <v>7480</v>
      </c>
      <c r="D3409" t="s">
        <v>85</v>
      </c>
      <c r="E3409">
        <v>0</v>
      </c>
      <c r="F3409" t="s">
        <v>85</v>
      </c>
      <c r="G3409" t="s">
        <v>85</v>
      </c>
    </row>
    <row r="3410" spans="1:7" x14ac:dyDescent="0.3">
      <c r="A3410" t="s">
        <v>7551</v>
      </c>
      <c r="B3410" t="s">
        <v>7552</v>
      </c>
      <c r="C3410" t="s">
        <v>7553</v>
      </c>
      <c r="D3410" t="s">
        <v>85</v>
      </c>
      <c r="E3410">
        <v>500</v>
      </c>
      <c r="F3410" t="s">
        <v>85</v>
      </c>
      <c r="G3410" t="s">
        <v>85</v>
      </c>
    </row>
    <row r="3411" spans="1:7" x14ac:dyDescent="0.3">
      <c r="A3411" t="s">
        <v>7723</v>
      </c>
      <c r="B3411" t="s">
        <v>7724</v>
      </c>
      <c r="C3411" t="s">
        <v>7725</v>
      </c>
      <c r="D3411" t="s">
        <v>85</v>
      </c>
      <c r="E3411">
        <v>1338</v>
      </c>
      <c r="F3411" t="s">
        <v>85</v>
      </c>
      <c r="G3411" t="s">
        <v>85</v>
      </c>
    </row>
    <row r="3412" spans="1:7" x14ac:dyDescent="0.3">
      <c r="A3412" t="s">
        <v>4684</v>
      </c>
      <c r="B3412" t="s">
        <v>7554</v>
      </c>
      <c r="C3412" t="s">
        <v>7555</v>
      </c>
      <c r="D3412" t="s">
        <v>85</v>
      </c>
      <c r="E3412">
        <v>0</v>
      </c>
      <c r="F3412" t="s">
        <v>85</v>
      </c>
      <c r="G3412" t="s">
        <v>85</v>
      </c>
    </row>
    <row r="3413" spans="1:7" x14ac:dyDescent="0.3">
      <c r="A3413" t="s">
        <v>3785</v>
      </c>
      <c r="B3413" t="s">
        <v>4438</v>
      </c>
      <c r="C3413" t="s">
        <v>4430</v>
      </c>
      <c r="D3413" t="s">
        <v>88</v>
      </c>
      <c r="E3413">
        <v>10659</v>
      </c>
      <c r="F3413" t="s">
        <v>1415</v>
      </c>
      <c r="G3413" t="s">
        <v>1415</v>
      </c>
    </row>
    <row r="3414" spans="1:7" x14ac:dyDescent="0.3">
      <c r="A3414" t="s">
        <v>3176</v>
      </c>
      <c r="B3414" t="s">
        <v>52</v>
      </c>
      <c r="C3414" t="s">
        <v>3177</v>
      </c>
      <c r="D3414" t="s">
        <v>85</v>
      </c>
      <c r="E3414">
        <v>726</v>
      </c>
      <c r="F3414" t="s">
        <v>85</v>
      </c>
      <c r="G3414" t="s">
        <v>85</v>
      </c>
    </row>
    <row r="3415" spans="1:7" x14ac:dyDescent="0.3">
      <c r="A3415" t="s">
        <v>2193</v>
      </c>
      <c r="B3415" t="s">
        <v>9042</v>
      </c>
      <c r="C3415" t="s">
        <v>9043</v>
      </c>
      <c r="D3415" t="s">
        <v>88</v>
      </c>
      <c r="E3415">
        <v>23859</v>
      </c>
      <c r="F3415" t="s">
        <v>1415</v>
      </c>
      <c r="G3415" t="s">
        <v>1415</v>
      </c>
    </row>
    <row r="3416" spans="1:7" x14ac:dyDescent="0.3">
      <c r="A3416" t="s">
        <v>5135</v>
      </c>
      <c r="B3416" t="s">
        <v>7561</v>
      </c>
      <c r="C3416" t="s">
        <v>7562</v>
      </c>
      <c r="D3416" t="s">
        <v>85</v>
      </c>
      <c r="E3416">
        <v>1250</v>
      </c>
      <c r="F3416" t="s">
        <v>85</v>
      </c>
      <c r="G3416" t="s">
        <v>85</v>
      </c>
    </row>
    <row r="3417" spans="1:7" x14ac:dyDescent="0.3">
      <c r="A3417" t="s">
        <v>7582</v>
      </c>
      <c r="B3417" t="s">
        <v>7583</v>
      </c>
      <c r="C3417" t="s">
        <v>7584</v>
      </c>
      <c r="D3417" t="s">
        <v>85</v>
      </c>
      <c r="E3417">
        <v>0</v>
      </c>
      <c r="F3417" t="s">
        <v>85</v>
      </c>
      <c r="G3417" t="s">
        <v>85</v>
      </c>
    </row>
    <row r="3418" spans="1:7" x14ac:dyDescent="0.3">
      <c r="A3418" t="s">
        <v>7591</v>
      </c>
      <c r="B3418" t="s">
        <v>7592</v>
      </c>
      <c r="C3418" t="s">
        <v>7593</v>
      </c>
      <c r="D3418" t="s">
        <v>85</v>
      </c>
      <c r="E3418">
        <v>0</v>
      </c>
      <c r="F3418" t="s">
        <v>85</v>
      </c>
      <c r="G3418" t="s">
        <v>85</v>
      </c>
    </row>
    <row r="3419" spans="1:7" x14ac:dyDescent="0.3">
      <c r="A3419" t="s">
        <v>1490</v>
      </c>
      <c r="B3419" t="s">
        <v>7585</v>
      </c>
      <c r="C3419" t="s">
        <v>7586</v>
      </c>
      <c r="D3419" t="s">
        <v>85</v>
      </c>
      <c r="E3419">
        <v>815</v>
      </c>
      <c r="F3419" t="s">
        <v>85</v>
      </c>
      <c r="G3419" t="s">
        <v>85</v>
      </c>
    </row>
    <row r="3420" spans="1:7" x14ac:dyDescent="0.3">
      <c r="A3420" t="s">
        <v>2090</v>
      </c>
      <c r="B3420" t="s">
        <v>5555</v>
      </c>
      <c r="C3420" t="s">
        <v>5556</v>
      </c>
      <c r="D3420" t="s">
        <v>88</v>
      </c>
      <c r="E3420">
        <v>17000</v>
      </c>
      <c r="F3420" t="s">
        <v>85</v>
      </c>
      <c r="G3420" t="s">
        <v>85</v>
      </c>
    </row>
    <row r="3421" spans="1:7" x14ac:dyDescent="0.3">
      <c r="A3421" t="s">
        <v>1510</v>
      </c>
      <c r="B3421" t="s">
        <v>6725</v>
      </c>
      <c r="C3421" t="s">
        <v>6726</v>
      </c>
      <c r="D3421" t="s">
        <v>85</v>
      </c>
      <c r="E3421">
        <v>0</v>
      </c>
      <c r="F3421" t="s">
        <v>85</v>
      </c>
      <c r="G3421" t="s">
        <v>85</v>
      </c>
    </row>
    <row r="3422" spans="1:7" x14ac:dyDescent="0.3">
      <c r="A3422" t="s">
        <v>1777</v>
      </c>
      <c r="B3422" t="s">
        <v>6725</v>
      </c>
      <c r="C3422" t="s">
        <v>7590</v>
      </c>
      <c r="D3422" t="s">
        <v>85</v>
      </c>
      <c r="E3422">
        <v>5606</v>
      </c>
      <c r="F3422" t="s">
        <v>85</v>
      </c>
      <c r="G3422" t="s">
        <v>85</v>
      </c>
    </row>
    <row r="3423" spans="1:7" x14ac:dyDescent="0.3">
      <c r="A3423" t="s">
        <v>6085</v>
      </c>
      <c r="B3423" t="s">
        <v>6100</v>
      </c>
      <c r="C3423" t="s">
        <v>6101</v>
      </c>
      <c r="D3423" t="s">
        <v>85</v>
      </c>
      <c r="E3423">
        <v>0</v>
      </c>
      <c r="F3423" t="s">
        <v>85</v>
      </c>
      <c r="G3423" t="s">
        <v>85</v>
      </c>
    </row>
    <row r="3424" spans="1:7" x14ac:dyDescent="0.3">
      <c r="A3424" t="s">
        <v>2222</v>
      </c>
      <c r="B3424" t="s">
        <v>3180</v>
      </c>
      <c r="C3424" t="s">
        <v>3181</v>
      </c>
      <c r="D3424" t="s">
        <v>88</v>
      </c>
      <c r="E3424">
        <v>22544</v>
      </c>
      <c r="F3424" t="s">
        <v>1415</v>
      </c>
      <c r="G3424" t="s">
        <v>1415</v>
      </c>
    </row>
    <row r="3425" spans="1:7" x14ac:dyDescent="0.3">
      <c r="A3425" t="s">
        <v>6920</v>
      </c>
      <c r="B3425" t="s">
        <v>6921</v>
      </c>
      <c r="C3425" t="s">
        <v>6922</v>
      </c>
      <c r="D3425" t="s">
        <v>85</v>
      </c>
      <c r="E3425">
        <v>0</v>
      </c>
      <c r="F3425" t="s">
        <v>85</v>
      </c>
      <c r="G3425" t="s">
        <v>85</v>
      </c>
    </row>
    <row r="3426" spans="1:7" x14ac:dyDescent="0.3">
      <c r="A3426" t="s">
        <v>7614</v>
      </c>
      <c r="B3426" t="s">
        <v>7615</v>
      </c>
      <c r="C3426" t="s">
        <v>7616</v>
      </c>
      <c r="D3426" t="s">
        <v>85</v>
      </c>
      <c r="E3426">
        <v>0</v>
      </c>
      <c r="F3426" t="s">
        <v>85</v>
      </c>
      <c r="G3426" t="s">
        <v>85</v>
      </c>
    </row>
    <row r="3427" spans="1:7" x14ac:dyDescent="0.3">
      <c r="A3427" t="s">
        <v>6398</v>
      </c>
      <c r="B3427" t="s">
        <v>7596</v>
      </c>
      <c r="C3427" t="s">
        <v>7597</v>
      </c>
      <c r="D3427" t="s">
        <v>85</v>
      </c>
      <c r="E3427">
        <v>1315</v>
      </c>
      <c r="F3427" t="s">
        <v>85</v>
      </c>
      <c r="G3427" t="s">
        <v>85</v>
      </c>
    </row>
    <row r="3428" spans="1:7" x14ac:dyDescent="0.3">
      <c r="A3428" t="s">
        <v>6398</v>
      </c>
      <c r="B3428" t="s">
        <v>7598</v>
      </c>
      <c r="C3428" t="s">
        <v>7599</v>
      </c>
      <c r="D3428" t="s">
        <v>85</v>
      </c>
      <c r="E3428">
        <v>1542</v>
      </c>
      <c r="F3428" t="s">
        <v>85</v>
      </c>
      <c r="G3428" t="s">
        <v>85</v>
      </c>
    </row>
    <row r="3429" spans="1:7" x14ac:dyDescent="0.3">
      <c r="A3429" t="s">
        <v>1777</v>
      </c>
      <c r="B3429" t="s">
        <v>7648</v>
      </c>
      <c r="C3429" t="s">
        <v>7649</v>
      </c>
      <c r="D3429" t="s">
        <v>88</v>
      </c>
      <c r="E3429">
        <v>6944</v>
      </c>
      <c r="F3429" t="s">
        <v>85</v>
      </c>
      <c r="G3429" t="s">
        <v>85</v>
      </c>
    </row>
    <row r="3430" spans="1:7" x14ac:dyDescent="0.3">
      <c r="A3430" t="s">
        <v>3090</v>
      </c>
      <c r="B3430" t="s">
        <v>7669</v>
      </c>
      <c r="C3430" t="s">
        <v>7670</v>
      </c>
      <c r="D3430" t="s">
        <v>85</v>
      </c>
      <c r="E3430">
        <v>599</v>
      </c>
      <c r="F3430" t="s">
        <v>85</v>
      </c>
      <c r="G3430" t="s">
        <v>85</v>
      </c>
    </row>
    <row r="3431" spans="1:7" x14ac:dyDescent="0.3">
      <c r="A3431" t="s">
        <v>2709</v>
      </c>
      <c r="B3431" t="s">
        <v>2710</v>
      </c>
      <c r="C3431" t="s">
        <v>2711</v>
      </c>
      <c r="D3431" t="s">
        <v>85</v>
      </c>
      <c r="E3431">
        <v>0</v>
      </c>
      <c r="F3431" t="s">
        <v>85</v>
      </c>
      <c r="G3431" t="s">
        <v>85</v>
      </c>
    </row>
    <row r="3432" spans="1:7" x14ac:dyDescent="0.3">
      <c r="A3432" t="s">
        <v>6664</v>
      </c>
      <c r="B3432" t="s">
        <v>2710</v>
      </c>
      <c r="C3432" t="s">
        <v>7650</v>
      </c>
      <c r="D3432" t="s">
        <v>85</v>
      </c>
      <c r="E3432">
        <v>800</v>
      </c>
      <c r="F3432" t="s">
        <v>85</v>
      </c>
      <c r="G3432" t="s">
        <v>85</v>
      </c>
    </row>
    <row r="3433" spans="1:7" x14ac:dyDescent="0.3">
      <c r="A3433" t="s">
        <v>1879</v>
      </c>
      <c r="B3433" t="s">
        <v>7600</v>
      </c>
      <c r="C3433" t="s">
        <v>7601</v>
      </c>
      <c r="D3433" t="s">
        <v>85</v>
      </c>
      <c r="E3433">
        <v>600</v>
      </c>
      <c r="F3433" t="s">
        <v>85</v>
      </c>
      <c r="G3433" t="s">
        <v>85</v>
      </c>
    </row>
    <row r="3434" spans="1:7" x14ac:dyDescent="0.3">
      <c r="A3434" t="s">
        <v>1879</v>
      </c>
      <c r="B3434" t="s">
        <v>7602</v>
      </c>
      <c r="C3434" t="s">
        <v>7601</v>
      </c>
      <c r="D3434" t="s">
        <v>85</v>
      </c>
      <c r="E3434">
        <v>600</v>
      </c>
      <c r="F3434" t="s">
        <v>85</v>
      </c>
      <c r="G3434" t="s">
        <v>85</v>
      </c>
    </row>
    <row r="3435" spans="1:7" x14ac:dyDescent="0.3">
      <c r="A3435" t="s">
        <v>1879</v>
      </c>
      <c r="B3435" t="s">
        <v>9023</v>
      </c>
      <c r="C3435" t="s">
        <v>9032</v>
      </c>
      <c r="D3435" t="s">
        <v>85</v>
      </c>
      <c r="E3435">
        <v>600</v>
      </c>
      <c r="F3435" t="s">
        <v>85</v>
      </c>
      <c r="G3435" t="s">
        <v>85</v>
      </c>
    </row>
    <row r="3436" spans="1:7" x14ac:dyDescent="0.3">
      <c r="A3436" t="s">
        <v>7607</v>
      </c>
      <c r="B3436" t="s">
        <v>7608</v>
      </c>
      <c r="C3436" t="s">
        <v>7609</v>
      </c>
      <c r="D3436" t="s">
        <v>85</v>
      </c>
      <c r="E3436">
        <v>0</v>
      </c>
      <c r="F3436" t="s">
        <v>85</v>
      </c>
      <c r="G3436" t="s">
        <v>85</v>
      </c>
    </row>
    <row r="3437" spans="1:7" x14ac:dyDescent="0.3">
      <c r="A3437" t="s">
        <v>4419</v>
      </c>
      <c r="B3437" t="s">
        <v>7605</v>
      </c>
      <c r="C3437" t="s">
        <v>7606</v>
      </c>
      <c r="D3437" t="s">
        <v>88</v>
      </c>
      <c r="E3437">
        <v>19958</v>
      </c>
      <c r="F3437" t="s">
        <v>1415</v>
      </c>
      <c r="G3437" t="s">
        <v>1415</v>
      </c>
    </row>
    <row r="3438" spans="1:7" x14ac:dyDescent="0.3">
      <c r="A3438" t="s">
        <v>2131</v>
      </c>
      <c r="B3438" t="s">
        <v>2211</v>
      </c>
      <c r="C3438" t="s">
        <v>2207</v>
      </c>
      <c r="D3438" t="s">
        <v>85</v>
      </c>
      <c r="E3438">
        <v>5080</v>
      </c>
      <c r="F3438" t="s">
        <v>85</v>
      </c>
      <c r="G3438" t="s">
        <v>85</v>
      </c>
    </row>
    <row r="3439" spans="1:7" x14ac:dyDescent="0.3">
      <c r="A3439" t="s">
        <v>1438</v>
      </c>
      <c r="B3439" t="s">
        <v>1466</v>
      </c>
      <c r="C3439" t="s">
        <v>442</v>
      </c>
      <c r="D3439" t="s">
        <v>85</v>
      </c>
      <c r="E3439">
        <v>7000</v>
      </c>
      <c r="F3439" t="s">
        <v>1415</v>
      </c>
      <c r="G3439" t="s">
        <v>1415</v>
      </c>
    </row>
    <row r="3440" spans="1:7" x14ac:dyDescent="0.3">
      <c r="A3440" t="s">
        <v>4343</v>
      </c>
      <c r="B3440" t="s">
        <v>6595</v>
      </c>
      <c r="C3440" t="s">
        <v>1218</v>
      </c>
      <c r="D3440" t="s">
        <v>88</v>
      </c>
      <c r="E3440">
        <v>8864</v>
      </c>
      <c r="F3440" t="s">
        <v>1415</v>
      </c>
      <c r="G3440" t="s">
        <v>1415</v>
      </c>
    </row>
    <row r="3441" spans="1:7" x14ac:dyDescent="0.3">
      <c r="A3441" t="s">
        <v>2131</v>
      </c>
      <c r="B3441" t="s">
        <v>2149</v>
      </c>
      <c r="C3441" t="s">
        <v>547</v>
      </c>
      <c r="D3441" t="s">
        <v>85</v>
      </c>
      <c r="E3441">
        <v>2064</v>
      </c>
      <c r="F3441" t="s">
        <v>85</v>
      </c>
      <c r="G3441" t="s">
        <v>85</v>
      </c>
    </row>
    <row r="3442" spans="1:7" x14ac:dyDescent="0.3">
      <c r="A3442" t="s">
        <v>4343</v>
      </c>
      <c r="B3442" t="s">
        <v>4417</v>
      </c>
      <c r="C3442" t="s">
        <v>4404</v>
      </c>
      <c r="D3442" t="s">
        <v>88</v>
      </c>
      <c r="E3442">
        <v>19051</v>
      </c>
      <c r="F3442" t="s">
        <v>1415</v>
      </c>
      <c r="G3442" t="s">
        <v>1415</v>
      </c>
    </row>
    <row r="3443" spans="1:7" x14ac:dyDescent="0.3">
      <c r="A3443" t="s">
        <v>1987</v>
      </c>
      <c r="B3443" t="s">
        <v>2007</v>
      </c>
      <c r="C3443" t="s">
        <v>509</v>
      </c>
      <c r="D3443" t="s">
        <v>85</v>
      </c>
      <c r="E3443">
        <v>2600</v>
      </c>
      <c r="F3443" t="s">
        <v>85</v>
      </c>
      <c r="G3443" t="s">
        <v>85</v>
      </c>
    </row>
    <row r="3444" spans="1:7" x14ac:dyDescent="0.3">
      <c r="A3444" t="s">
        <v>4343</v>
      </c>
      <c r="B3444" t="s">
        <v>4469</v>
      </c>
      <c r="C3444" t="s">
        <v>4430</v>
      </c>
      <c r="D3444" t="s">
        <v>88</v>
      </c>
      <c r="E3444">
        <v>10659</v>
      </c>
      <c r="F3444" t="s">
        <v>1415</v>
      </c>
      <c r="G3444" t="s">
        <v>1415</v>
      </c>
    </row>
    <row r="3445" spans="1:7" x14ac:dyDescent="0.3">
      <c r="A3445" t="s">
        <v>1840</v>
      </c>
      <c r="B3445" t="s">
        <v>1847</v>
      </c>
      <c r="C3445" t="s">
        <v>1848</v>
      </c>
      <c r="D3445" t="s">
        <v>85</v>
      </c>
      <c r="E3445">
        <v>0</v>
      </c>
      <c r="F3445" t="s">
        <v>85</v>
      </c>
      <c r="G3445" t="s">
        <v>85</v>
      </c>
    </row>
    <row r="3446" spans="1:7" x14ac:dyDescent="0.3">
      <c r="A3446" t="s">
        <v>7619</v>
      </c>
      <c r="B3446" t="s">
        <v>7620</v>
      </c>
      <c r="C3446" t="s">
        <v>7621</v>
      </c>
      <c r="D3446" t="s">
        <v>85</v>
      </c>
      <c r="E3446">
        <v>0</v>
      </c>
      <c r="F3446" t="s">
        <v>85</v>
      </c>
      <c r="G3446" t="s">
        <v>85</v>
      </c>
    </row>
    <row r="3447" spans="1:7" x14ac:dyDescent="0.3">
      <c r="A3447" t="s">
        <v>4850</v>
      </c>
      <c r="B3447" t="s">
        <v>5463</v>
      </c>
      <c r="C3447" t="s">
        <v>5464</v>
      </c>
      <c r="D3447" t="s">
        <v>85</v>
      </c>
      <c r="E3447">
        <v>0</v>
      </c>
      <c r="F3447" t="s">
        <v>85</v>
      </c>
      <c r="G3447" t="s">
        <v>85</v>
      </c>
    </row>
    <row r="3448" spans="1:7" x14ac:dyDescent="0.3">
      <c r="A3448" t="s">
        <v>4233</v>
      </c>
      <c r="B3448" t="s">
        <v>4234</v>
      </c>
      <c r="C3448" t="s">
        <v>4235</v>
      </c>
      <c r="D3448" t="s">
        <v>85</v>
      </c>
      <c r="E3448">
        <v>0</v>
      </c>
      <c r="F3448" t="s">
        <v>85</v>
      </c>
      <c r="G3448" t="s">
        <v>85</v>
      </c>
    </row>
    <row r="3449" spans="1:7" x14ac:dyDescent="0.3">
      <c r="A3449" t="s">
        <v>6785</v>
      </c>
      <c r="B3449" t="s">
        <v>4234</v>
      </c>
      <c r="C3449" t="s">
        <v>6786</v>
      </c>
      <c r="D3449" t="s">
        <v>85</v>
      </c>
      <c r="E3449">
        <v>600</v>
      </c>
      <c r="F3449" t="s">
        <v>85</v>
      </c>
      <c r="G3449" t="s">
        <v>85</v>
      </c>
    </row>
    <row r="3450" spans="1:7" x14ac:dyDescent="0.3">
      <c r="A3450" t="s">
        <v>7628</v>
      </c>
      <c r="B3450" t="s">
        <v>4234</v>
      </c>
      <c r="C3450" t="s">
        <v>7629</v>
      </c>
      <c r="D3450" t="s">
        <v>85</v>
      </c>
      <c r="E3450">
        <v>0</v>
      </c>
      <c r="F3450" t="s">
        <v>85</v>
      </c>
      <c r="G3450" t="s">
        <v>85</v>
      </c>
    </row>
    <row r="3451" spans="1:7" x14ac:dyDescent="0.3">
      <c r="A3451" t="s">
        <v>7625</v>
      </c>
      <c r="B3451" t="s">
        <v>7626</v>
      </c>
      <c r="C3451" t="s">
        <v>7627</v>
      </c>
      <c r="D3451" t="s">
        <v>85</v>
      </c>
      <c r="E3451">
        <v>2495</v>
      </c>
      <c r="F3451" t="s">
        <v>85</v>
      </c>
      <c r="G3451" t="s">
        <v>85</v>
      </c>
    </row>
    <row r="3452" spans="1:7" x14ac:dyDescent="0.3">
      <c r="A3452" t="s">
        <v>6057</v>
      </c>
      <c r="B3452" t="s">
        <v>6081</v>
      </c>
      <c r="C3452" t="s">
        <v>6082</v>
      </c>
      <c r="D3452" t="s">
        <v>85</v>
      </c>
      <c r="E3452">
        <v>600</v>
      </c>
      <c r="F3452" t="s">
        <v>85</v>
      </c>
      <c r="G3452" t="s">
        <v>85</v>
      </c>
    </row>
    <row r="3453" spans="1:7" x14ac:dyDescent="0.3">
      <c r="A3453" t="s">
        <v>6057</v>
      </c>
      <c r="B3453" t="s">
        <v>6084</v>
      </c>
      <c r="C3453" t="s">
        <v>6082</v>
      </c>
      <c r="D3453" t="s">
        <v>85</v>
      </c>
      <c r="E3453">
        <v>600</v>
      </c>
      <c r="F3453" t="s">
        <v>85</v>
      </c>
      <c r="G3453" t="s">
        <v>85</v>
      </c>
    </row>
    <row r="3454" spans="1:7" x14ac:dyDescent="0.3">
      <c r="A3454" t="s">
        <v>6057</v>
      </c>
      <c r="B3454" t="s">
        <v>6083</v>
      </c>
      <c r="C3454" t="s">
        <v>6082</v>
      </c>
      <c r="D3454" t="s">
        <v>85</v>
      </c>
      <c r="E3454">
        <v>600</v>
      </c>
      <c r="F3454" t="s">
        <v>85</v>
      </c>
      <c r="G3454" t="s">
        <v>85</v>
      </c>
    </row>
    <row r="3455" spans="1:7" x14ac:dyDescent="0.3">
      <c r="A3455" t="s">
        <v>6057</v>
      </c>
      <c r="B3455" t="s">
        <v>6079</v>
      </c>
      <c r="C3455" t="s">
        <v>6080</v>
      </c>
      <c r="D3455" t="s">
        <v>85</v>
      </c>
      <c r="E3455">
        <v>600</v>
      </c>
      <c r="F3455" t="s">
        <v>85</v>
      </c>
      <c r="G3455" t="s">
        <v>85</v>
      </c>
    </row>
    <row r="3456" spans="1:7" x14ac:dyDescent="0.3">
      <c r="A3456" t="s">
        <v>1840</v>
      </c>
      <c r="B3456" t="s">
        <v>1843</v>
      </c>
      <c r="C3456" t="s">
        <v>1844</v>
      </c>
      <c r="D3456" t="s">
        <v>85</v>
      </c>
      <c r="E3456">
        <v>650</v>
      </c>
      <c r="F3456" t="s">
        <v>85</v>
      </c>
      <c r="G3456" t="s">
        <v>85</v>
      </c>
    </row>
    <row r="3457" spans="1:7" x14ac:dyDescent="0.3">
      <c r="A3457" t="s">
        <v>6030</v>
      </c>
      <c r="B3457" t="s">
        <v>1843</v>
      </c>
      <c r="C3457" t="s">
        <v>7630</v>
      </c>
      <c r="D3457" t="s">
        <v>85</v>
      </c>
      <c r="E3457">
        <v>0</v>
      </c>
      <c r="F3457" t="s">
        <v>85</v>
      </c>
      <c r="G3457" t="s">
        <v>85</v>
      </c>
    </row>
    <row r="3458" spans="1:7" x14ac:dyDescent="0.3">
      <c r="A3458" t="s">
        <v>7665</v>
      </c>
      <c r="B3458" t="s">
        <v>1843</v>
      </c>
      <c r="C3458" t="s">
        <v>7666</v>
      </c>
      <c r="D3458" t="s">
        <v>85</v>
      </c>
      <c r="E3458">
        <v>0</v>
      </c>
      <c r="F3458" t="s">
        <v>85</v>
      </c>
      <c r="G3458" t="s">
        <v>85</v>
      </c>
    </row>
    <row r="3459" spans="1:7" x14ac:dyDescent="0.3">
      <c r="A3459" t="s">
        <v>7631</v>
      </c>
      <c r="B3459" t="s">
        <v>7632</v>
      </c>
      <c r="C3459" t="s">
        <v>7633</v>
      </c>
      <c r="D3459" t="s">
        <v>85</v>
      </c>
      <c r="E3459">
        <v>0</v>
      </c>
      <c r="F3459" t="s">
        <v>85</v>
      </c>
      <c r="G3459" t="s">
        <v>85</v>
      </c>
    </row>
    <row r="3460" spans="1:7" x14ac:dyDescent="0.3">
      <c r="A3460" t="s">
        <v>5047</v>
      </c>
      <c r="B3460" t="s">
        <v>5048</v>
      </c>
      <c r="C3460" t="s">
        <v>5049</v>
      </c>
      <c r="D3460" t="s">
        <v>85</v>
      </c>
      <c r="E3460">
        <v>720</v>
      </c>
      <c r="F3460" t="s">
        <v>85</v>
      </c>
      <c r="G3460" t="s">
        <v>85</v>
      </c>
    </row>
    <row r="3461" spans="1:7" x14ac:dyDescent="0.3">
      <c r="A3461" t="s">
        <v>6997</v>
      </c>
      <c r="B3461" t="s">
        <v>7636</v>
      </c>
      <c r="C3461" t="s">
        <v>7637</v>
      </c>
      <c r="D3461" t="s">
        <v>85</v>
      </c>
      <c r="E3461">
        <v>0</v>
      </c>
      <c r="F3461" t="s">
        <v>85</v>
      </c>
      <c r="G3461" t="s">
        <v>85</v>
      </c>
    </row>
    <row r="3462" spans="1:7" x14ac:dyDescent="0.3">
      <c r="A3462" t="s">
        <v>6495</v>
      </c>
      <c r="B3462" t="s">
        <v>7638</v>
      </c>
      <c r="C3462" t="s">
        <v>7639</v>
      </c>
      <c r="D3462" t="s">
        <v>85</v>
      </c>
      <c r="E3462">
        <v>390</v>
      </c>
      <c r="F3462" t="s">
        <v>85</v>
      </c>
      <c r="G3462" t="s">
        <v>85</v>
      </c>
    </row>
    <row r="3463" spans="1:7" x14ac:dyDescent="0.3">
      <c r="A3463" t="s">
        <v>7640</v>
      </c>
      <c r="B3463" t="s">
        <v>7641</v>
      </c>
      <c r="C3463" t="s">
        <v>7642</v>
      </c>
      <c r="D3463" t="s">
        <v>85</v>
      </c>
      <c r="E3463">
        <v>599</v>
      </c>
      <c r="F3463" t="s">
        <v>85</v>
      </c>
      <c r="G3463" t="s">
        <v>85</v>
      </c>
    </row>
    <row r="3464" spans="1:7" x14ac:dyDescent="0.3">
      <c r="A3464" t="s">
        <v>7651</v>
      </c>
      <c r="B3464" t="s">
        <v>7652</v>
      </c>
      <c r="C3464" t="s">
        <v>7653</v>
      </c>
      <c r="D3464" t="s">
        <v>85</v>
      </c>
      <c r="E3464">
        <v>1123</v>
      </c>
      <c r="F3464" t="s">
        <v>85</v>
      </c>
      <c r="G3464" t="s">
        <v>85</v>
      </c>
    </row>
    <row r="3465" spans="1:7" x14ac:dyDescent="0.3">
      <c r="A3465" t="s">
        <v>7654</v>
      </c>
      <c r="B3465" t="s">
        <v>7655</v>
      </c>
      <c r="C3465" t="s">
        <v>7656</v>
      </c>
      <c r="D3465" t="s">
        <v>85</v>
      </c>
      <c r="E3465">
        <v>0</v>
      </c>
      <c r="F3465" t="s">
        <v>85</v>
      </c>
      <c r="G3465" t="s">
        <v>85</v>
      </c>
    </row>
    <row r="3466" spans="1:7" x14ac:dyDescent="0.3">
      <c r="A3466" t="s">
        <v>142</v>
      </c>
      <c r="B3466" t="s">
        <v>7657</v>
      </c>
      <c r="C3466" t="s">
        <v>7658</v>
      </c>
      <c r="D3466" t="s">
        <v>85</v>
      </c>
      <c r="E3466">
        <v>800</v>
      </c>
      <c r="F3466" t="s">
        <v>85</v>
      </c>
      <c r="G3466" t="s">
        <v>85</v>
      </c>
    </row>
    <row r="3467" spans="1:7" x14ac:dyDescent="0.3">
      <c r="A3467" t="s">
        <v>7570</v>
      </c>
      <c r="B3467" t="s">
        <v>7571</v>
      </c>
      <c r="C3467" t="s">
        <v>7572</v>
      </c>
      <c r="D3467" t="s">
        <v>85</v>
      </c>
      <c r="E3467">
        <v>0</v>
      </c>
      <c r="F3467" t="s">
        <v>85</v>
      </c>
      <c r="G3467" t="s">
        <v>85</v>
      </c>
    </row>
    <row r="3468" spans="1:7" x14ac:dyDescent="0.3">
      <c r="A3468" t="s">
        <v>7570</v>
      </c>
      <c r="B3468" t="s">
        <v>7573</v>
      </c>
      <c r="C3468" t="s">
        <v>7574</v>
      </c>
      <c r="D3468" t="s">
        <v>85</v>
      </c>
      <c r="E3468">
        <v>0</v>
      </c>
      <c r="F3468" t="s">
        <v>85</v>
      </c>
      <c r="G3468" t="s">
        <v>85</v>
      </c>
    </row>
    <row r="3469" spans="1:7" x14ac:dyDescent="0.3">
      <c r="A3469" t="s">
        <v>7570</v>
      </c>
      <c r="B3469" t="s">
        <v>7575</v>
      </c>
      <c r="C3469" t="s">
        <v>7576</v>
      </c>
      <c r="D3469" t="s">
        <v>85</v>
      </c>
      <c r="E3469">
        <v>0</v>
      </c>
      <c r="F3469" t="s">
        <v>85</v>
      </c>
      <c r="G3469" t="s">
        <v>85</v>
      </c>
    </row>
    <row r="3470" spans="1:7" x14ac:dyDescent="0.3">
      <c r="A3470" t="s">
        <v>7570</v>
      </c>
      <c r="B3470" t="s">
        <v>7577</v>
      </c>
      <c r="C3470" t="s">
        <v>7578</v>
      </c>
      <c r="D3470" t="s">
        <v>85</v>
      </c>
      <c r="E3470">
        <v>1040</v>
      </c>
      <c r="F3470" t="s">
        <v>85</v>
      </c>
      <c r="G3470" t="s">
        <v>85</v>
      </c>
    </row>
    <row r="3471" spans="1:7" x14ac:dyDescent="0.3">
      <c r="A3471" t="s">
        <v>7748</v>
      </c>
      <c r="B3471" t="s">
        <v>7749</v>
      </c>
      <c r="C3471" t="s">
        <v>7750</v>
      </c>
      <c r="D3471" t="s">
        <v>85</v>
      </c>
      <c r="E3471">
        <v>0</v>
      </c>
      <c r="F3471" t="s">
        <v>85</v>
      </c>
      <c r="G3471" t="s">
        <v>85</v>
      </c>
    </row>
    <row r="3472" spans="1:7" x14ac:dyDescent="0.3">
      <c r="A3472" t="s">
        <v>7677</v>
      </c>
      <c r="B3472" t="s">
        <v>7678</v>
      </c>
      <c r="C3472" t="s">
        <v>7679</v>
      </c>
      <c r="D3472" t="s">
        <v>85</v>
      </c>
      <c r="E3472">
        <v>0</v>
      </c>
      <c r="F3472" t="s">
        <v>85</v>
      </c>
      <c r="G3472" t="s">
        <v>85</v>
      </c>
    </row>
    <row r="3473" spans="1:7" x14ac:dyDescent="0.3">
      <c r="A3473" t="s">
        <v>7579</v>
      </c>
      <c r="B3473" t="s">
        <v>7580</v>
      </c>
      <c r="C3473" t="s">
        <v>7581</v>
      </c>
      <c r="D3473" t="s">
        <v>85</v>
      </c>
      <c r="E3473">
        <v>600</v>
      </c>
      <c r="F3473" t="s">
        <v>85</v>
      </c>
      <c r="G3473" t="s">
        <v>85</v>
      </c>
    </row>
    <row r="3474" spans="1:7" x14ac:dyDescent="0.3">
      <c r="A3474" t="s">
        <v>7659</v>
      </c>
      <c r="B3474" t="s">
        <v>7660</v>
      </c>
      <c r="C3474" t="s">
        <v>7661</v>
      </c>
      <c r="D3474" t="s">
        <v>85</v>
      </c>
      <c r="E3474">
        <v>0</v>
      </c>
      <c r="F3474" t="s">
        <v>85</v>
      </c>
      <c r="G3474" t="s">
        <v>85</v>
      </c>
    </row>
    <row r="3475" spans="1:7" x14ac:dyDescent="0.3">
      <c r="A3475" t="s">
        <v>3738</v>
      </c>
      <c r="B3475" t="s">
        <v>7673</v>
      </c>
      <c r="C3475" t="s">
        <v>7674</v>
      </c>
      <c r="D3475" t="s">
        <v>85</v>
      </c>
      <c r="E3475">
        <v>1450</v>
      </c>
      <c r="F3475" t="s">
        <v>85</v>
      </c>
      <c r="G3475" t="s">
        <v>85</v>
      </c>
    </row>
    <row r="3476" spans="1:7" x14ac:dyDescent="0.3">
      <c r="A3476" t="s">
        <v>7266</v>
      </c>
      <c r="B3476" t="s">
        <v>7680</v>
      </c>
      <c r="C3476" t="s">
        <v>7681</v>
      </c>
      <c r="D3476" t="s">
        <v>85</v>
      </c>
      <c r="E3476">
        <v>0</v>
      </c>
      <c r="F3476" t="s">
        <v>85</v>
      </c>
      <c r="G3476" t="s">
        <v>85</v>
      </c>
    </row>
    <row r="3477" spans="1:7" x14ac:dyDescent="0.3">
      <c r="A3477" t="s">
        <v>7682</v>
      </c>
      <c r="B3477" t="s">
        <v>7683</v>
      </c>
      <c r="C3477" t="s">
        <v>7684</v>
      </c>
      <c r="D3477" t="s">
        <v>85</v>
      </c>
      <c r="E3477">
        <v>0</v>
      </c>
      <c r="F3477" t="s">
        <v>85</v>
      </c>
      <c r="G3477" t="s">
        <v>85</v>
      </c>
    </row>
    <row r="3478" spans="1:7" x14ac:dyDescent="0.3">
      <c r="A3478" t="s">
        <v>4621</v>
      </c>
      <c r="B3478" t="s">
        <v>7697</v>
      </c>
      <c r="C3478" t="s">
        <v>7688</v>
      </c>
      <c r="D3478" t="s">
        <v>85</v>
      </c>
      <c r="E3478">
        <v>6400</v>
      </c>
      <c r="F3478" t="s">
        <v>85</v>
      </c>
      <c r="G3478" t="s">
        <v>85</v>
      </c>
    </row>
    <row r="3479" spans="1:7" x14ac:dyDescent="0.3">
      <c r="A3479" t="s">
        <v>4621</v>
      </c>
      <c r="B3479" t="s">
        <v>7698</v>
      </c>
      <c r="C3479" t="s">
        <v>7688</v>
      </c>
      <c r="D3479" t="s">
        <v>85</v>
      </c>
      <c r="E3479">
        <v>6400</v>
      </c>
      <c r="F3479" t="s">
        <v>85</v>
      </c>
      <c r="G3479" t="s">
        <v>85</v>
      </c>
    </row>
    <row r="3480" spans="1:7" x14ac:dyDescent="0.3">
      <c r="A3480" t="s">
        <v>4621</v>
      </c>
      <c r="B3480" t="s">
        <v>7699</v>
      </c>
      <c r="C3480" t="s">
        <v>7688</v>
      </c>
      <c r="D3480" t="s">
        <v>85</v>
      </c>
      <c r="E3480">
        <v>6400</v>
      </c>
      <c r="F3480" t="s">
        <v>85</v>
      </c>
      <c r="G3480" t="s">
        <v>85</v>
      </c>
    </row>
    <row r="3481" spans="1:7" x14ac:dyDescent="0.3">
      <c r="A3481" t="s">
        <v>4621</v>
      </c>
      <c r="B3481" t="s">
        <v>7700</v>
      </c>
      <c r="C3481" t="s">
        <v>7688</v>
      </c>
      <c r="D3481" t="s">
        <v>85</v>
      </c>
      <c r="E3481">
        <v>6400</v>
      </c>
      <c r="F3481" t="s">
        <v>85</v>
      </c>
      <c r="G3481" t="s">
        <v>85</v>
      </c>
    </row>
    <row r="3482" spans="1:7" x14ac:dyDescent="0.3">
      <c r="A3482" t="s">
        <v>4621</v>
      </c>
      <c r="B3482" t="s">
        <v>7701</v>
      </c>
      <c r="C3482" t="s">
        <v>7688</v>
      </c>
      <c r="D3482" t="s">
        <v>85</v>
      </c>
      <c r="E3482">
        <v>6400</v>
      </c>
      <c r="F3482" t="s">
        <v>85</v>
      </c>
      <c r="G3482" t="s">
        <v>85</v>
      </c>
    </row>
    <row r="3483" spans="1:7" x14ac:dyDescent="0.3">
      <c r="A3483" t="s">
        <v>4621</v>
      </c>
      <c r="B3483" t="s">
        <v>7702</v>
      </c>
      <c r="C3483" t="s">
        <v>7688</v>
      </c>
      <c r="D3483" t="s">
        <v>85</v>
      </c>
      <c r="E3483">
        <v>6400</v>
      </c>
      <c r="F3483" t="s">
        <v>85</v>
      </c>
      <c r="G3483" t="s">
        <v>85</v>
      </c>
    </row>
    <row r="3484" spans="1:7" x14ac:dyDescent="0.3">
      <c r="A3484" t="s">
        <v>7266</v>
      </c>
      <c r="B3484" t="s">
        <v>7267</v>
      </c>
      <c r="C3484" t="s">
        <v>7268</v>
      </c>
      <c r="D3484" t="s">
        <v>85</v>
      </c>
      <c r="E3484">
        <v>0</v>
      </c>
      <c r="F3484" t="s">
        <v>85</v>
      </c>
      <c r="G3484" t="s">
        <v>85</v>
      </c>
    </row>
    <row r="3485" spans="1:7" x14ac:dyDescent="0.3">
      <c r="A3485" t="s">
        <v>3197</v>
      </c>
      <c r="B3485" t="s">
        <v>7713</v>
      </c>
      <c r="C3485" t="s">
        <v>7714</v>
      </c>
      <c r="D3485" t="s">
        <v>85</v>
      </c>
      <c r="E3485">
        <v>0</v>
      </c>
      <c r="F3485" t="s">
        <v>85</v>
      </c>
      <c r="G3485" t="s">
        <v>85</v>
      </c>
    </row>
    <row r="3486" spans="1:7" x14ac:dyDescent="0.3">
      <c r="A3486" t="s">
        <v>4731</v>
      </c>
      <c r="B3486" t="s">
        <v>5952</v>
      </c>
      <c r="C3486" t="s">
        <v>618</v>
      </c>
      <c r="D3486" t="s">
        <v>85</v>
      </c>
      <c r="E3486">
        <v>499</v>
      </c>
      <c r="F3486" t="s">
        <v>85</v>
      </c>
      <c r="G3486" t="s">
        <v>85</v>
      </c>
    </row>
    <row r="3487" spans="1:7" x14ac:dyDescent="0.3">
      <c r="A3487" t="s">
        <v>2293</v>
      </c>
      <c r="B3487" t="s">
        <v>4484</v>
      </c>
      <c r="C3487" t="s">
        <v>1302</v>
      </c>
      <c r="D3487" t="s">
        <v>88</v>
      </c>
      <c r="E3487">
        <v>10433</v>
      </c>
      <c r="F3487" t="s">
        <v>1415</v>
      </c>
      <c r="G3487" t="s">
        <v>1415</v>
      </c>
    </row>
    <row r="3488" spans="1:7" x14ac:dyDescent="0.3">
      <c r="A3488" t="s">
        <v>4836</v>
      </c>
      <c r="B3488" t="s">
        <v>7734</v>
      </c>
      <c r="C3488" t="s">
        <v>7735</v>
      </c>
      <c r="D3488" t="s">
        <v>85</v>
      </c>
      <c r="E3488">
        <v>522</v>
      </c>
      <c r="F3488" t="s">
        <v>85</v>
      </c>
      <c r="G3488" t="s">
        <v>85</v>
      </c>
    </row>
    <row r="3489" spans="1:7" x14ac:dyDescent="0.3">
      <c r="A3489" t="s">
        <v>2762</v>
      </c>
      <c r="B3489" t="s">
        <v>5911</v>
      </c>
      <c r="C3489" t="s">
        <v>5912</v>
      </c>
      <c r="D3489" t="s">
        <v>85</v>
      </c>
      <c r="E3489">
        <v>0</v>
      </c>
      <c r="F3489" t="s">
        <v>85</v>
      </c>
      <c r="G3489" t="s">
        <v>85</v>
      </c>
    </row>
    <row r="3490" spans="1:7" x14ac:dyDescent="0.3">
      <c r="A3490" t="s">
        <v>2558</v>
      </c>
      <c r="B3490" t="s">
        <v>4599</v>
      </c>
      <c r="C3490" t="s">
        <v>7805</v>
      </c>
      <c r="D3490" t="s">
        <v>85</v>
      </c>
      <c r="E3490">
        <v>0</v>
      </c>
      <c r="F3490" t="s">
        <v>85</v>
      </c>
      <c r="G3490" t="s">
        <v>85</v>
      </c>
    </row>
    <row r="3491" spans="1:7" x14ac:dyDescent="0.3">
      <c r="A3491" t="s">
        <v>4596</v>
      </c>
      <c r="B3491" t="s">
        <v>4599</v>
      </c>
      <c r="C3491" t="s">
        <v>4598</v>
      </c>
      <c r="D3491" t="s">
        <v>85</v>
      </c>
      <c r="E3491">
        <v>600</v>
      </c>
      <c r="F3491" t="s">
        <v>85</v>
      </c>
      <c r="G3491" t="s">
        <v>85</v>
      </c>
    </row>
    <row r="3492" spans="1:7" x14ac:dyDescent="0.3">
      <c r="A3492" t="s">
        <v>5355</v>
      </c>
      <c r="B3492" t="s">
        <v>4599</v>
      </c>
      <c r="C3492" t="s">
        <v>5357</v>
      </c>
      <c r="D3492" t="s">
        <v>85</v>
      </c>
      <c r="E3492">
        <v>1248</v>
      </c>
      <c r="F3492" t="s">
        <v>85</v>
      </c>
      <c r="G3492" t="s">
        <v>85</v>
      </c>
    </row>
    <row r="3493" spans="1:7" x14ac:dyDescent="0.3">
      <c r="A3493" t="s">
        <v>2293</v>
      </c>
      <c r="B3493" t="s">
        <v>4599</v>
      </c>
      <c r="C3493" t="s">
        <v>7736</v>
      </c>
      <c r="D3493" t="s">
        <v>85</v>
      </c>
      <c r="E3493">
        <v>2495</v>
      </c>
      <c r="F3493" t="s">
        <v>85</v>
      </c>
      <c r="G3493" t="s">
        <v>85</v>
      </c>
    </row>
    <row r="3494" spans="1:7" x14ac:dyDescent="0.3">
      <c r="A3494" t="s">
        <v>4858</v>
      </c>
      <c r="B3494" t="s">
        <v>4898</v>
      </c>
      <c r="C3494" t="s">
        <v>4893</v>
      </c>
      <c r="D3494" t="s">
        <v>88</v>
      </c>
      <c r="E3494">
        <v>10800</v>
      </c>
      <c r="F3494" t="s">
        <v>1415</v>
      </c>
      <c r="G3494" t="s">
        <v>1415</v>
      </c>
    </row>
    <row r="3495" spans="1:7" x14ac:dyDescent="0.3">
      <c r="A3495" t="s">
        <v>2293</v>
      </c>
      <c r="B3495" t="s">
        <v>7745</v>
      </c>
      <c r="C3495" t="s">
        <v>7746</v>
      </c>
      <c r="D3495" t="s">
        <v>85</v>
      </c>
      <c r="E3495">
        <v>6169</v>
      </c>
      <c r="F3495" t="s">
        <v>85</v>
      </c>
      <c r="G3495" t="s">
        <v>85</v>
      </c>
    </row>
    <row r="3496" spans="1:7" x14ac:dyDescent="0.3">
      <c r="A3496" t="s">
        <v>1896</v>
      </c>
      <c r="B3496" t="s">
        <v>7813</v>
      </c>
      <c r="C3496" t="s">
        <v>7814</v>
      </c>
      <c r="D3496" t="s">
        <v>88</v>
      </c>
      <c r="E3496">
        <v>10659</v>
      </c>
      <c r="F3496" t="s">
        <v>85</v>
      </c>
      <c r="G3496" t="s">
        <v>85</v>
      </c>
    </row>
    <row r="3497" spans="1:7" x14ac:dyDescent="0.3">
      <c r="A3497" t="s">
        <v>2293</v>
      </c>
      <c r="B3497" t="s">
        <v>5277</v>
      </c>
      <c r="C3497" t="s">
        <v>1385</v>
      </c>
      <c r="D3497" t="s">
        <v>85</v>
      </c>
      <c r="E3497">
        <v>5330</v>
      </c>
      <c r="F3497" t="s">
        <v>85</v>
      </c>
      <c r="G3497" t="s">
        <v>85</v>
      </c>
    </row>
    <row r="3498" spans="1:7" x14ac:dyDescent="0.3">
      <c r="A3498" t="s">
        <v>2293</v>
      </c>
      <c r="B3498" t="s">
        <v>5278</v>
      </c>
      <c r="C3498" t="s">
        <v>1385</v>
      </c>
      <c r="D3498" t="s">
        <v>85</v>
      </c>
      <c r="E3498">
        <v>5330</v>
      </c>
      <c r="F3498" t="s">
        <v>85</v>
      </c>
      <c r="G3498" t="s">
        <v>85</v>
      </c>
    </row>
    <row r="3499" spans="1:7" x14ac:dyDescent="0.3">
      <c r="A3499" t="s">
        <v>1438</v>
      </c>
      <c r="B3499" t="s">
        <v>5272</v>
      </c>
      <c r="C3499" t="s">
        <v>1385</v>
      </c>
      <c r="D3499" t="s">
        <v>85</v>
      </c>
      <c r="E3499">
        <v>5330</v>
      </c>
      <c r="F3499" t="s">
        <v>85</v>
      </c>
      <c r="G3499" t="s">
        <v>85</v>
      </c>
    </row>
    <row r="3500" spans="1:7" x14ac:dyDescent="0.3">
      <c r="A3500" t="s">
        <v>2293</v>
      </c>
      <c r="B3500" t="s">
        <v>5272</v>
      </c>
      <c r="C3500" t="s">
        <v>1385</v>
      </c>
      <c r="D3500" t="s">
        <v>85</v>
      </c>
      <c r="E3500">
        <v>5330</v>
      </c>
      <c r="F3500" t="s">
        <v>85</v>
      </c>
      <c r="G3500" t="s">
        <v>85</v>
      </c>
    </row>
    <row r="3501" spans="1:7" x14ac:dyDescent="0.3">
      <c r="A3501" t="s">
        <v>2293</v>
      </c>
      <c r="B3501" t="s">
        <v>7756</v>
      </c>
      <c r="C3501" t="s">
        <v>7755</v>
      </c>
      <c r="D3501" t="s">
        <v>85</v>
      </c>
      <c r="E3501">
        <v>5806</v>
      </c>
      <c r="F3501" t="s">
        <v>85</v>
      </c>
      <c r="G3501" t="s">
        <v>85</v>
      </c>
    </row>
    <row r="3502" spans="1:7" x14ac:dyDescent="0.3">
      <c r="A3502" t="s">
        <v>7757</v>
      </c>
      <c r="B3502" t="s">
        <v>7758</v>
      </c>
      <c r="C3502" t="s">
        <v>7759</v>
      </c>
      <c r="D3502" t="s">
        <v>85</v>
      </c>
      <c r="E3502">
        <v>0</v>
      </c>
      <c r="F3502" t="s">
        <v>85</v>
      </c>
      <c r="G3502" t="s">
        <v>85</v>
      </c>
    </row>
    <row r="3503" spans="1:7" x14ac:dyDescent="0.3">
      <c r="A3503" t="s">
        <v>7760</v>
      </c>
      <c r="B3503" t="s">
        <v>7761</v>
      </c>
      <c r="C3503" t="s">
        <v>7762</v>
      </c>
      <c r="D3503" t="s">
        <v>85</v>
      </c>
      <c r="E3503">
        <v>0</v>
      </c>
      <c r="F3503" t="s">
        <v>85</v>
      </c>
      <c r="G3503" t="s">
        <v>85</v>
      </c>
    </row>
    <row r="3504" spans="1:7" x14ac:dyDescent="0.3">
      <c r="A3504" t="s">
        <v>2293</v>
      </c>
      <c r="B3504" t="s">
        <v>6565</v>
      </c>
      <c r="C3504" t="s">
        <v>6563</v>
      </c>
      <c r="D3504" t="s">
        <v>85</v>
      </c>
      <c r="E3504">
        <v>3266</v>
      </c>
      <c r="F3504" t="s">
        <v>85</v>
      </c>
      <c r="G3504" t="s">
        <v>85</v>
      </c>
    </row>
    <row r="3505" spans="1:7" x14ac:dyDescent="0.3">
      <c r="A3505" t="s">
        <v>7768</v>
      </c>
      <c r="B3505" t="s">
        <v>7769</v>
      </c>
      <c r="C3505" t="s">
        <v>7770</v>
      </c>
      <c r="D3505" t="s">
        <v>85</v>
      </c>
      <c r="E3505">
        <v>0</v>
      </c>
      <c r="F3505" t="s">
        <v>85</v>
      </c>
      <c r="G3505" t="s">
        <v>85</v>
      </c>
    </row>
    <row r="3506" spans="1:7" x14ac:dyDescent="0.3">
      <c r="A3506" t="s">
        <v>7790</v>
      </c>
      <c r="B3506" t="s">
        <v>7769</v>
      </c>
      <c r="C3506" t="s">
        <v>7791</v>
      </c>
      <c r="D3506" t="s">
        <v>85</v>
      </c>
      <c r="E3506">
        <v>775</v>
      </c>
      <c r="F3506" t="s">
        <v>85</v>
      </c>
      <c r="G3506" t="s">
        <v>85</v>
      </c>
    </row>
    <row r="3507" spans="1:7" x14ac:dyDescent="0.3">
      <c r="A3507" t="s">
        <v>4343</v>
      </c>
      <c r="B3507" t="s">
        <v>4470</v>
      </c>
      <c r="C3507" t="s">
        <v>4430</v>
      </c>
      <c r="D3507" t="s">
        <v>88</v>
      </c>
      <c r="E3507">
        <v>10659</v>
      </c>
      <c r="F3507" t="s">
        <v>1415</v>
      </c>
      <c r="G3507" t="s">
        <v>1415</v>
      </c>
    </row>
    <row r="3508" spans="1:7" x14ac:dyDescent="0.3">
      <c r="A3508" t="s">
        <v>1884</v>
      </c>
      <c r="B3508" t="s">
        <v>7773</v>
      </c>
      <c r="C3508" t="s">
        <v>7774</v>
      </c>
      <c r="D3508" t="s">
        <v>88</v>
      </c>
      <c r="E3508">
        <v>29484</v>
      </c>
      <c r="F3508" t="s">
        <v>1415</v>
      </c>
      <c r="G3508" t="s">
        <v>1415</v>
      </c>
    </row>
    <row r="3509" spans="1:7" x14ac:dyDescent="0.3">
      <c r="A3509" t="s">
        <v>7738</v>
      </c>
      <c r="B3509" t="s">
        <v>7739</v>
      </c>
      <c r="C3509" t="s">
        <v>7740</v>
      </c>
      <c r="D3509" t="s">
        <v>85</v>
      </c>
      <c r="E3509">
        <v>825</v>
      </c>
      <c r="F3509" t="s">
        <v>85</v>
      </c>
      <c r="G3509" t="s">
        <v>85</v>
      </c>
    </row>
    <row r="3510" spans="1:7" x14ac:dyDescent="0.3">
      <c r="A3510" t="s">
        <v>3907</v>
      </c>
      <c r="B3510" t="s">
        <v>7771</v>
      </c>
      <c r="C3510" t="s">
        <v>7772</v>
      </c>
      <c r="D3510" t="s">
        <v>85</v>
      </c>
      <c r="E3510">
        <v>0</v>
      </c>
      <c r="F3510" t="s">
        <v>85</v>
      </c>
      <c r="G3510" t="s">
        <v>85</v>
      </c>
    </row>
    <row r="3511" spans="1:7" x14ac:dyDescent="0.3">
      <c r="A3511" t="s">
        <v>7777</v>
      </c>
      <c r="B3511" t="s">
        <v>7778</v>
      </c>
      <c r="C3511" t="s">
        <v>7779</v>
      </c>
      <c r="D3511" t="s">
        <v>85</v>
      </c>
      <c r="E3511">
        <v>0</v>
      </c>
      <c r="F3511" t="s">
        <v>85</v>
      </c>
      <c r="G3511" t="s">
        <v>85</v>
      </c>
    </row>
    <row r="3512" spans="1:7" x14ac:dyDescent="0.3">
      <c r="A3512" t="s">
        <v>1595</v>
      </c>
      <c r="B3512" t="s">
        <v>5273</v>
      </c>
      <c r="C3512" t="s">
        <v>7741</v>
      </c>
      <c r="D3512" t="s">
        <v>85</v>
      </c>
      <c r="E3512">
        <v>0</v>
      </c>
      <c r="F3512" t="s">
        <v>85</v>
      </c>
      <c r="G3512" t="s">
        <v>85</v>
      </c>
    </row>
    <row r="3513" spans="1:7" x14ac:dyDescent="0.3">
      <c r="A3513" t="s">
        <v>1438</v>
      </c>
      <c r="B3513" t="s">
        <v>5273</v>
      </c>
      <c r="C3513" t="s">
        <v>1385</v>
      </c>
      <c r="D3513" t="s">
        <v>85</v>
      </c>
      <c r="E3513">
        <v>5330</v>
      </c>
      <c r="F3513" t="s">
        <v>85</v>
      </c>
      <c r="G3513" t="s">
        <v>85</v>
      </c>
    </row>
    <row r="3514" spans="1:7" x14ac:dyDescent="0.3">
      <c r="A3514" t="s">
        <v>1440</v>
      </c>
      <c r="B3514" t="s">
        <v>5273</v>
      </c>
      <c r="C3514" t="s">
        <v>1385</v>
      </c>
      <c r="D3514" t="s">
        <v>85</v>
      </c>
      <c r="E3514">
        <v>5330</v>
      </c>
      <c r="F3514" t="s">
        <v>85</v>
      </c>
      <c r="G3514" t="s">
        <v>85</v>
      </c>
    </row>
    <row r="3515" spans="1:7" x14ac:dyDescent="0.3">
      <c r="A3515" t="s">
        <v>1443</v>
      </c>
      <c r="B3515" t="s">
        <v>5273</v>
      </c>
      <c r="C3515" t="s">
        <v>1385</v>
      </c>
      <c r="D3515" t="s">
        <v>85</v>
      </c>
      <c r="E3515">
        <v>5330</v>
      </c>
      <c r="F3515" t="s">
        <v>85</v>
      </c>
      <c r="G3515" t="s">
        <v>85</v>
      </c>
    </row>
    <row r="3516" spans="1:7" x14ac:dyDescent="0.3">
      <c r="A3516" t="s">
        <v>7742</v>
      </c>
      <c r="B3516" t="s">
        <v>7743</v>
      </c>
      <c r="C3516" t="s">
        <v>7744</v>
      </c>
      <c r="D3516" t="s">
        <v>85</v>
      </c>
      <c r="E3516">
        <v>0</v>
      </c>
      <c r="F3516" t="s">
        <v>85</v>
      </c>
      <c r="G3516" t="s">
        <v>85</v>
      </c>
    </row>
    <row r="3517" spans="1:7" x14ac:dyDescent="0.3">
      <c r="A3517" t="s">
        <v>6406</v>
      </c>
      <c r="B3517" t="s">
        <v>6407</v>
      </c>
      <c r="C3517" t="s">
        <v>6408</v>
      </c>
      <c r="D3517" t="s">
        <v>85</v>
      </c>
      <c r="E3517">
        <v>0</v>
      </c>
      <c r="F3517" t="s">
        <v>85</v>
      </c>
      <c r="G3517" t="s">
        <v>85</v>
      </c>
    </row>
    <row r="3518" spans="1:7" x14ac:dyDescent="0.3">
      <c r="A3518" t="s">
        <v>7783</v>
      </c>
      <c r="B3518" t="s">
        <v>7784</v>
      </c>
      <c r="C3518" t="s">
        <v>7785</v>
      </c>
      <c r="D3518" t="s">
        <v>85</v>
      </c>
      <c r="E3518">
        <v>0</v>
      </c>
      <c r="F3518" t="s">
        <v>85</v>
      </c>
      <c r="G3518" t="s">
        <v>85</v>
      </c>
    </row>
    <row r="3519" spans="1:7" x14ac:dyDescent="0.3">
      <c r="A3519" t="s">
        <v>2150</v>
      </c>
      <c r="B3519" t="s">
        <v>2822</v>
      </c>
      <c r="C3519" t="s">
        <v>2823</v>
      </c>
      <c r="D3519" t="s">
        <v>85</v>
      </c>
      <c r="E3519">
        <v>0</v>
      </c>
      <c r="F3519" t="s">
        <v>85</v>
      </c>
      <c r="G3519" t="s">
        <v>85</v>
      </c>
    </row>
    <row r="3520" spans="1:7" x14ac:dyDescent="0.3">
      <c r="A3520" t="s">
        <v>2150</v>
      </c>
      <c r="B3520" t="s">
        <v>7788</v>
      </c>
      <c r="C3520" t="s">
        <v>7789</v>
      </c>
      <c r="D3520" t="s">
        <v>85</v>
      </c>
      <c r="E3520">
        <v>0</v>
      </c>
      <c r="F3520" t="s">
        <v>85</v>
      </c>
      <c r="G3520" t="s">
        <v>85</v>
      </c>
    </row>
    <row r="3521" spans="1:7" x14ac:dyDescent="0.3">
      <c r="A3521" t="s">
        <v>7765</v>
      </c>
      <c r="B3521" t="s">
        <v>7766</v>
      </c>
      <c r="C3521" t="s">
        <v>7767</v>
      </c>
      <c r="D3521" t="s">
        <v>85</v>
      </c>
      <c r="E3521">
        <v>0</v>
      </c>
      <c r="F3521" t="s">
        <v>85</v>
      </c>
      <c r="G3521" t="s">
        <v>85</v>
      </c>
    </row>
    <row r="3522" spans="1:7" x14ac:dyDescent="0.3">
      <c r="A3522" t="s">
        <v>7792</v>
      </c>
      <c r="B3522" t="s">
        <v>7793</v>
      </c>
      <c r="C3522" t="s">
        <v>7794</v>
      </c>
      <c r="D3522" t="s">
        <v>85</v>
      </c>
      <c r="E3522">
        <v>0</v>
      </c>
      <c r="F3522" t="s">
        <v>85</v>
      </c>
      <c r="G3522" t="s">
        <v>85</v>
      </c>
    </row>
    <row r="3523" spans="1:7" x14ac:dyDescent="0.3">
      <c r="A3523" t="s">
        <v>7795</v>
      </c>
      <c r="B3523" t="s">
        <v>7796</v>
      </c>
      <c r="C3523" t="s">
        <v>7797</v>
      </c>
      <c r="D3523" t="s">
        <v>85</v>
      </c>
      <c r="E3523">
        <v>0</v>
      </c>
      <c r="F3523" t="s">
        <v>85</v>
      </c>
      <c r="G3523" t="s">
        <v>85</v>
      </c>
    </row>
    <row r="3524" spans="1:7" x14ac:dyDescent="0.3">
      <c r="A3524" t="s">
        <v>4312</v>
      </c>
      <c r="B3524" t="s">
        <v>4316</v>
      </c>
      <c r="C3524" t="s">
        <v>4314</v>
      </c>
      <c r="D3524" t="s">
        <v>85</v>
      </c>
      <c r="E3524">
        <v>6600</v>
      </c>
      <c r="F3524" t="s">
        <v>85</v>
      </c>
      <c r="G3524" t="s">
        <v>85</v>
      </c>
    </row>
    <row r="3525" spans="1:7" x14ac:dyDescent="0.3">
      <c r="A3525" t="s">
        <v>7802</v>
      </c>
      <c r="B3525" t="s">
        <v>7803</v>
      </c>
      <c r="C3525" t="s">
        <v>7804</v>
      </c>
      <c r="D3525" t="s">
        <v>85</v>
      </c>
      <c r="E3525">
        <v>0</v>
      </c>
      <c r="F3525" t="s">
        <v>85</v>
      </c>
      <c r="G3525" t="s">
        <v>85</v>
      </c>
    </row>
    <row r="3526" spans="1:7" x14ac:dyDescent="0.3">
      <c r="A3526" t="s">
        <v>2293</v>
      </c>
      <c r="B3526" t="s">
        <v>6566</v>
      </c>
      <c r="C3526" t="s">
        <v>6563</v>
      </c>
      <c r="D3526" t="s">
        <v>85</v>
      </c>
      <c r="E3526">
        <v>3266</v>
      </c>
      <c r="F3526" t="s">
        <v>85</v>
      </c>
      <c r="G3526" t="s">
        <v>85</v>
      </c>
    </row>
    <row r="3527" spans="1:7" x14ac:dyDescent="0.3">
      <c r="A3527" t="s">
        <v>2293</v>
      </c>
      <c r="B3527" t="s">
        <v>7747</v>
      </c>
      <c r="C3527" t="s">
        <v>7746</v>
      </c>
      <c r="D3527" t="s">
        <v>85</v>
      </c>
      <c r="E3527">
        <v>6169</v>
      </c>
      <c r="F3527" t="s">
        <v>85</v>
      </c>
      <c r="G3527" t="s">
        <v>85</v>
      </c>
    </row>
    <row r="3528" spans="1:7" x14ac:dyDescent="0.3">
      <c r="A3528" t="s">
        <v>2293</v>
      </c>
      <c r="B3528" t="s">
        <v>6612</v>
      </c>
      <c r="C3528" t="s">
        <v>1218</v>
      </c>
      <c r="D3528" t="s">
        <v>88</v>
      </c>
      <c r="E3528">
        <v>9980</v>
      </c>
      <c r="F3528" t="s">
        <v>1415</v>
      </c>
      <c r="G3528" t="s">
        <v>1415</v>
      </c>
    </row>
    <row r="3529" spans="1:7" x14ac:dyDescent="0.3">
      <c r="A3529" t="s">
        <v>2293</v>
      </c>
      <c r="B3529" t="s">
        <v>6613</v>
      </c>
      <c r="C3529" t="s">
        <v>1218</v>
      </c>
      <c r="D3529" t="s">
        <v>88</v>
      </c>
      <c r="E3529">
        <v>9980</v>
      </c>
      <c r="F3529" t="s">
        <v>1415</v>
      </c>
      <c r="G3529" t="s">
        <v>1415</v>
      </c>
    </row>
    <row r="3530" spans="1:7" x14ac:dyDescent="0.3">
      <c r="A3530" t="s">
        <v>2293</v>
      </c>
      <c r="B3530" t="s">
        <v>4472</v>
      </c>
      <c r="C3530" t="s">
        <v>4430</v>
      </c>
      <c r="D3530" t="s">
        <v>88</v>
      </c>
      <c r="E3530">
        <v>10659</v>
      </c>
      <c r="F3530" t="s">
        <v>1415</v>
      </c>
      <c r="G3530" t="s">
        <v>1415</v>
      </c>
    </row>
    <row r="3531" spans="1:7" x14ac:dyDescent="0.3">
      <c r="A3531" t="s">
        <v>7780</v>
      </c>
      <c r="B3531" t="s">
        <v>7781</v>
      </c>
      <c r="C3531" t="s">
        <v>7782</v>
      </c>
      <c r="D3531" t="s">
        <v>85</v>
      </c>
      <c r="E3531">
        <v>0</v>
      </c>
      <c r="F3531" t="s">
        <v>85</v>
      </c>
      <c r="G3531" t="s">
        <v>85</v>
      </c>
    </row>
    <row r="3532" spans="1:7" x14ac:dyDescent="0.3">
      <c r="A3532" t="s">
        <v>67</v>
      </c>
      <c r="B3532" t="s">
        <v>7809</v>
      </c>
      <c r="C3532" t="s">
        <v>7810</v>
      </c>
      <c r="D3532" t="s">
        <v>85</v>
      </c>
      <c r="E3532">
        <v>0</v>
      </c>
      <c r="F3532" t="s">
        <v>85</v>
      </c>
      <c r="G3532" t="s">
        <v>85</v>
      </c>
    </row>
    <row r="3533" spans="1:7" x14ac:dyDescent="0.3">
      <c r="A3533" t="s">
        <v>1982</v>
      </c>
      <c r="B3533" t="s">
        <v>7815</v>
      </c>
      <c r="C3533" t="s">
        <v>7816</v>
      </c>
      <c r="D3533" t="s">
        <v>85</v>
      </c>
      <c r="E3533">
        <v>6000</v>
      </c>
      <c r="F3533" t="s">
        <v>85</v>
      </c>
      <c r="G3533" t="s">
        <v>85</v>
      </c>
    </row>
    <row r="3534" spans="1:7" x14ac:dyDescent="0.3">
      <c r="A3534" t="s">
        <v>2026</v>
      </c>
      <c r="B3534" t="s">
        <v>2030</v>
      </c>
      <c r="C3534" t="s">
        <v>481</v>
      </c>
      <c r="D3534" t="s">
        <v>85</v>
      </c>
      <c r="E3534">
        <v>4300</v>
      </c>
      <c r="F3534" t="s">
        <v>85</v>
      </c>
      <c r="G3534" t="s">
        <v>85</v>
      </c>
    </row>
    <row r="3535" spans="1:7" x14ac:dyDescent="0.3">
      <c r="A3535" t="s">
        <v>3699</v>
      </c>
      <c r="B3535" t="s">
        <v>3700</v>
      </c>
      <c r="C3535" t="s">
        <v>3701</v>
      </c>
      <c r="D3535" t="s">
        <v>85</v>
      </c>
      <c r="E3535">
        <v>0</v>
      </c>
      <c r="F3535" t="s">
        <v>85</v>
      </c>
      <c r="G3535" t="s">
        <v>85</v>
      </c>
    </row>
    <row r="3536" spans="1:7" x14ac:dyDescent="0.3">
      <c r="A3536" t="s">
        <v>4343</v>
      </c>
      <c r="B3536" t="s">
        <v>7819</v>
      </c>
      <c r="C3536" t="s">
        <v>7820</v>
      </c>
      <c r="D3536" t="s">
        <v>85</v>
      </c>
      <c r="E3536">
        <v>3600</v>
      </c>
      <c r="F3536" t="s">
        <v>85</v>
      </c>
      <c r="G3536" t="s">
        <v>85</v>
      </c>
    </row>
    <row r="3537" spans="1:7" x14ac:dyDescent="0.3">
      <c r="A3537" t="s">
        <v>1595</v>
      </c>
      <c r="B3537" t="s">
        <v>7821</v>
      </c>
      <c r="C3537" t="s">
        <v>7822</v>
      </c>
      <c r="D3537" t="s">
        <v>88</v>
      </c>
      <c r="E3537">
        <v>0</v>
      </c>
    </row>
    <row r="3538" spans="1:7" x14ac:dyDescent="0.3">
      <c r="A3538" t="s">
        <v>1949</v>
      </c>
      <c r="B3538" t="s">
        <v>7823</v>
      </c>
      <c r="C3538" t="s">
        <v>7824</v>
      </c>
      <c r="D3538" t="s">
        <v>85</v>
      </c>
      <c r="E3538">
        <v>5200</v>
      </c>
      <c r="F3538" t="s">
        <v>85</v>
      </c>
      <c r="G3538" t="s">
        <v>85</v>
      </c>
    </row>
    <row r="3539" spans="1:7" x14ac:dyDescent="0.3">
      <c r="A3539" t="s">
        <v>2193</v>
      </c>
      <c r="B3539" t="s">
        <v>7825</v>
      </c>
      <c r="C3539" t="s">
        <v>7826</v>
      </c>
      <c r="D3539" t="s">
        <v>88</v>
      </c>
      <c r="E3539">
        <v>22700</v>
      </c>
      <c r="F3539" t="s">
        <v>1415</v>
      </c>
      <c r="G3539" t="s">
        <v>1415</v>
      </c>
    </row>
    <row r="3540" spans="1:7" x14ac:dyDescent="0.3">
      <c r="A3540" t="s">
        <v>5260</v>
      </c>
      <c r="B3540" t="s">
        <v>5263</v>
      </c>
      <c r="C3540" t="s">
        <v>5264</v>
      </c>
      <c r="D3540" t="s">
        <v>85</v>
      </c>
      <c r="E3540">
        <v>0</v>
      </c>
      <c r="F3540" t="s">
        <v>85</v>
      </c>
      <c r="G3540" t="s">
        <v>85</v>
      </c>
    </row>
    <row r="3541" spans="1:7" x14ac:dyDescent="0.3">
      <c r="A3541" t="s">
        <v>2088</v>
      </c>
      <c r="B3541" t="s">
        <v>7827</v>
      </c>
      <c r="C3541" t="s">
        <v>7828</v>
      </c>
      <c r="D3541" t="s">
        <v>85</v>
      </c>
      <c r="E3541">
        <v>0</v>
      </c>
      <c r="F3541" t="s">
        <v>85</v>
      </c>
      <c r="G3541" t="s">
        <v>85</v>
      </c>
    </row>
    <row r="3542" spans="1:7" x14ac:dyDescent="0.3">
      <c r="A3542" t="s">
        <v>2201</v>
      </c>
      <c r="B3542" t="s">
        <v>7829</v>
      </c>
      <c r="C3542" t="s">
        <v>7830</v>
      </c>
      <c r="D3542" t="s">
        <v>88</v>
      </c>
      <c r="E3542">
        <v>20215</v>
      </c>
      <c r="F3542" t="s">
        <v>1415</v>
      </c>
      <c r="G3542" t="s">
        <v>1415</v>
      </c>
    </row>
    <row r="3543" spans="1:7" x14ac:dyDescent="0.3">
      <c r="A3543" t="s">
        <v>7831</v>
      </c>
      <c r="B3543" t="s">
        <v>7834</v>
      </c>
      <c r="C3543" t="s">
        <v>7833</v>
      </c>
      <c r="D3543" t="s">
        <v>88</v>
      </c>
      <c r="E3543">
        <v>9930</v>
      </c>
      <c r="F3543" t="s">
        <v>1415</v>
      </c>
      <c r="G3543" t="s">
        <v>1415</v>
      </c>
    </row>
    <row r="3544" spans="1:7" x14ac:dyDescent="0.3">
      <c r="A3544" t="s">
        <v>4343</v>
      </c>
      <c r="B3544" t="s">
        <v>7834</v>
      </c>
      <c r="C3544" t="s">
        <v>7833</v>
      </c>
      <c r="D3544" t="s">
        <v>88</v>
      </c>
      <c r="E3544">
        <v>9930</v>
      </c>
      <c r="F3544" t="s">
        <v>1415</v>
      </c>
      <c r="G3544" t="s">
        <v>1415</v>
      </c>
    </row>
    <row r="3545" spans="1:7" x14ac:dyDescent="0.3">
      <c r="A3545" t="s">
        <v>2734</v>
      </c>
      <c r="B3545" t="s">
        <v>7835</v>
      </c>
      <c r="C3545" t="s">
        <v>7836</v>
      </c>
      <c r="D3545" t="s">
        <v>88</v>
      </c>
      <c r="E3545">
        <v>15600</v>
      </c>
      <c r="F3545" t="s">
        <v>85</v>
      </c>
      <c r="G3545" t="s">
        <v>85</v>
      </c>
    </row>
    <row r="3546" spans="1:7" x14ac:dyDescent="0.3">
      <c r="A3546" t="s">
        <v>7837</v>
      </c>
      <c r="B3546" t="s">
        <v>7838</v>
      </c>
      <c r="C3546" t="s">
        <v>7839</v>
      </c>
      <c r="D3546" t="s">
        <v>85</v>
      </c>
      <c r="E3546">
        <v>999</v>
      </c>
      <c r="F3546" t="s">
        <v>85</v>
      </c>
      <c r="G3546" t="s">
        <v>85</v>
      </c>
    </row>
    <row r="3547" spans="1:7" x14ac:dyDescent="0.3">
      <c r="A3547" t="s">
        <v>7837</v>
      </c>
      <c r="B3547" t="s">
        <v>7840</v>
      </c>
      <c r="C3547" t="s">
        <v>227</v>
      </c>
      <c r="D3547" t="s">
        <v>85</v>
      </c>
      <c r="E3547">
        <v>999</v>
      </c>
      <c r="F3547" t="s">
        <v>85</v>
      </c>
      <c r="G3547" t="s">
        <v>85</v>
      </c>
    </row>
    <row r="3548" spans="1:7" x14ac:dyDescent="0.3">
      <c r="A3548" t="s">
        <v>7841</v>
      </c>
      <c r="B3548" t="s">
        <v>7842</v>
      </c>
      <c r="C3548" t="s">
        <v>7843</v>
      </c>
      <c r="D3548" t="s">
        <v>85</v>
      </c>
      <c r="E3548">
        <v>0</v>
      </c>
      <c r="F3548" t="s">
        <v>85</v>
      </c>
      <c r="G3548" t="s">
        <v>85</v>
      </c>
    </row>
    <row r="3549" spans="1:7" x14ac:dyDescent="0.3">
      <c r="A3549" t="s">
        <v>7841</v>
      </c>
      <c r="B3549" t="s">
        <v>7844</v>
      </c>
      <c r="C3549" t="s">
        <v>7845</v>
      </c>
      <c r="D3549" t="s">
        <v>85</v>
      </c>
      <c r="E3549">
        <v>0</v>
      </c>
      <c r="F3549" t="s">
        <v>85</v>
      </c>
      <c r="G3549" t="s">
        <v>85</v>
      </c>
    </row>
    <row r="3550" spans="1:7" x14ac:dyDescent="0.3">
      <c r="A3550" t="s">
        <v>2292</v>
      </c>
      <c r="B3550" t="s">
        <v>4918</v>
      </c>
      <c r="C3550" t="s">
        <v>4919</v>
      </c>
      <c r="D3550" t="s">
        <v>1455</v>
      </c>
      <c r="E3550">
        <v>141000</v>
      </c>
      <c r="F3550" t="s">
        <v>1455</v>
      </c>
      <c r="G3550" t="s">
        <v>1455</v>
      </c>
    </row>
    <row r="3551" spans="1:7" x14ac:dyDescent="0.3">
      <c r="A3551" t="s">
        <v>4836</v>
      </c>
      <c r="B3551" t="s">
        <v>7849</v>
      </c>
      <c r="C3551" t="s">
        <v>7850</v>
      </c>
      <c r="D3551" t="s">
        <v>85</v>
      </c>
      <c r="E3551">
        <v>578</v>
      </c>
      <c r="F3551" t="s">
        <v>85</v>
      </c>
      <c r="G3551" t="s">
        <v>85</v>
      </c>
    </row>
    <row r="3552" spans="1:7" x14ac:dyDescent="0.3">
      <c r="A3552" t="s">
        <v>7846</v>
      </c>
      <c r="B3552" t="s">
        <v>7847</v>
      </c>
      <c r="C3552" t="s">
        <v>7848</v>
      </c>
      <c r="D3552" t="s">
        <v>85</v>
      </c>
      <c r="E3552">
        <v>794</v>
      </c>
      <c r="F3552" t="s">
        <v>85</v>
      </c>
      <c r="G3552" t="s">
        <v>85</v>
      </c>
    </row>
    <row r="3553" spans="1:7" x14ac:dyDescent="0.3">
      <c r="A3553" t="s">
        <v>2292</v>
      </c>
      <c r="B3553" t="s">
        <v>5851</v>
      </c>
      <c r="C3553" t="s">
        <v>5852</v>
      </c>
      <c r="D3553" t="s">
        <v>88</v>
      </c>
      <c r="E3553">
        <v>79700</v>
      </c>
      <c r="F3553" t="s">
        <v>88</v>
      </c>
      <c r="G3553" t="s">
        <v>1475</v>
      </c>
    </row>
    <row r="3554" spans="1:7" x14ac:dyDescent="0.3">
      <c r="A3554" t="s">
        <v>2026</v>
      </c>
      <c r="B3554" t="s">
        <v>5533</v>
      </c>
      <c r="C3554" t="s">
        <v>5532</v>
      </c>
      <c r="D3554" t="s">
        <v>88</v>
      </c>
      <c r="E3554">
        <v>7800</v>
      </c>
      <c r="F3554" t="s">
        <v>1415</v>
      </c>
      <c r="G3554" t="s">
        <v>1415</v>
      </c>
    </row>
    <row r="3555" spans="1:7" x14ac:dyDescent="0.3">
      <c r="A3555" t="s">
        <v>2026</v>
      </c>
      <c r="B3555" t="s">
        <v>7851</v>
      </c>
      <c r="C3555" t="s">
        <v>7852</v>
      </c>
      <c r="D3555" t="s">
        <v>85</v>
      </c>
      <c r="E3555">
        <v>0</v>
      </c>
      <c r="F3555" t="s">
        <v>85</v>
      </c>
      <c r="G3555" t="s">
        <v>85</v>
      </c>
    </row>
    <row r="3556" spans="1:7" x14ac:dyDescent="0.3">
      <c r="A3556" t="s">
        <v>7853</v>
      </c>
      <c r="B3556" t="s">
        <v>7880</v>
      </c>
      <c r="C3556" t="s">
        <v>7881</v>
      </c>
      <c r="D3556" t="s">
        <v>85</v>
      </c>
      <c r="E3556">
        <v>2240</v>
      </c>
      <c r="F3556" t="s">
        <v>85</v>
      </c>
      <c r="G3556" t="s">
        <v>85</v>
      </c>
    </row>
    <row r="3557" spans="1:7" x14ac:dyDescent="0.3">
      <c r="A3557" t="s">
        <v>7853</v>
      </c>
      <c r="B3557" t="s">
        <v>7854</v>
      </c>
      <c r="C3557" t="s">
        <v>7855</v>
      </c>
      <c r="D3557" t="s">
        <v>85</v>
      </c>
      <c r="E3557">
        <v>0</v>
      </c>
      <c r="F3557" t="s">
        <v>85</v>
      </c>
      <c r="G3557" t="s">
        <v>85</v>
      </c>
    </row>
    <row r="3558" spans="1:7" x14ac:dyDescent="0.3">
      <c r="A3558" t="s">
        <v>7853</v>
      </c>
      <c r="B3558" t="s">
        <v>7882</v>
      </c>
      <c r="C3558" t="s">
        <v>7883</v>
      </c>
      <c r="D3558" t="s">
        <v>85</v>
      </c>
      <c r="E3558">
        <v>1588</v>
      </c>
      <c r="F3558" t="s">
        <v>85</v>
      </c>
      <c r="G3558" t="s">
        <v>85</v>
      </c>
    </row>
    <row r="3559" spans="1:7" x14ac:dyDescent="0.3">
      <c r="A3559" t="s">
        <v>7853</v>
      </c>
      <c r="B3559" t="s">
        <v>7859</v>
      </c>
      <c r="C3559" t="s">
        <v>7860</v>
      </c>
      <c r="D3559" t="s">
        <v>88</v>
      </c>
      <c r="E3559">
        <v>10290</v>
      </c>
      <c r="F3559" t="s">
        <v>85</v>
      </c>
      <c r="G3559" t="s">
        <v>85</v>
      </c>
    </row>
    <row r="3560" spans="1:7" x14ac:dyDescent="0.3">
      <c r="A3560" t="s">
        <v>7853</v>
      </c>
      <c r="B3560" t="s">
        <v>7861</v>
      </c>
      <c r="C3560" t="s">
        <v>7862</v>
      </c>
      <c r="D3560" t="s">
        <v>88</v>
      </c>
      <c r="E3560">
        <v>19500</v>
      </c>
      <c r="F3560" t="s">
        <v>1415</v>
      </c>
      <c r="G3560" t="s">
        <v>1415</v>
      </c>
    </row>
    <row r="3561" spans="1:7" x14ac:dyDescent="0.3">
      <c r="A3561" t="s">
        <v>7853</v>
      </c>
      <c r="B3561" t="s">
        <v>7884</v>
      </c>
      <c r="C3561" t="s">
        <v>7885</v>
      </c>
      <c r="D3561" t="s">
        <v>85</v>
      </c>
      <c r="E3561">
        <v>1311</v>
      </c>
      <c r="F3561" t="s">
        <v>85</v>
      </c>
      <c r="G3561" t="s">
        <v>85</v>
      </c>
    </row>
    <row r="3562" spans="1:7" x14ac:dyDescent="0.3">
      <c r="A3562" t="s">
        <v>7853</v>
      </c>
      <c r="B3562" t="s">
        <v>7863</v>
      </c>
      <c r="C3562" t="s">
        <v>7864</v>
      </c>
      <c r="D3562" t="s">
        <v>85</v>
      </c>
      <c r="E3562">
        <v>1650</v>
      </c>
      <c r="F3562" t="s">
        <v>85</v>
      </c>
      <c r="G3562" t="s">
        <v>85</v>
      </c>
    </row>
    <row r="3563" spans="1:7" x14ac:dyDescent="0.3">
      <c r="A3563" t="s">
        <v>7853</v>
      </c>
      <c r="B3563" t="s">
        <v>7886</v>
      </c>
      <c r="C3563" t="s">
        <v>7887</v>
      </c>
      <c r="D3563" t="s">
        <v>88</v>
      </c>
      <c r="E3563">
        <v>15875</v>
      </c>
      <c r="F3563" t="s">
        <v>85</v>
      </c>
      <c r="G3563" t="s">
        <v>85</v>
      </c>
    </row>
    <row r="3564" spans="1:7" x14ac:dyDescent="0.3">
      <c r="A3564" t="s">
        <v>7853</v>
      </c>
      <c r="B3564" t="s">
        <v>7865</v>
      </c>
      <c r="C3564" t="s">
        <v>7866</v>
      </c>
      <c r="D3564" t="s">
        <v>85</v>
      </c>
      <c r="E3564">
        <v>2660</v>
      </c>
      <c r="F3564" t="s">
        <v>85</v>
      </c>
      <c r="G3564" t="s">
        <v>85</v>
      </c>
    </row>
    <row r="3565" spans="1:7" x14ac:dyDescent="0.3">
      <c r="A3565" t="s">
        <v>7853</v>
      </c>
      <c r="B3565" t="s">
        <v>7888</v>
      </c>
      <c r="C3565" t="s">
        <v>7889</v>
      </c>
      <c r="D3565" t="s">
        <v>85</v>
      </c>
      <c r="E3565">
        <v>1930</v>
      </c>
      <c r="F3565" t="s">
        <v>85</v>
      </c>
      <c r="G3565" t="s">
        <v>85</v>
      </c>
    </row>
    <row r="3566" spans="1:7" x14ac:dyDescent="0.3">
      <c r="A3566" t="s">
        <v>7853</v>
      </c>
      <c r="B3566" t="s">
        <v>7890</v>
      </c>
      <c r="C3566" t="s">
        <v>7891</v>
      </c>
      <c r="D3566" t="s">
        <v>88</v>
      </c>
      <c r="E3566">
        <v>11300</v>
      </c>
      <c r="F3566" t="s">
        <v>85</v>
      </c>
      <c r="G3566" t="s">
        <v>85</v>
      </c>
    </row>
    <row r="3567" spans="1:7" x14ac:dyDescent="0.3">
      <c r="A3567" t="s">
        <v>7853</v>
      </c>
      <c r="B3567" t="s">
        <v>7892</v>
      </c>
      <c r="C3567" t="s">
        <v>7893</v>
      </c>
      <c r="D3567" t="s">
        <v>88</v>
      </c>
      <c r="E3567">
        <v>16000</v>
      </c>
      <c r="F3567" t="s">
        <v>85</v>
      </c>
      <c r="G3567" t="s">
        <v>85</v>
      </c>
    </row>
    <row r="3568" spans="1:7" x14ac:dyDescent="0.3">
      <c r="A3568" t="s">
        <v>7853</v>
      </c>
      <c r="B3568" t="s">
        <v>7894</v>
      </c>
      <c r="C3568" t="s">
        <v>7895</v>
      </c>
      <c r="D3568" t="s">
        <v>88</v>
      </c>
      <c r="E3568">
        <v>56800</v>
      </c>
      <c r="F3568" t="s">
        <v>88</v>
      </c>
      <c r="G3568" t="s">
        <v>1475</v>
      </c>
    </row>
    <row r="3569" spans="1:7" x14ac:dyDescent="0.3">
      <c r="A3569" t="s">
        <v>7853</v>
      </c>
      <c r="B3569" t="s">
        <v>7896</v>
      </c>
      <c r="C3569" t="s">
        <v>7897</v>
      </c>
      <c r="D3569" t="s">
        <v>85</v>
      </c>
      <c r="E3569">
        <v>900</v>
      </c>
      <c r="F3569" t="s">
        <v>85</v>
      </c>
      <c r="G3569" t="s">
        <v>85</v>
      </c>
    </row>
    <row r="3570" spans="1:7" x14ac:dyDescent="0.3">
      <c r="A3570" t="s">
        <v>7853</v>
      </c>
      <c r="B3570" t="s">
        <v>7898</v>
      </c>
      <c r="C3570" t="s">
        <v>7899</v>
      </c>
      <c r="D3570" t="s">
        <v>85</v>
      </c>
      <c r="E3570">
        <v>1290</v>
      </c>
      <c r="F3570" t="s">
        <v>85</v>
      </c>
      <c r="G3570" t="s">
        <v>85</v>
      </c>
    </row>
    <row r="3571" spans="1:7" x14ac:dyDescent="0.3">
      <c r="A3571" t="s">
        <v>7853</v>
      </c>
      <c r="B3571" t="s">
        <v>7900</v>
      </c>
      <c r="C3571" t="s">
        <v>7901</v>
      </c>
      <c r="D3571" t="s">
        <v>85</v>
      </c>
      <c r="E3571">
        <v>0</v>
      </c>
      <c r="F3571" t="s">
        <v>85</v>
      </c>
      <c r="G3571" t="s">
        <v>85</v>
      </c>
    </row>
    <row r="3572" spans="1:7" x14ac:dyDescent="0.3">
      <c r="A3572" t="s">
        <v>7853</v>
      </c>
      <c r="B3572" t="s">
        <v>7902</v>
      </c>
      <c r="C3572" t="s">
        <v>7903</v>
      </c>
      <c r="D3572" t="s">
        <v>85</v>
      </c>
      <c r="E3572">
        <v>0</v>
      </c>
      <c r="F3572" t="s">
        <v>85</v>
      </c>
      <c r="G3572" t="s">
        <v>85</v>
      </c>
    </row>
    <row r="3573" spans="1:7" x14ac:dyDescent="0.3">
      <c r="A3573" t="s">
        <v>7853</v>
      </c>
      <c r="B3573" t="s">
        <v>7904</v>
      </c>
      <c r="C3573" t="s">
        <v>7905</v>
      </c>
      <c r="D3573" t="s">
        <v>85</v>
      </c>
      <c r="E3573">
        <v>0</v>
      </c>
      <c r="F3573" t="s">
        <v>85</v>
      </c>
      <c r="G3573" t="s">
        <v>85</v>
      </c>
    </row>
    <row r="3574" spans="1:7" x14ac:dyDescent="0.3">
      <c r="A3574" t="s">
        <v>7853</v>
      </c>
      <c r="B3574" t="s">
        <v>7906</v>
      </c>
      <c r="C3574" t="s">
        <v>7907</v>
      </c>
      <c r="D3574" t="s">
        <v>85</v>
      </c>
      <c r="E3574">
        <v>0</v>
      </c>
      <c r="F3574" t="s">
        <v>85</v>
      </c>
      <c r="G3574" t="s">
        <v>85</v>
      </c>
    </row>
    <row r="3575" spans="1:7" x14ac:dyDescent="0.3">
      <c r="A3575" t="s">
        <v>7853</v>
      </c>
      <c r="B3575" t="s">
        <v>7867</v>
      </c>
      <c r="C3575" t="s">
        <v>7868</v>
      </c>
      <c r="D3575" t="s">
        <v>85</v>
      </c>
      <c r="E3575">
        <v>3060</v>
      </c>
      <c r="F3575" t="s">
        <v>85</v>
      </c>
      <c r="G3575" t="s">
        <v>85</v>
      </c>
    </row>
    <row r="3576" spans="1:7" x14ac:dyDescent="0.3">
      <c r="A3576" t="s">
        <v>4751</v>
      </c>
      <c r="B3576" t="s">
        <v>4752</v>
      </c>
      <c r="C3576" t="s">
        <v>4753</v>
      </c>
      <c r="D3576" t="s">
        <v>85</v>
      </c>
      <c r="E3576">
        <v>700</v>
      </c>
      <c r="F3576" t="s">
        <v>85</v>
      </c>
      <c r="G3576" t="s">
        <v>85</v>
      </c>
    </row>
    <row r="3577" spans="1:7" x14ac:dyDescent="0.3">
      <c r="A3577" t="s">
        <v>7910</v>
      </c>
      <c r="B3577" t="s">
        <v>7913</v>
      </c>
      <c r="C3577" t="s">
        <v>7912</v>
      </c>
      <c r="D3577" t="s">
        <v>85</v>
      </c>
      <c r="E3577">
        <v>900</v>
      </c>
      <c r="F3577" t="s">
        <v>85</v>
      </c>
      <c r="G3577" t="s">
        <v>85</v>
      </c>
    </row>
    <row r="3578" spans="1:7" x14ac:dyDescent="0.3">
      <c r="A3578" t="s">
        <v>4343</v>
      </c>
      <c r="B3578" t="s">
        <v>4471</v>
      </c>
      <c r="C3578" t="s">
        <v>4430</v>
      </c>
      <c r="D3578" t="s">
        <v>88</v>
      </c>
      <c r="E3578">
        <v>10659</v>
      </c>
      <c r="F3578" t="s">
        <v>1415</v>
      </c>
      <c r="G3578" t="s">
        <v>1415</v>
      </c>
    </row>
    <row r="3579" spans="1:7" x14ac:dyDescent="0.3">
      <c r="A3579" t="s">
        <v>7871</v>
      </c>
      <c r="B3579" t="s">
        <v>7872</v>
      </c>
      <c r="C3579" t="s">
        <v>7873</v>
      </c>
      <c r="D3579" t="s">
        <v>85</v>
      </c>
      <c r="E3579">
        <v>576</v>
      </c>
      <c r="F3579" t="s">
        <v>85</v>
      </c>
      <c r="G3579" t="s">
        <v>85</v>
      </c>
    </row>
    <row r="3580" spans="1:7" x14ac:dyDescent="0.3">
      <c r="A3580" t="s">
        <v>7874</v>
      </c>
      <c r="B3580" t="s">
        <v>7875</v>
      </c>
      <c r="C3580" t="s">
        <v>7876</v>
      </c>
      <c r="D3580" t="s">
        <v>85</v>
      </c>
      <c r="E3580">
        <v>0</v>
      </c>
      <c r="F3580" t="s">
        <v>85</v>
      </c>
      <c r="G3580" t="s">
        <v>85</v>
      </c>
    </row>
    <row r="3581" spans="1:7" x14ac:dyDescent="0.3">
      <c r="A3581" t="s">
        <v>4343</v>
      </c>
      <c r="B3581" t="s">
        <v>4418</v>
      </c>
      <c r="C3581" t="s">
        <v>4404</v>
      </c>
      <c r="D3581" t="s">
        <v>88</v>
      </c>
      <c r="E3581">
        <v>19051</v>
      </c>
      <c r="F3581" t="s">
        <v>1415</v>
      </c>
      <c r="G3581" t="s">
        <v>1415</v>
      </c>
    </row>
    <row r="3582" spans="1:7" x14ac:dyDescent="0.3">
      <c r="A3582" t="s">
        <v>7877</v>
      </c>
      <c r="B3582" t="s">
        <v>7878</v>
      </c>
      <c r="C3582" t="s">
        <v>7879</v>
      </c>
      <c r="D3582" t="s">
        <v>85</v>
      </c>
      <c r="E3582">
        <v>0</v>
      </c>
      <c r="F3582" t="s">
        <v>85</v>
      </c>
      <c r="G3582" t="s">
        <v>85</v>
      </c>
    </row>
    <row r="3583" spans="1:7" x14ac:dyDescent="0.3">
      <c r="A3583" t="s">
        <v>2672</v>
      </c>
      <c r="B3583" t="s">
        <v>2673</v>
      </c>
      <c r="C3583" t="s">
        <v>2674</v>
      </c>
      <c r="D3583" t="s">
        <v>88</v>
      </c>
      <c r="E3583">
        <v>98285</v>
      </c>
      <c r="F3583" t="s">
        <v>88</v>
      </c>
      <c r="G3583" t="s">
        <v>1475</v>
      </c>
    </row>
    <row r="3584" spans="1:7" x14ac:dyDescent="0.3">
      <c r="A3584" t="s">
        <v>2662</v>
      </c>
      <c r="B3584" t="s">
        <v>5815</v>
      </c>
      <c r="C3584" t="s">
        <v>5816</v>
      </c>
      <c r="D3584" t="s">
        <v>85</v>
      </c>
      <c r="E3584">
        <v>0</v>
      </c>
      <c r="F3584" t="s">
        <v>85</v>
      </c>
      <c r="G3584" t="s">
        <v>85</v>
      </c>
    </row>
    <row r="3585" spans="1:7" x14ac:dyDescent="0.3">
      <c r="A3585" t="s">
        <v>2131</v>
      </c>
      <c r="B3585" t="s">
        <v>2257</v>
      </c>
      <c r="C3585" t="s">
        <v>2254</v>
      </c>
      <c r="D3585" t="s">
        <v>85</v>
      </c>
      <c r="E3585">
        <v>2722</v>
      </c>
      <c r="F3585" t="s">
        <v>85</v>
      </c>
      <c r="G3585" t="s">
        <v>85</v>
      </c>
    </row>
    <row r="3586" spans="1:7" x14ac:dyDescent="0.3">
      <c r="A3586" t="s">
        <v>7914</v>
      </c>
      <c r="B3586" t="s">
        <v>7915</v>
      </c>
      <c r="C3586" t="s">
        <v>7916</v>
      </c>
      <c r="D3586" t="s">
        <v>88</v>
      </c>
      <c r="E3586">
        <v>24997</v>
      </c>
      <c r="F3586" t="s">
        <v>1415</v>
      </c>
      <c r="G3586" t="s">
        <v>1415</v>
      </c>
    </row>
    <row r="3587" spans="1:7" x14ac:dyDescent="0.3">
      <c r="A3587" t="s">
        <v>7917</v>
      </c>
      <c r="B3587" t="s">
        <v>7918</v>
      </c>
      <c r="C3587" t="s">
        <v>7919</v>
      </c>
      <c r="D3587" t="s">
        <v>85</v>
      </c>
      <c r="E3587">
        <v>0</v>
      </c>
      <c r="F3587" t="s">
        <v>85</v>
      </c>
      <c r="G3587" t="s">
        <v>85</v>
      </c>
    </row>
    <row r="3588" spans="1:7" x14ac:dyDescent="0.3">
      <c r="A3588" t="s">
        <v>3998</v>
      </c>
      <c r="B3588" t="s">
        <v>3999</v>
      </c>
      <c r="C3588" t="s">
        <v>4000</v>
      </c>
      <c r="D3588" t="s">
        <v>85</v>
      </c>
      <c r="E3588">
        <v>0</v>
      </c>
      <c r="F3588" t="s">
        <v>85</v>
      </c>
      <c r="G3588" t="s">
        <v>85</v>
      </c>
    </row>
    <row r="3589" spans="1:7" x14ac:dyDescent="0.3">
      <c r="A3589" t="s">
        <v>1982</v>
      </c>
      <c r="B3589" t="s">
        <v>1983</v>
      </c>
      <c r="C3589" t="s">
        <v>490</v>
      </c>
      <c r="D3589" t="s">
        <v>85</v>
      </c>
      <c r="E3589">
        <v>2500</v>
      </c>
      <c r="F3589" t="s">
        <v>85</v>
      </c>
      <c r="G3589" t="s">
        <v>85</v>
      </c>
    </row>
    <row r="3590" spans="1:7" x14ac:dyDescent="0.3">
      <c r="A3590" t="s">
        <v>7927</v>
      </c>
      <c r="B3590" t="s">
        <v>7929</v>
      </c>
      <c r="C3590" t="s">
        <v>7930</v>
      </c>
      <c r="D3590" t="s">
        <v>85</v>
      </c>
      <c r="E3590">
        <v>2525</v>
      </c>
      <c r="F3590" t="s">
        <v>85</v>
      </c>
      <c r="G3590" t="s">
        <v>85</v>
      </c>
    </row>
    <row r="3591" spans="1:7" x14ac:dyDescent="0.3">
      <c r="A3591" t="s">
        <v>3617</v>
      </c>
      <c r="B3591" t="s">
        <v>3620</v>
      </c>
      <c r="C3591" t="s">
        <v>597</v>
      </c>
      <c r="D3591" t="s">
        <v>88</v>
      </c>
      <c r="E3591">
        <v>7800</v>
      </c>
      <c r="F3591" t="s">
        <v>1415</v>
      </c>
      <c r="G3591" t="s">
        <v>1415</v>
      </c>
    </row>
    <row r="3592" spans="1:7" x14ac:dyDescent="0.3">
      <c r="A3592" t="s">
        <v>3621</v>
      </c>
      <c r="B3592" t="s">
        <v>3620</v>
      </c>
      <c r="C3592" t="s">
        <v>597</v>
      </c>
      <c r="D3592" t="s">
        <v>88</v>
      </c>
      <c r="E3592">
        <v>7800</v>
      </c>
      <c r="F3592" t="s">
        <v>1415</v>
      </c>
      <c r="G3592" t="s">
        <v>1415</v>
      </c>
    </row>
    <row r="3593" spans="1:7" x14ac:dyDescent="0.3">
      <c r="A3593" t="s">
        <v>2621</v>
      </c>
      <c r="B3593" t="s">
        <v>7923</v>
      </c>
      <c r="C3593" t="s">
        <v>7924</v>
      </c>
      <c r="D3593" t="s">
        <v>85</v>
      </c>
      <c r="E3593">
        <v>0</v>
      </c>
      <c r="F3593" t="s">
        <v>85</v>
      </c>
      <c r="G3593" t="s">
        <v>85</v>
      </c>
    </row>
    <row r="3594" spans="1:7" x14ac:dyDescent="0.3">
      <c r="A3594" t="s">
        <v>2621</v>
      </c>
      <c r="B3594" t="s">
        <v>7925</v>
      </c>
      <c r="C3594" t="s">
        <v>7926</v>
      </c>
      <c r="D3594" t="s">
        <v>85</v>
      </c>
      <c r="E3594">
        <v>1000</v>
      </c>
      <c r="F3594" t="s">
        <v>85</v>
      </c>
      <c r="G3594" t="s">
        <v>85</v>
      </c>
    </row>
    <row r="3595" spans="1:7" x14ac:dyDescent="0.3">
      <c r="A3595" t="s">
        <v>7927</v>
      </c>
      <c r="B3595" t="s">
        <v>9024</v>
      </c>
      <c r="C3595" t="s">
        <v>7928</v>
      </c>
      <c r="D3595" t="s">
        <v>85</v>
      </c>
      <c r="E3595">
        <v>1850</v>
      </c>
      <c r="F3595" t="s">
        <v>85</v>
      </c>
      <c r="G3595" t="s">
        <v>85</v>
      </c>
    </row>
    <row r="3596" spans="1:7" x14ac:dyDescent="0.3">
      <c r="A3596" t="s">
        <v>2621</v>
      </c>
      <c r="B3596" t="s">
        <v>7931</v>
      </c>
      <c r="C3596" t="s">
        <v>7932</v>
      </c>
      <c r="D3596" t="s">
        <v>85</v>
      </c>
      <c r="E3596">
        <v>1090</v>
      </c>
      <c r="F3596" t="s">
        <v>85</v>
      </c>
      <c r="G3596" t="s">
        <v>85</v>
      </c>
    </row>
    <row r="3597" spans="1:7" x14ac:dyDescent="0.3">
      <c r="A3597" t="s">
        <v>2026</v>
      </c>
      <c r="B3597" t="s">
        <v>5534</v>
      </c>
      <c r="C3597" t="s">
        <v>5532</v>
      </c>
      <c r="D3597" t="s">
        <v>88</v>
      </c>
      <c r="E3597">
        <v>7800</v>
      </c>
      <c r="F3597" t="s">
        <v>1415</v>
      </c>
      <c r="G3597" t="s">
        <v>1415</v>
      </c>
    </row>
    <row r="3598" spans="1:7" x14ac:dyDescent="0.3">
      <c r="A3598" t="s">
        <v>2026</v>
      </c>
      <c r="B3598" t="s">
        <v>5535</v>
      </c>
      <c r="C3598" t="s">
        <v>5532</v>
      </c>
      <c r="D3598" t="s">
        <v>88</v>
      </c>
      <c r="E3598">
        <v>7800</v>
      </c>
      <c r="F3598" t="s">
        <v>1415</v>
      </c>
      <c r="G3598" t="s">
        <v>1415</v>
      </c>
    </row>
    <row r="3599" spans="1:7" x14ac:dyDescent="0.3">
      <c r="A3599" t="s">
        <v>2621</v>
      </c>
      <c r="B3599" t="s">
        <v>7935</v>
      </c>
      <c r="C3599" t="s">
        <v>7936</v>
      </c>
      <c r="D3599" t="s">
        <v>85</v>
      </c>
      <c r="E3599">
        <v>840</v>
      </c>
      <c r="F3599" t="s">
        <v>85</v>
      </c>
      <c r="G3599" t="s">
        <v>85</v>
      </c>
    </row>
    <row r="3600" spans="1:7" x14ac:dyDescent="0.3">
      <c r="A3600" t="s">
        <v>1982</v>
      </c>
      <c r="B3600" t="s">
        <v>4034</v>
      </c>
      <c r="C3600" t="s">
        <v>4032</v>
      </c>
      <c r="D3600" t="s">
        <v>88</v>
      </c>
      <c r="E3600">
        <v>13000</v>
      </c>
      <c r="F3600" t="s">
        <v>1415</v>
      </c>
      <c r="G3600" t="s">
        <v>1415</v>
      </c>
    </row>
    <row r="3601" spans="1:7" x14ac:dyDescent="0.3">
      <c r="A3601" t="s">
        <v>2026</v>
      </c>
      <c r="B3601" t="s">
        <v>2031</v>
      </c>
      <c r="C3601" t="s">
        <v>481</v>
      </c>
      <c r="D3601" t="s">
        <v>85</v>
      </c>
      <c r="E3601">
        <v>4300</v>
      </c>
      <c r="F3601" t="s">
        <v>85</v>
      </c>
      <c r="G3601" t="s">
        <v>85</v>
      </c>
    </row>
    <row r="3602" spans="1:7" x14ac:dyDescent="0.3">
      <c r="A3602" t="s">
        <v>7937</v>
      </c>
      <c r="B3602" t="s">
        <v>7940</v>
      </c>
      <c r="C3602" t="s">
        <v>7938</v>
      </c>
      <c r="D3602" t="s">
        <v>85</v>
      </c>
      <c r="E3602">
        <v>700</v>
      </c>
      <c r="F3602" t="s">
        <v>85</v>
      </c>
      <c r="G3602" t="s">
        <v>85</v>
      </c>
    </row>
    <row r="3603" spans="1:7" x14ac:dyDescent="0.3">
      <c r="A3603" t="s">
        <v>6689</v>
      </c>
      <c r="B3603" t="s">
        <v>7942</v>
      </c>
      <c r="C3603" t="s">
        <v>7943</v>
      </c>
      <c r="D3603" t="s">
        <v>85</v>
      </c>
      <c r="E3603">
        <v>0</v>
      </c>
      <c r="F3603" t="s">
        <v>85</v>
      </c>
      <c r="G3603" t="s">
        <v>85</v>
      </c>
    </row>
    <row r="3604" spans="1:7" x14ac:dyDescent="0.3">
      <c r="A3604" t="s">
        <v>7948</v>
      </c>
      <c r="B3604" t="s">
        <v>7949</v>
      </c>
      <c r="C3604" t="s">
        <v>7950</v>
      </c>
      <c r="D3604" t="s">
        <v>85</v>
      </c>
      <c r="E3604">
        <v>0</v>
      </c>
      <c r="F3604" t="s">
        <v>85</v>
      </c>
      <c r="G3604" t="s">
        <v>85</v>
      </c>
    </row>
    <row r="3605" spans="1:7" x14ac:dyDescent="0.3">
      <c r="A3605" t="s">
        <v>1462</v>
      </c>
      <c r="B3605" t="s">
        <v>7951</v>
      </c>
      <c r="C3605" t="s">
        <v>7951</v>
      </c>
      <c r="D3605" t="s">
        <v>85</v>
      </c>
      <c r="E3605">
        <v>0</v>
      </c>
      <c r="F3605" t="s">
        <v>85</v>
      </c>
      <c r="G3605" t="s">
        <v>85</v>
      </c>
    </row>
    <row r="3606" spans="1:7" x14ac:dyDescent="0.3">
      <c r="A3606" t="s">
        <v>7952</v>
      </c>
      <c r="B3606" t="s">
        <v>7953</v>
      </c>
      <c r="C3606" t="s">
        <v>7954</v>
      </c>
      <c r="D3606" t="s">
        <v>85</v>
      </c>
      <c r="E3606">
        <v>0</v>
      </c>
      <c r="F3606" t="s">
        <v>85</v>
      </c>
      <c r="G3606" t="s">
        <v>85</v>
      </c>
    </row>
  </sheetData>
  <pageMargins left="0.7" right="0.7" top="0.75" bottom="0.75" header="0.3" footer="0.3"/>
  <headerFooter>
    <oddFooter>&amp;L_x000D_&amp;1#&amp;"Calibri"&amp;14&amp;K000000 NATS Internal</oddFooter>
  </headerFooter>
  <tableParts count="1">
    <tablePart r:id="rId1"/>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dimension ref="A1:J70"/>
  <sheetViews>
    <sheetView workbookViewId="0"/>
  </sheetViews>
  <sheetFormatPr defaultColWidth="10.6640625" defaultRowHeight="14.4" x14ac:dyDescent="0.3"/>
  <cols>
    <col min="1" max="1" width="130.33203125" style="2" customWidth="1"/>
    <col min="2" max="2" width="10.6640625" style="2"/>
    <col min="3" max="3" width="104" style="2" customWidth="1"/>
    <col min="4" max="16384" width="10.6640625" style="2"/>
  </cols>
  <sheetData>
    <row r="1" spans="1:10" x14ac:dyDescent="0.3">
      <c r="A1" s="4"/>
      <c r="B1" s="4"/>
      <c r="C1" s="22"/>
    </row>
    <row r="2" spans="1:10" x14ac:dyDescent="0.3">
      <c r="A2" s="5" t="s">
        <v>7955</v>
      </c>
      <c r="B2" s="4"/>
      <c r="C2" s="4"/>
    </row>
    <row r="3" spans="1:10" x14ac:dyDescent="0.3">
      <c r="A3" s="7" t="s">
        <v>7956</v>
      </c>
      <c r="B3" s="4"/>
      <c r="C3" s="23"/>
    </row>
    <row r="4" spans="1:10" x14ac:dyDescent="0.3">
      <c r="A4" s="7" t="s">
        <v>7957</v>
      </c>
      <c r="B4" s="4"/>
      <c r="C4" s="4"/>
    </row>
    <row r="5" spans="1:10" x14ac:dyDescent="0.3">
      <c r="A5" s="7" t="s">
        <v>7958</v>
      </c>
      <c r="B5" s="4"/>
      <c r="C5" s="24"/>
    </row>
    <row r="6" spans="1:10" x14ac:dyDescent="0.3">
      <c r="A6" s="7" t="s">
        <v>7959</v>
      </c>
      <c r="B6" s="4"/>
      <c r="C6" s="4"/>
    </row>
    <row r="7" spans="1:10" x14ac:dyDescent="0.3">
      <c r="A7" s="7" t="s">
        <v>7960</v>
      </c>
      <c r="B7" s="4"/>
      <c r="C7" s="4"/>
    </row>
    <row r="8" spans="1:10" x14ac:dyDescent="0.3">
      <c r="A8" s="7" t="s">
        <v>7961</v>
      </c>
      <c r="B8" s="4"/>
      <c r="C8" s="4"/>
    </row>
    <row r="9" spans="1:10" x14ac:dyDescent="0.3">
      <c r="A9" s="7" t="s">
        <v>7962</v>
      </c>
      <c r="B9" s="4"/>
      <c r="C9" s="24"/>
    </row>
    <row r="10" spans="1:10" x14ac:dyDescent="0.3">
      <c r="A10" s="6" t="s">
        <v>7963</v>
      </c>
      <c r="B10" s="4"/>
      <c r="C10" s="4"/>
      <c r="J10" s="3"/>
    </row>
    <row r="11" spans="1:10" x14ac:dyDescent="0.3">
      <c r="A11" s="7" t="s">
        <v>7964</v>
      </c>
      <c r="B11" s="4"/>
      <c r="C11" s="22"/>
    </row>
    <row r="12" spans="1:10" x14ac:dyDescent="0.3">
      <c r="A12" s="7" t="s">
        <v>7965</v>
      </c>
      <c r="B12" s="4"/>
      <c r="C12" s="4"/>
    </row>
    <row r="13" spans="1:10" x14ac:dyDescent="0.3">
      <c r="A13" s="7" t="s">
        <v>7966</v>
      </c>
      <c r="B13" s="4"/>
      <c r="C13" s="24"/>
    </row>
    <row r="14" spans="1:10" x14ac:dyDescent="0.3">
      <c r="A14" s="7" t="s">
        <v>7967</v>
      </c>
      <c r="B14" s="4"/>
      <c r="C14" s="23"/>
    </row>
    <row r="15" spans="1:10" x14ac:dyDescent="0.3">
      <c r="A15" s="7" t="s">
        <v>7968</v>
      </c>
      <c r="B15" s="4"/>
      <c r="C15" s="24"/>
    </row>
    <row r="16" spans="1:10" x14ac:dyDescent="0.3">
      <c r="A16" s="8" t="s">
        <v>7969</v>
      </c>
      <c r="B16" s="4"/>
      <c r="C16" s="23"/>
    </row>
    <row r="17" spans="1:3" x14ac:dyDescent="0.3">
      <c r="A17" s="9"/>
      <c r="B17" s="4"/>
      <c r="C17" s="24"/>
    </row>
    <row r="18" spans="1:3" x14ac:dyDescent="0.3">
      <c r="A18" s="5" t="s">
        <v>7970</v>
      </c>
      <c r="B18" s="4"/>
      <c r="C18" s="23"/>
    </row>
    <row r="19" spans="1:3" x14ac:dyDescent="0.3">
      <c r="A19" s="7" t="s">
        <v>7971</v>
      </c>
      <c r="B19" s="4"/>
      <c r="C19" s="24"/>
    </row>
    <row r="20" spans="1:3" x14ac:dyDescent="0.3">
      <c r="A20" s="7" t="s">
        <v>7972</v>
      </c>
      <c r="B20" s="4"/>
      <c r="C20" s="23"/>
    </row>
    <row r="21" spans="1:3" x14ac:dyDescent="0.3">
      <c r="A21" s="7" t="s">
        <v>7973</v>
      </c>
      <c r="B21" s="4"/>
      <c r="C21" s="24"/>
    </row>
    <row r="22" spans="1:3" x14ac:dyDescent="0.3">
      <c r="A22" s="7" t="s">
        <v>7967</v>
      </c>
      <c r="B22" s="4"/>
      <c r="C22" s="23"/>
    </row>
    <row r="23" spans="1:3" x14ac:dyDescent="0.3">
      <c r="A23" s="7" t="s">
        <v>7969</v>
      </c>
      <c r="B23" s="4"/>
      <c r="C23" s="24"/>
    </row>
    <row r="24" spans="1:3" x14ac:dyDescent="0.3">
      <c r="A24" s="8" t="s">
        <v>7968</v>
      </c>
      <c r="B24" s="4"/>
      <c r="C24" s="23"/>
    </row>
    <row r="25" spans="1:3" x14ac:dyDescent="0.3">
      <c r="A25" s="9"/>
      <c r="B25" s="4"/>
      <c r="C25" s="24"/>
    </row>
    <row r="26" spans="1:3" x14ac:dyDescent="0.3">
      <c r="A26" s="5" t="s">
        <v>7974</v>
      </c>
      <c r="B26" s="4"/>
      <c r="C26" s="10"/>
    </row>
    <row r="27" spans="1:3" x14ac:dyDescent="0.3">
      <c r="A27" s="7" t="s">
        <v>7975</v>
      </c>
      <c r="B27" s="4"/>
      <c r="C27" s="4"/>
    </row>
    <row r="28" spans="1:3" x14ac:dyDescent="0.3">
      <c r="A28" s="7" t="s">
        <v>7976</v>
      </c>
      <c r="B28" s="4"/>
      <c r="C28" s="10"/>
    </row>
    <row r="29" spans="1:3" x14ac:dyDescent="0.3">
      <c r="A29" s="7" t="s">
        <v>7977</v>
      </c>
      <c r="B29" s="4"/>
      <c r="C29" s="4"/>
    </row>
    <row r="30" spans="1:3" x14ac:dyDescent="0.3">
      <c r="A30" s="8" t="s">
        <v>7978</v>
      </c>
      <c r="B30" s="4"/>
      <c r="C30" s="11"/>
    </row>
    <row r="31" spans="1:3" x14ac:dyDescent="0.3">
      <c r="A31" s="21" t="s">
        <v>7979</v>
      </c>
      <c r="B31" s="12"/>
      <c r="C31" s="12"/>
    </row>
    <row r="32" spans="1:3" x14ac:dyDescent="0.3">
      <c r="A32" s="21"/>
      <c r="B32" s="12"/>
      <c r="C32" s="12"/>
    </row>
    <row r="33" spans="1:3" x14ac:dyDescent="0.3">
      <c r="A33" s="21"/>
      <c r="B33" s="12"/>
      <c r="C33" s="12"/>
    </row>
    <row r="34" spans="1:3" x14ac:dyDescent="0.3">
      <c r="A34" s="21"/>
      <c r="B34" s="12"/>
      <c r="C34" s="12"/>
    </row>
    <row r="35" spans="1:3" x14ac:dyDescent="0.3">
      <c r="A35" s="13" t="s">
        <v>7980</v>
      </c>
      <c r="B35" s="12"/>
      <c r="C35" s="12"/>
    </row>
    <row r="36" spans="1:3" ht="5.25" customHeight="1" x14ac:dyDescent="0.3">
      <c r="A36" s="14"/>
      <c r="B36" s="12"/>
      <c r="C36" s="12"/>
    </row>
    <row r="37" spans="1:3" ht="53.4" x14ac:dyDescent="0.3">
      <c r="A37" s="15" t="s">
        <v>7981</v>
      </c>
      <c r="B37" s="12"/>
      <c r="C37" s="12"/>
    </row>
    <row r="38" spans="1:3" ht="3" customHeight="1" x14ac:dyDescent="0.3">
      <c r="A38" s="14"/>
      <c r="B38" s="12"/>
      <c r="C38" s="12"/>
    </row>
    <row r="39" spans="1:3" ht="26.4" x14ac:dyDescent="0.3">
      <c r="A39" s="16" t="s">
        <v>7982</v>
      </c>
      <c r="B39" s="12"/>
      <c r="C39" s="12"/>
    </row>
    <row r="40" spans="1:3" ht="37.5" customHeight="1" x14ac:dyDescent="0.3">
      <c r="A40" s="15" t="s">
        <v>7983</v>
      </c>
      <c r="B40" s="12"/>
      <c r="C40" s="12"/>
    </row>
    <row r="41" spans="1:3" ht="26.4" x14ac:dyDescent="0.3">
      <c r="A41" s="17" t="s">
        <v>7984</v>
      </c>
      <c r="B41" s="12"/>
      <c r="C41" s="12"/>
    </row>
    <row r="42" spans="1:3" x14ac:dyDescent="0.3">
      <c r="A42" s="12"/>
      <c r="B42" s="12"/>
    </row>
    <row r="43" spans="1:3" x14ac:dyDescent="0.3">
      <c r="A43" s="18" t="s">
        <v>7985</v>
      </c>
      <c r="B43" s="12"/>
    </row>
    <row r="44" spans="1:3" ht="6" customHeight="1" x14ac:dyDescent="0.3">
      <c r="A44" s="14"/>
      <c r="B44" s="12"/>
    </row>
    <row r="45" spans="1:3" ht="40.200000000000003" x14ac:dyDescent="0.3">
      <c r="A45" s="19" t="s">
        <v>7986</v>
      </c>
      <c r="B45" s="12"/>
    </row>
    <row r="46" spans="1:3" ht="7.5" customHeight="1" x14ac:dyDescent="0.3">
      <c r="A46" s="15"/>
      <c r="B46" s="12"/>
    </row>
    <row r="47" spans="1:3" ht="40.200000000000003" x14ac:dyDescent="0.3">
      <c r="A47" s="19" t="s">
        <v>7987</v>
      </c>
      <c r="B47" s="12"/>
    </row>
    <row r="48" spans="1:3" ht="11.25" customHeight="1" x14ac:dyDescent="0.3">
      <c r="A48" s="15"/>
      <c r="B48" s="12"/>
    </row>
    <row r="49" spans="1:3" ht="27" x14ac:dyDescent="0.3">
      <c r="A49" s="19" t="s">
        <v>7988</v>
      </c>
      <c r="B49" s="12"/>
    </row>
    <row r="50" spans="1:3" ht="21.75" customHeight="1" x14ac:dyDescent="0.3">
      <c r="A50" s="19" t="s">
        <v>7989</v>
      </c>
      <c r="B50" s="12"/>
    </row>
    <row r="51" spans="1:3" ht="11.25" customHeight="1" x14ac:dyDescent="0.3">
      <c r="A51" s="15"/>
      <c r="B51" s="12"/>
    </row>
    <row r="52" spans="1:3" ht="27" x14ac:dyDescent="0.3">
      <c r="A52" s="19" t="s">
        <v>7990</v>
      </c>
      <c r="B52" s="12"/>
    </row>
    <row r="53" spans="1:3" ht="8.25" customHeight="1" x14ac:dyDescent="0.3">
      <c r="A53" s="15"/>
      <c r="B53" s="12"/>
    </row>
    <row r="54" spans="1:3" ht="27" x14ac:dyDescent="0.3">
      <c r="A54" s="19" t="s">
        <v>7991</v>
      </c>
      <c r="B54" s="12"/>
    </row>
    <row r="55" spans="1:3" ht="6" customHeight="1" x14ac:dyDescent="0.3">
      <c r="A55" s="15"/>
      <c r="B55" s="12"/>
    </row>
    <row r="56" spans="1:3" ht="27" x14ac:dyDescent="0.3">
      <c r="A56" s="20" t="s">
        <v>7992</v>
      </c>
      <c r="B56" s="12"/>
    </row>
    <row r="57" spans="1:3" x14ac:dyDescent="0.3">
      <c r="B57" s="12"/>
    </row>
    <row r="58" spans="1:3" x14ac:dyDescent="0.3">
      <c r="B58" s="12"/>
    </row>
    <row r="59" spans="1:3" x14ac:dyDescent="0.3">
      <c r="B59" s="12"/>
    </row>
    <row r="60" spans="1:3" x14ac:dyDescent="0.3">
      <c r="B60" s="12"/>
    </row>
    <row r="61" spans="1:3" x14ac:dyDescent="0.3">
      <c r="B61" s="12"/>
    </row>
    <row r="62" spans="1:3" x14ac:dyDescent="0.3">
      <c r="B62" s="12"/>
      <c r="C62" s="12"/>
    </row>
    <row r="63" spans="1:3" x14ac:dyDescent="0.3">
      <c r="B63" s="12"/>
      <c r="C63" s="12"/>
    </row>
    <row r="64" spans="1:3" x14ac:dyDescent="0.3">
      <c r="B64" s="12"/>
      <c r="C64" s="12"/>
    </row>
    <row r="65" spans="2:3" x14ac:dyDescent="0.3">
      <c r="B65" s="12"/>
      <c r="C65" s="12"/>
    </row>
    <row r="69" spans="2:3" ht="7.5" customHeight="1" x14ac:dyDescent="0.3"/>
    <row r="70" spans="2:3" ht="18.75" customHeight="1" x14ac:dyDescent="0.3"/>
  </sheetData>
  <phoneticPr fontId="8" type="noConversion"/>
  <pageMargins left="0.41666666666666669" right="0.75" top="0.55555555555555558" bottom="0.875" header="0.5" footer="0.5"/>
  <pageSetup paperSize="9" orientation="landscape" horizontalDpi="4294967292" verticalDpi="4294967292" r:id="rId1"/>
  <headerFooter>
    <oddFooter>&amp;L_x000D_&amp;1#&amp;"Calibri"&amp;14&amp;K000000 NATS Internal</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dimension ref="A1:B30"/>
  <sheetViews>
    <sheetView workbookViewId="0">
      <selection activeCell="A3" sqref="A3"/>
    </sheetView>
  </sheetViews>
  <sheetFormatPr defaultRowHeight="14.4" x14ac:dyDescent="0.3"/>
  <cols>
    <col min="1" max="1" width="15.6640625" bestFit="1" customWidth="1"/>
    <col min="2" max="2" width="98.33203125" style="33" bestFit="1" customWidth="1"/>
  </cols>
  <sheetData>
    <row r="1" spans="1:2" ht="18.600000000000001" thickBot="1" x14ac:dyDescent="0.4">
      <c r="A1" s="85" t="s">
        <v>7993</v>
      </c>
      <c r="B1" s="85"/>
    </row>
    <row r="2" spans="1:2" x14ac:dyDescent="0.3">
      <c r="A2" s="44" t="s">
        <v>7994</v>
      </c>
      <c r="B2" s="45" t="s">
        <v>7995</v>
      </c>
    </row>
    <row r="3" spans="1:2" ht="28.8" x14ac:dyDescent="0.3">
      <c r="A3" s="34">
        <v>43857</v>
      </c>
      <c r="B3" s="35" t="s">
        <v>7996</v>
      </c>
    </row>
    <row r="4" spans="1:2" ht="28.8" x14ac:dyDescent="0.3">
      <c r="A4" s="42">
        <v>43905</v>
      </c>
      <c r="B4" s="35" t="s">
        <v>7997</v>
      </c>
    </row>
    <row r="5" spans="1:2" x14ac:dyDescent="0.3">
      <c r="A5" s="43">
        <v>43974</v>
      </c>
      <c r="B5" s="35" t="s">
        <v>7998</v>
      </c>
    </row>
    <row r="6" spans="1:2" x14ac:dyDescent="0.3">
      <c r="A6" s="36"/>
      <c r="B6" s="35"/>
    </row>
    <row r="7" spans="1:2" x14ac:dyDescent="0.3">
      <c r="A7" s="36"/>
      <c r="B7" s="35"/>
    </row>
    <row r="8" spans="1:2" x14ac:dyDescent="0.3">
      <c r="A8" s="36"/>
      <c r="B8" s="35"/>
    </row>
    <row r="9" spans="1:2" x14ac:dyDescent="0.3">
      <c r="A9" s="36"/>
      <c r="B9" s="35"/>
    </row>
    <row r="10" spans="1:2" x14ac:dyDescent="0.3">
      <c r="A10" s="36"/>
      <c r="B10" s="35"/>
    </row>
    <row r="11" spans="1:2" x14ac:dyDescent="0.3">
      <c r="A11" s="36"/>
      <c r="B11" s="35"/>
    </row>
    <row r="12" spans="1:2" x14ac:dyDescent="0.3">
      <c r="A12" s="36"/>
      <c r="B12" s="35"/>
    </row>
    <row r="13" spans="1:2" x14ac:dyDescent="0.3">
      <c r="A13" s="36"/>
      <c r="B13" s="35"/>
    </row>
    <row r="14" spans="1:2" x14ac:dyDescent="0.3">
      <c r="A14" s="36"/>
      <c r="B14" s="35"/>
    </row>
    <row r="15" spans="1:2" x14ac:dyDescent="0.3">
      <c r="A15" s="36"/>
      <c r="B15" s="35"/>
    </row>
    <row r="16" spans="1:2" x14ac:dyDescent="0.3">
      <c r="A16" s="36"/>
      <c r="B16" s="35"/>
    </row>
    <row r="17" spans="1:2" x14ac:dyDescent="0.3">
      <c r="A17" s="36"/>
      <c r="B17" s="35"/>
    </row>
    <row r="18" spans="1:2" x14ac:dyDescent="0.3">
      <c r="A18" s="36"/>
      <c r="B18" s="35"/>
    </row>
    <row r="19" spans="1:2" x14ac:dyDescent="0.3">
      <c r="A19" s="36"/>
      <c r="B19" s="35"/>
    </row>
    <row r="20" spans="1:2" x14ac:dyDescent="0.3">
      <c r="A20" s="36"/>
      <c r="B20" s="35"/>
    </row>
    <row r="21" spans="1:2" x14ac:dyDescent="0.3">
      <c r="A21" s="36"/>
      <c r="B21" s="35"/>
    </row>
    <row r="22" spans="1:2" x14ac:dyDescent="0.3">
      <c r="A22" s="36"/>
      <c r="B22" s="35"/>
    </row>
    <row r="23" spans="1:2" x14ac:dyDescent="0.3">
      <c r="A23" s="36"/>
      <c r="B23" s="35"/>
    </row>
    <row r="24" spans="1:2" x14ac:dyDescent="0.3">
      <c r="A24" s="36"/>
      <c r="B24" s="35"/>
    </row>
    <row r="25" spans="1:2" x14ac:dyDescent="0.3">
      <c r="A25" s="36"/>
      <c r="B25" s="35"/>
    </row>
    <row r="26" spans="1:2" x14ac:dyDescent="0.3">
      <c r="A26" s="36"/>
      <c r="B26" s="35"/>
    </row>
    <row r="27" spans="1:2" x14ac:dyDescent="0.3">
      <c r="A27" s="36"/>
      <c r="B27" s="35"/>
    </row>
    <row r="28" spans="1:2" x14ac:dyDescent="0.3">
      <c r="A28" s="36"/>
      <c r="B28" s="35"/>
    </row>
    <row r="29" spans="1:2" x14ac:dyDescent="0.3">
      <c r="A29" s="36"/>
      <c r="B29" s="35"/>
    </row>
    <row r="30" spans="1:2" ht="15" thickBot="1" x14ac:dyDescent="0.35">
      <c r="A30" s="37"/>
      <c r="B30" s="38"/>
    </row>
  </sheetData>
  <mergeCells count="1">
    <mergeCell ref="A1:B1"/>
  </mergeCells>
  <pageMargins left="0.7" right="0.7" top="0.75" bottom="0.75" header="0.3" footer="0.3"/>
  <pageSetup paperSize="9" orientation="portrait" r:id="rId1"/>
  <headerFooter>
    <oddFooter>&amp;L_x000D_&amp;1#&amp;"Calibri"&amp;14&amp;K000000 NATS Internal</oddFooter>
  </headerFooter>
</worksheet>
</file>

<file path=docMetadata/LabelInfo.xml><?xml version="1.0" encoding="utf-8"?>
<clbl:labelList xmlns:clbl="http://schemas.microsoft.com/office/2020/mipLabelMetadata">
  <clbl:label id="{8b6873bd-49bd-4f10-8045-e45b267b0feb}" enabled="1" method="Standard" siteId="{6712909a-9dfb-4378-aeb0-b8dd26df7eda}"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1ST</vt:lpstr>
      <vt:lpstr>2ND</vt:lpstr>
      <vt:lpstr>3RD</vt:lpstr>
      <vt:lpstr>4TH</vt:lpstr>
      <vt:lpstr>5TH</vt:lpstr>
      <vt:lpstr>6TH</vt:lpstr>
      <vt:lpstr>7TH</vt:lpstr>
      <vt:lpstr>8TH</vt:lpstr>
      <vt:lpstr>9TH</vt:lpstr>
      <vt:lpstr>10TH</vt:lpstr>
      <vt:lpstr>11TH</vt:lpstr>
      <vt:lpstr>12TH</vt:lpstr>
      <vt:lpstr>13TH</vt:lpstr>
      <vt:lpstr>14TH</vt:lpstr>
      <vt:lpstr>15TH</vt:lpstr>
      <vt:lpstr>16TH</vt:lpstr>
      <vt:lpstr>17TH</vt:lpstr>
      <vt:lpstr>18TH</vt:lpstr>
      <vt:lpstr>19TH</vt:lpstr>
      <vt:lpstr>20TH</vt:lpstr>
      <vt:lpstr>21ST</vt:lpstr>
      <vt:lpstr>22ND</vt:lpstr>
      <vt:lpstr>23RD</vt:lpstr>
      <vt:lpstr>24TH</vt:lpstr>
      <vt:lpstr>25TH</vt:lpstr>
      <vt:lpstr>26TH</vt:lpstr>
      <vt:lpstr>27TH</vt:lpstr>
      <vt:lpstr>28TH</vt:lpstr>
      <vt:lpstr>29TH</vt:lpstr>
      <vt:lpstr>30TH</vt:lpstr>
      <vt:lpstr>31ST</vt:lpstr>
      <vt:lpstr>Monthly Report</vt:lpstr>
      <vt:lpstr>Callsign Database</vt:lpstr>
      <vt:lpstr>Registration Database</vt:lpstr>
      <vt:lpstr>WTC Database</vt:lpstr>
      <vt:lpstr>Code Key</vt:lpstr>
      <vt:lpstr>CHANGE LOG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DAILY MOVEMENT LOG</dc:title>
  <dc:subject/>
  <dc:creator>CLDA AIR TRAFFIC</dc:creator>
  <cp:keywords/>
  <dc:description/>
  <cp:lastModifiedBy>Øhai Itzme.</cp:lastModifiedBy>
  <cp:revision>1</cp:revision>
  <dcterms:created xsi:type="dcterms:W3CDTF">2012-03-15T16:45:58Z</dcterms:created>
  <dcterms:modified xsi:type="dcterms:W3CDTF">2025-09-01T12:50:04Z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b6873bd-49bd-4f10-8045-e45b267b0feb_Enabled">
    <vt:lpwstr>true</vt:lpwstr>
  </property>
  <property fmtid="{D5CDD505-2E9C-101B-9397-08002B2CF9AE}" pid="3" name="MSIP_Label_8b6873bd-49bd-4f10-8045-e45b267b0feb_SetDate">
    <vt:lpwstr>2022-10-14T14:19:17Z</vt:lpwstr>
  </property>
  <property fmtid="{D5CDD505-2E9C-101B-9397-08002B2CF9AE}" pid="4" name="MSIP_Label_8b6873bd-49bd-4f10-8045-e45b267b0feb_Method">
    <vt:lpwstr>Standard</vt:lpwstr>
  </property>
  <property fmtid="{D5CDD505-2E9C-101B-9397-08002B2CF9AE}" pid="5" name="MSIP_Label_8b6873bd-49bd-4f10-8045-e45b267b0feb_Name">
    <vt:lpwstr>NATS Internal</vt:lpwstr>
  </property>
  <property fmtid="{D5CDD505-2E9C-101B-9397-08002B2CF9AE}" pid="6" name="MSIP_Label_8b6873bd-49bd-4f10-8045-e45b267b0feb_SiteId">
    <vt:lpwstr>6712909a-9dfb-4378-aeb0-b8dd26df7eda</vt:lpwstr>
  </property>
  <property fmtid="{D5CDD505-2E9C-101B-9397-08002B2CF9AE}" pid="7" name="MSIP_Label_8b6873bd-49bd-4f10-8045-e45b267b0feb_ActionId">
    <vt:lpwstr>94610b17-ae45-47b6-8e40-5ae35422b26a</vt:lpwstr>
  </property>
  <property fmtid="{D5CDD505-2E9C-101B-9397-08002B2CF9AE}" pid="8" name="MSIP_Label_8b6873bd-49bd-4f10-8045-e45b267b0feb_ContentBits">
    <vt:lpwstr>2</vt:lpwstr>
  </property>
</Properties>
</file>