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 files\PSCMS queries\Replied\"/>
    </mc:Choice>
  </mc:AlternateContent>
  <xr:revisionPtr revIDLastSave="0" documentId="8_{785DA2FD-305C-4536-BC15-4CCF0DC33062}" xr6:coauthVersionLast="47" xr6:coauthVersionMax="47" xr10:uidLastSave="{00000000-0000-0000-0000-000000000000}"/>
  <bookViews>
    <workbookView xWindow="-110" yWindow="-110" windowWidth="19420" windowHeight="10300" tabRatio="857" xr2:uid="{4537A01D-9CDE-4F3A-99BF-8BB88F137BE1}"/>
  </bookViews>
  <sheets>
    <sheet name="1. FDP Economics" sheetId="1" r:id="rId1"/>
    <sheet name="2. PSCMS Inputs" sheetId="2" r:id="rId2"/>
  </sheets>
  <definedNames>
    <definedName name="_xlnm.Print_Area" localSheetId="1">'2. PSCMS Inputs'!$C$2:$O$74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" l="1"/>
  <c r="I14" i="1"/>
  <c r="I13" i="1"/>
  <c r="I8" i="1"/>
  <c r="G43" i="2"/>
  <c r="G42" i="2"/>
  <c r="G41" i="2"/>
  <c r="G36" i="2"/>
  <c r="G37" i="2"/>
  <c r="G38" i="2"/>
  <c r="G39" i="2"/>
  <c r="G40" i="2"/>
  <c r="G44" i="2"/>
  <c r="G45" i="2"/>
  <c r="G46" i="2"/>
  <c r="G47" i="2"/>
  <c r="G48" i="2"/>
  <c r="G50" i="2"/>
  <c r="J9" i="1" l="1"/>
  <c r="J8" i="1"/>
  <c r="I9" i="1"/>
  <c r="N9" i="1"/>
  <c r="N8" i="1"/>
  <c r="G5" i="2" l="1"/>
  <c r="G10" i="2" s="1"/>
  <c r="G4" i="2"/>
  <c r="F65" i="2" l="1"/>
  <c r="E61" i="2"/>
  <c r="E58" i="2"/>
  <c r="E91" i="1" l="1"/>
  <c r="G9" i="1" l="1"/>
  <c r="V90" i="1" l="1"/>
  <c r="V91" i="1"/>
  <c r="V92" i="1"/>
  <c r="DO40" i="1"/>
  <c r="U17" i="1" l="1"/>
  <c r="E37" i="1" l="1"/>
  <c r="E36" i="1" l="1"/>
  <c r="E34" i="1"/>
  <c r="E32" i="1"/>
  <c r="E31" i="1"/>
  <c r="E38" i="1"/>
  <c r="E30" i="1"/>
  <c r="E35" i="1" l="1"/>
  <c r="E33" i="1"/>
  <c r="G66" i="2" l="1"/>
  <c r="H66" i="2" s="1"/>
  <c r="I66" i="2" s="1"/>
  <c r="J66" i="2" s="1"/>
  <c r="K66" i="2" s="1"/>
  <c r="L66" i="2" s="1"/>
  <c r="M66" i="2" s="1"/>
  <c r="N66" i="2" s="1"/>
  <c r="O66" i="2" s="1"/>
  <c r="H3" i="2"/>
  <c r="I3" i="2" s="1"/>
  <c r="K2" i="1"/>
  <c r="L2" i="1" s="1"/>
  <c r="M2" i="1" s="1"/>
  <c r="N2" i="1" s="1"/>
  <c r="O2" i="1" s="1"/>
  <c r="H2" i="1"/>
  <c r="I2" i="1" s="1"/>
  <c r="G98" i="1"/>
  <c r="G97" i="1"/>
  <c r="H95" i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H94" i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H93" i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E63" i="2" s="1"/>
  <c r="G63" i="2" s="1"/>
  <c r="H63" i="2" s="1"/>
  <c r="I63" i="2" s="1"/>
  <c r="J63" i="2" s="1"/>
  <c r="K63" i="2" s="1"/>
  <c r="L63" i="2" s="1"/>
  <c r="M63" i="2" s="1"/>
  <c r="N63" i="2" s="1"/>
  <c r="O63" i="2" s="1"/>
  <c r="CM90" i="1"/>
  <c r="CN90" i="1"/>
  <c r="CO90" i="1"/>
  <c r="CP90" i="1"/>
  <c r="CQ90" i="1"/>
  <c r="CR90" i="1"/>
  <c r="CS90" i="1"/>
  <c r="CT90" i="1"/>
  <c r="CU90" i="1"/>
  <c r="CV90" i="1"/>
  <c r="CW90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H53" i="1"/>
  <c r="I53" i="1" s="1"/>
  <c r="J53" i="1" s="1"/>
  <c r="G74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CX71" i="1"/>
  <c r="CX70" i="1"/>
  <c r="CW17" i="1"/>
  <c r="CW62" i="1" s="1"/>
  <c r="CV17" i="1"/>
  <c r="CV62" i="1" s="1"/>
  <c r="CU17" i="1"/>
  <c r="CU62" i="1" s="1"/>
  <c r="CT17" i="1"/>
  <c r="CT62" i="1" s="1"/>
  <c r="CS17" i="1"/>
  <c r="CS62" i="1" s="1"/>
  <c r="CR17" i="1"/>
  <c r="CR62" i="1" s="1"/>
  <c r="CQ17" i="1"/>
  <c r="CQ62" i="1" s="1"/>
  <c r="CP17" i="1"/>
  <c r="CP62" i="1" s="1"/>
  <c r="CO17" i="1"/>
  <c r="CO62" i="1" s="1"/>
  <c r="CN17" i="1"/>
  <c r="CN62" i="1" s="1"/>
  <c r="CM17" i="1"/>
  <c r="CM62" i="1" s="1"/>
  <c r="CL17" i="1"/>
  <c r="CL62" i="1" s="1"/>
  <c r="CK17" i="1"/>
  <c r="CK62" i="1" s="1"/>
  <c r="CJ17" i="1"/>
  <c r="CJ62" i="1" s="1"/>
  <c r="CI17" i="1"/>
  <c r="CI62" i="1" s="1"/>
  <c r="CH17" i="1"/>
  <c r="CH62" i="1" s="1"/>
  <c r="CG17" i="1"/>
  <c r="CG62" i="1" s="1"/>
  <c r="CF17" i="1"/>
  <c r="CF62" i="1" s="1"/>
  <c r="CE17" i="1"/>
  <c r="CE62" i="1" s="1"/>
  <c r="CD17" i="1"/>
  <c r="CD62" i="1" s="1"/>
  <c r="CC17" i="1"/>
  <c r="CC62" i="1" s="1"/>
  <c r="CB17" i="1"/>
  <c r="CB62" i="1" s="1"/>
  <c r="CA17" i="1"/>
  <c r="CA62" i="1" s="1"/>
  <c r="BZ17" i="1"/>
  <c r="BZ62" i="1" s="1"/>
  <c r="BY17" i="1"/>
  <c r="BY62" i="1" s="1"/>
  <c r="BX17" i="1"/>
  <c r="BX62" i="1" s="1"/>
  <c r="BW17" i="1"/>
  <c r="BW62" i="1" s="1"/>
  <c r="BV17" i="1"/>
  <c r="BV62" i="1" s="1"/>
  <c r="BU17" i="1"/>
  <c r="BU62" i="1" s="1"/>
  <c r="BT17" i="1"/>
  <c r="BT62" i="1" s="1"/>
  <c r="BS17" i="1"/>
  <c r="BS62" i="1" s="1"/>
  <c r="BR17" i="1"/>
  <c r="BR62" i="1" s="1"/>
  <c r="BQ17" i="1"/>
  <c r="BQ62" i="1" s="1"/>
  <c r="BP17" i="1"/>
  <c r="BP62" i="1" s="1"/>
  <c r="BO17" i="1"/>
  <c r="BO62" i="1" s="1"/>
  <c r="BN17" i="1"/>
  <c r="BN62" i="1" s="1"/>
  <c r="BM17" i="1"/>
  <c r="BM62" i="1" s="1"/>
  <c r="BL17" i="1"/>
  <c r="BL62" i="1" s="1"/>
  <c r="BK17" i="1"/>
  <c r="BK62" i="1" s="1"/>
  <c r="BJ17" i="1"/>
  <c r="BJ62" i="1" s="1"/>
  <c r="BI17" i="1"/>
  <c r="BI62" i="1" s="1"/>
  <c r="BH17" i="1"/>
  <c r="BH62" i="1" s="1"/>
  <c r="BG17" i="1"/>
  <c r="BG62" i="1" s="1"/>
  <c r="BF17" i="1"/>
  <c r="BF62" i="1" s="1"/>
  <c r="BE17" i="1"/>
  <c r="BE62" i="1" s="1"/>
  <c r="BD17" i="1"/>
  <c r="BD62" i="1" s="1"/>
  <c r="BC17" i="1"/>
  <c r="BC62" i="1" s="1"/>
  <c r="BB17" i="1"/>
  <c r="BB62" i="1" s="1"/>
  <c r="BA17" i="1"/>
  <c r="BA62" i="1" s="1"/>
  <c r="AZ17" i="1"/>
  <c r="AZ62" i="1" s="1"/>
  <c r="AY17" i="1"/>
  <c r="AY62" i="1" s="1"/>
  <c r="AX17" i="1"/>
  <c r="AX62" i="1" s="1"/>
  <c r="AW17" i="1"/>
  <c r="AW62" i="1" s="1"/>
  <c r="AV17" i="1"/>
  <c r="AV62" i="1" s="1"/>
  <c r="AU17" i="1"/>
  <c r="AU62" i="1" s="1"/>
  <c r="AT17" i="1"/>
  <c r="AT62" i="1" s="1"/>
  <c r="AS17" i="1"/>
  <c r="AS62" i="1" s="1"/>
  <c r="AR17" i="1"/>
  <c r="AR62" i="1" s="1"/>
  <c r="AQ17" i="1"/>
  <c r="AQ62" i="1" s="1"/>
  <c r="AP17" i="1"/>
  <c r="AP62" i="1" s="1"/>
  <c r="AO17" i="1"/>
  <c r="AO62" i="1" s="1"/>
  <c r="AN17" i="1"/>
  <c r="AN62" i="1" s="1"/>
  <c r="AM17" i="1"/>
  <c r="AM62" i="1" s="1"/>
  <c r="AL17" i="1"/>
  <c r="AL62" i="1" s="1"/>
  <c r="AK17" i="1"/>
  <c r="AK62" i="1" s="1"/>
  <c r="AJ17" i="1"/>
  <c r="AJ62" i="1" s="1"/>
  <c r="AI17" i="1"/>
  <c r="AI62" i="1" s="1"/>
  <c r="AH17" i="1"/>
  <c r="AH62" i="1" s="1"/>
  <c r="AG17" i="1"/>
  <c r="AG62" i="1" s="1"/>
  <c r="AF17" i="1"/>
  <c r="AF62" i="1" s="1"/>
  <c r="AE17" i="1"/>
  <c r="AE62" i="1" s="1"/>
  <c r="AD17" i="1"/>
  <c r="AD62" i="1" s="1"/>
  <c r="AC17" i="1"/>
  <c r="AC62" i="1" s="1"/>
  <c r="AB17" i="1"/>
  <c r="AB62" i="1" s="1"/>
  <c r="AA17" i="1"/>
  <c r="AA62" i="1" s="1"/>
  <c r="Z17" i="1"/>
  <c r="Z62" i="1" s="1"/>
  <c r="Y17" i="1"/>
  <c r="Y62" i="1" s="1"/>
  <c r="X17" i="1"/>
  <c r="X62" i="1" s="1"/>
  <c r="W17" i="1"/>
  <c r="W62" i="1" s="1"/>
  <c r="V17" i="1"/>
  <c r="V62" i="1" s="1"/>
  <c r="U62" i="1"/>
  <c r="T17" i="1"/>
  <c r="T62" i="1" s="1"/>
  <c r="S17" i="1"/>
  <c r="S62" i="1" s="1"/>
  <c r="R17" i="1"/>
  <c r="R62" i="1" s="1"/>
  <c r="Q17" i="1"/>
  <c r="Q62" i="1" s="1"/>
  <c r="P17" i="1"/>
  <c r="P62" i="1" s="1"/>
  <c r="O17" i="1"/>
  <c r="O62" i="1" s="1"/>
  <c r="N17" i="1"/>
  <c r="N62" i="1" s="1"/>
  <c r="M17" i="1"/>
  <c r="M62" i="1" s="1"/>
  <c r="L17" i="1"/>
  <c r="L62" i="1" s="1"/>
  <c r="K17" i="1"/>
  <c r="K62" i="1" s="1"/>
  <c r="J17" i="1"/>
  <c r="J62" i="1" s="1"/>
  <c r="I17" i="1"/>
  <c r="I62" i="1" s="1"/>
  <c r="H17" i="1"/>
  <c r="H62" i="1" s="1"/>
  <c r="G17" i="1"/>
  <c r="G62" i="1" s="1"/>
  <c r="E27" i="1"/>
  <c r="E26" i="1"/>
  <c r="E25" i="1"/>
  <c r="E24" i="1"/>
  <c r="E23" i="1"/>
  <c r="E22" i="1"/>
  <c r="E21" i="1"/>
  <c r="E20" i="1"/>
  <c r="E19" i="1"/>
  <c r="E18" i="1"/>
  <c r="G3" i="1"/>
  <c r="G39" i="1" s="1"/>
  <c r="CV3" i="1"/>
  <c r="CU3" i="1"/>
  <c r="CT3" i="1"/>
  <c r="CT42" i="1" s="1"/>
  <c r="CS3" i="1"/>
  <c r="CS42" i="1" s="1"/>
  <c r="CR3" i="1"/>
  <c r="CR42" i="1" s="1"/>
  <c r="CQ3" i="1"/>
  <c r="CQ42" i="1" s="1"/>
  <c r="CP3" i="1"/>
  <c r="CP43" i="1" s="1"/>
  <c r="CO3" i="1"/>
  <c r="CN3" i="1"/>
  <c r="CM3" i="1"/>
  <c r="CL3" i="1"/>
  <c r="CL42" i="1" s="1"/>
  <c r="CK3" i="1"/>
  <c r="CK42" i="1" s="1"/>
  <c r="CJ3" i="1"/>
  <c r="CJ42" i="1" s="1"/>
  <c r="CI3" i="1"/>
  <c r="CI42" i="1" s="1"/>
  <c r="CH3" i="1"/>
  <c r="CH43" i="1" s="1"/>
  <c r="CG3" i="1"/>
  <c r="CF3" i="1"/>
  <c r="CE3" i="1"/>
  <c r="CD3" i="1"/>
  <c r="CD42" i="1" s="1"/>
  <c r="CC3" i="1"/>
  <c r="CC42" i="1" s="1"/>
  <c r="CB3" i="1"/>
  <c r="CB42" i="1" s="1"/>
  <c r="CA3" i="1"/>
  <c r="CA42" i="1" s="1"/>
  <c r="BZ3" i="1"/>
  <c r="BZ43" i="1" s="1"/>
  <c r="BY3" i="1"/>
  <c r="BX3" i="1"/>
  <c r="BW3" i="1"/>
  <c r="BV3" i="1"/>
  <c r="BV42" i="1" s="1"/>
  <c r="BU3" i="1"/>
  <c r="BU42" i="1" s="1"/>
  <c r="BT3" i="1"/>
  <c r="BT42" i="1" s="1"/>
  <c r="BS3" i="1"/>
  <c r="BS42" i="1" s="1"/>
  <c r="BR3" i="1"/>
  <c r="BR43" i="1" s="1"/>
  <c r="BQ3" i="1"/>
  <c r="BP3" i="1"/>
  <c r="BO3" i="1"/>
  <c r="BN3" i="1"/>
  <c r="BN42" i="1" s="1"/>
  <c r="BM3" i="1"/>
  <c r="BM42" i="1" s="1"/>
  <c r="BL3" i="1"/>
  <c r="BL42" i="1" s="1"/>
  <c r="BK3" i="1"/>
  <c r="BK42" i="1" s="1"/>
  <c r="BJ3" i="1"/>
  <c r="BJ43" i="1" s="1"/>
  <c r="BI3" i="1"/>
  <c r="BH3" i="1"/>
  <c r="BG3" i="1"/>
  <c r="BF3" i="1"/>
  <c r="BF42" i="1" s="1"/>
  <c r="BE3" i="1"/>
  <c r="BE42" i="1" s="1"/>
  <c r="BD3" i="1"/>
  <c r="BD42" i="1" s="1"/>
  <c r="BC3" i="1"/>
  <c r="BC42" i="1" s="1"/>
  <c r="BB3" i="1"/>
  <c r="BB43" i="1" s="1"/>
  <c r="BA3" i="1"/>
  <c r="AZ3" i="1"/>
  <c r="AY3" i="1"/>
  <c r="AX3" i="1"/>
  <c r="AX42" i="1" s="1"/>
  <c r="AW3" i="1"/>
  <c r="AW42" i="1" s="1"/>
  <c r="AV3" i="1"/>
  <c r="AV42" i="1" s="1"/>
  <c r="AU3" i="1"/>
  <c r="AU42" i="1" s="1"/>
  <c r="AT3" i="1"/>
  <c r="AT43" i="1" s="1"/>
  <c r="AS3" i="1"/>
  <c r="AR3" i="1"/>
  <c r="AQ3" i="1"/>
  <c r="AP3" i="1"/>
  <c r="AP42" i="1" s="1"/>
  <c r="AO3" i="1"/>
  <c r="AO42" i="1" s="1"/>
  <c r="AN3" i="1"/>
  <c r="AN42" i="1" s="1"/>
  <c r="AM3" i="1"/>
  <c r="AM42" i="1" s="1"/>
  <c r="AL3" i="1"/>
  <c r="AL43" i="1" s="1"/>
  <c r="AK3" i="1"/>
  <c r="AJ3" i="1"/>
  <c r="AI3" i="1"/>
  <c r="AH3" i="1"/>
  <c r="AH42" i="1" s="1"/>
  <c r="AG3" i="1"/>
  <c r="AG42" i="1" s="1"/>
  <c r="AF3" i="1"/>
  <c r="AF42" i="1" s="1"/>
  <c r="AE3" i="1"/>
  <c r="AE42" i="1" s="1"/>
  <c r="AD3" i="1"/>
  <c r="AD43" i="1" s="1"/>
  <c r="AC3" i="1"/>
  <c r="AB3" i="1"/>
  <c r="AA3" i="1"/>
  <c r="Z3" i="1"/>
  <c r="Z42" i="1" s="1"/>
  <c r="Y3" i="1"/>
  <c r="Y42" i="1" s="1"/>
  <c r="X3" i="1"/>
  <c r="X42" i="1" s="1"/>
  <c r="W3" i="1"/>
  <c r="W42" i="1" s="1"/>
  <c r="V3" i="1"/>
  <c r="U3" i="1"/>
  <c r="T3" i="1"/>
  <c r="S3" i="1"/>
  <c r="R3" i="1"/>
  <c r="Q3" i="1"/>
  <c r="P3" i="1"/>
  <c r="O3" i="1"/>
  <c r="N3" i="1"/>
  <c r="M3" i="1"/>
  <c r="M43" i="1" s="1"/>
  <c r="L3" i="1"/>
  <c r="L43" i="1" s="1"/>
  <c r="K3" i="1"/>
  <c r="K43" i="1" s="1"/>
  <c r="J3" i="1"/>
  <c r="J43" i="1" s="1"/>
  <c r="I3" i="1"/>
  <c r="H3" i="1"/>
  <c r="H87" i="1" s="1"/>
  <c r="W95" i="1" l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CP95" i="1" s="1"/>
  <c r="CQ95" i="1" s="1"/>
  <c r="CR95" i="1" s="1"/>
  <c r="CS95" i="1" s="1"/>
  <c r="CT95" i="1" s="1"/>
  <c r="CU95" i="1" s="1"/>
  <c r="CV95" i="1" s="1"/>
  <c r="CW95" i="1" s="1"/>
  <c r="V95" i="1"/>
  <c r="V43" i="1"/>
  <c r="V9" i="1"/>
  <c r="U42" i="1"/>
  <c r="U39" i="1"/>
  <c r="U43" i="1"/>
  <c r="P2" i="1"/>
  <c r="Q2" i="1" s="1"/>
  <c r="W93" i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BM93" i="1" s="1"/>
  <c r="BN93" i="1" s="1"/>
  <c r="BO93" i="1" s="1"/>
  <c r="BP93" i="1" s="1"/>
  <c r="BQ93" i="1" s="1"/>
  <c r="BR93" i="1" s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K93" i="1" s="1"/>
  <c r="CL93" i="1" s="1"/>
  <c r="CM93" i="1" s="1"/>
  <c r="CN93" i="1" s="1"/>
  <c r="CO93" i="1" s="1"/>
  <c r="CP93" i="1" s="1"/>
  <c r="CQ93" i="1" s="1"/>
  <c r="CR93" i="1" s="1"/>
  <c r="CS93" i="1" s="1"/>
  <c r="CT93" i="1" s="1"/>
  <c r="CU93" i="1" s="1"/>
  <c r="CV93" i="1" s="1"/>
  <c r="CW93" i="1" s="1"/>
  <c r="V93" i="1"/>
  <c r="V97" i="1" s="1"/>
  <c r="V94" i="1"/>
  <c r="V98" i="1" s="1"/>
  <c r="G88" i="1"/>
  <c r="O9" i="1"/>
  <c r="W9" i="1"/>
  <c r="AE9" i="1"/>
  <c r="AE15" i="1" s="1"/>
  <c r="AM9" i="1"/>
  <c r="AM15" i="1" s="1"/>
  <c r="AU9" i="1"/>
  <c r="AU15" i="1" s="1"/>
  <c r="BC9" i="1"/>
  <c r="BC15" i="1" s="1"/>
  <c r="BK9" i="1"/>
  <c r="BK15" i="1" s="1"/>
  <c r="BS9" i="1"/>
  <c r="BS15" i="1" s="1"/>
  <c r="CA9" i="1"/>
  <c r="CI9" i="1"/>
  <c r="CQ9" i="1"/>
  <c r="CQ15" i="1" s="1"/>
  <c r="W39" i="1"/>
  <c r="AE39" i="1"/>
  <c r="AM39" i="1"/>
  <c r="AU39" i="1"/>
  <c r="BC39" i="1"/>
  <c r="BK39" i="1"/>
  <c r="BS39" i="1"/>
  <c r="CA39" i="1"/>
  <c r="CI39" i="1"/>
  <c r="CQ39" i="1"/>
  <c r="J42" i="1"/>
  <c r="AA42" i="1"/>
  <c r="AI42" i="1"/>
  <c r="AQ42" i="1"/>
  <c r="AY42" i="1"/>
  <c r="BG42" i="1"/>
  <c r="BO42" i="1"/>
  <c r="BW42" i="1"/>
  <c r="CE42" i="1"/>
  <c r="CM42" i="1"/>
  <c r="CU42" i="1"/>
  <c r="W43" i="1"/>
  <c r="AE43" i="1"/>
  <c r="AM43" i="1"/>
  <c r="AU43" i="1"/>
  <c r="BC43" i="1"/>
  <c r="BK43" i="1"/>
  <c r="BS43" i="1"/>
  <c r="CA43" i="1"/>
  <c r="CI43" i="1"/>
  <c r="CQ43" i="1"/>
  <c r="G87" i="1"/>
  <c r="H88" i="1"/>
  <c r="H9" i="1" s="1"/>
  <c r="P9" i="1"/>
  <c r="P15" i="1" s="1"/>
  <c r="X9" i="1"/>
  <c r="AF9" i="1"/>
  <c r="AN9" i="1"/>
  <c r="AN15" i="1" s="1"/>
  <c r="AV9" i="1"/>
  <c r="AV15" i="1" s="1"/>
  <c r="BD9" i="1"/>
  <c r="BD15" i="1" s="1"/>
  <c r="BL9" i="1"/>
  <c r="BL15" i="1" s="1"/>
  <c r="BT9" i="1"/>
  <c r="BT15" i="1" s="1"/>
  <c r="CB9" i="1"/>
  <c r="CB15" i="1" s="1"/>
  <c r="CJ9" i="1"/>
  <c r="CR9" i="1"/>
  <c r="X39" i="1"/>
  <c r="AF39" i="1"/>
  <c r="AN39" i="1"/>
  <c r="AV39" i="1"/>
  <c r="BD39" i="1"/>
  <c r="BL39" i="1"/>
  <c r="BT39" i="1"/>
  <c r="CB39" i="1"/>
  <c r="CJ39" i="1"/>
  <c r="CR39" i="1"/>
  <c r="K42" i="1"/>
  <c r="AB42" i="1"/>
  <c r="AJ42" i="1"/>
  <c r="AR42" i="1"/>
  <c r="AZ42" i="1"/>
  <c r="BH42" i="1"/>
  <c r="BP42" i="1"/>
  <c r="BX42" i="1"/>
  <c r="CF42" i="1"/>
  <c r="CN42" i="1"/>
  <c r="CV42" i="1"/>
  <c r="X43" i="1"/>
  <c r="AF43" i="1"/>
  <c r="AN43" i="1"/>
  <c r="AV43" i="1"/>
  <c r="BD43" i="1"/>
  <c r="BL43" i="1"/>
  <c r="BT43" i="1"/>
  <c r="CB43" i="1"/>
  <c r="CJ43" i="1"/>
  <c r="CR43" i="1"/>
  <c r="Q9" i="1"/>
  <c r="Q15" i="1" s="1"/>
  <c r="Y9" i="1"/>
  <c r="Y15" i="1" s="1"/>
  <c r="AG9" i="1"/>
  <c r="AG15" i="1" s="1"/>
  <c r="AO9" i="1"/>
  <c r="AO15" i="1" s="1"/>
  <c r="AW9" i="1"/>
  <c r="AW15" i="1" s="1"/>
  <c r="BE9" i="1"/>
  <c r="BE15" i="1" s="1"/>
  <c r="BM9" i="1"/>
  <c r="BM15" i="1" s="1"/>
  <c r="BU9" i="1"/>
  <c r="BU15" i="1" s="1"/>
  <c r="CC9" i="1"/>
  <c r="CC15" i="1" s="1"/>
  <c r="CK9" i="1"/>
  <c r="CK15" i="1" s="1"/>
  <c r="CS9" i="1"/>
  <c r="CS15" i="1" s="1"/>
  <c r="Y39" i="1"/>
  <c r="AG39" i="1"/>
  <c r="AO39" i="1"/>
  <c r="AW39" i="1"/>
  <c r="BE39" i="1"/>
  <c r="BM39" i="1"/>
  <c r="BU39" i="1"/>
  <c r="CC39" i="1"/>
  <c r="CK39" i="1"/>
  <c r="CS39" i="1"/>
  <c r="L42" i="1"/>
  <c r="AC42" i="1"/>
  <c r="AK42" i="1"/>
  <c r="AS42" i="1"/>
  <c r="BA42" i="1"/>
  <c r="BI42" i="1"/>
  <c r="BQ42" i="1"/>
  <c r="BY42" i="1"/>
  <c r="CG42" i="1"/>
  <c r="CO42" i="1"/>
  <c r="CW42" i="1"/>
  <c r="Y43" i="1"/>
  <c r="AG43" i="1"/>
  <c r="AO43" i="1"/>
  <c r="AW43" i="1"/>
  <c r="BE43" i="1"/>
  <c r="BM43" i="1"/>
  <c r="BU43" i="1"/>
  <c r="CC43" i="1"/>
  <c r="CK43" i="1"/>
  <c r="CS43" i="1"/>
  <c r="R9" i="1"/>
  <c r="R15" i="1" s="1"/>
  <c r="Z9" i="1"/>
  <c r="Z15" i="1" s="1"/>
  <c r="AH9" i="1"/>
  <c r="AP9" i="1"/>
  <c r="AP15" i="1" s="1"/>
  <c r="AX9" i="1"/>
  <c r="AX15" i="1" s="1"/>
  <c r="BF9" i="1"/>
  <c r="BN9" i="1"/>
  <c r="BN15" i="1" s="1"/>
  <c r="BV9" i="1"/>
  <c r="BV15" i="1" s="1"/>
  <c r="CD9" i="1"/>
  <c r="CL9" i="1"/>
  <c r="CL15" i="1" s="1"/>
  <c r="CT9" i="1"/>
  <c r="CT15" i="1" s="1"/>
  <c r="Z39" i="1"/>
  <c r="AH39" i="1"/>
  <c r="AP39" i="1"/>
  <c r="AX39" i="1"/>
  <c r="BF39" i="1"/>
  <c r="BN39" i="1"/>
  <c r="BV39" i="1"/>
  <c r="CD39" i="1"/>
  <c r="CL39" i="1"/>
  <c r="CT39" i="1"/>
  <c r="M42" i="1"/>
  <c r="V42" i="1"/>
  <c r="AD42" i="1"/>
  <c r="AL42" i="1"/>
  <c r="AT42" i="1"/>
  <c r="BB42" i="1"/>
  <c r="BJ42" i="1"/>
  <c r="BR42" i="1"/>
  <c r="BZ42" i="1"/>
  <c r="CH42" i="1"/>
  <c r="CP42" i="1"/>
  <c r="Z43" i="1"/>
  <c r="AH43" i="1"/>
  <c r="AP43" i="1"/>
  <c r="AX43" i="1"/>
  <c r="BF43" i="1"/>
  <c r="BN43" i="1"/>
  <c r="BV43" i="1"/>
  <c r="CD43" i="1"/>
  <c r="CL43" i="1"/>
  <c r="CT43" i="1"/>
  <c r="K9" i="1"/>
  <c r="K15" i="1" s="1"/>
  <c r="S9" i="1"/>
  <c r="S15" i="1" s="1"/>
  <c r="AA9" i="1"/>
  <c r="AA15" i="1" s="1"/>
  <c r="AI9" i="1"/>
  <c r="AI15" i="1" s="1"/>
  <c r="AQ9" i="1"/>
  <c r="AQ15" i="1" s="1"/>
  <c r="AY9" i="1"/>
  <c r="AY15" i="1" s="1"/>
  <c r="BG9" i="1"/>
  <c r="BG15" i="1" s="1"/>
  <c r="BO9" i="1"/>
  <c r="BO15" i="1" s="1"/>
  <c r="BW9" i="1"/>
  <c r="BW15" i="1" s="1"/>
  <c r="CE9" i="1"/>
  <c r="CE15" i="1" s="1"/>
  <c r="CM9" i="1"/>
  <c r="CM15" i="1" s="1"/>
  <c r="CU9" i="1"/>
  <c r="CU15" i="1" s="1"/>
  <c r="J39" i="1"/>
  <c r="AA39" i="1"/>
  <c r="AI39" i="1"/>
  <c r="AQ39" i="1"/>
  <c r="AY39" i="1"/>
  <c r="BG39" i="1"/>
  <c r="BO39" i="1"/>
  <c r="BW39" i="1"/>
  <c r="CE39" i="1"/>
  <c r="CM39" i="1"/>
  <c r="CU39" i="1"/>
  <c r="AA43" i="1"/>
  <c r="AI43" i="1"/>
  <c r="AQ43" i="1"/>
  <c r="AY43" i="1"/>
  <c r="BG43" i="1"/>
  <c r="BO43" i="1"/>
  <c r="BW43" i="1"/>
  <c r="CE43" i="1"/>
  <c r="CM43" i="1"/>
  <c r="CU43" i="1"/>
  <c r="L9" i="1"/>
  <c r="L15" i="1" s="1"/>
  <c r="T9" i="1"/>
  <c r="T15" i="1" s="1"/>
  <c r="AB9" i="1"/>
  <c r="AB15" i="1" s="1"/>
  <c r="AJ9" i="1"/>
  <c r="AJ15" i="1" s="1"/>
  <c r="AR9" i="1"/>
  <c r="AR15" i="1" s="1"/>
  <c r="AZ9" i="1"/>
  <c r="AZ15" i="1" s="1"/>
  <c r="BH9" i="1"/>
  <c r="BH15" i="1" s="1"/>
  <c r="BP9" i="1"/>
  <c r="BP15" i="1" s="1"/>
  <c r="BX9" i="1"/>
  <c r="BX15" i="1" s="1"/>
  <c r="CF9" i="1"/>
  <c r="CF15" i="1" s="1"/>
  <c r="CN9" i="1"/>
  <c r="CN15" i="1" s="1"/>
  <c r="CV9" i="1"/>
  <c r="CV15" i="1" s="1"/>
  <c r="K39" i="1"/>
  <c r="AB39" i="1"/>
  <c r="AJ39" i="1"/>
  <c r="AR39" i="1"/>
  <c r="AZ39" i="1"/>
  <c r="BH39" i="1"/>
  <c r="BP39" i="1"/>
  <c r="BX39" i="1"/>
  <c r="CF39" i="1"/>
  <c r="CN39" i="1"/>
  <c r="CV39" i="1"/>
  <c r="AB43" i="1"/>
  <c r="AJ43" i="1"/>
  <c r="AR43" i="1"/>
  <c r="AZ43" i="1"/>
  <c r="BH43" i="1"/>
  <c r="BP43" i="1"/>
  <c r="BX43" i="1"/>
  <c r="CF43" i="1"/>
  <c r="CN43" i="1"/>
  <c r="CV43" i="1"/>
  <c r="M9" i="1"/>
  <c r="M15" i="1" s="1"/>
  <c r="U9" i="1"/>
  <c r="U15" i="1" s="1"/>
  <c r="AC9" i="1"/>
  <c r="AC15" i="1" s="1"/>
  <c r="AK9" i="1"/>
  <c r="AK15" i="1" s="1"/>
  <c r="AS9" i="1"/>
  <c r="AS15" i="1" s="1"/>
  <c r="BA9" i="1"/>
  <c r="BA15" i="1" s="1"/>
  <c r="BI9" i="1"/>
  <c r="BI15" i="1" s="1"/>
  <c r="BQ9" i="1"/>
  <c r="BQ15" i="1" s="1"/>
  <c r="BY9" i="1"/>
  <c r="BY15" i="1" s="1"/>
  <c r="CG9" i="1"/>
  <c r="CG15" i="1" s="1"/>
  <c r="CO9" i="1"/>
  <c r="CO15" i="1" s="1"/>
  <c r="CW9" i="1"/>
  <c r="CW15" i="1" s="1"/>
  <c r="L39" i="1"/>
  <c r="AC39" i="1"/>
  <c r="AK39" i="1"/>
  <c r="AS39" i="1"/>
  <c r="BA39" i="1"/>
  <c r="BI39" i="1"/>
  <c r="BQ39" i="1"/>
  <c r="BY39" i="1"/>
  <c r="CG39" i="1"/>
  <c r="CO39" i="1"/>
  <c r="CW39" i="1"/>
  <c r="AC43" i="1"/>
  <c r="AK43" i="1"/>
  <c r="AS43" i="1"/>
  <c r="BA43" i="1"/>
  <c r="BI43" i="1"/>
  <c r="BQ43" i="1"/>
  <c r="BY43" i="1"/>
  <c r="CG43" i="1"/>
  <c r="CO43" i="1"/>
  <c r="CW43" i="1"/>
  <c r="N15" i="1"/>
  <c r="AD9" i="1"/>
  <c r="AD15" i="1" s="1"/>
  <c r="AL9" i="1"/>
  <c r="AL15" i="1" s="1"/>
  <c r="AT9" i="1"/>
  <c r="BB9" i="1"/>
  <c r="BB15" i="1" s="1"/>
  <c r="BJ9" i="1"/>
  <c r="BJ15" i="1" s="1"/>
  <c r="BR9" i="1"/>
  <c r="BZ9" i="1"/>
  <c r="BZ15" i="1" s="1"/>
  <c r="CH9" i="1"/>
  <c r="CH15" i="1" s="1"/>
  <c r="CP9" i="1"/>
  <c r="M39" i="1"/>
  <c r="V39" i="1"/>
  <c r="AD39" i="1"/>
  <c r="AL39" i="1"/>
  <c r="AT39" i="1"/>
  <c r="BB39" i="1"/>
  <c r="BJ39" i="1"/>
  <c r="BR39" i="1"/>
  <c r="BZ39" i="1"/>
  <c r="CH39" i="1"/>
  <c r="CP39" i="1"/>
  <c r="CJ15" i="1"/>
  <c r="X15" i="1"/>
  <c r="J3" i="2"/>
  <c r="I15" i="1"/>
  <c r="BB97" i="1"/>
  <c r="N97" i="1"/>
  <c r="N13" i="1" s="1"/>
  <c r="X8" i="1"/>
  <c r="AF8" i="1"/>
  <c r="BD8" i="1"/>
  <c r="AT97" i="1"/>
  <c r="BP97" i="1"/>
  <c r="AD97" i="1"/>
  <c r="CI15" i="1"/>
  <c r="CA15" i="1"/>
  <c r="W15" i="1"/>
  <c r="O15" i="1"/>
  <c r="AL97" i="1"/>
  <c r="AZ97" i="1"/>
  <c r="CW97" i="1"/>
  <c r="N98" i="1"/>
  <c r="N14" i="1" s="1"/>
  <c r="BH97" i="1"/>
  <c r="U98" i="1"/>
  <c r="M98" i="1"/>
  <c r="AR97" i="1"/>
  <c r="S98" i="1"/>
  <c r="K98" i="1"/>
  <c r="T98" i="1"/>
  <c r="CV97" i="1"/>
  <c r="AJ97" i="1"/>
  <c r="R98" i="1"/>
  <c r="J98" i="1"/>
  <c r="CN97" i="1"/>
  <c r="AB97" i="1"/>
  <c r="Q98" i="1"/>
  <c r="I98" i="1"/>
  <c r="I47" i="1" s="1"/>
  <c r="L98" i="1"/>
  <c r="CF97" i="1"/>
  <c r="T97" i="1"/>
  <c r="P98" i="1"/>
  <c r="H98" i="1"/>
  <c r="H14" i="1" s="1"/>
  <c r="H47" i="1" s="1"/>
  <c r="BX97" i="1"/>
  <c r="L97" i="1"/>
  <c r="O98" i="1"/>
  <c r="CP97" i="1"/>
  <c r="CH97" i="1"/>
  <c r="BZ97" i="1"/>
  <c r="BR97" i="1"/>
  <c r="BJ97" i="1"/>
  <c r="CO97" i="1"/>
  <c r="CG97" i="1"/>
  <c r="BY97" i="1"/>
  <c r="BQ97" i="1"/>
  <c r="BI97" i="1"/>
  <c r="BA97" i="1"/>
  <c r="AS97" i="1"/>
  <c r="AK97" i="1"/>
  <c r="AC97" i="1"/>
  <c r="U97" i="1"/>
  <c r="M97" i="1"/>
  <c r="CU97" i="1"/>
  <c r="CM97" i="1"/>
  <c r="CE97" i="1"/>
  <c r="BW97" i="1"/>
  <c r="BO97" i="1"/>
  <c r="BG97" i="1"/>
  <c r="AY97" i="1"/>
  <c r="AQ97" i="1"/>
  <c r="AI97" i="1"/>
  <c r="AA97" i="1"/>
  <c r="S97" i="1"/>
  <c r="K97" i="1"/>
  <c r="CT97" i="1"/>
  <c r="CL97" i="1"/>
  <c r="CD97" i="1"/>
  <c r="BV97" i="1"/>
  <c r="BN97" i="1"/>
  <c r="BF97" i="1"/>
  <c r="AX97" i="1"/>
  <c r="AP97" i="1"/>
  <c r="AH97" i="1"/>
  <c r="Z97" i="1"/>
  <c r="R97" i="1"/>
  <c r="J97" i="1"/>
  <c r="CS97" i="1"/>
  <c r="CK97" i="1"/>
  <c r="CC97" i="1"/>
  <c r="BU97" i="1"/>
  <c r="BM97" i="1"/>
  <c r="BE97" i="1"/>
  <c r="AW97" i="1"/>
  <c r="AO97" i="1"/>
  <c r="AG97" i="1"/>
  <c r="Y97" i="1"/>
  <c r="Q97" i="1"/>
  <c r="I97" i="1"/>
  <c r="CR97" i="1"/>
  <c r="CJ97" i="1"/>
  <c r="CB97" i="1"/>
  <c r="BT97" i="1"/>
  <c r="BL97" i="1"/>
  <c r="BD97" i="1"/>
  <c r="AV97" i="1"/>
  <c r="AN97" i="1"/>
  <c r="AF97" i="1"/>
  <c r="X97" i="1"/>
  <c r="P97" i="1"/>
  <c r="H97" i="1"/>
  <c r="H13" i="1" s="1"/>
  <c r="CQ97" i="1"/>
  <c r="CI97" i="1"/>
  <c r="CA97" i="1"/>
  <c r="BS97" i="1"/>
  <c r="BK97" i="1"/>
  <c r="BC97" i="1"/>
  <c r="AU97" i="1"/>
  <c r="AM97" i="1"/>
  <c r="AE97" i="1"/>
  <c r="W97" i="1"/>
  <c r="O97" i="1"/>
  <c r="CR15" i="1"/>
  <c r="Y8" i="1"/>
  <c r="AG8" i="1"/>
  <c r="BE8" i="1"/>
  <c r="CS8" i="1"/>
  <c r="E62" i="1"/>
  <c r="K53" i="1"/>
  <c r="L53" i="1" s="1"/>
  <c r="G8" i="1"/>
  <c r="AL8" i="1"/>
  <c r="BR8" i="1"/>
  <c r="O8" i="1"/>
  <c r="AU8" i="1"/>
  <c r="CI8" i="1"/>
  <c r="V8" i="1"/>
  <c r="BB8" i="1"/>
  <c r="CQ8" i="1"/>
  <c r="AD8" i="1"/>
  <c r="BJ8" i="1"/>
  <c r="AF15" i="1"/>
  <c r="BC8" i="1"/>
  <c r="AE8" i="1"/>
  <c r="BK8" i="1"/>
  <c r="G15" i="1"/>
  <c r="AM8" i="1"/>
  <c r="BS8" i="1"/>
  <c r="H39" i="1"/>
  <c r="W8" i="1"/>
  <c r="AT8" i="1"/>
  <c r="CA8" i="1"/>
  <c r="AY8" i="1"/>
  <c r="CU8" i="1"/>
  <c r="AI8" i="1"/>
  <c r="CM8" i="1"/>
  <c r="K8" i="1"/>
  <c r="BG8" i="1"/>
  <c r="S8" i="1"/>
  <c r="CE8" i="1"/>
  <c r="AQ8" i="1"/>
  <c r="BW8" i="1"/>
  <c r="R8" i="1"/>
  <c r="Z8" i="1"/>
  <c r="AH8" i="1"/>
  <c r="AP8" i="1"/>
  <c r="AX8" i="1"/>
  <c r="BF8" i="1"/>
  <c r="BN8" i="1"/>
  <c r="BV8" i="1"/>
  <c r="CD8" i="1"/>
  <c r="CL8" i="1"/>
  <c r="CT8" i="1"/>
  <c r="AA8" i="1"/>
  <c r="BO8" i="1"/>
  <c r="H8" i="1"/>
  <c r="P8" i="1"/>
  <c r="AN8" i="1"/>
  <c r="AV8" i="1"/>
  <c r="BL8" i="1"/>
  <c r="BT8" i="1"/>
  <c r="CB8" i="1"/>
  <c r="CJ8" i="1"/>
  <c r="CR8" i="1"/>
  <c r="Q8" i="1"/>
  <c r="AO8" i="1"/>
  <c r="AW8" i="1"/>
  <c r="BM8" i="1"/>
  <c r="BU8" i="1"/>
  <c r="CC8" i="1"/>
  <c r="CK8" i="1"/>
  <c r="G13" i="1"/>
  <c r="G42" i="1"/>
  <c r="G14" i="1"/>
  <c r="G47" i="1" s="1"/>
  <c r="G40" i="1"/>
  <c r="E40" i="1" s="1"/>
  <c r="G41" i="1"/>
  <c r="G43" i="1"/>
  <c r="H42" i="1"/>
  <c r="H43" i="1"/>
  <c r="L8" i="1"/>
  <c r="T8" i="1"/>
  <c r="AB8" i="1"/>
  <c r="AJ8" i="1"/>
  <c r="AR8" i="1"/>
  <c r="AZ8" i="1"/>
  <c r="BH8" i="1"/>
  <c r="BP8" i="1"/>
  <c r="BX8" i="1"/>
  <c r="CF8" i="1"/>
  <c r="CN8" i="1"/>
  <c r="CV8" i="1"/>
  <c r="M8" i="1"/>
  <c r="U8" i="1"/>
  <c r="AC8" i="1"/>
  <c r="AK8" i="1"/>
  <c r="AS8" i="1"/>
  <c r="BA8" i="1"/>
  <c r="BI8" i="1"/>
  <c r="BQ8" i="1"/>
  <c r="BY8" i="1"/>
  <c r="CG8" i="1"/>
  <c r="CO8" i="1"/>
  <c r="CW8" i="1"/>
  <c r="BZ8" i="1"/>
  <c r="CH8" i="1"/>
  <c r="CP8" i="1"/>
  <c r="E17" i="1"/>
  <c r="E85" i="1"/>
  <c r="E84" i="1"/>
  <c r="B45" i="1" l="1"/>
  <c r="U45" i="1" s="1"/>
  <c r="R2" i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I30" i="2"/>
  <c r="G34" i="2"/>
  <c r="G28" i="2"/>
  <c r="G31" i="2"/>
  <c r="I28" i="2"/>
  <c r="H26" i="2"/>
  <c r="I50" i="2"/>
  <c r="H1" i="2"/>
  <c r="G32" i="2"/>
  <c r="I32" i="2"/>
  <c r="I33" i="2"/>
  <c r="I29" i="2"/>
  <c r="H36" i="2"/>
  <c r="I36" i="2"/>
  <c r="I25" i="2"/>
  <c r="G29" i="2"/>
  <c r="H24" i="2"/>
  <c r="H34" i="2"/>
  <c r="H30" i="2"/>
  <c r="I1" i="2"/>
  <c r="I24" i="2"/>
  <c r="I26" i="2"/>
  <c r="H31" i="2"/>
  <c r="H29" i="2"/>
  <c r="H27" i="2"/>
  <c r="H28" i="2"/>
  <c r="I27" i="2"/>
  <c r="G30" i="2"/>
  <c r="G24" i="2"/>
  <c r="H33" i="2"/>
  <c r="I34" i="2"/>
  <c r="G1" i="2"/>
  <c r="G27" i="2"/>
  <c r="H32" i="2"/>
  <c r="G25" i="2"/>
  <c r="I31" i="2"/>
  <c r="H25" i="2"/>
  <c r="H50" i="2"/>
  <c r="G33" i="2"/>
  <c r="G26" i="2"/>
  <c r="E41" i="1"/>
  <c r="W94" i="1"/>
  <c r="J36" i="2"/>
  <c r="I16" i="2"/>
  <c r="I5" i="2" s="1"/>
  <c r="I10" i="2" s="1"/>
  <c r="H16" i="2"/>
  <c r="H5" i="2" s="1"/>
  <c r="H10" i="2" s="1"/>
  <c r="H17" i="2"/>
  <c r="I17" i="2"/>
  <c r="G15" i="2"/>
  <c r="G9" i="2" s="1"/>
  <c r="E64" i="2"/>
  <c r="G64" i="2" s="1"/>
  <c r="H64" i="2" s="1"/>
  <c r="I64" i="2" s="1"/>
  <c r="J64" i="2" s="1"/>
  <c r="K64" i="2" s="1"/>
  <c r="L64" i="2" s="1"/>
  <c r="M64" i="2" s="1"/>
  <c r="N64" i="2" s="1"/>
  <c r="O64" i="2" s="1"/>
  <c r="E88" i="1"/>
  <c r="E87" i="1"/>
  <c r="G17" i="2"/>
  <c r="G21" i="2" s="1"/>
  <c r="G22" i="2" s="1"/>
  <c r="G67" i="2"/>
  <c r="L67" i="2"/>
  <c r="O67" i="2"/>
  <c r="M67" i="2"/>
  <c r="V15" i="1"/>
  <c r="I68" i="2"/>
  <c r="CD15" i="1"/>
  <c r="N68" i="2"/>
  <c r="BF15" i="1"/>
  <c r="L68" i="2"/>
  <c r="N67" i="2"/>
  <c r="K67" i="2"/>
  <c r="AT15" i="1"/>
  <c r="K68" i="2"/>
  <c r="I67" i="2"/>
  <c r="H67" i="2"/>
  <c r="J67" i="2"/>
  <c r="AH15" i="1"/>
  <c r="J68" i="2"/>
  <c r="BR15" i="1"/>
  <c r="M68" i="2"/>
  <c r="J15" i="1"/>
  <c r="H68" i="2"/>
  <c r="H15" i="1"/>
  <c r="H46" i="1" s="1"/>
  <c r="G68" i="2"/>
  <c r="G53" i="2"/>
  <c r="CP15" i="1"/>
  <c r="O68" i="2"/>
  <c r="J29" i="2"/>
  <c r="J16" i="2"/>
  <c r="J5" i="2" s="1"/>
  <c r="J10" i="2" s="1"/>
  <c r="J27" i="2"/>
  <c r="J17" i="2"/>
  <c r="J28" i="2"/>
  <c r="J50" i="2"/>
  <c r="J34" i="2"/>
  <c r="J26" i="2"/>
  <c r="J33" i="2"/>
  <c r="J25" i="2"/>
  <c r="J31" i="2"/>
  <c r="J32" i="2"/>
  <c r="J24" i="2"/>
  <c r="J30" i="2"/>
  <c r="J48" i="2"/>
  <c r="H48" i="2"/>
  <c r="I48" i="2"/>
  <c r="I45" i="2"/>
  <c r="J45" i="2"/>
  <c r="H45" i="2"/>
  <c r="J49" i="2"/>
  <c r="G49" i="2"/>
  <c r="I49" i="2"/>
  <c r="H49" i="2"/>
  <c r="J47" i="2"/>
  <c r="H47" i="2"/>
  <c r="J46" i="2"/>
  <c r="H46" i="2"/>
  <c r="J39" i="2"/>
  <c r="I42" i="2"/>
  <c r="J43" i="2"/>
  <c r="H38" i="2"/>
  <c r="H44" i="2"/>
  <c r="J37" i="2"/>
  <c r="H37" i="2"/>
  <c r="H43" i="2"/>
  <c r="I40" i="2"/>
  <c r="H42" i="2"/>
  <c r="I39" i="2"/>
  <c r="J38" i="2"/>
  <c r="J42" i="2"/>
  <c r="I38" i="2"/>
  <c r="I44" i="2"/>
  <c r="H41" i="2"/>
  <c r="H39" i="2"/>
  <c r="I37" i="2"/>
  <c r="J40" i="2"/>
  <c r="I41" i="2"/>
  <c r="I43" i="2"/>
  <c r="J41" i="2"/>
  <c r="J44" i="2"/>
  <c r="H40" i="2"/>
  <c r="K3" i="2"/>
  <c r="K49" i="2" s="1"/>
  <c r="J1" i="2"/>
  <c r="BJ10" i="1"/>
  <c r="BJ59" i="1" s="1"/>
  <c r="AD10" i="1"/>
  <c r="AD59" i="1" s="1"/>
  <c r="BH10" i="1"/>
  <c r="BH59" i="1" s="1"/>
  <c r="L10" i="1"/>
  <c r="L59" i="1" s="1"/>
  <c r="AZ10" i="1"/>
  <c r="AZ59" i="1" s="1"/>
  <c r="CF10" i="1"/>
  <c r="CF59" i="1" s="1"/>
  <c r="G46" i="1"/>
  <c r="M53" i="1"/>
  <c r="BI10" i="1"/>
  <c r="BI59" i="1" s="1"/>
  <c r="BF10" i="1"/>
  <c r="BF59" i="1" s="1"/>
  <c r="CM10" i="1"/>
  <c r="CM59" i="1" s="1"/>
  <c r="AO10" i="1"/>
  <c r="AO59" i="1" s="1"/>
  <c r="Q10" i="1"/>
  <c r="Q59" i="1" s="1"/>
  <c r="R10" i="1"/>
  <c r="R59" i="1" s="1"/>
  <c r="BR10" i="1"/>
  <c r="BR59" i="1" s="1"/>
  <c r="E44" i="1"/>
  <c r="E42" i="1"/>
  <c r="BN10" i="1"/>
  <c r="BN59" i="1" s="1"/>
  <c r="CC10" i="1"/>
  <c r="CC59" i="1" s="1"/>
  <c r="CG10" i="1"/>
  <c r="CG59" i="1" s="1"/>
  <c r="AV10" i="1"/>
  <c r="AV59" i="1" s="1"/>
  <c r="CQ10" i="1"/>
  <c r="CQ59" i="1" s="1"/>
  <c r="E43" i="1"/>
  <c r="E39" i="1"/>
  <c r="AA10" i="1"/>
  <c r="AA59" i="1" s="1"/>
  <c r="AL10" i="1"/>
  <c r="AL59" i="1" s="1"/>
  <c r="AS10" i="1"/>
  <c r="AS59" i="1" s="1"/>
  <c r="AK10" i="1"/>
  <c r="AK59" i="1" s="1"/>
  <c r="CO10" i="1"/>
  <c r="CO59" i="1" s="1"/>
  <c r="AC10" i="1"/>
  <c r="AC59" i="1" s="1"/>
  <c r="BS10" i="1"/>
  <c r="BS59" i="1" s="1"/>
  <c r="CV10" i="1"/>
  <c r="CV59" i="1" s="1"/>
  <c r="BC10" i="1"/>
  <c r="BC59" i="1" s="1"/>
  <c r="CP10" i="1"/>
  <c r="CP59" i="1" s="1"/>
  <c r="BK10" i="1"/>
  <c r="BK59" i="1" s="1"/>
  <c r="AP10" i="1"/>
  <c r="AP59" i="1" s="1"/>
  <c r="AJ10" i="1"/>
  <c r="AJ59" i="1" s="1"/>
  <c r="CH10" i="1"/>
  <c r="CH59" i="1" s="1"/>
  <c r="AR10" i="1"/>
  <c r="AR59" i="1" s="1"/>
  <c r="AB10" i="1"/>
  <c r="AB59" i="1" s="1"/>
  <c r="BZ10" i="1"/>
  <c r="BZ59" i="1" s="1"/>
  <c r="V10" i="1"/>
  <c r="V59" i="1" s="1"/>
  <c r="BA10" i="1"/>
  <c r="BA59" i="1" s="1"/>
  <c r="CN10" i="1"/>
  <c r="CN59" i="1" s="1"/>
  <c r="AU10" i="1"/>
  <c r="AU59" i="1" s="1"/>
  <c r="AE10" i="1"/>
  <c r="AE59" i="1" s="1"/>
  <c r="CT10" i="1"/>
  <c r="CT59" i="1" s="1"/>
  <c r="AH10" i="1"/>
  <c r="AH59" i="1" s="1"/>
  <c r="CW10" i="1"/>
  <c r="CW59" i="1" s="1"/>
  <c r="Z10" i="1"/>
  <c r="Z59" i="1" s="1"/>
  <c r="O10" i="1"/>
  <c r="O59" i="1" s="1"/>
  <c r="CL10" i="1"/>
  <c r="CL59" i="1" s="1"/>
  <c r="N10" i="1"/>
  <c r="BQ10" i="1"/>
  <c r="BQ59" i="1" s="1"/>
  <c r="CD10" i="1"/>
  <c r="CD59" i="1" s="1"/>
  <c r="AF10" i="1"/>
  <c r="AF59" i="1" s="1"/>
  <c r="BV10" i="1"/>
  <c r="BV59" i="1" s="1"/>
  <c r="CS10" i="1"/>
  <c r="CS59" i="1" s="1"/>
  <c r="U10" i="1"/>
  <c r="U59" i="1" s="1"/>
  <c r="BY10" i="1"/>
  <c r="BY59" i="1" s="1"/>
  <c r="BB10" i="1"/>
  <c r="BB59" i="1" s="1"/>
  <c r="CB10" i="1"/>
  <c r="CB59" i="1" s="1"/>
  <c r="G10" i="1"/>
  <c r="G59" i="1" s="1"/>
  <c r="BM10" i="1"/>
  <c r="BM59" i="1" s="1"/>
  <c r="BX10" i="1"/>
  <c r="BX59" i="1" s="1"/>
  <c r="AW10" i="1"/>
  <c r="AW59" i="1" s="1"/>
  <c r="AM10" i="1"/>
  <c r="AM59" i="1" s="1"/>
  <c r="M10" i="1"/>
  <c r="M59" i="1" s="1"/>
  <c r="BE10" i="1"/>
  <c r="BE59" i="1" s="1"/>
  <c r="CE10" i="1"/>
  <c r="CE59" i="1" s="1"/>
  <c r="S10" i="1"/>
  <c r="S59" i="1" s="1"/>
  <c r="AT10" i="1"/>
  <c r="AT59" i="1" s="1"/>
  <c r="T10" i="1"/>
  <c r="T59" i="1" s="1"/>
  <c r="J14" i="1"/>
  <c r="J47" i="1" s="1"/>
  <c r="J10" i="1"/>
  <c r="J59" i="1" s="1"/>
  <c r="I46" i="1"/>
  <c r="BP10" i="1"/>
  <c r="BP59" i="1" s="1"/>
  <c r="AY10" i="1"/>
  <c r="AY59" i="1" s="1"/>
  <c r="AX10" i="1"/>
  <c r="AX59" i="1" s="1"/>
  <c r="AG10" i="1"/>
  <c r="AG59" i="1" s="1"/>
  <c r="W10" i="1"/>
  <c r="W59" i="1" s="1"/>
  <c r="BU10" i="1"/>
  <c r="BU59" i="1" s="1"/>
  <c r="E9" i="1"/>
  <c r="E68" i="2" s="1"/>
  <c r="CI10" i="1"/>
  <c r="CI59" i="1" s="1"/>
  <c r="P10" i="1"/>
  <c r="P59" i="1" s="1"/>
  <c r="AQ10" i="1"/>
  <c r="AQ59" i="1" s="1"/>
  <c r="CK10" i="1"/>
  <c r="CK59" i="1" s="1"/>
  <c r="Y10" i="1"/>
  <c r="Y59" i="1" s="1"/>
  <c r="CR10" i="1"/>
  <c r="CR59" i="1" s="1"/>
  <c r="CA10" i="1"/>
  <c r="CA59" i="1" s="1"/>
  <c r="CU10" i="1"/>
  <c r="CU59" i="1" s="1"/>
  <c r="AI10" i="1"/>
  <c r="AI59" i="1" s="1"/>
  <c r="AN10" i="1"/>
  <c r="AN59" i="1" s="1"/>
  <c r="E8" i="1"/>
  <c r="E67" i="2" s="1"/>
  <c r="CJ10" i="1"/>
  <c r="CJ59" i="1" s="1"/>
  <c r="X10" i="1"/>
  <c r="X59" i="1" s="1"/>
  <c r="BW10" i="1"/>
  <c r="BW59" i="1" s="1"/>
  <c r="K10" i="1"/>
  <c r="K59" i="1" s="1"/>
  <c r="BT10" i="1"/>
  <c r="BT59" i="1" s="1"/>
  <c r="H10" i="1"/>
  <c r="H59" i="1" s="1"/>
  <c r="I10" i="1"/>
  <c r="I59" i="1" s="1"/>
  <c r="BO10" i="1"/>
  <c r="BO59" i="1" s="1"/>
  <c r="BL10" i="1"/>
  <c r="BL59" i="1" s="1"/>
  <c r="BG10" i="1"/>
  <c r="BG59" i="1" s="1"/>
  <c r="BD10" i="1"/>
  <c r="BD59" i="1" s="1"/>
  <c r="H20" i="2" l="1"/>
  <c r="H21" i="2"/>
  <c r="H22" i="2" s="1"/>
  <c r="I20" i="2"/>
  <c r="I21" i="2"/>
  <c r="I22" i="2" s="1"/>
  <c r="J20" i="2"/>
  <c r="J21" i="2"/>
  <c r="J22" i="2" s="1"/>
  <c r="I15" i="2"/>
  <c r="I4" i="2"/>
  <c r="I9" i="2" s="1"/>
  <c r="J15" i="2"/>
  <c r="J4" i="2"/>
  <c r="H4" i="2"/>
  <c r="H15" i="2"/>
  <c r="J65" i="2"/>
  <c r="G20" i="2"/>
  <c r="G6" i="2" s="1"/>
  <c r="G65" i="2"/>
  <c r="H65" i="2"/>
  <c r="I65" i="2"/>
  <c r="X94" i="1"/>
  <c r="W98" i="1"/>
  <c r="G69" i="2"/>
  <c r="N45" i="1"/>
  <c r="N29" i="1" s="1"/>
  <c r="P45" i="1"/>
  <c r="N59" i="1"/>
  <c r="E59" i="1" s="1"/>
  <c r="N50" i="1"/>
  <c r="I69" i="2"/>
  <c r="K69" i="2"/>
  <c r="M69" i="2"/>
  <c r="N69" i="2"/>
  <c r="J69" i="2"/>
  <c r="H69" i="2"/>
  <c r="L69" i="2"/>
  <c r="G52" i="2"/>
  <c r="O69" i="2"/>
  <c r="K42" i="2"/>
  <c r="CV45" i="1"/>
  <c r="CN45" i="1"/>
  <c r="CF45" i="1"/>
  <c r="BX45" i="1"/>
  <c r="BP45" i="1"/>
  <c r="BH45" i="1"/>
  <c r="AZ45" i="1"/>
  <c r="AR45" i="1"/>
  <c r="AJ45" i="1"/>
  <c r="AB45" i="1"/>
  <c r="T45" i="1"/>
  <c r="L45" i="1"/>
  <c r="CU45" i="1"/>
  <c r="CM45" i="1"/>
  <c r="CE45" i="1"/>
  <c r="BW45" i="1"/>
  <c r="BO45" i="1"/>
  <c r="BG45" i="1"/>
  <c r="AY45" i="1"/>
  <c r="AQ45" i="1"/>
  <c r="AI45" i="1"/>
  <c r="AA45" i="1"/>
  <c r="S45" i="1"/>
  <c r="K45" i="1"/>
  <c r="CT45" i="1"/>
  <c r="CL45" i="1"/>
  <c r="CD45" i="1"/>
  <c r="BV45" i="1"/>
  <c r="BN45" i="1"/>
  <c r="BF45" i="1"/>
  <c r="AX45" i="1"/>
  <c r="AP45" i="1"/>
  <c r="AH45" i="1"/>
  <c r="Z45" i="1"/>
  <c r="R45" i="1"/>
  <c r="J45" i="1"/>
  <c r="CS45" i="1"/>
  <c r="CK45" i="1"/>
  <c r="CC45" i="1"/>
  <c r="BU45" i="1"/>
  <c r="BM45" i="1"/>
  <c r="BE45" i="1"/>
  <c r="AW45" i="1"/>
  <c r="AO45" i="1"/>
  <c r="AG45" i="1"/>
  <c r="Y45" i="1"/>
  <c r="Q45" i="1"/>
  <c r="CR45" i="1"/>
  <c r="CJ45" i="1"/>
  <c r="CB45" i="1"/>
  <c r="BT45" i="1"/>
  <c r="BL45" i="1"/>
  <c r="BD45" i="1"/>
  <c r="AV45" i="1"/>
  <c r="AN45" i="1"/>
  <c r="AF45" i="1"/>
  <c r="X45" i="1"/>
  <c r="CQ45" i="1"/>
  <c r="CI45" i="1"/>
  <c r="CA45" i="1"/>
  <c r="BS45" i="1"/>
  <c r="BK45" i="1"/>
  <c r="BC45" i="1"/>
  <c r="AU45" i="1"/>
  <c r="AM45" i="1"/>
  <c r="AE45" i="1"/>
  <c r="W45" i="1"/>
  <c r="O45" i="1"/>
  <c r="CP45" i="1"/>
  <c r="CH45" i="1"/>
  <c r="BZ45" i="1"/>
  <c r="BR45" i="1"/>
  <c r="BJ45" i="1"/>
  <c r="BB45" i="1"/>
  <c r="AT45" i="1"/>
  <c r="AL45" i="1"/>
  <c r="AD45" i="1"/>
  <c r="V45" i="1"/>
  <c r="CW45" i="1"/>
  <c r="CO45" i="1"/>
  <c r="CG45" i="1"/>
  <c r="BY45" i="1"/>
  <c r="BQ45" i="1"/>
  <c r="BI45" i="1"/>
  <c r="BA45" i="1"/>
  <c r="AS45" i="1"/>
  <c r="AK45" i="1"/>
  <c r="AC45" i="1"/>
  <c r="M45" i="1"/>
  <c r="K46" i="2"/>
  <c r="K37" i="2"/>
  <c r="K28" i="2"/>
  <c r="K26" i="2"/>
  <c r="K50" i="2"/>
  <c r="K27" i="2"/>
  <c r="K29" i="2"/>
  <c r="K34" i="2"/>
  <c r="K33" i="2"/>
  <c r="K25" i="2"/>
  <c r="K32" i="2"/>
  <c r="K24" i="2"/>
  <c r="K30" i="2"/>
  <c r="K17" i="2"/>
  <c r="K16" i="2"/>
  <c r="K5" i="2" s="1"/>
  <c r="K10" i="2" s="1"/>
  <c r="K31" i="2"/>
  <c r="K39" i="2"/>
  <c r="K38" i="2"/>
  <c r="K40" i="2"/>
  <c r="K41" i="2"/>
  <c r="K47" i="2"/>
  <c r="K48" i="2"/>
  <c r="K36" i="2"/>
  <c r="K44" i="2"/>
  <c r="K43" i="2"/>
  <c r="K45" i="2"/>
  <c r="AD71" i="1"/>
  <c r="BJ50" i="1"/>
  <c r="AD50" i="1"/>
  <c r="L3" i="2"/>
  <c r="K1" i="2"/>
  <c r="BJ71" i="1"/>
  <c r="L50" i="1"/>
  <c r="BH71" i="1"/>
  <c r="L71" i="1"/>
  <c r="L73" i="1" s="1"/>
  <c r="BH50" i="1"/>
  <c r="AZ50" i="1"/>
  <c r="AZ71" i="1"/>
  <c r="CF71" i="1"/>
  <c r="CF50" i="1"/>
  <c r="N53" i="1"/>
  <c r="CK71" i="1"/>
  <c r="CK50" i="1"/>
  <c r="BX50" i="1"/>
  <c r="BX71" i="1"/>
  <c r="BZ50" i="1"/>
  <c r="BZ71" i="1"/>
  <c r="CO50" i="1"/>
  <c r="CO71" i="1"/>
  <c r="BO71" i="1"/>
  <c r="BO50" i="1"/>
  <c r="AQ71" i="1"/>
  <c r="AQ50" i="1"/>
  <c r="AT50" i="1"/>
  <c r="AT71" i="1"/>
  <c r="AF71" i="1"/>
  <c r="AF50" i="1"/>
  <c r="AS50" i="1"/>
  <c r="AS71" i="1"/>
  <c r="I71" i="1"/>
  <c r="I73" i="1" s="1"/>
  <c r="I50" i="1"/>
  <c r="AN71" i="1"/>
  <c r="AN50" i="1"/>
  <c r="P71" i="1"/>
  <c r="P73" i="1" s="1"/>
  <c r="P50" i="1"/>
  <c r="BP50" i="1"/>
  <c r="BP71" i="1"/>
  <c r="S71" i="1"/>
  <c r="S50" i="1"/>
  <c r="G71" i="1"/>
  <c r="G50" i="1"/>
  <c r="CD71" i="1"/>
  <c r="CD50" i="1"/>
  <c r="CT71" i="1"/>
  <c r="CT50" i="1"/>
  <c r="AR71" i="1"/>
  <c r="AR50" i="1"/>
  <c r="AL50" i="1"/>
  <c r="AL71" i="1"/>
  <c r="AA71" i="1"/>
  <c r="AA50" i="1"/>
  <c r="AV71" i="1"/>
  <c r="AV50" i="1"/>
  <c r="CM71" i="1"/>
  <c r="CM50" i="1"/>
  <c r="T50" i="1"/>
  <c r="T71" i="1"/>
  <c r="AY71" i="1"/>
  <c r="AY50" i="1"/>
  <c r="BM71" i="1"/>
  <c r="BM50" i="1"/>
  <c r="CV50" i="1"/>
  <c r="CV71" i="1"/>
  <c r="CC71" i="1"/>
  <c r="CC50" i="1"/>
  <c r="AO71" i="1"/>
  <c r="AO50" i="1"/>
  <c r="H71" i="1"/>
  <c r="H73" i="1" s="1"/>
  <c r="H50" i="1"/>
  <c r="AI71" i="1"/>
  <c r="AI50" i="1"/>
  <c r="CI50" i="1"/>
  <c r="CI71" i="1"/>
  <c r="CE71" i="1"/>
  <c r="CE50" i="1"/>
  <c r="CB71" i="1"/>
  <c r="CB50" i="1"/>
  <c r="BQ50" i="1"/>
  <c r="BQ71" i="1"/>
  <c r="AE50" i="1"/>
  <c r="AE71" i="1"/>
  <c r="CH50" i="1"/>
  <c r="CH71" i="1"/>
  <c r="BR50" i="1"/>
  <c r="BR71" i="1"/>
  <c r="BT71" i="1"/>
  <c r="BT50" i="1"/>
  <c r="CU71" i="1"/>
  <c r="CU50" i="1"/>
  <c r="BE71" i="1"/>
  <c r="BE50" i="1"/>
  <c r="BB50" i="1"/>
  <c r="BB71" i="1"/>
  <c r="N71" i="1"/>
  <c r="N73" i="1" s="1"/>
  <c r="AU71" i="1"/>
  <c r="AU50" i="1"/>
  <c r="AJ71" i="1"/>
  <c r="AJ50" i="1"/>
  <c r="BS50" i="1"/>
  <c r="BS71" i="1"/>
  <c r="AK50" i="1"/>
  <c r="AK71" i="1"/>
  <c r="BF71" i="1"/>
  <c r="BF50" i="1"/>
  <c r="CJ71" i="1"/>
  <c r="CJ50" i="1"/>
  <c r="BV71" i="1"/>
  <c r="BV50" i="1"/>
  <c r="AB50" i="1"/>
  <c r="AB71" i="1"/>
  <c r="K71" i="1"/>
  <c r="K73" i="1" s="1"/>
  <c r="K50" i="1"/>
  <c r="CA71" i="1"/>
  <c r="CA50" i="1"/>
  <c r="BU71" i="1"/>
  <c r="BU50" i="1"/>
  <c r="J71" i="1"/>
  <c r="J73" i="1" s="1"/>
  <c r="J50" i="1"/>
  <c r="M50" i="1"/>
  <c r="M71" i="1"/>
  <c r="M73" i="1" s="1"/>
  <c r="BY50" i="1"/>
  <c r="BY71" i="1"/>
  <c r="CL71" i="1"/>
  <c r="CL50" i="1"/>
  <c r="CN50" i="1"/>
  <c r="CN71" i="1"/>
  <c r="AP71" i="1"/>
  <c r="AP50" i="1"/>
  <c r="CQ71" i="1"/>
  <c r="CQ50" i="1"/>
  <c r="BN71" i="1"/>
  <c r="BN50" i="1"/>
  <c r="R71" i="1"/>
  <c r="R50" i="1"/>
  <c r="BD71" i="1"/>
  <c r="BD50" i="1"/>
  <c r="BW71" i="1"/>
  <c r="BW50" i="1"/>
  <c r="CR71" i="1"/>
  <c r="CR50" i="1"/>
  <c r="W50" i="1"/>
  <c r="W71" i="1"/>
  <c r="AM71" i="1"/>
  <c r="AM50" i="1"/>
  <c r="U50" i="1"/>
  <c r="U71" i="1"/>
  <c r="O50" i="1"/>
  <c r="O71" i="1"/>
  <c r="O73" i="1" s="1"/>
  <c r="BA50" i="1"/>
  <c r="BA71" i="1"/>
  <c r="BK50" i="1"/>
  <c r="BK71" i="1"/>
  <c r="BI50" i="1"/>
  <c r="BI71" i="1"/>
  <c r="BL71" i="1"/>
  <c r="BL50" i="1"/>
  <c r="AX71" i="1"/>
  <c r="AX50" i="1"/>
  <c r="CW50" i="1"/>
  <c r="CW71" i="1"/>
  <c r="BC71" i="1"/>
  <c r="BC50" i="1"/>
  <c r="CG50" i="1"/>
  <c r="CG71" i="1"/>
  <c r="AH71" i="1"/>
  <c r="AH50" i="1"/>
  <c r="BG71" i="1"/>
  <c r="BG50" i="1"/>
  <c r="X71" i="1"/>
  <c r="X50" i="1"/>
  <c r="Y71" i="1"/>
  <c r="Y50" i="1"/>
  <c r="AG71" i="1"/>
  <c r="AG50" i="1"/>
  <c r="AW71" i="1"/>
  <c r="AW50" i="1"/>
  <c r="CS71" i="1"/>
  <c r="CS50" i="1"/>
  <c r="Z71" i="1"/>
  <c r="Z50" i="1"/>
  <c r="V50" i="1"/>
  <c r="V71" i="1"/>
  <c r="CP50" i="1"/>
  <c r="CP71" i="1"/>
  <c r="AC50" i="1"/>
  <c r="AC71" i="1"/>
  <c r="Q71" i="1"/>
  <c r="Q50" i="1"/>
  <c r="G45" i="1"/>
  <c r="G51" i="2" s="1"/>
  <c r="H45" i="1"/>
  <c r="J13" i="1"/>
  <c r="J46" i="1" s="1"/>
  <c r="E15" i="1"/>
  <c r="K14" i="1"/>
  <c r="K47" i="1" s="1"/>
  <c r="E10" i="1"/>
  <c r="E69" i="2" s="1"/>
  <c r="J9" i="2" l="1"/>
  <c r="G7" i="2"/>
  <c r="G11" i="2"/>
  <c r="J6" i="2"/>
  <c r="H9" i="2"/>
  <c r="I6" i="2"/>
  <c r="K65" i="2"/>
  <c r="K21" i="2"/>
  <c r="K22" i="2" s="1"/>
  <c r="H6" i="2"/>
  <c r="K15" i="2"/>
  <c r="K4" i="2"/>
  <c r="K9" i="2" s="1"/>
  <c r="Y94" i="1"/>
  <c r="X98" i="1"/>
  <c r="K51" i="2"/>
  <c r="I51" i="2"/>
  <c r="J51" i="2"/>
  <c r="H51" i="2"/>
  <c r="L50" i="2"/>
  <c r="L27" i="2"/>
  <c r="L28" i="2"/>
  <c r="L34" i="2"/>
  <c r="L26" i="2"/>
  <c r="L25" i="2"/>
  <c r="L33" i="2"/>
  <c r="L32" i="2"/>
  <c r="L24" i="2"/>
  <c r="L31" i="2"/>
  <c r="L29" i="2"/>
  <c r="L16" i="2"/>
  <c r="L5" i="2" s="1"/>
  <c r="L10" i="2" s="1"/>
  <c r="L30" i="2"/>
  <c r="L17" i="2"/>
  <c r="L36" i="2"/>
  <c r="L51" i="2"/>
  <c r="L48" i="2"/>
  <c r="L47" i="2"/>
  <c r="L40" i="2"/>
  <c r="L41" i="2"/>
  <c r="L39" i="2"/>
  <c r="L43" i="2"/>
  <c r="L38" i="2"/>
  <c r="L42" i="2"/>
  <c r="L45" i="2"/>
  <c r="L49" i="2"/>
  <c r="L46" i="2"/>
  <c r="L44" i="2"/>
  <c r="L37" i="2"/>
  <c r="K20" i="2"/>
  <c r="M3" i="2"/>
  <c r="L1" i="2"/>
  <c r="H29" i="1"/>
  <c r="O53" i="1"/>
  <c r="E50" i="1"/>
  <c r="E71" i="1"/>
  <c r="G73" i="1"/>
  <c r="Q73" i="1"/>
  <c r="R73" i="1"/>
  <c r="L14" i="1"/>
  <c r="L47" i="1" s="1"/>
  <c r="K13" i="1"/>
  <c r="K46" i="1" s="1"/>
  <c r="I7" i="2" l="1"/>
  <c r="I12" i="2" s="1"/>
  <c r="I11" i="2"/>
  <c r="J7" i="2"/>
  <c r="J12" i="2" s="1"/>
  <c r="J11" i="2"/>
  <c r="G12" i="2"/>
  <c r="H7" i="2"/>
  <c r="H12" i="2" s="1"/>
  <c r="H11" i="2"/>
  <c r="L65" i="2"/>
  <c r="L21" i="2"/>
  <c r="L22" i="2" s="1"/>
  <c r="L15" i="2"/>
  <c r="L4" i="2"/>
  <c r="Z94" i="1"/>
  <c r="Y98" i="1"/>
  <c r="L20" i="2"/>
  <c r="K6" i="2"/>
  <c r="M50" i="2"/>
  <c r="M34" i="2"/>
  <c r="M26" i="2"/>
  <c r="M24" i="2"/>
  <c r="M33" i="2"/>
  <c r="M25" i="2"/>
  <c r="M32" i="2"/>
  <c r="M31" i="2"/>
  <c r="M30" i="2"/>
  <c r="M17" i="2"/>
  <c r="M28" i="2"/>
  <c r="M27" i="2"/>
  <c r="M29" i="2"/>
  <c r="M16" i="2"/>
  <c r="M5" i="2" s="1"/>
  <c r="M10" i="2" s="1"/>
  <c r="M51" i="2"/>
  <c r="M37" i="2"/>
  <c r="M39" i="2"/>
  <c r="M43" i="2"/>
  <c r="M36" i="2"/>
  <c r="M41" i="2"/>
  <c r="M38" i="2"/>
  <c r="M45" i="2"/>
  <c r="M46" i="2"/>
  <c r="M48" i="2"/>
  <c r="M47" i="2"/>
  <c r="M49" i="2"/>
  <c r="M40" i="2"/>
  <c r="M44" i="2"/>
  <c r="M42" i="2"/>
  <c r="H70" i="1"/>
  <c r="N3" i="2"/>
  <c r="M1" i="2"/>
  <c r="H61" i="1"/>
  <c r="P53" i="1"/>
  <c r="T73" i="1"/>
  <c r="S73" i="1"/>
  <c r="L13" i="1"/>
  <c r="L46" i="1" s="1"/>
  <c r="M14" i="1"/>
  <c r="M47" i="1" s="1"/>
  <c r="L9" i="2" l="1"/>
  <c r="K7" i="2"/>
  <c r="K11" i="2"/>
  <c r="L6" i="2"/>
  <c r="M65" i="2"/>
  <c r="M21" i="2"/>
  <c r="M22" i="2" s="1"/>
  <c r="M15" i="2"/>
  <c r="M4" i="2"/>
  <c r="AA94" i="1"/>
  <c r="Z98" i="1"/>
  <c r="N26" i="2"/>
  <c r="N34" i="2"/>
  <c r="N33" i="2"/>
  <c r="N25" i="2"/>
  <c r="N32" i="2"/>
  <c r="N24" i="2"/>
  <c r="N31" i="2"/>
  <c r="N30" i="2"/>
  <c r="N17" i="2"/>
  <c r="N29" i="2"/>
  <c r="N16" i="2"/>
  <c r="N5" i="2" s="1"/>
  <c r="N10" i="2" s="1"/>
  <c r="N27" i="2"/>
  <c r="N28" i="2"/>
  <c r="N50" i="2"/>
  <c r="N36" i="2"/>
  <c r="N51" i="2"/>
  <c r="N49" i="2"/>
  <c r="N44" i="2"/>
  <c r="N48" i="2"/>
  <c r="N38" i="2"/>
  <c r="N45" i="2"/>
  <c r="N42" i="2"/>
  <c r="N41" i="2"/>
  <c r="N39" i="2"/>
  <c r="N47" i="2"/>
  <c r="N46" i="2"/>
  <c r="N40" i="2"/>
  <c r="N37" i="2"/>
  <c r="N43" i="2"/>
  <c r="M20" i="2"/>
  <c r="O3" i="2"/>
  <c r="N1" i="2"/>
  <c r="Q53" i="1"/>
  <c r="U73" i="1"/>
  <c r="V73" i="1"/>
  <c r="M13" i="1"/>
  <c r="M46" i="1" s="1"/>
  <c r="L7" i="2" l="1"/>
  <c r="L12" i="2" s="1"/>
  <c r="L11" i="2"/>
  <c r="K12" i="2"/>
  <c r="M9" i="2"/>
  <c r="N65" i="2"/>
  <c r="N21" i="2"/>
  <c r="N22" i="2" s="1"/>
  <c r="N15" i="2"/>
  <c r="N4" i="2"/>
  <c r="AB94" i="1"/>
  <c r="AA98" i="1"/>
  <c r="N20" i="2"/>
  <c r="M6" i="2"/>
  <c r="O33" i="2"/>
  <c r="O32" i="2"/>
  <c r="E32" i="2" s="1"/>
  <c r="O24" i="2"/>
  <c r="E24" i="2" s="1"/>
  <c r="O31" i="2"/>
  <c r="E31" i="2" s="1"/>
  <c r="O17" i="2"/>
  <c r="O30" i="2"/>
  <c r="E30" i="2" s="1"/>
  <c r="O29" i="2"/>
  <c r="E29" i="2" s="1"/>
  <c r="O16" i="2"/>
  <c r="O5" i="2" s="1"/>
  <c r="O28" i="2"/>
  <c r="E28" i="2" s="1"/>
  <c r="O34" i="2"/>
  <c r="E34" i="2" s="1"/>
  <c r="O26" i="2"/>
  <c r="E26" i="2" s="1"/>
  <c r="O25" i="2"/>
  <c r="E25" i="2" s="1"/>
  <c r="O50" i="2"/>
  <c r="E50" i="2" s="1"/>
  <c r="O27" i="2"/>
  <c r="E27" i="2" s="1"/>
  <c r="O51" i="2"/>
  <c r="O38" i="2"/>
  <c r="E38" i="2" s="1"/>
  <c r="O49" i="2"/>
  <c r="E49" i="2" s="1"/>
  <c r="O47" i="2"/>
  <c r="O48" i="2"/>
  <c r="E48" i="2" s="1"/>
  <c r="O37" i="2"/>
  <c r="E37" i="2" s="1"/>
  <c r="O39" i="2"/>
  <c r="E39" i="2" s="1"/>
  <c r="O43" i="2"/>
  <c r="E43" i="2" s="1"/>
  <c r="O41" i="2"/>
  <c r="E41" i="2" s="1"/>
  <c r="O46" i="2"/>
  <c r="O45" i="2"/>
  <c r="E45" i="2" s="1"/>
  <c r="O36" i="2"/>
  <c r="E36" i="2" s="1"/>
  <c r="O42" i="2"/>
  <c r="E42" i="2" s="1"/>
  <c r="O44" i="2"/>
  <c r="E44" i="2" s="1"/>
  <c r="O40" i="2"/>
  <c r="E40" i="2" s="1"/>
  <c r="O1" i="2"/>
  <c r="R53" i="1"/>
  <c r="X73" i="1"/>
  <c r="W73" i="1"/>
  <c r="O14" i="1"/>
  <c r="E5" i="2" l="1"/>
  <c r="O10" i="2"/>
  <c r="E10" i="2" s="1"/>
  <c r="M7" i="2"/>
  <c r="M12" i="2" s="1"/>
  <c r="M11" i="2"/>
  <c r="N9" i="2"/>
  <c r="N6" i="2"/>
  <c r="O65" i="2"/>
  <c r="O21" i="2"/>
  <c r="O22" i="2" s="1"/>
  <c r="E16" i="2"/>
  <c r="O4" i="2"/>
  <c r="AC94" i="1"/>
  <c r="AB98" i="1"/>
  <c r="E33" i="2"/>
  <c r="O20" i="2"/>
  <c r="E17" i="2"/>
  <c r="E65" i="2" s="1"/>
  <c r="E56" i="2"/>
  <c r="E51" i="2"/>
  <c r="O15" i="2"/>
  <c r="E15" i="2" s="1"/>
  <c r="S53" i="1"/>
  <c r="Y73" i="1"/>
  <c r="Z73" i="1"/>
  <c r="P14" i="1"/>
  <c r="O13" i="1"/>
  <c r="N7" i="2" l="1"/>
  <c r="N12" i="2" s="1"/>
  <c r="N11" i="2"/>
  <c r="E4" i="2"/>
  <c r="O9" i="2"/>
  <c r="E9" i="2" s="1"/>
  <c r="AD94" i="1"/>
  <c r="AC98" i="1"/>
  <c r="E55" i="2"/>
  <c r="B24" i="2"/>
  <c r="E20" i="2"/>
  <c r="O6" i="2"/>
  <c r="O11" i="2" s="1"/>
  <c r="B48" i="2"/>
  <c r="B39" i="2"/>
  <c r="B45" i="2"/>
  <c r="B37" i="2"/>
  <c r="B44" i="2"/>
  <c r="B43" i="2"/>
  <c r="B50" i="2"/>
  <c r="B40" i="2"/>
  <c r="B41" i="2"/>
  <c r="B36" i="2"/>
  <c r="B38" i="2"/>
  <c r="B42" i="2"/>
  <c r="B49" i="2"/>
  <c r="B51" i="2"/>
  <c r="T53" i="1"/>
  <c r="AB73" i="1"/>
  <c r="AA73" i="1"/>
  <c r="P13" i="1"/>
  <c r="Q14" i="1"/>
  <c r="E11" i="2" l="1"/>
  <c r="E6" i="2"/>
  <c r="O7" i="2"/>
  <c r="O12" i="2" s="1"/>
  <c r="E12" i="2" s="1"/>
  <c r="AE94" i="1"/>
  <c r="AD98" i="1"/>
  <c r="E21" i="2"/>
  <c r="E22" i="2" s="1"/>
  <c r="U53" i="1"/>
  <c r="AC73" i="1"/>
  <c r="AD73" i="1"/>
  <c r="R14" i="1"/>
  <c r="Q13" i="1"/>
  <c r="E7" i="2" l="1"/>
  <c r="AF94" i="1"/>
  <c r="AE98" i="1"/>
  <c r="V53" i="1"/>
  <c r="AF73" i="1"/>
  <c r="AE73" i="1"/>
  <c r="R13" i="1"/>
  <c r="S14" i="1"/>
  <c r="AG94" i="1" l="1"/>
  <c r="AF98" i="1"/>
  <c r="W53" i="1"/>
  <c r="AG73" i="1"/>
  <c r="AH73" i="1"/>
  <c r="T14" i="1"/>
  <c r="S13" i="1"/>
  <c r="AH94" i="1" l="1"/>
  <c r="AG98" i="1"/>
  <c r="X53" i="1"/>
  <c r="AJ73" i="1"/>
  <c r="AI73" i="1"/>
  <c r="T13" i="1"/>
  <c r="U14" i="1"/>
  <c r="U47" i="1" s="1"/>
  <c r="AI94" i="1" l="1"/>
  <c r="AH98" i="1"/>
  <c r="Y53" i="1"/>
  <c r="AK73" i="1"/>
  <c r="AL73" i="1"/>
  <c r="V14" i="1"/>
  <c r="V47" i="1" s="1"/>
  <c r="U13" i="1"/>
  <c r="U46" i="1" s="1"/>
  <c r="AJ94" i="1" l="1"/>
  <c r="AI98" i="1"/>
  <c r="Z53" i="1"/>
  <c r="AN73" i="1"/>
  <c r="AM73" i="1"/>
  <c r="V13" i="1"/>
  <c r="V46" i="1" s="1"/>
  <c r="W14" i="1"/>
  <c r="W47" i="1" s="1"/>
  <c r="AK94" i="1" l="1"/>
  <c r="AJ98" i="1"/>
  <c r="AA53" i="1"/>
  <c r="AO73" i="1"/>
  <c r="AP73" i="1"/>
  <c r="X14" i="1"/>
  <c r="X47" i="1" s="1"/>
  <c r="W13" i="1"/>
  <c r="W46" i="1" s="1"/>
  <c r="AL94" i="1" l="1"/>
  <c r="AK98" i="1"/>
  <c r="AB53" i="1"/>
  <c r="AR73" i="1"/>
  <c r="AQ73" i="1"/>
  <c r="X13" i="1"/>
  <c r="X46" i="1" s="1"/>
  <c r="Y14" i="1"/>
  <c r="Y47" i="1" s="1"/>
  <c r="AM94" i="1" l="1"/>
  <c r="AL98" i="1"/>
  <c r="AC53" i="1"/>
  <c r="AS73" i="1"/>
  <c r="AT73" i="1"/>
  <c r="Z14" i="1"/>
  <c r="Z47" i="1" s="1"/>
  <c r="Y13" i="1"/>
  <c r="Y46" i="1" s="1"/>
  <c r="AN94" i="1" l="1"/>
  <c r="AM98" i="1"/>
  <c r="AD53" i="1"/>
  <c r="AV73" i="1"/>
  <c r="AU73" i="1"/>
  <c r="Z13" i="1"/>
  <c r="Z46" i="1" s="1"/>
  <c r="AA14" i="1"/>
  <c r="AA47" i="1" s="1"/>
  <c r="AO94" i="1" l="1"/>
  <c r="AN98" i="1"/>
  <c r="AE53" i="1"/>
  <c r="AW73" i="1"/>
  <c r="AX73" i="1"/>
  <c r="AB14" i="1"/>
  <c r="AB47" i="1" s="1"/>
  <c r="AA13" i="1"/>
  <c r="AA46" i="1" s="1"/>
  <c r="AP94" i="1" l="1"/>
  <c r="AO98" i="1"/>
  <c r="AF53" i="1"/>
  <c r="AZ73" i="1"/>
  <c r="AY73" i="1"/>
  <c r="AB13" i="1"/>
  <c r="AB46" i="1" s="1"/>
  <c r="AC14" i="1"/>
  <c r="AC47" i="1" s="1"/>
  <c r="AQ94" i="1" l="1"/>
  <c r="AP98" i="1"/>
  <c r="AG53" i="1"/>
  <c r="BA73" i="1"/>
  <c r="BB73" i="1"/>
  <c r="AD14" i="1"/>
  <c r="AD47" i="1" s="1"/>
  <c r="AC13" i="1"/>
  <c r="AC46" i="1" s="1"/>
  <c r="AR94" i="1" l="1"/>
  <c r="AQ98" i="1"/>
  <c r="AH53" i="1"/>
  <c r="BD73" i="1"/>
  <c r="BC73" i="1"/>
  <c r="AD13" i="1"/>
  <c r="AD46" i="1" s="1"/>
  <c r="AE14" i="1"/>
  <c r="AE47" i="1" s="1"/>
  <c r="AS94" i="1" l="1"/>
  <c r="AR98" i="1"/>
  <c r="AI53" i="1"/>
  <c r="BE73" i="1"/>
  <c r="BF73" i="1"/>
  <c r="AF14" i="1"/>
  <c r="AF47" i="1" s="1"/>
  <c r="AE13" i="1"/>
  <c r="AE46" i="1" s="1"/>
  <c r="AT94" i="1" l="1"/>
  <c r="AS98" i="1"/>
  <c r="AJ53" i="1"/>
  <c r="BH73" i="1"/>
  <c r="BG73" i="1"/>
  <c r="AF13" i="1"/>
  <c r="AF46" i="1" s="1"/>
  <c r="AG14" i="1"/>
  <c r="AG47" i="1" s="1"/>
  <c r="AU94" i="1" l="1"/>
  <c r="AT98" i="1"/>
  <c r="AK53" i="1"/>
  <c r="BI73" i="1"/>
  <c r="BJ73" i="1"/>
  <c r="AH14" i="1"/>
  <c r="AH47" i="1" s="1"/>
  <c r="AG13" i="1"/>
  <c r="AG46" i="1" s="1"/>
  <c r="AV94" i="1" l="1"/>
  <c r="AU98" i="1"/>
  <c r="AL53" i="1"/>
  <c r="BK73" i="1"/>
  <c r="BL73" i="1"/>
  <c r="AH13" i="1"/>
  <c r="AH46" i="1" s="1"/>
  <c r="AI14" i="1"/>
  <c r="AI47" i="1" s="1"/>
  <c r="AW94" i="1" l="1"/>
  <c r="AV98" i="1"/>
  <c r="AM53" i="1"/>
  <c r="BM73" i="1"/>
  <c r="BN73" i="1"/>
  <c r="AJ14" i="1"/>
  <c r="AJ47" i="1" s="1"/>
  <c r="AI13" i="1"/>
  <c r="AI46" i="1" s="1"/>
  <c r="AX94" i="1" l="1"/>
  <c r="AW98" i="1"/>
  <c r="AN53" i="1"/>
  <c r="BP73" i="1"/>
  <c r="BO73" i="1"/>
  <c r="AJ13" i="1"/>
  <c r="AJ46" i="1" s="1"/>
  <c r="AK14" i="1"/>
  <c r="AK47" i="1" s="1"/>
  <c r="AY94" i="1" l="1"/>
  <c r="AX98" i="1"/>
  <c r="AO53" i="1"/>
  <c r="BQ73" i="1"/>
  <c r="BR73" i="1"/>
  <c r="AL14" i="1"/>
  <c r="AL47" i="1" s="1"/>
  <c r="AK13" i="1"/>
  <c r="AK46" i="1" s="1"/>
  <c r="AZ94" i="1" l="1"/>
  <c r="AY98" i="1"/>
  <c r="AP53" i="1"/>
  <c r="BT73" i="1"/>
  <c r="BS73" i="1"/>
  <c r="AL13" i="1"/>
  <c r="AL46" i="1" s="1"/>
  <c r="AM14" i="1"/>
  <c r="AM47" i="1" s="1"/>
  <c r="BA94" i="1" l="1"/>
  <c r="AZ98" i="1"/>
  <c r="AQ53" i="1"/>
  <c r="BV73" i="1"/>
  <c r="BU73" i="1"/>
  <c r="AN14" i="1"/>
  <c r="AN47" i="1" s="1"/>
  <c r="AM13" i="1"/>
  <c r="AM46" i="1" s="1"/>
  <c r="BB94" i="1" l="1"/>
  <c r="BA98" i="1"/>
  <c r="AR53" i="1"/>
  <c r="BW73" i="1"/>
  <c r="BX73" i="1"/>
  <c r="AN13" i="1"/>
  <c r="AN46" i="1" s="1"/>
  <c r="AO14" i="1"/>
  <c r="AO47" i="1" s="1"/>
  <c r="BC94" i="1" l="1"/>
  <c r="BB98" i="1"/>
  <c r="AS53" i="1"/>
  <c r="BZ73" i="1"/>
  <c r="BY73" i="1"/>
  <c r="AO13" i="1"/>
  <c r="AO46" i="1" s="1"/>
  <c r="AP14" i="1"/>
  <c r="AP47" i="1" s="1"/>
  <c r="BD94" i="1" l="1"/>
  <c r="BC98" i="1"/>
  <c r="AT53" i="1"/>
  <c r="CA73" i="1"/>
  <c r="CB73" i="1"/>
  <c r="AQ14" i="1"/>
  <c r="AQ47" i="1" s="1"/>
  <c r="AP13" i="1"/>
  <c r="AP46" i="1" s="1"/>
  <c r="BE94" i="1" l="1"/>
  <c r="BD98" i="1"/>
  <c r="AU53" i="1"/>
  <c r="CC73" i="1"/>
  <c r="CD73" i="1"/>
  <c r="AQ13" i="1"/>
  <c r="AQ46" i="1" s="1"/>
  <c r="AR14" i="1"/>
  <c r="AR47" i="1" s="1"/>
  <c r="BF94" i="1" l="1"/>
  <c r="BE98" i="1"/>
  <c r="AV53" i="1"/>
  <c r="CF73" i="1"/>
  <c r="CE73" i="1"/>
  <c r="AS14" i="1"/>
  <c r="AS47" i="1" s="1"/>
  <c r="AR13" i="1"/>
  <c r="AR46" i="1" s="1"/>
  <c r="BG94" i="1" l="1"/>
  <c r="BF98" i="1"/>
  <c r="AW53" i="1"/>
  <c r="CG73" i="1"/>
  <c r="CH73" i="1"/>
  <c r="AS13" i="1"/>
  <c r="AS46" i="1" s="1"/>
  <c r="AT14" i="1"/>
  <c r="AT47" i="1" s="1"/>
  <c r="BH94" i="1" l="1"/>
  <c r="BG98" i="1"/>
  <c r="AX53" i="1"/>
  <c r="CJ73" i="1"/>
  <c r="CI73" i="1"/>
  <c r="AU14" i="1"/>
  <c r="AU47" i="1" s="1"/>
  <c r="AT13" i="1"/>
  <c r="AT46" i="1" s="1"/>
  <c r="BI94" i="1" l="1"/>
  <c r="BH98" i="1"/>
  <c r="AY53" i="1"/>
  <c r="CK73" i="1"/>
  <c r="CL73" i="1"/>
  <c r="AU13" i="1"/>
  <c r="AU46" i="1" s="1"/>
  <c r="AV14" i="1"/>
  <c r="AV47" i="1" s="1"/>
  <c r="BJ94" i="1" l="1"/>
  <c r="BI98" i="1"/>
  <c r="AZ53" i="1"/>
  <c r="CN73" i="1"/>
  <c r="CM73" i="1"/>
  <c r="AW14" i="1"/>
  <c r="AW47" i="1" s="1"/>
  <c r="AV13" i="1"/>
  <c r="AV46" i="1" s="1"/>
  <c r="BK94" i="1" l="1"/>
  <c r="BJ98" i="1"/>
  <c r="BA53" i="1"/>
  <c r="CO73" i="1"/>
  <c r="CP73" i="1"/>
  <c r="AW13" i="1"/>
  <c r="AW46" i="1" s="1"/>
  <c r="AX14" i="1"/>
  <c r="AX47" i="1" s="1"/>
  <c r="BL94" i="1" l="1"/>
  <c r="BK98" i="1"/>
  <c r="BB53" i="1"/>
  <c r="CR73" i="1"/>
  <c r="CQ73" i="1"/>
  <c r="AY14" i="1"/>
  <c r="AY47" i="1" s="1"/>
  <c r="AX13" i="1"/>
  <c r="AX46" i="1" s="1"/>
  <c r="BM94" i="1" l="1"/>
  <c r="BL98" i="1"/>
  <c r="BC53" i="1"/>
  <c r="CT73" i="1"/>
  <c r="CS73" i="1"/>
  <c r="AY13" i="1"/>
  <c r="AY46" i="1" s="1"/>
  <c r="AZ14" i="1"/>
  <c r="AZ47" i="1" s="1"/>
  <c r="BN94" i="1" l="1"/>
  <c r="BM98" i="1"/>
  <c r="BD53" i="1"/>
  <c r="CU73" i="1"/>
  <c r="CV73" i="1"/>
  <c r="BA14" i="1"/>
  <c r="BA47" i="1" s="1"/>
  <c r="AZ13" i="1"/>
  <c r="AZ46" i="1" s="1"/>
  <c r="BO94" i="1" l="1"/>
  <c r="BN98" i="1"/>
  <c r="BE53" i="1"/>
  <c r="CW73" i="1"/>
  <c r="E73" i="1" s="1"/>
  <c r="CX73" i="1"/>
  <c r="BA13" i="1"/>
  <c r="BA46" i="1" s="1"/>
  <c r="BB14" i="1"/>
  <c r="BB47" i="1" s="1"/>
  <c r="BP94" i="1" l="1"/>
  <c r="BO98" i="1"/>
  <c r="BF53" i="1"/>
  <c r="BC14" i="1"/>
  <c r="BC47" i="1" s="1"/>
  <c r="BB13" i="1"/>
  <c r="BB46" i="1" s="1"/>
  <c r="BQ94" i="1" l="1"/>
  <c r="BP98" i="1"/>
  <c r="BG53" i="1"/>
  <c r="BC13" i="1"/>
  <c r="BC46" i="1" s="1"/>
  <c r="BD14" i="1"/>
  <c r="BD47" i="1" s="1"/>
  <c r="BR94" i="1" l="1"/>
  <c r="BQ98" i="1"/>
  <c r="BH53" i="1"/>
  <c r="BE14" i="1"/>
  <c r="BE47" i="1" s="1"/>
  <c r="BD13" i="1"/>
  <c r="BD46" i="1" s="1"/>
  <c r="BS94" i="1" l="1"/>
  <c r="BR98" i="1"/>
  <c r="BI53" i="1"/>
  <c r="BE13" i="1"/>
  <c r="BE46" i="1" s="1"/>
  <c r="BF14" i="1"/>
  <c r="BF47" i="1" s="1"/>
  <c r="BT94" i="1" l="1"/>
  <c r="BS98" i="1"/>
  <c r="BJ53" i="1"/>
  <c r="BF13" i="1"/>
  <c r="BF46" i="1" s="1"/>
  <c r="BG14" i="1"/>
  <c r="BG47" i="1" s="1"/>
  <c r="BU94" i="1" l="1"/>
  <c r="BT98" i="1"/>
  <c r="BK53" i="1"/>
  <c r="BG13" i="1"/>
  <c r="BG46" i="1" s="1"/>
  <c r="BH14" i="1"/>
  <c r="BH47" i="1" s="1"/>
  <c r="BV94" i="1" l="1"/>
  <c r="BU98" i="1"/>
  <c r="BL53" i="1"/>
  <c r="BI14" i="1"/>
  <c r="BI47" i="1" s="1"/>
  <c r="BH13" i="1"/>
  <c r="BH46" i="1" s="1"/>
  <c r="BW94" i="1" l="1"/>
  <c r="BV98" i="1"/>
  <c r="BM53" i="1"/>
  <c r="BI13" i="1"/>
  <c r="BI46" i="1" s="1"/>
  <c r="BJ14" i="1"/>
  <c r="BJ47" i="1" s="1"/>
  <c r="BX94" i="1" l="1"/>
  <c r="BW98" i="1"/>
  <c r="BN53" i="1"/>
  <c r="BK14" i="1"/>
  <c r="BK47" i="1" s="1"/>
  <c r="BJ13" i="1"/>
  <c r="BJ46" i="1" s="1"/>
  <c r="BY94" i="1" l="1"/>
  <c r="BX98" i="1"/>
  <c r="BO53" i="1"/>
  <c r="BL14" i="1"/>
  <c r="BL47" i="1" s="1"/>
  <c r="BK13" i="1"/>
  <c r="BK46" i="1" s="1"/>
  <c r="BZ94" i="1" l="1"/>
  <c r="BY98" i="1"/>
  <c r="BP53" i="1"/>
  <c r="BL13" i="1"/>
  <c r="BL46" i="1" s="1"/>
  <c r="BM14" i="1"/>
  <c r="BM47" i="1" s="1"/>
  <c r="CA94" i="1" l="1"/>
  <c r="BZ98" i="1"/>
  <c r="BQ53" i="1"/>
  <c r="BN14" i="1"/>
  <c r="BN47" i="1" s="1"/>
  <c r="BM13" i="1"/>
  <c r="BM46" i="1" s="1"/>
  <c r="CB94" i="1" l="1"/>
  <c r="CA98" i="1"/>
  <c r="BR53" i="1"/>
  <c r="BN13" i="1"/>
  <c r="BN46" i="1" s="1"/>
  <c r="BO14" i="1"/>
  <c r="BO47" i="1" s="1"/>
  <c r="CC94" i="1" l="1"/>
  <c r="CB98" i="1"/>
  <c r="BS53" i="1"/>
  <c r="BP14" i="1"/>
  <c r="BP47" i="1" s="1"/>
  <c r="BO13" i="1"/>
  <c r="BO46" i="1" s="1"/>
  <c r="CD94" i="1" l="1"/>
  <c r="CC98" i="1"/>
  <c r="BT53" i="1"/>
  <c r="BP13" i="1"/>
  <c r="BP46" i="1" s="1"/>
  <c r="BQ14" i="1"/>
  <c r="BQ47" i="1" s="1"/>
  <c r="CE94" i="1" l="1"/>
  <c r="CD98" i="1"/>
  <c r="BU53" i="1"/>
  <c r="BR14" i="1"/>
  <c r="BR47" i="1" s="1"/>
  <c r="BQ13" i="1"/>
  <c r="BQ46" i="1" s="1"/>
  <c r="CF94" i="1" l="1"/>
  <c r="CE98" i="1"/>
  <c r="BV53" i="1"/>
  <c r="BR13" i="1"/>
  <c r="BR46" i="1" s="1"/>
  <c r="BS14" i="1"/>
  <c r="BS47" i="1" s="1"/>
  <c r="CG94" i="1" l="1"/>
  <c r="CF98" i="1"/>
  <c r="BW53" i="1"/>
  <c r="BT14" i="1"/>
  <c r="BT47" i="1" s="1"/>
  <c r="BS13" i="1"/>
  <c r="BS46" i="1" s="1"/>
  <c r="CH94" i="1" l="1"/>
  <c r="CG98" i="1"/>
  <c r="BX53" i="1"/>
  <c r="BT13" i="1"/>
  <c r="BT46" i="1" s="1"/>
  <c r="BU14" i="1"/>
  <c r="BU47" i="1" s="1"/>
  <c r="CI94" i="1" l="1"/>
  <c r="CH98" i="1"/>
  <c r="BY53" i="1"/>
  <c r="BV14" i="1"/>
  <c r="BV47" i="1" s="1"/>
  <c r="BU13" i="1"/>
  <c r="BU46" i="1" s="1"/>
  <c r="CJ94" i="1" l="1"/>
  <c r="CI98" i="1"/>
  <c r="BZ53" i="1"/>
  <c r="BV13" i="1"/>
  <c r="BV46" i="1" s="1"/>
  <c r="BW14" i="1"/>
  <c r="BW47" i="1" s="1"/>
  <c r="CK94" i="1" l="1"/>
  <c r="CJ98" i="1"/>
  <c r="CA53" i="1"/>
  <c r="BX14" i="1"/>
  <c r="BX47" i="1" s="1"/>
  <c r="BW13" i="1"/>
  <c r="BW46" i="1" s="1"/>
  <c r="CL94" i="1" l="1"/>
  <c r="CK98" i="1"/>
  <c r="CB53" i="1"/>
  <c r="BX13" i="1"/>
  <c r="BX46" i="1" s="1"/>
  <c r="BY14" i="1"/>
  <c r="BY47" i="1" s="1"/>
  <c r="CM94" i="1" l="1"/>
  <c r="CL98" i="1"/>
  <c r="CC53" i="1"/>
  <c r="BZ14" i="1"/>
  <c r="BZ47" i="1" s="1"/>
  <c r="BY13" i="1"/>
  <c r="BY46" i="1" s="1"/>
  <c r="CN94" i="1" l="1"/>
  <c r="CM98" i="1"/>
  <c r="CD53" i="1"/>
  <c r="BZ13" i="1"/>
  <c r="BZ46" i="1" s="1"/>
  <c r="CA14" i="1"/>
  <c r="CA47" i="1" s="1"/>
  <c r="CO94" i="1" l="1"/>
  <c r="CN98" i="1"/>
  <c r="CE53" i="1"/>
  <c r="CB14" i="1"/>
  <c r="CB47" i="1" s="1"/>
  <c r="CA13" i="1"/>
  <c r="CA46" i="1" s="1"/>
  <c r="CP94" i="1" l="1"/>
  <c r="CO98" i="1"/>
  <c r="CF53" i="1"/>
  <c r="CB13" i="1"/>
  <c r="CB46" i="1" s="1"/>
  <c r="CC14" i="1"/>
  <c r="CC47" i="1" s="1"/>
  <c r="CQ94" i="1" l="1"/>
  <c r="CP98" i="1"/>
  <c r="CG53" i="1"/>
  <c r="CD14" i="1"/>
  <c r="CD47" i="1" s="1"/>
  <c r="CC13" i="1"/>
  <c r="CC46" i="1" s="1"/>
  <c r="CR94" i="1" l="1"/>
  <c r="CQ98" i="1"/>
  <c r="CH53" i="1"/>
  <c r="CD13" i="1"/>
  <c r="CD46" i="1" s="1"/>
  <c r="CE14" i="1"/>
  <c r="CE47" i="1" s="1"/>
  <c r="CS94" i="1" l="1"/>
  <c r="CR98" i="1"/>
  <c r="CI53" i="1"/>
  <c r="CF14" i="1"/>
  <c r="CF47" i="1" s="1"/>
  <c r="CE13" i="1"/>
  <c r="CE46" i="1" s="1"/>
  <c r="CT94" i="1" l="1"/>
  <c r="CS98" i="1"/>
  <c r="CJ53" i="1"/>
  <c r="CF13" i="1"/>
  <c r="CF46" i="1" s="1"/>
  <c r="CG14" i="1"/>
  <c r="CG47" i="1" s="1"/>
  <c r="CU94" i="1" l="1"/>
  <c r="CT98" i="1"/>
  <c r="CK53" i="1"/>
  <c r="CH14" i="1"/>
  <c r="CH47" i="1" s="1"/>
  <c r="CG13" i="1"/>
  <c r="CG46" i="1" s="1"/>
  <c r="CV94" i="1" l="1"/>
  <c r="CU98" i="1"/>
  <c r="CL53" i="1"/>
  <c r="CH13" i="1"/>
  <c r="CH46" i="1" s="1"/>
  <c r="CI14" i="1"/>
  <c r="CI47" i="1" s="1"/>
  <c r="CW94" i="1" l="1"/>
  <c r="CW98" i="1" s="1"/>
  <c r="CV98" i="1"/>
  <c r="CM53" i="1"/>
  <c r="CI13" i="1"/>
  <c r="CI46" i="1" s="1"/>
  <c r="CJ14" i="1"/>
  <c r="CJ47" i="1" s="1"/>
  <c r="CN53" i="1" l="1"/>
  <c r="CK14" i="1"/>
  <c r="CK47" i="1" s="1"/>
  <c r="CJ13" i="1"/>
  <c r="CJ46" i="1" s="1"/>
  <c r="CO53" i="1" l="1"/>
  <c r="CK13" i="1"/>
  <c r="CK46" i="1" s="1"/>
  <c r="CL14" i="1"/>
  <c r="CL47" i="1" s="1"/>
  <c r="CP53" i="1" l="1"/>
  <c r="CM14" i="1"/>
  <c r="CM47" i="1" s="1"/>
  <c r="CL13" i="1"/>
  <c r="CL46" i="1" s="1"/>
  <c r="CQ53" i="1" l="1"/>
  <c r="CM13" i="1"/>
  <c r="CM46" i="1" s="1"/>
  <c r="CN14" i="1"/>
  <c r="CN47" i="1" s="1"/>
  <c r="CR53" i="1" l="1"/>
  <c r="CO14" i="1"/>
  <c r="CO47" i="1" s="1"/>
  <c r="CN13" i="1"/>
  <c r="CN46" i="1" s="1"/>
  <c r="CS53" i="1" l="1"/>
  <c r="CO13" i="1"/>
  <c r="CO46" i="1" s="1"/>
  <c r="CP14" i="1"/>
  <c r="CP47" i="1" s="1"/>
  <c r="CT53" i="1" l="1"/>
  <c r="CQ14" i="1"/>
  <c r="CQ47" i="1" s="1"/>
  <c r="CP13" i="1"/>
  <c r="CP46" i="1" s="1"/>
  <c r="CU53" i="1" l="1"/>
  <c r="CQ13" i="1"/>
  <c r="CQ46" i="1" s="1"/>
  <c r="CR14" i="1"/>
  <c r="CR47" i="1" s="1"/>
  <c r="CV53" i="1" l="1"/>
  <c r="CS14" i="1"/>
  <c r="CS47" i="1" s="1"/>
  <c r="CR13" i="1"/>
  <c r="CR46" i="1" s="1"/>
  <c r="CW53" i="1" l="1"/>
  <c r="CS13" i="1"/>
  <c r="CS46" i="1" s="1"/>
  <c r="CT14" i="1"/>
  <c r="CT47" i="1" s="1"/>
  <c r="CU14" i="1" l="1"/>
  <c r="CU47" i="1" s="1"/>
  <c r="CT13" i="1"/>
  <c r="CT46" i="1" s="1"/>
  <c r="CU13" i="1" l="1"/>
  <c r="CU46" i="1" s="1"/>
  <c r="CV14" i="1"/>
  <c r="CV47" i="1" s="1"/>
  <c r="CW14" i="1" l="1"/>
  <c r="CV13" i="1"/>
  <c r="CV46" i="1" s="1"/>
  <c r="CW47" i="1" l="1"/>
  <c r="E47" i="1" s="1"/>
  <c r="E14" i="1"/>
  <c r="CW13" i="1"/>
  <c r="O53" i="2" l="1"/>
  <c r="H53" i="2"/>
  <c r="I53" i="2"/>
  <c r="J53" i="2"/>
  <c r="K53" i="2"/>
  <c r="L53" i="2"/>
  <c r="M53" i="2"/>
  <c r="N53" i="2"/>
  <c r="CW46" i="1"/>
  <c r="E13" i="1"/>
  <c r="O52" i="2" l="1"/>
  <c r="H52" i="2"/>
  <c r="I52" i="2"/>
  <c r="J52" i="2"/>
  <c r="K52" i="2"/>
  <c r="L52" i="2"/>
  <c r="M52" i="2"/>
  <c r="N52" i="2"/>
  <c r="E46" i="1"/>
  <c r="E53" i="2"/>
  <c r="B53" i="2" s="1"/>
  <c r="CU29" i="1"/>
  <c r="CU61" i="1" s="1"/>
  <c r="BM29" i="1"/>
  <c r="BM61" i="1" s="1"/>
  <c r="Q29" i="1"/>
  <c r="Q61" i="1" s="1"/>
  <c r="X29" i="1"/>
  <c r="X61" i="1" s="1"/>
  <c r="AC29" i="1"/>
  <c r="AC61" i="1" s="1"/>
  <c r="BP29" i="1"/>
  <c r="BP61" i="1" s="1"/>
  <c r="AT29" i="1"/>
  <c r="U29" i="1"/>
  <c r="U61" i="1" s="1"/>
  <c r="CN29" i="1"/>
  <c r="CN61" i="1" s="1"/>
  <c r="L29" i="1"/>
  <c r="AY29" i="1"/>
  <c r="AY61" i="1" s="1"/>
  <c r="CC29" i="1"/>
  <c r="CC61" i="1" s="1"/>
  <c r="BR29" i="1"/>
  <c r="AG29" i="1"/>
  <c r="AG61" i="1" s="1"/>
  <c r="AN29" i="1"/>
  <c r="AN61" i="1" s="1"/>
  <c r="CA29" i="1"/>
  <c r="CA61" i="1" s="1"/>
  <c r="O29" i="1"/>
  <c r="BA29" i="1"/>
  <c r="BA61" i="1" s="1"/>
  <c r="AJ29" i="1"/>
  <c r="AJ61" i="1" s="1"/>
  <c r="CB29" i="1"/>
  <c r="CB61" i="1" s="1"/>
  <c r="AK29" i="1"/>
  <c r="AK61" i="1" s="1"/>
  <c r="CM29" i="1"/>
  <c r="CM61" i="1" s="1"/>
  <c r="BC29" i="1"/>
  <c r="BC61" i="1" s="1"/>
  <c r="CF29" i="1"/>
  <c r="CF61" i="1" s="1"/>
  <c r="AQ29" i="1"/>
  <c r="AQ61" i="1" s="1"/>
  <c r="BU29" i="1"/>
  <c r="BU61" i="1" s="1"/>
  <c r="BJ29" i="1"/>
  <c r="BJ61" i="1" s="1"/>
  <c r="Y29" i="1"/>
  <c r="Y61" i="1" s="1"/>
  <c r="AF29" i="1"/>
  <c r="AF61" i="1" s="1"/>
  <c r="BS29" i="1"/>
  <c r="BS61" i="1" s="1"/>
  <c r="AH29" i="1"/>
  <c r="AS29" i="1"/>
  <c r="AS61" i="1" s="1"/>
  <c r="CD29" i="1"/>
  <c r="CL29" i="1"/>
  <c r="CL61" i="1" s="1"/>
  <c r="BX29" i="1"/>
  <c r="BX61" i="1" s="1"/>
  <c r="AI29" i="1"/>
  <c r="AI61" i="1" s="1"/>
  <c r="BB29" i="1"/>
  <c r="BB61" i="1" s="1"/>
  <c r="BK29" i="1"/>
  <c r="BK61" i="1" s="1"/>
  <c r="BV29" i="1"/>
  <c r="BV61" i="1" s="1"/>
  <c r="AA29" i="1"/>
  <c r="AA61" i="1" s="1"/>
  <c r="I29" i="1"/>
  <c r="Z29" i="1"/>
  <c r="Z61" i="1" s="1"/>
  <c r="BH29" i="1"/>
  <c r="BH61" i="1" s="1"/>
  <c r="CE29" i="1"/>
  <c r="CE61" i="1" s="1"/>
  <c r="S29" i="1"/>
  <c r="S61" i="1" s="1"/>
  <c r="CR29" i="1"/>
  <c r="CR61" i="1" s="1"/>
  <c r="AL29" i="1"/>
  <c r="AL61" i="1" s="1"/>
  <c r="BT29" i="1"/>
  <c r="BT61" i="1" s="1"/>
  <c r="AU29" i="1"/>
  <c r="AU61" i="1" s="1"/>
  <c r="CO29" i="1"/>
  <c r="CO61" i="1" s="1"/>
  <c r="M29" i="1"/>
  <c r="CV29" i="1"/>
  <c r="CV61" i="1" s="1"/>
  <c r="R29" i="1"/>
  <c r="R61" i="1" s="1"/>
  <c r="BE29" i="1"/>
  <c r="BE61" i="1" s="1"/>
  <c r="BN29" i="1"/>
  <c r="BN61" i="1" s="1"/>
  <c r="AR29" i="1"/>
  <c r="AR61" i="1" s="1"/>
  <c r="BW29" i="1"/>
  <c r="BW61" i="1" s="1"/>
  <c r="K29" i="1"/>
  <c r="CP29" i="1"/>
  <c r="AD29" i="1"/>
  <c r="AD61" i="1" s="1"/>
  <c r="BL29" i="1"/>
  <c r="BL61" i="1" s="1"/>
  <c r="AM29" i="1"/>
  <c r="AM61" i="1" s="1"/>
  <c r="CG29" i="1"/>
  <c r="CG61" i="1" s="1"/>
  <c r="AP29" i="1"/>
  <c r="AP61" i="1" s="1"/>
  <c r="BQ29" i="1"/>
  <c r="BQ61" i="1" s="1"/>
  <c r="CJ29" i="1"/>
  <c r="CJ61" i="1" s="1"/>
  <c r="AX29" i="1"/>
  <c r="AX61" i="1" s="1"/>
  <c r="P29" i="1"/>
  <c r="P61" i="1" s="1"/>
  <c r="AB29" i="1"/>
  <c r="AB61" i="1" s="1"/>
  <c r="BO29" i="1"/>
  <c r="BO61" i="1" s="1"/>
  <c r="CS29" i="1"/>
  <c r="CS61" i="1" s="1"/>
  <c r="CH29" i="1"/>
  <c r="CH61" i="1" s="1"/>
  <c r="V29" i="1"/>
  <c r="BD29" i="1"/>
  <c r="BD61" i="1" s="1"/>
  <c r="CQ29" i="1"/>
  <c r="CQ61" i="1" s="1"/>
  <c r="AE29" i="1"/>
  <c r="AE61" i="1" s="1"/>
  <c r="BY29" i="1"/>
  <c r="BY61" i="1" s="1"/>
  <c r="J29" i="1"/>
  <c r="BF29" i="1"/>
  <c r="G29" i="1"/>
  <c r="CW29" i="1"/>
  <c r="CW61" i="1" s="1"/>
  <c r="T29" i="1"/>
  <c r="T61" i="1" s="1"/>
  <c r="BG29" i="1"/>
  <c r="BG61" i="1" s="1"/>
  <c r="CK29" i="1"/>
  <c r="CK61" i="1" s="1"/>
  <c r="BZ29" i="1"/>
  <c r="BZ61" i="1" s="1"/>
  <c r="AO29" i="1"/>
  <c r="AO61" i="1" s="1"/>
  <c r="AV29" i="1"/>
  <c r="AV61" i="1" s="1"/>
  <c r="CI29" i="1"/>
  <c r="CI61" i="1" s="1"/>
  <c r="BI29" i="1"/>
  <c r="BI61" i="1" s="1"/>
  <c r="AZ29" i="1"/>
  <c r="AZ61" i="1" s="1"/>
  <c r="CT29" i="1"/>
  <c r="CT61" i="1" s="1"/>
  <c r="AW29" i="1"/>
  <c r="AW61" i="1" s="1"/>
  <c r="G35" i="2" l="1"/>
  <c r="E52" i="2"/>
  <c r="B52" i="2" s="1"/>
  <c r="H35" i="2"/>
  <c r="AH61" i="1"/>
  <c r="J35" i="2"/>
  <c r="AT61" i="1"/>
  <c r="K35" i="2"/>
  <c r="BF61" i="1"/>
  <c r="L35" i="2"/>
  <c r="BR61" i="1"/>
  <c r="M35" i="2"/>
  <c r="CP61" i="1"/>
  <c r="O35" i="2"/>
  <c r="V61" i="1"/>
  <c r="CD61" i="1"/>
  <c r="N35" i="2"/>
  <c r="J61" i="1"/>
  <c r="N61" i="1"/>
  <c r="M61" i="1"/>
  <c r="K61" i="1"/>
  <c r="L61" i="1"/>
  <c r="I61" i="1"/>
  <c r="O61" i="1"/>
  <c r="G70" i="1"/>
  <c r="G75" i="1" s="1"/>
  <c r="G61" i="1"/>
  <c r="K70" i="1"/>
  <c r="L70" i="1"/>
  <c r="CI70" i="1"/>
  <c r="BQ70" i="1"/>
  <c r="CD70" i="1"/>
  <c r="CN70" i="1"/>
  <c r="BF70" i="1"/>
  <c r="AP70" i="1"/>
  <c r="BT70" i="1"/>
  <c r="AS70" i="1"/>
  <c r="CF70" i="1"/>
  <c r="U70" i="1"/>
  <c r="AO70" i="1"/>
  <c r="CG70" i="1"/>
  <c r="BV70" i="1"/>
  <c r="AH70" i="1"/>
  <c r="BC70" i="1"/>
  <c r="AN70" i="1"/>
  <c r="AW70" i="1"/>
  <c r="BZ70" i="1"/>
  <c r="BY70" i="1"/>
  <c r="AB70" i="1"/>
  <c r="AM70" i="1"/>
  <c r="BE70" i="1"/>
  <c r="CR70" i="1"/>
  <c r="BK70" i="1"/>
  <c r="BS70" i="1"/>
  <c r="CM70" i="1"/>
  <c r="AG70" i="1"/>
  <c r="BP70" i="1"/>
  <c r="CO70" i="1"/>
  <c r="BM70" i="1"/>
  <c r="CH70" i="1"/>
  <c r="BW70" i="1"/>
  <c r="O70" i="1"/>
  <c r="CS70" i="1"/>
  <c r="AR70" i="1"/>
  <c r="AA70" i="1"/>
  <c r="CA70" i="1"/>
  <c r="J70" i="1"/>
  <c r="BO70" i="1"/>
  <c r="BN70" i="1"/>
  <c r="AL70" i="1"/>
  <c r="AT70" i="1"/>
  <c r="CT70" i="1"/>
  <c r="CK70" i="1"/>
  <c r="AE70" i="1"/>
  <c r="N70" i="1"/>
  <c r="BL70" i="1"/>
  <c r="R70" i="1"/>
  <c r="S70" i="1"/>
  <c r="BB70" i="1"/>
  <c r="AF70" i="1"/>
  <c r="AK70" i="1"/>
  <c r="BR70" i="1"/>
  <c r="AC70" i="1"/>
  <c r="CW70" i="1"/>
  <c r="CL70" i="1"/>
  <c r="AU70" i="1"/>
  <c r="Z70" i="1"/>
  <c r="I70" i="1"/>
  <c r="CU70" i="1"/>
  <c r="AV70" i="1"/>
  <c r="AZ70" i="1"/>
  <c r="BG70" i="1"/>
  <c r="CQ70" i="1"/>
  <c r="P70" i="1"/>
  <c r="AD70" i="1"/>
  <c r="CV70" i="1"/>
  <c r="CE70" i="1"/>
  <c r="AI70" i="1"/>
  <c r="Y70" i="1"/>
  <c r="CB70" i="1"/>
  <c r="CC70" i="1"/>
  <c r="X70" i="1"/>
  <c r="BI70" i="1"/>
  <c r="T70" i="1"/>
  <c r="BD70" i="1"/>
  <c r="AX70" i="1"/>
  <c r="CP70" i="1"/>
  <c r="M70" i="1"/>
  <c r="BH70" i="1"/>
  <c r="BX70" i="1"/>
  <c r="BJ70" i="1"/>
  <c r="AJ70" i="1"/>
  <c r="AY70" i="1"/>
  <c r="Q70" i="1"/>
  <c r="BA70" i="1"/>
  <c r="V70" i="1"/>
  <c r="CJ70" i="1"/>
  <c r="BU70" i="1"/>
  <c r="AQ70" i="1"/>
  <c r="E45" i="1"/>
  <c r="G76" i="1" l="1"/>
  <c r="G77" i="1" s="1"/>
  <c r="H74" i="1" s="1"/>
  <c r="H75" i="1" l="1"/>
  <c r="H76" i="1" s="1"/>
  <c r="G78" i="1"/>
  <c r="H77" i="1" l="1"/>
  <c r="I74" i="1" s="1"/>
  <c r="I75" i="1" s="1"/>
  <c r="H78" i="1"/>
  <c r="H51" i="1" s="1"/>
  <c r="H49" i="1" s="1"/>
  <c r="G51" i="1"/>
  <c r="G49" i="1" s="1"/>
  <c r="G55" i="1" l="1"/>
  <c r="G54" i="1"/>
  <c r="H55" i="1"/>
  <c r="H54" i="1"/>
  <c r="H60" i="1" s="1"/>
  <c r="H63" i="1" s="1"/>
  <c r="I76" i="1"/>
  <c r="I77" i="1" s="1"/>
  <c r="J74" i="1" s="1"/>
  <c r="J75" i="1" s="1"/>
  <c r="J76" i="1" s="1"/>
  <c r="G60" i="1" l="1"/>
  <c r="G63" i="1" s="1"/>
  <c r="J77" i="1"/>
  <c r="K74" i="1" s="1"/>
  <c r="K75" i="1" s="1"/>
  <c r="J78" i="1"/>
  <c r="J51" i="1" s="1"/>
  <c r="J49" i="1" s="1"/>
  <c r="I78" i="1"/>
  <c r="J55" i="1" l="1"/>
  <c r="J54" i="1"/>
  <c r="I51" i="1"/>
  <c r="I49" i="1" s="1"/>
  <c r="K76" i="1"/>
  <c r="G70" i="2" l="1"/>
  <c r="J60" i="1"/>
  <c r="J63" i="1" s="1"/>
  <c r="I54" i="1"/>
  <c r="I55" i="1"/>
  <c r="K78" i="1"/>
  <c r="K77" i="1"/>
  <c r="L74" i="1" s="1"/>
  <c r="L75" i="1" s="1"/>
  <c r="I60" i="1" l="1"/>
  <c r="I63" i="1" s="1"/>
  <c r="G72" i="2"/>
  <c r="G71" i="2"/>
  <c r="K51" i="1"/>
  <c r="K49" i="1" s="1"/>
  <c r="L76" i="1"/>
  <c r="L77" i="1" s="1"/>
  <c r="M74" i="1" s="1"/>
  <c r="M75" i="1" s="1"/>
  <c r="K54" i="1" l="1"/>
  <c r="K55" i="1"/>
  <c r="M76" i="1"/>
  <c r="M78" i="1" s="1"/>
  <c r="M51" i="1" s="1"/>
  <c r="M49" i="1" s="1"/>
  <c r="L78" i="1"/>
  <c r="K60" i="1" l="1"/>
  <c r="K63" i="1" s="1"/>
  <c r="M55" i="1"/>
  <c r="M54" i="1"/>
  <c r="M60" i="1" s="1"/>
  <c r="M63" i="1" s="1"/>
  <c r="L51" i="1"/>
  <c r="L49" i="1" s="1"/>
  <c r="M77" i="1"/>
  <c r="N74" i="1" s="1"/>
  <c r="N75" i="1" s="1"/>
  <c r="L55" i="1" l="1"/>
  <c r="L54" i="1"/>
  <c r="N76" i="1"/>
  <c r="N78" i="1" s="1"/>
  <c r="N51" i="1" s="1"/>
  <c r="N49" i="1" s="1"/>
  <c r="L60" i="1" l="1"/>
  <c r="L63" i="1" s="1"/>
  <c r="N54" i="1"/>
  <c r="N60" i="1" s="1"/>
  <c r="N63" i="1" s="1"/>
  <c r="N55" i="1"/>
  <c r="N77" i="1"/>
  <c r="O74" i="1" s="1"/>
  <c r="O75" i="1" s="1"/>
  <c r="O76" i="1" l="1"/>
  <c r="O78" i="1" s="1"/>
  <c r="O51" i="1" s="1"/>
  <c r="O49" i="1" s="1"/>
  <c r="O54" i="1" l="1"/>
  <c r="O55" i="1"/>
  <c r="O77" i="1"/>
  <c r="P74" i="1" s="1"/>
  <c r="P75" i="1" s="1"/>
  <c r="O60" i="1" l="1"/>
  <c r="O63" i="1" s="1"/>
  <c r="P76" i="1"/>
  <c r="P78" i="1" s="1"/>
  <c r="P51" i="1" s="1"/>
  <c r="P49" i="1" s="1"/>
  <c r="P54" i="1" l="1"/>
  <c r="P60" i="1" s="1"/>
  <c r="P63" i="1" s="1"/>
  <c r="P55" i="1"/>
  <c r="P77" i="1"/>
  <c r="Q74" i="1" s="1"/>
  <c r="Q75" i="1" s="1"/>
  <c r="Q76" i="1" l="1"/>
  <c r="Q78" i="1" s="1"/>
  <c r="Q51" i="1" s="1"/>
  <c r="Q49" i="1" s="1"/>
  <c r="Q54" i="1" l="1"/>
  <c r="Q60" i="1" s="1"/>
  <c r="Q63" i="1" s="1"/>
  <c r="Q55" i="1"/>
  <c r="Q77" i="1"/>
  <c r="R74" i="1" s="1"/>
  <c r="R75" i="1" s="1"/>
  <c r="R76" i="1" l="1"/>
  <c r="R78" i="1" s="1"/>
  <c r="R51" i="1" s="1"/>
  <c r="R49" i="1" s="1"/>
  <c r="R55" i="1" l="1"/>
  <c r="R54" i="1"/>
  <c r="R60" i="1" s="1"/>
  <c r="R63" i="1" s="1"/>
  <c r="R77" i="1"/>
  <c r="S74" i="1" s="1"/>
  <c r="S75" i="1" s="1"/>
  <c r="S76" i="1" l="1"/>
  <c r="S78" i="1" s="1"/>
  <c r="S51" i="1" s="1"/>
  <c r="S49" i="1" s="1"/>
  <c r="S54" i="1" l="1"/>
  <c r="S60" i="1" s="1"/>
  <c r="S63" i="1" s="1"/>
  <c r="S55" i="1"/>
  <c r="S77" i="1"/>
  <c r="T74" i="1" s="1"/>
  <c r="T75" i="1" s="1"/>
  <c r="T76" i="1" l="1"/>
  <c r="T78" i="1" s="1"/>
  <c r="T51" i="1" s="1"/>
  <c r="T49" i="1" s="1"/>
  <c r="T55" i="1" l="1"/>
  <c r="T54" i="1"/>
  <c r="T60" i="1" s="1"/>
  <c r="T63" i="1" s="1"/>
  <c r="T77" i="1"/>
  <c r="U74" i="1" s="1"/>
  <c r="U75" i="1" s="1"/>
  <c r="U76" i="1" s="1"/>
  <c r="U78" i="1" s="1"/>
  <c r="U51" i="1" s="1"/>
  <c r="U49" i="1" s="1"/>
  <c r="H70" i="2" s="1"/>
  <c r="U54" i="1" l="1"/>
  <c r="U55" i="1"/>
  <c r="U77" i="1"/>
  <c r="V74" i="1" s="1"/>
  <c r="V75" i="1" s="1"/>
  <c r="U60" i="1" l="1"/>
  <c r="U63" i="1" s="1"/>
  <c r="H72" i="2"/>
  <c r="H71" i="2"/>
  <c r="V76" i="1"/>
  <c r="V78" i="1" s="1"/>
  <c r="V51" i="1" s="1"/>
  <c r="V49" i="1" s="1"/>
  <c r="V54" i="1" l="1"/>
  <c r="V55" i="1"/>
  <c r="V77" i="1"/>
  <c r="W74" i="1" s="1"/>
  <c r="V60" i="1" l="1"/>
  <c r="V63" i="1" s="1"/>
  <c r="I46" i="2" l="1"/>
  <c r="E46" i="2" s="1"/>
  <c r="B46" i="2" s="1"/>
  <c r="I47" i="2"/>
  <c r="E47" i="2" s="1"/>
  <c r="B47" i="2" s="1"/>
  <c r="W29" i="1"/>
  <c r="W61" i="1" s="1"/>
  <c r="E61" i="1" s="1"/>
  <c r="W70" i="1" l="1"/>
  <c r="E70" i="1" s="1"/>
  <c r="E29" i="1"/>
  <c r="I35" i="2"/>
  <c r="E35" i="2" s="1"/>
  <c r="E54" i="2" s="1"/>
  <c r="W75" i="1" l="1"/>
  <c r="W76" i="1" s="1"/>
  <c r="W78" i="1" s="1"/>
  <c r="W51" i="1" s="1"/>
  <c r="W77" i="1" l="1"/>
  <c r="X74" i="1" s="1"/>
  <c r="X75" i="1" s="1"/>
  <c r="X76" i="1" s="1"/>
  <c r="X78" i="1" s="1"/>
  <c r="W49" i="1"/>
  <c r="X77" i="1" l="1"/>
  <c r="Y74" i="1" s="1"/>
  <c r="Y75" i="1" s="1"/>
  <c r="Y76" i="1" s="1"/>
  <c r="X51" i="1"/>
  <c r="W55" i="1"/>
  <c r="W54" i="1"/>
  <c r="Y78" i="1" l="1"/>
  <c r="X49" i="1"/>
  <c r="Y77" i="1"/>
  <c r="Z74" i="1" s="1"/>
  <c r="Z75" i="1" s="1"/>
  <c r="W60" i="1"/>
  <c r="Y51" i="1" l="1"/>
  <c r="X54" i="1"/>
  <c r="X55" i="1"/>
  <c r="W63" i="1"/>
  <c r="Z76" i="1"/>
  <c r="Z78" i="1" l="1"/>
  <c r="Y49" i="1"/>
  <c r="Z77" i="1"/>
  <c r="AA74" i="1" s="1"/>
  <c r="AA75" i="1" s="1"/>
  <c r="AA76" i="1" s="1"/>
  <c r="X60" i="1"/>
  <c r="AA78" i="1" l="1"/>
  <c r="AA51" i="1" s="1"/>
  <c r="AA49" i="1" s="1"/>
  <c r="AA55" i="1" s="1"/>
  <c r="Y54" i="1"/>
  <c r="Y55" i="1"/>
  <c r="Z51" i="1"/>
  <c r="X63" i="1"/>
  <c r="AA77" i="1"/>
  <c r="AB74" i="1" s="1"/>
  <c r="AB75" i="1" s="1"/>
  <c r="AA54" i="1" l="1"/>
  <c r="AA60" i="1" s="1"/>
  <c r="AA63" i="1" s="1"/>
  <c r="Z49" i="1"/>
  <c r="Y60" i="1"/>
  <c r="AB76" i="1"/>
  <c r="AB77" i="1" s="1"/>
  <c r="AC74" i="1" s="1"/>
  <c r="AC75" i="1" s="1"/>
  <c r="Y63" i="1" l="1"/>
  <c r="AB78" i="1"/>
  <c r="Z54" i="1"/>
  <c r="Z55" i="1"/>
  <c r="AC76" i="1"/>
  <c r="AC78" i="1" s="1"/>
  <c r="AC51" i="1" s="1"/>
  <c r="AC49" i="1" s="1"/>
  <c r="Z60" i="1" l="1"/>
  <c r="AB51" i="1"/>
  <c r="AC77" i="1"/>
  <c r="AD74" i="1" s="1"/>
  <c r="AD75" i="1" s="1"/>
  <c r="AD76" i="1" s="1"/>
  <c r="AD78" i="1" s="1"/>
  <c r="AC55" i="1"/>
  <c r="AC54" i="1"/>
  <c r="AC60" i="1" s="1"/>
  <c r="AC63" i="1" s="1"/>
  <c r="AD51" i="1" l="1"/>
  <c r="AD49" i="1" s="1"/>
  <c r="AD54" i="1" s="1"/>
  <c r="AD60" i="1" s="1"/>
  <c r="AD63" i="1" s="1"/>
  <c r="AB49" i="1"/>
  <c r="Z63" i="1"/>
  <c r="AD77" i="1"/>
  <c r="AE74" i="1" s="1"/>
  <c r="AE75" i="1" s="1"/>
  <c r="AD55" i="1" l="1"/>
  <c r="AB54" i="1"/>
  <c r="AB55" i="1"/>
  <c r="AE76" i="1"/>
  <c r="AE78" i="1" s="1"/>
  <c r="AB60" i="1" l="1"/>
  <c r="AE51" i="1"/>
  <c r="AE77" i="1"/>
  <c r="AF74" i="1" s="1"/>
  <c r="AF75" i="1" s="1"/>
  <c r="AE49" i="1" l="1"/>
  <c r="AB63" i="1"/>
  <c r="AF76" i="1"/>
  <c r="AF78" i="1" s="1"/>
  <c r="AF51" i="1" s="1"/>
  <c r="AF49" i="1" s="1"/>
  <c r="AE55" i="1" l="1"/>
  <c r="AE54" i="1"/>
  <c r="AF77" i="1"/>
  <c r="AG74" i="1" s="1"/>
  <c r="AG75" i="1" s="1"/>
  <c r="AF55" i="1"/>
  <c r="AF54" i="1"/>
  <c r="AF60" i="1" s="1"/>
  <c r="AF63" i="1" s="1"/>
  <c r="AE60" i="1" l="1"/>
  <c r="AG76" i="1"/>
  <c r="AG78" i="1" s="1"/>
  <c r="AG51" i="1" s="1"/>
  <c r="AG49" i="1" s="1"/>
  <c r="I70" i="2" l="1"/>
  <c r="AE63" i="1"/>
  <c r="AG54" i="1"/>
  <c r="AG55" i="1"/>
  <c r="AG77" i="1"/>
  <c r="AH74" i="1" s="1"/>
  <c r="AH75" i="1" s="1"/>
  <c r="AG60" i="1" l="1"/>
  <c r="I71" i="2"/>
  <c r="I72" i="2"/>
  <c r="AH76" i="1"/>
  <c r="AH78" i="1" s="1"/>
  <c r="AH51" i="1" s="1"/>
  <c r="AH49" i="1" s="1"/>
  <c r="AG63" i="1" l="1"/>
  <c r="AH77" i="1"/>
  <c r="AI74" i="1" s="1"/>
  <c r="AI75" i="1" s="1"/>
  <c r="AI76" i="1" s="1"/>
  <c r="AI78" i="1" s="1"/>
  <c r="AI51" i="1" s="1"/>
  <c r="AI49" i="1" s="1"/>
  <c r="AH54" i="1"/>
  <c r="AH55" i="1"/>
  <c r="AH60" i="1" l="1"/>
  <c r="AH63" i="1" s="1"/>
  <c r="AI54" i="1"/>
  <c r="AI60" i="1" s="1"/>
  <c r="AI63" i="1" s="1"/>
  <c r="AI55" i="1"/>
  <c r="AI77" i="1"/>
  <c r="AJ74" i="1" s="1"/>
  <c r="AJ75" i="1" s="1"/>
  <c r="AJ76" i="1" l="1"/>
  <c r="AJ78" i="1" s="1"/>
  <c r="AJ51" i="1" s="1"/>
  <c r="AJ49" i="1" s="1"/>
  <c r="AJ55" i="1" l="1"/>
  <c r="AJ54" i="1"/>
  <c r="AJ77" i="1"/>
  <c r="AK74" i="1" s="1"/>
  <c r="AK75" i="1" s="1"/>
  <c r="AJ60" i="1" l="1"/>
  <c r="AJ63" i="1" s="1"/>
  <c r="AK76" i="1"/>
  <c r="AK78" i="1" s="1"/>
  <c r="AK51" i="1" s="1"/>
  <c r="AK49" i="1" s="1"/>
  <c r="AK54" i="1" l="1"/>
  <c r="AK55" i="1"/>
  <c r="AK77" i="1"/>
  <c r="AL74" i="1" s="1"/>
  <c r="AL75" i="1" s="1"/>
  <c r="AK60" i="1" l="1"/>
  <c r="AK63" i="1" s="1"/>
  <c r="AL76" i="1"/>
  <c r="AL78" i="1" s="1"/>
  <c r="AL51" i="1" s="1"/>
  <c r="AL49" i="1" s="1"/>
  <c r="AL55" i="1" l="1"/>
  <c r="AL54" i="1"/>
  <c r="AL77" i="1"/>
  <c r="AM74" i="1" s="1"/>
  <c r="AM75" i="1" s="1"/>
  <c r="AL60" i="1" l="1"/>
  <c r="AL63" i="1" s="1"/>
  <c r="AM76" i="1"/>
  <c r="AM78" i="1" s="1"/>
  <c r="AM51" i="1" s="1"/>
  <c r="AM49" i="1" s="1"/>
  <c r="AM77" i="1" l="1"/>
  <c r="AN74" i="1" s="1"/>
  <c r="AN75" i="1" s="1"/>
  <c r="AM55" i="1"/>
  <c r="AM54" i="1"/>
  <c r="AM60" i="1" l="1"/>
  <c r="AM63" i="1" s="1"/>
  <c r="AN76" i="1"/>
  <c r="AN78" i="1" s="1"/>
  <c r="AN51" i="1" s="1"/>
  <c r="AN49" i="1" s="1"/>
  <c r="AN77" i="1" l="1"/>
  <c r="AO74" i="1" s="1"/>
  <c r="AO75" i="1" s="1"/>
  <c r="AO76" i="1" s="1"/>
  <c r="AO78" i="1" s="1"/>
  <c r="AO51" i="1" s="1"/>
  <c r="AO49" i="1" s="1"/>
  <c r="AN55" i="1"/>
  <c r="AN54" i="1"/>
  <c r="AN60" i="1" l="1"/>
  <c r="AN63" i="1" s="1"/>
  <c r="AO55" i="1"/>
  <c r="AO54" i="1"/>
  <c r="AO60" i="1" s="1"/>
  <c r="AO63" i="1" s="1"/>
  <c r="AO77" i="1"/>
  <c r="AP74" i="1" s="1"/>
  <c r="AP75" i="1" s="1"/>
  <c r="AP76" i="1" l="1"/>
  <c r="AP78" i="1" s="1"/>
  <c r="AP51" i="1" s="1"/>
  <c r="AP49" i="1" s="1"/>
  <c r="AP55" i="1" l="1"/>
  <c r="AP54" i="1"/>
  <c r="AP60" i="1" s="1"/>
  <c r="AP63" i="1" s="1"/>
  <c r="AP77" i="1"/>
  <c r="AQ74" i="1" s="1"/>
  <c r="AQ75" i="1" s="1"/>
  <c r="AQ76" i="1" l="1"/>
  <c r="AQ78" i="1" s="1"/>
  <c r="AQ51" i="1" s="1"/>
  <c r="AQ49" i="1" s="1"/>
  <c r="AQ77" i="1" l="1"/>
  <c r="AR74" i="1" s="1"/>
  <c r="AR75" i="1" s="1"/>
  <c r="AR76" i="1" s="1"/>
  <c r="AR78" i="1" s="1"/>
  <c r="AR51" i="1" s="1"/>
  <c r="AR49" i="1" s="1"/>
  <c r="AQ55" i="1"/>
  <c r="AQ54" i="1"/>
  <c r="AQ60" i="1" s="1"/>
  <c r="AQ63" i="1" s="1"/>
  <c r="AR54" i="1" l="1"/>
  <c r="AR60" i="1" s="1"/>
  <c r="AR63" i="1" s="1"/>
  <c r="AR55" i="1"/>
  <c r="AR77" i="1"/>
  <c r="AS74" i="1" s="1"/>
  <c r="AS75" i="1" s="1"/>
  <c r="AS76" i="1" l="1"/>
  <c r="AS78" i="1" s="1"/>
  <c r="AS51" i="1" s="1"/>
  <c r="AS49" i="1" s="1"/>
  <c r="J70" i="2" s="1"/>
  <c r="AS77" i="1" l="1"/>
  <c r="AT74" i="1" s="1"/>
  <c r="AT75" i="1" s="1"/>
  <c r="AS54" i="1"/>
  <c r="AS55" i="1"/>
  <c r="AS60" i="1" l="1"/>
  <c r="AS63" i="1" s="1"/>
  <c r="J71" i="2"/>
  <c r="J72" i="2"/>
  <c r="AT76" i="1"/>
  <c r="AT78" i="1" s="1"/>
  <c r="AT51" i="1" s="1"/>
  <c r="AT49" i="1" s="1"/>
  <c r="AT77" i="1" l="1"/>
  <c r="AU74" i="1" s="1"/>
  <c r="AU75" i="1" s="1"/>
  <c r="AT54" i="1"/>
  <c r="AT55" i="1"/>
  <c r="AT60" i="1" l="1"/>
  <c r="AT63" i="1" s="1"/>
  <c r="AU76" i="1"/>
  <c r="AU78" i="1" s="1"/>
  <c r="AU51" i="1" s="1"/>
  <c r="AU49" i="1" s="1"/>
  <c r="AU55" i="1" l="1"/>
  <c r="AU54" i="1"/>
  <c r="AU77" i="1"/>
  <c r="AV74" i="1" s="1"/>
  <c r="AV75" i="1" s="1"/>
  <c r="AU60" i="1" l="1"/>
  <c r="AU63" i="1" s="1"/>
  <c r="AV76" i="1"/>
  <c r="AV78" i="1" s="1"/>
  <c r="AV51" i="1" s="1"/>
  <c r="AV49" i="1" s="1"/>
  <c r="AV55" i="1" l="1"/>
  <c r="AV54" i="1"/>
  <c r="AV77" i="1"/>
  <c r="AW74" i="1" s="1"/>
  <c r="AW75" i="1" s="1"/>
  <c r="AV60" i="1" l="1"/>
  <c r="AV63" i="1" s="1"/>
  <c r="AW76" i="1"/>
  <c r="AW78" i="1" s="1"/>
  <c r="AW51" i="1" s="1"/>
  <c r="AW49" i="1" s="1"/>
  <c r="AW55" i="1" l="1"/>
  <c r="AW54" i="1"/>
  <c r="AW77" i="1"/>
  <c r="AX74" i="1" s="1"/>
  <c r="AX75" i="1" s="1"/>
  <c r="AW60" i="1" l="1"/>
  <c r="AW63" i="1" s="1"/>
  <c r="AX76" i="1"/>
  <c r="AX78" i="1" s="1"/>
  <c r="AX51" i="1" s="1"/>
  <c r="AX49" i="1" s="1"/>
  <c r="AX54" i="1" l="1"/>
  <c r="AX55" i="1"/>
  <c r="AX77" i="1"/>
  <c r="AY74" i="1" s="1"/>
  <c r="AY75" i="1" s="1"/>
  <c r="AX60" i="1" l="1"/>
  <c r="AX63" i="1" s="1"/>
  <c r="AY76" i="1"/>
  <c r="AY78" i="1" s="1"/>
  <c r="AY51" i="1" s="1"/>
  <c r="AY49" i="1" s="1"/>
  <c r="AY55" i="1" l="1"/>
  <c r="AY54" i="1"/>
  <c r="AY77" i="1"/>
  <c r="AZ74" i="1" s="1"/>
  <c r="AZ75" i="1" s="1"/>
  <c r="AY60" i="1" l="1"/>
  <c r="AY63" i="1" s="1"/>
  <c r="AZ76" i="1"/>
  <c r="AZ78" i="1" s="1"/>
  <c r="AZ51" i="1" s="1"/>
  <c r="AZ49" i="1" s="1"/>
  <c r="AZ77" i="1" l="1"/>
  <c r="BA74" i="1" s="1"/>
  <c r="BA75" i="1" s="1"/>
  <c r="BA76" i="1" s="1"/>
  <c r="BA78" i="1" s="1"/>
  <c r="BA51" i="1" s="1"/>
  <c r="BA49" i="1" s="1"/>
  <c r="AZ54" i="1"/>
  <c r="AZ60" i="1" s="1"/>
  <c r="AZ63" i="1" s="1"/>
  <c r="AZ55" i="1"/>
  <c r="BA77" i="1" l="1"/>
  <c r="BB74" i="1" s="1"/>
  <c r="BB75" i="1" s="1"/>
  <c r="BB76" i="1" s="1"/>
  <c r="BB78" i="1" s="1"/>
  <c r="BB51" i="1" s="1"/>
  <c r="BB49" i="1" s="1"/>
  <c r="BA55" i="1"/>
  <c r="BA54" i="1"/>
  <c r="BA60" i="1" s="1"/>
  <c r="BA63" i="1" s="1"/>
  <c r="BB77" i="1" l="1"/>
  <c r="BC74" i="1" s="1"/>
  <c r="BC75" i="1" s="1"/>
  <c r="BB55" i="1"/>
  <c r="BB54" i="1"/>
  <c r="BB60" i="1" s="1"/>
  <c r="BB63" i="1" s="1"/>
  <c r="BC76" i="1" l="1"/>
  <c r="BC78" i="1" s="1"/>
  <c r="BC51" i="1" s="1"/>
  <c r="BC49" i="1" s="1"/>
  <c r="BC77" i="1" l="1"/>
  <c r="BD74" i="1" s="1"/>
  <c r="BD75" i="1" s="1"/>
  <c r="BC55" i="1"/>
  <c r="BC54" i="1"/>
  <c r="BC60" i="1" s="1"/>
  <c r="BC63" i="1" s="1"/>
  <c r="BD76" i="1" l="1"/>
  <c r="BD78" i="1" s="1"/>
  <c r="BD51" i="1" s="1"/>
  <c r="BD49" i="1" s="1"/>
  <c r="BD55" i="1" l="1"/>
  <c r="BD54" i="1"/>
  <c r="BD60" i="1" s="1"/>
  <c r="BD63" i="1" s="1"/>
  <c r="BD77" i="1"/>
  <c r="BE74" i="1" s="1"/>
  <c r="BE75" i="1" s="1"/>
  <c r="BE76" i="1" l="1"/>
  <c r="BE78" i="1" s="1"/>
  <c r="BE51" i="1" s="1"/>
  <c r="BE49" i="1" s="1"/>
  <c r="K70" i="2" s="1"/>
  <c r="BE77" i="1" l="1"/>
  <c r="BF74" i="1" s="1"/>
  <c r="BF75" i="1" s="1"/>
  <c r="BE54" i="1"/>
  <c r="BE55" i="1"/>
  <c r="BE60" i="1" l="1"/>
  <c r="BE63" i="1" s="1"/>
  <c r="K72" i="2"/>
  <c r="K71" i="2"/>
  <c r="BF76" i="1"/>
  <c r="BF78" i="1" s="1"/>
  <c r="BF51" i="1" s="1"/>
  <c r="BF49" i="1" s="1"/>
  <c r="BF54" i="1" l="1"/>
  <c r="BF55" i="1"/>
  <c r="BF77" i="1"/>
  <c r="BG74" i="1" s="1"/>
  <c r="BG75" i="1" s="1"/>
  <c r="BG76" i="1" l="1"/>
  <c r="BG78" i="1" s="1"/>
  <c r="BG51" i="1" s="1"/>
  <c r="BG49" i="1" s="1"/>
  <c r="BF60" i="1"/>
  <c r="BF63" i="1" s="1"/>
  <c r="BG77" i="1" l="1"/>
  <c r="BH74" i="1" s="1"/>
  <c r="BH75" i="1" s="1"/>
  <c r="BG55" i="1"/>
  <c r="BG54" i="1"/>
  <c r="BG60" i="1" l="1"/>
  <c r="BG63" i="1" s="1"/>
  <c r="BH76" i="1"/>
  <c r="BH78" i="1" s="1"/>
  <c r="BH51" i="1" s="1"/>
  <c r="BH49" i="1" s="1"/>
  <c r="BH55" i="1" l="1"/>
  <c r="BH54" i="1"/>
  <c r="BH77" i="1"/>
  <c r="BI74" i="1" s="1"/>
  <c r="BI75" i="1" s="1"/>
  <c r="BH60" i="1" l="1"/>
  <c r="BH63" i="1" s="1"/>
  <c r="BI76" i="1"/>
  <c r="BI78" i="1" s="1"/>
  <c r="BI51" i="1" s="1"/>
  <c r="BI49" i="1" s="1"/>
  <c r="BI55" i="1" l="1"/>
  <c r="BI54" i="1"/>
  <c r="BI77" i="1"/>
  <c r="BJ74" i="1" s="1"/>
  <c r="BJ75" i="1" s="1"/>
  <c r="BI60" i="1" l="1"/>
  <c r="BI63" i="1" s="1"/>
  <c r="BJ76" i="1"/>
  <c r="BJ78" i="1" s="1"/>
  <c r="BJ51" i="1" s="1"/>
  <c r="BJ49" i="1" s="1"/>
  <c r="BJ54" i="1" l="1"/>
  <c r="BJ55" i="1"/>
  <c r="BJ77" i="1"/>
  <c r="BK74" i="1" s="1"/>
  <c r="BK75" i="1" s="1"/>
  <c r="BJ60" i="1" l="1"/>
  <c r="BJ63" i="1" s="1"/>
  <c r="BK76" i="1"/>
  <c r="BK78" i="1" s="1"/>
  <c r="BK51" i="1" s="1"/>
  <c r="BK49" i="1" s="1"/>
  <c r="BK55" i="1" l="1"/>
  <c r="BK54" i="1"/>
  <c r="BK77" i="1"/>
  <c r="BL74" i="1" s="1"/>
  <c r="BL75" i="1" s="1"/>
  <c r="BK60" i="1" l="1"/>
  <c r="BK63" i="1" s="1"/>
  <c r="BL76" i="1"/>
  <c r="BL78" i="1" s="1"/>
  <c r="BL51" i="1" s="1"/>
  <c r="BL49" i="1" s="1"/>
  <c r="BL54" i="1" l="1"/>
  <c r="BL60" i="1" s="1"/>
  <c r="BL63" i="1" s="1"/>
  <c r="BL55" i="1"/>
  <c r="BL77" i="1"/>
  <c r="BM74" i="1" s="1"/>
  <c r="BM75" i="1" s="1"/>
  <c r="BM76" i="1" l="1"/>
  <c r="BM78" i="1" s="1"/>
  <c r="BM51" i="1" s="1"/>
  <c r="BM49" i="1" s="1"/>
  <c r="BM55" i="1" l="1"/>
  <c r="BM54" i="1"/>
  <c r="BM60" i="1" s="1"/>
  <c r="BM63" i="1" s="1"/>
  <c r="BM77" i="1"/>
  <c r="BN74" i="1" s="1"/>
  <c r="BN75" i="1" s="1"/>
  <c r="BN76" i="1" l="1"/>
  <c r="BN78" i="1" s="1"/>
  <c r="BN51" i="1" s="1"/>
  <c r="BN49" i="1" s="1"/>
  <c r="BN55" i="1" l="1"/>
  <c r="BN54" i="1"/>
  <c r="BN60" i="1" s="1"/>
  <c r="BN63" i="1" s="1"/>
  <c r="BN77" i="1"/>
  <c r="BO74" i="1" s="1"/>
  <c r="BO75" i="1" s="1"/>
  <c r="BO76" i="1" l="1"/>
  <c r="BO78" i="1" s="1"/>
  <c r="BO51" i="1" s="1"/>
  <c r="BO49" i="1" s="1"/>
  <c r="BO77" i="1" l="1"/>
  <c r="BP74" i="1" s="1"/>
  <c r="BP75" i="1" s="1"/>
  <c r="BO55" i="1"/>
  <c r="BO54" i="1"/>
  <c r="BO60" i="1" s="1"/>
  <c r="BO63" i="1" s="1"/>
  <c r="BP76" i="1" l="1"/>
  <c r="BP78" i="1" s="1"/>
  <c r="BP51" i="1" s="1"/>
  <c r="BP49" i="1" s="1"/>
  <c r="BP77" i="1" l="1"/>
  <c r="BQ74" i="1" s="1"/>
  <c r="BQ75" i="1" s="1"/>
  <c r="BQ76" i="1" s="1"/>
  <c r="BQ78" i="1" s="1"/>
  <c r="BQ51" i="1" s="1"/>
  <c r="BQ49" i="1" s="1"/>
  <c r="L70" i="2" s="1"/>
  <c r="BP55" i="1"/>
  <c r="BP54" i="1"/>
  <c r="BP60" i="1" s="1"/>
  <c r="BP63" i="1" s="1"/>
  <c r="BQ54" i="1" l="1"/>
  <c r="BQ55" i="1"/>
  <c r="BQ77" i="1"/>
  <c r="BR74" i="1" s="1"/>
  <c r="BR75" i="1" s="1"/>
  <c r="BQ60" i="1" l="1"/>
  <c r="BQ63" i="1" s="1"/>
  <c r="L71" i="2"/>
  <c r="L72" i="2"/>
  <c r="BR76" i="1"/>
  <c r="BR78" i="1" s="1"/>
  <c r="BR51" i="1" s="1"/>
  <c r="BR49" i="1" s="1"/>
  <c r="BR54" i="1" l="1"/>
  <c r="BR55" i="1"/>
  <c r="BR77" i="1"/>
  <c r="BS74" i="1" s="1"/>
  <c r="BS75" i="1" s="1"/>
  <c r="BS76" i="1" l="1"/>
  <c r="BS78" i="1" s="1"/>
  <c r="BS51" i="1" s="1"/>
  <c r="BS49" i="1" s="1"/>
  <c r="BR60" i="1"/>
  <c r="BR63" i="1" s="1"/>
  <c r="BS54" i="1" l="1"/>
  <c r="BS55" i="1"/>
  <c r="BS77" i="1"/>
  <c r="BT74" i="1" s="1"/>
  <c r="BT75" i="1" s="1"/>
  <c r="BS60" i="1" l="1"/>
  <c r="BS63" i="1" s="1"/>
  <c r="BT76" i="1"/>
  <c r="BT78" i="1" s="1"/>
  <c r="BT51" i="1" s="1"/>
  <c r="BT49" i="1" s="1"/>
  <c r="BT77" i="1" l="1"/>
  <c r="BU74" i="1" s="1"/>
  <c r="BU75" i="1" s="1"/>
  <c r="BT54" i="1"/>
  <c r="BT55" i="1"/>
  <c r="BT60" i="1" l="1"/>
  <c r="BT63" i="1" s="1"/>
  <c r="BU76" i="1"/>
  <c r="BU78" i="1" s="1"/>
  <c r="BU51" i="1" s="1"/>
  <c r="BU49" i="1" s="1"/>
  <c r="BU77" i="1" l="1"/>
  <c r="BV74" i="1" s="1"/>
  <c r="BV75" i="1" s="1"/>
  <c r="BU55" i="1"/>
  <c r="BU54" i="1"/>
  <c r="BU60" i="1" l="1"/>
  <c r="BU63" i="1" s="1"/>
  <c r="BV76" i="1"/>
  <c r="BV78" i="1" s="1"/>
  <c r="BV51" i="1" s="1"/>
  <c r="BV49" i="1" s="1"/>
  <c r="BV77" i="1" l="1"/>
  <c r="BW74" i="1" s="1"/>
  <c r="BW75" i="1" s="1"/>
  <c r="BV55" i="1"/>
  <c r="BV54" i="1"/>
  <c r="BV60" i="1" l="1"/>
  <c r="BV63" i="1" s="1"/>
  <c r="BW76" i="1"/>
  <c r="BW78" i="1" s="1"/>
  <c r="BW51" i="1" s="1"/>
  <c r="BW49" i="1" s="1"/>
  <c r="BW77" i="1" l="1"/>
  <c r="BX74" i="1" s="1"/>
  <c r="BX75" i="1" s="1"/>
  <c r="BX76" i="1" s="1"/>
  <c r="BX78" i="1" s="1"/>
  <c r="BX51" i="1" s="1"/>
  <c r="BX49" i="1" s="1"/>
  <c r="BW54" i="1"/>
  <c r="BW55" i="1"/>
  <c r="BW60" i="1" l="1"/>
  <c r="BW63" i="1" s="1"/>
  <c r="BX54" i="1"/>
  <c r="BX60" i="1" s="1"/>
  <c r="BX63" i="1" s="1"/>
  <c r="BX55" i="1"/>
  <c r="BX77" i="1"/>
  <c r="BY74" i="1" s="1"/>
  <c r="BY75" i="1" s="1"/>
  <c r="BY76" i="1" l="1"/>
  <c r="BY78" i="1" s="1"/>
  <c r="BY51" i="1" s="1"/>
  <c r="BY49" i="1" s="1"/>
  <c r="BY77" i="1" l="1"/>
  <c r="BZ74" i="1" s="1"/>
  <c r="BZ75" i="1" s="1"/>
  <c r="BY54" i="1"/>
  <c r="BY60" i="1" s="1"/>
  <c r="BY63" i="1" s="1"/>
  <c r="BY55" i="1"/>
  <c r="BZ76" i="1" l="1"/>
  <c r="BZ78" i="1" s="1"/>
  <c r="BZ51" i="1" s="1"/>
  <c r="BZ49" i="1" s="1"/>
  <c r="BZ55" i="1" l="1"/>
  <c r="BZ54" i="1"/>
  <c r="BZ60" i="1" s="1"/>
  <c r="BZ63" i="1" s="1"/>
  <c r="BZ77" i="1"/>
  <c r="CA74" i="1" s="1"/>
  <c r="CA75" i="1" s="1"/>
  <c r="CA76" i="1" l="1"/>
  <c r="CA78" i="1" s="1"/>
  <c r="CA51" i="1" s="1"/>
  <c r="CA49" i="1" s="1"/>
  <c r="CA55" i="1" l="1"/>
  <c r="CA54" i="1"/>
  <c r="CA60" i="1" s="1"/>
  <c r="CA63" i="1" s="1"/>
  <c r="CA77" i="1"/>
  <c r="CB74" i="1" s="1"/>
  <c r="CB75" i="1" s="1"/>
  <c r="CB76" i="1" l="1"/>
  <c r="CB78" i="1" s="1"/>
  <c r="CB51" i="1" s="1"/>
  <c r="CB49" i="1" s="1"/>
  <c r="CB77" i="1" l="1"/>
  <c r="CC74" i="1" s="1"/>
  <c r="CC75" i="1" s="1"/>
  <c r="CB54" i="1"/>
  <c r="CB60" i="1" s="1"/>
  <c r="CB63" i="1" s="1"/>
  <c r="CB55" i="1"/>
  <c r="CC76" i="1" l="1"/>
  <c r="CC78" i="1" s="1"/>
  <c r="CC51" i="1" s="1"/>
  <c r="CC49" i="1" s="1"/>
  <c r="M70" i="2" s="1"/>
  <c r="CC54" i="1" l="1"/>
  <c r="CC55" i="1"/>
  <c r="CC77" i="1"/>
  <c r="CD74" i="1" s="1"/>
  <c r="CD75" i="1" s="1"/>
  <c r="CC60" i="1" l="1"/>
  <c r="CC63" i="1" s="1"/>
  <c r="M72" i="2"/>
  <c r="M71" i="2"/>
  <c r="CD76" i="1"/>
  <c r="CD78" i="1" s="1"/>
  <c r="CD51" i="1" s="1"/>
  <c r="CD49" i="1" s="1"/>
  <c r="CD55" i="1" l="1"/>
  <c r="CD54" i="1"/>
  <c r="CD77" i="1"/>
  <c r="CE74" i="1" s="1"/>
  <c r="CE75" i="1" s="1"/>
  <c r="CE76" i="1" l="1"/>
  <c r="CE78" i="1" s="1"/>
  <c r="CE51" i="1" s="1"/>
  <c r="CE49" i="1" s="1"/>
  <c r="CD60" i="1"/>
  <c r="CD63" i="1" s="1"/>
  <c r="CE55" i="1" l="1"/>
  <c r="CE54" i="1"/>
  <c r="CE77" i="1"/>
  <c r="CF74" i="1" s="1"/>
  <c r="CF75" i="1" s="1"/>
  <c r="CE60" i="1" l="1"/>
  <c r="CE63" i="1" s="1"/>
  <c r="CF76" i="1"/>
  <c r="CF78" i="1" s="1"/>
  <c r="CF51" i="1" s="1"/>
  <c r="CF49" i="1" s="1"/>
  <c r="CF54" i="1" l="1"/>
  <c r="CF55" i="1"/>
  <c r="CF77" i="1"/>
  <c r="CG74" i="1" s="1"/>
  <c r="CG75" i="1" s="1"/>
  <c r="CF60" i="1" l="1"/>
  <c r="CF63" i="1" s="1"/>
  <c r="CG76" i="1"/>
  <c r="CG78" i="1" s="1"/>
  <c r="CG51" i="1" s="1"/>
  <c r="CG49" i="1" s="1"/>
  <c r="CG55" i="1" l="1"/>
  <c r="CG54" i="1"/>
  <c r="CG77" i="1"/>
  <c r="CH74" i="1" s="1"/>
  <c r="CH75" i="1" s="1"/>
  <c r="CG60" i="1" l="1"/>
  <c r="CG63" i="1" s="1"/>
  <c r="CH76" i="1"/>
  <c r="CH78" i="1" s="1"/>
  <c r="CH51" i="1" s="1"/>
  <c r="CH49" i="1" s="1"/>
  <c r="CH77" i="1" l="1"/>
  <c r="CI74" i="1" s="1"/>
  <c r="CI75" i="1" s="1"/>
  <c r="CH55" i="1"/>
  <c r="CH54" i="1"/>
  <c r="CH60" i="1" l="1"/>
  <c r="CH63" i="1" s="1"/>
  <c r="CI76" i="1"/>
  <c r="CI78" i="1" s="1"/>
  <c r="CI51" i="1" s="1"/>
  <c r="CI49" i="1" s="1"/>
  <c r="CI77" i="1" l="1"/>
  <c r="CJ74" i="1" s="1"/>
  <c r="CJ75" i="1" s="1"/>
  <c r="CI54" i="1"/>
  <c r="CI55" i="1"/>
  <c r="CI60" i="1" l="1"/>
  <c r="CI63" i="1" s="1"/>
  <c r="CJ76" i="1"/>
  <c r="CJ78" i="1" s="1"/>
  <c r="CJ51" i="1" s="1"/>
  <c r="CJ49" i="1" s="1"/>
  <c r="CJ54" i="1" l="1"/>
  <c r="CJ60" i="1" s="1"/>
  <c r="CJ63" i="1" s="1"/>
  <c r="CJ55" i="1"/>
  <c r="CJ77" i="1"/>
  <c r="CK74" i="1" s="1"/>
  <c r="CK75" i="1" s="1"/>
  <c r="CK76" i="1" l="1"/>
  <c r="CK78" i="1" s="1"/>
  <c r="CK51" i="1" s="1"/>
  <c r="CK49" i="1" s="1"/>
  <c r="CK77" i="1" l="1"/>
  <c r="CL74" i="1" s="1"/>
  <c r="CL75" i="1" s="1"/>
  <c r="CL76" i="1" s="1"/>
  <c r="CK55" i="1"/>
  <c r="CK54" i="1"/>
  <c r="CK60" i="1" s="1"/>
  <c r="CK63" i="1" s="1"/>
  <c r="CL78" i="1" l="1"/>
  <c r="CL51" i="1" s="1"/>
  <c r="CL49" i="1" s="1"/>
  <c r="CL55" i="1" s="1"/>
  <c r="CL77" i="1"/>
  <c r="CM74" i="1" s="1"/>
  <c r="CM75" i="1" s="1"/>
  <c r="CM76" i="1" s="1"/>
  <c r="CM78" i="1" s="1"/>
  <c r="CM51" i="1" s="1"/>
  <c r="CM49" i="1" s="1"/>
  <c r="CL54" i="1" l="1"/>
  <c r="CL60" i="1" s="1"/>
  <c r="CL63" i="1" s="1"/>
  <c r="CM54" i="1"/>
  <c r="CM60" i="1" s="1"/>
  <c r="CM63" i="1" s="1"/>
  <c r="CM55" i="1"/>
  <c r="CM77" i="1"/>
  <c r="CN74" i="1" s="1"/>
  <c r="CN75" i="1" s="1"/>
  <c r="CN76" i="1" l="1"/>
  <c r="CN78" i="1" s="1"/>
  <c r="CN51" i="1" s="1"/>
  <c r="CN49" i="1" s="1"/>
  <c r="CN77" i="1" l="1"/>
  <c r="CO74" i="1" s="1"/>
  <c r="CO75" i="1" s="1"/>
  <c r="CN55" i="1"/>
  <c r="CN54" i="1"/>
  <c r="CN60" i="1" s="1"/>
  <c r="CN63" i="1" s="1"/>
  <c r="CO76" i="1" l="1"/>
  <c r="CO78" i="1" s="1"/>
  <c r="CO51" i="1" s="1"/>
  <c r="CO49" i="1" s="1"/>
  <c r="N70" i="2" s="1"/>
  <c r="CO77" i="1" l="1"/>
  <c r="CP74" i="1" s="1"/>
  <c r="CP75" i="1" s="1"/>
  <c r="CP76" i="1" s="1"/>
  <c r="CP78" i="1" s="1"/>
  <c r="CP51" i="1" s="1"/>
  <c r="CP49" i="1" s="1"/>
  <c r="CO54" i="1"/>
  <c r="CO55" i="1"/>
  <c r="CO60" i="1" l="1"/>
  <c r="CO63" i="1" s="1"/>
  <c r="N72" i="2"/>
  <c r="N71" i="2"/>
  <c r="CP77" i="1"/>
  <c r="CQ74" i="1" s="1"/>
  <c r="CQ75" i="1" s="1"/>
  <c r="CQ76" i="1" s="1"/>
  <c r="CQ78" i="1" s="1"/>
  <c r="CQ51" i="1" s="1"/>
  <c r="CQ49" i="1" s="1"/>
  <c r="CP55" i="1"/>
  <c r="CP54" i="1"/>
  <c r="CP60" i="1" l="1"/>
  <c r="CP63" i="1" s="1"/>
  <c r="CQ55" i="1"/>
  <c r="CQ54" i="1"/>
  <c r="CQ60" i="1" s="1"/>
  <c r="CQ63" i="1" s="1"/>
  <c r="CQ77" i="1"/>
  <c r="CR74" i="1" s="1"/>
  <c r="CR75" i="1" s="1"/>
  <c r="CR76" i="1" l="1"/>
  <c r="CR78" i="1" s="1"/>
  <c r="CR51" i="1" s="1"/>
  <c r="CR49" i="1" s="1"/>
  <c r="CR54" i="1" l="1"/>
  <c r="CR55" i="1"/>
  <c r="CR77" i="1"/>
  <c r="CS74" i="1" s="1"/>
  <c r="CS75" i="1" s="1"/>
  <c r="CR60" i="1" l="1"/>
  <c r="CR63" i="1" s="1"/>
  <c r="CS76" i="1"/>
  <c r="CS78" i="1" s="1"/>
  <c r="CS51" i="1" s="1"/>
  <c r="CS49" i="1" s="1"/>
  <c r="CS55" i="1" l="1"/>
  <c r="CS54" i="1"/>
  <c r="CS77" i="1"/>
  <c r="CT74" i="1" s="1"/>
  <c r="CT75" i="1" s="1"/>
  <c r="CS60" i="1" l="1"/>
  <c r="CS63" i="1" s="1"/>
  <c r="CT76" i="1"/>
  <c r="CT78" i="1" s="1"/>
  <c r="CT51" i="1" s="1"/>
  <c r="CT49" i="1" s="1"/>
  <c r="CT54" i="1" l="1"/>
  <c r="CT55" i="1"/>
  <c r="CT77" i="1"/>
  <c r="CU74" i="1" s="1"/>
  <c r="CU75" i="1" s="1"/>
  <c r="CT60" i="1" l="1"/>
  <c r="CT63" i="1" s="1"/>
  <c r="CU76" i="1"/>
  <c r="CU78" i="1" s="1"/>
  <c r="CU51" i="1" s="1"/>
  <c r="CU49" i="1" s="1"/>
  <c r="CU77" i="1" l="1"/>
  <c r="CV74" i="1" s="1"/>
  <c r="CV75" i="1" s="1"/>
  <c r="CU54" i="1"/>
  <c r="CU55" i="1"/>
  <c r="CU60" i="1" l="1"/>
  <c r="CU63" i="1" s="1"/>
  <c r="CV76" i="1"/>
  <c r="CV78" i="1" s="1"/>
  <c r="CV51" i="1" s="1"/>
  <c r="CV49" i="1" s="1"/>
  <c r="CV77" i="1" l="1"/>
  <c r="CW74" i="1" s="1"/>
  <c r="CW75" i="1" s="1"/>
  <c r="CV54" i="1"/>
  <c r="CV55" i="1"/>
  <c r="CV60" i="1" l="1"/>
  <c r="CV63" i="1" s="1"/>
  <c r="CW76" i="1"/>
  <c r="CW78" i="1" l="1"/>
  <c r="E76" i="1"/>
  <c r="CW77" i="1"/>
  <c r="CX74" i="1" s="1"/>
  <c r="CX75" i="1" s="1"/>
  <c r="CW51" i="1" l="1"/>
  <c r="E78" i="1"/>
  <c r="CX76" i="1"/>
  <c r="CX78" i="1" s="1"/>
  <c r="CW49" i="1" l="1"/>
  <c r="E51" i="1"/>
  <c r="CX77" i="1"/>
  <c r="E49" i="1" l="1"/>
  <c r="E70" i="2" s="1"/>
  <c r="O70" i="2"/>
  <c r="CW54" i="1"/>
  <c r="CW55" i="1"/>
  <c r="E55" i="1" s="1"/>
  <c r="CW60" i="1" l="1"/>
  <c r="E54" i="1"/>
  <c r="O71" i="2"/>
  <c r="O72" i="2"/>
  <c r="E72" i="2" l="1"/>
  <c r="E71" i="2"/>
  <c r="CW63" i="1"/>
  <c r="E60" i="1"/>
  <c r="E66" i="1" l="1"/>
  <c r="E74" i="2" s="1"/>
  <c r="E65" i="1"/>
  <c r="E73" i="2" s="1"/>
  <c r="E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Raajeev Tirupati</author>
  </authors>
  <commentList>
    <comment ref="G4" authorId="0" shapeId="0" xr:uid="{FEB5E01C-8DDE-4363-AC05-8A7D1EF82FCA}">
      <text>
        <r>
          <rPr>
            <b/>
            <sz val="9"/>
            <color indexed="81"/>
            <rFont val="Tahoma"/>
            <family val="2"/>
          </rPr>
          <t>Raajeev Tirupati:</t>
        </r>
        <r>
          <rPr>
            <sz val="9"/>
            <color indexed="81"/>
            <rFont val="Tahoma"/>
            <family val="2"/>
          </rPr>
          <t xml:space="preserve">
No loss considered on historical production</t>
        </r>
      </text>
    </comment>
  </commentList>
</comments>
</file>

<file path=xl/sharedStrings.xml><?xml version="1.0" encoding="utf-8"?>
<sst xmlns="http://schemas.openxmlformats.org/spreadsheetml/2006/main" count="275" uniqueCount="101">
  <si>
    <t>Total</t>
  </si>
  <si>
    <t>Days --&gt;</t>
  </si>
  <si>
    <t>Oil Price</t>
  </si>
  <si>
    <t>Gas Price</t>
  </si>
  <si>
    <t>Units</t>
  </si>
  <si>
    <t>bbl</t>
  </si>
  <si>
    <t>m3</t>
  </si>
  <si>
    <t>$ / bbl</t>
  </si>
  <si>
    <t>Fx Rate</t>
  </si>
  <si>
    <t>USD / INR</t>
  </si>
  <si>
    <t>$ / scm</t>
  </si>
  <si>
    <t>Oil Revenues</t>
  </si>
  <si>
    <t>Gas Revenues</t>
  </si>
  <si>
    <t xml:space="preserve">$ </t>
  </si>
  <si>
    <t>Total Revenues</t>
  </si>
  <si>
    <t>Royalty</t>
  </si>
  <si>
    <t>Cess</t>
  </si>
  <si>
    <t>Re / Tonne</t>
  </si>
  <si>
    <t>Royalty - Oil</t>
  </si>
  <si>
    <t>Cess - Oil</t>
  </si>
  <si>
    <t>Royalty - Gas</t>
  </si>
  <si>
    <t>%</t>
  </si>
  <si>
    <t>$ m</t>
  </si>
  <si>
    <t>Development Cost</t>
  </si>
  <si>
    <t>Development Reservoir Activities</t>
  </si>
  <si>
    <t>Drilling Activities</t>
  </si>
  <si>
    <t>Surface Facilities</t>
  </si>
  <si>
    <t>Pipeline Cost</t>
  </si>
  <si>
    <t>G&amp;A Costs</t>
  </si>
  <si>
    <t>Development G&amp;G Activities</t>
  </si>
  <si>
    <t>Fixed Asset (Land)</t>
  </si>
  <si>
    <t xml:space="preserve">Statutory Fee </t>
  </si>
  <si>
    <t>Insurance</t>
  </si>
  <si>
    <t>HSE</t>
  </si>
  <si>
    <t>Production Cost</t>
  </si>
  <si>
    <t>Production Operation</t>
  </si>
  <si>
    <t>Production Service</t>
  </si>
  <si>
    <t>Manpower</t>
  </si>
  <si>
    <t>Workover Operations</t>
  </si>
  <si>
    <t>Power and Fuel</t>
  </si>
  <si>
    <t>Stores and Spares</t>
  </si>
  <si>
    <t>Pollution Control</t>
  </si>
  <si>
    <t>Transport Logistics</t>
  </si>
  <si>
    <t>Utilities &amp; Chemicals</t>
  </si>
  <si>
    <t>Repair and Maintenance</t>
  </si>
  <si>
    <t>Admin and Overhead Costs</t>
  </si>
  <si>
    <t>Insurance Expenses</t>
  </si>
  <si>
    <t>SRF</t>
  </si>
  <si>
    <t>$ / boe</t>
  </si>
  <si>
    <t>MT</t>
  </si>
  <si>
    <t>bbl / day</t>
  </si>
  <si>
    <t>m3 / day</t>
  </si>
  <si>
    <t>PSC Computations</t>
  </si>
  <si>
    <t>Total Profit Oil</t>
  </si>
  <si>
    <t>Total Cost to Recover</t>
  </si>
  <si>
    <t>Total Revenue</t>
  </si>
  <si>
    <t>Cost Recovery Limit</t>
  </si>
  <si>
    <t>Maximum Allowable Cost Recovery</t>
  </si>
  <si>
    <t>Brought forward unrecovered costs</t>
  </si>
  <si>
    <t>Total costs to recover</t>
  </si>
  <si>
    <t>Total cost recovery in the above period</t>
  </si>
  <si>
    <t>Unrecovered costs</t>
  </si>
  <si>
    <t>Total Cost Recovery</t>
  </si>
  <si>
    <t>Cost Recovery Computations</t>
  </si>
  <si>
    <t>GOI Share of PP</t>
  </si>
  <si>
    <t>Contractor Share of PP</t>
  </si>
  <si>
    <t>Contractor Economics</t>
  </si>
  <si>
    <t>Gross Revenues</t>
  </si>
  <si>
    <t>Production Costs</t>
  </si>
  <si>
    <t>Development Costs</t>
  </si>
  <si>
    <t>Pre Tax Revenues</t>
  </si>
  <si>
    <t>Contractor Pre Tax NPV</t>
  </si>
  <si>
    <t>Contractor IRR</t>
  </si>
  <si>
    <t>Inputs</t>
  </si>
  <si>
    <t>Cost of Production</t>
  </si>
  <si>
    <t>Total Abandonment Cost</t>
  </si>
  <si>
    <t>Abex / year</t>
  </si>
  <si>
    <t>Development Plan timelines</t>
  </si>
  <si>
    <t>Estimated Start Date</t>
  </si>
  <si>
    <t>Field Operations Timelines</t>
  </si>
  <si>
    <t>Discount Rate</t>
  </si>
  <si>
    <t>Total PP</t>
  </si>
  <si>
    <t>Contractor NPV (Pre Tax)</t>
  </si>
  <si>
    <t>MMSCM</t>
  </si>
  <si>
    <t>$ / MMBTU</t>
  </si>
  <si>
    <t>F.Y.</t>
  </si>
  <si>
    <t>KARJISAN FDP Economics</t>
  </si>
  <si>
    <t>Estimated End Date</t>
  </si>
  <si>
    <t>Expected Start Date (Oil/Gas)</t>
  </si>
  <si>
    <t>Expected End Date (Oil/Gas)</t>
  </si>
  <si>
    <t>$ / mmbtu</t>
  </si>
  <si>
    <t>&gt;100%</t>
  </si>
  <si>
    <t>Gross Oil Production</t>
  </si>
  <si>
    <t>Gross Gas Production</t>
  </si>
  <si>
    <t>Loss on Oil Production</t>
  </si>
  <si>
    <t>Loss on Gas Production</t>
  </si>
  <si>
    <t>BBL</t>
  </si>
  <si>
    <t>MMBTU</t>
  </si>
  <si>
    <t>Oil Sales</t>
  </si>
  <si>
    <t>Gas Sales</t>
  </si>
  <si>
    <t>Gross Gas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</si>
</sst>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&quot;$&quot;#,##0.00_);[Red]\(&quot;$&quot;#,##0.00\)"/>
    <numFmt numFmtId="165" formatCode="_(* #,##0.00_);_(* \(#,##0.00\);_(* &quot;-&quot;??_);_(@_)"/>
    <numFmt numFmtId="166" formatCode="[$-4009]\ mmm\ yyyy"/>
    <numFmt numFmtId="167" formatCode="0.0"/>
    <numFmt numFmtId="168" formatCode="_(* #,##0.0_);_(* \(#,##0.0\);_(* &quot;-&quot;??_);_(@_)"/>
    <numFmt numFmtId="169" formatCode="_(* #,##0.00000_);_(* \(#,##0.00000\);_(* &quot;-&quot;??_);_(@_)"/>
    <numFmt numFmtId="170" formatCode="_(* #,##0_);_(* \(#,##0\);_(* &quot;-&quot;??_);_(@_)"/>
    <numFmt numFmtId="171" formatCode="_(* #,##0.0000_);_(* \(#,##0.00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rgb="FF390ED6"/>
      <name val="Arial"/>
      <family val="2"/>
    </font>
    <font>
      <b/>
      <sz val="10"/>
      <color rgb="FF0000FF"/>
      <name val="Arial"/>
      <family val="2"/>
    </font>
    <font>
      <sz val="8"/>
      <color theme="1"/>
      <name val="Arial"/>
      <family val="2"/>
    </font>
    <font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43" fontId="16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6" fontId="5" fillId="2" borderId="1" xfId="0" applyNumberFormat="1" applyFont="1" applyFill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5" fillId="0" borderId="0" xfId="0" applyFont="1"/>
    <xf numFmtId="168" fontId="3" fillId="0" borderId="0" xfId="1" applyNumberFormat="1" applyFont="1" applyAlignment="1">
      <alignment horizontal="center"/>
    </xf>
    <xf numFmtId="168" fontId="3" fillId="0" borderId="0" xfId="1" applyNumberFormat="1" applyFont="1"/>
    <xf numFmtId="168" fontId="6" fillId="0" borderId="0" xfId="1" applyNumberFormat="1" applyFont="1"/>
    <xf numFmtId="0" fontId="5" fillId="0" borderId="1" xfId="0" applyFont="1" applyBorder="1"/>
    <xf numFmtId="168" fontId="3" fillId="0" borderId="1" xfId="1" applyNumberFormat="1" applyFont="1" applyBorder="1" applyAlignment="1">
      <alignment horizontal="center"/>
    </xf>
    <xf numFmtId="168" fontId="6" fillId="0" borderId="1" xfId="1" applyNumberFormat="1" applyFont="1" applyBorder="1"/>
    <xf numFmtId="168" fontId="6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9" fontId="3" fillId="0" borderId="0" xfId="1" applyNumberFormat="1" applyFont="1"/>
    <xf numFmtId="9" fontId="6" fillId="0" borderId="0" xfId="1" applyNumberFormat="1" applyFont="1"/>
    <xf numFmtId="168" fontId="8" fillId="0" borderId="0" xfId="1" applyNumberFormat="1" applyFont="1"/>
    <xf numFmtId="0" fontId="3" fillId="0" borderId="0" xfId="0" applyFont="1" applyAlignment="1">
      <alignment horizontal="right"/>
    </xf>
    <xf numFmtId="165" fontId="3" fillId="0" borderId="0" xfId="0" applyNumberFormat="1" applyFont="1"/>
    <xf numFmtId="169" fontId="3" fillId="0" borderId="0" xfId="0" applyNumberFormat="1" applyFont="1"/>
    <xf numFmtId="167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3" fillId="3" borderId="0" xfId="0" applyNumberFormat="1" applyFont="1" applyFill="1"/>
    <xf numFmtId="0" fontId="3" fillId="3" borderId="0" xfId="0" applyFont="1" applyFill="1"/>
    <xf numFmtId="168" fontId="3" fillId="3" borderId="0" xfId="1" applyNumberFormat="1" applyFont="1" applyFill="1" applyAlignment="1">
      <alignment horizontal="center"/>
    </xf>
    <xf numFmtId="168" fontId="3" fillId="3" borderId="0" xfId="1" applyNumberFormat="1" applyFont="1" applyFill="1"/>
    <xf numFmtId="165" fontId="9" fillId="3" borderId="0" xfId="0" applyNumberFormat="1" applyFont="1" applyFill="1"/>
    <xf numFmtId="0" fontId="3" fillId="0" borderId="1" xfId="0" applyFont="1" applyBorder="1"/>
    <xf numFmtId="9" fontId="10" fillId="0" borderId="1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3" fillId="0" borderId="2" xfId="0" applyFont="1" applyBorder="1"/>
    <xf numFmtId="165" fontId="3" fillId="0" borderId="0" xfId="1" applyFont="1"/>
    <xf numFmtId="165" fontId="3" fillId="0" borderId="0" xfId="1" applyFont="1" applyAlignment="1">
      <alignment horizontal="center"/>
    </xf>
    <xf numFmtId="165" fontId="3" fillId="0" borderId="1" xfId="1" applyFont="1" applyBorder="1"/>
    <xf numFmtId="165" fontId="3" fillId="0" borderId="1" xfId="1" applyFont="1" applyBorder="1" applyAlignment="1">
      <alignment horizontal="center"/>
    </xf>
    <xf numFmtId="165" fontId="3" fillId="0" borderId="2" xfId="1" applyFont="1" applyBorder="1" applyAlignment="1">
      <alignment horizontal="center"/>
    </xf>
    <xf numFmtId="9" fontId="3" fillId="0" borderId="1" xfId="1" applyNumberFormat="1" applyFont="1" applyBorder="1"/>
    <xf numFmtId="9" fontId="3" fillId="0" borderId="1" xfId="1" applyNumberFormat="1" applyFont="1" applyBorder="1" applyAlignment="1">
      <alignment horizontal="right"/>
    </xf>
    <xf numFmtId="168" fontId="3" fillId="0" borderId="0" xfId="1" applyNumberFormat="1" applyFont="1" applyAlignment="1">
      <alignment horizontal="right"/>
    </xf>
    <xf numFmtId="9" fontId="11" fillId="0" borderId="1" xfId="1" applyNumberFormat="1" applyFont="1" applyBorder="1"/>
    <xf numFmtId="0" fontId="9" fillId="3" borderId="0" xfId="0" applyFont="1" applyFill="1"/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168" fontId="3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168" fontId="3" fillId="0" borderId="0" xfId="1" applyNumberFormat="1" applyFont="1" applyBorder="1" applyAlignment="1">
      <alignment horizontal="center"/>
    </xf>
    <xf numFmtId="168" fontId="6" fillId="0" borderId="0" xfId="1" applyNumberFormat="1" applyFont="1" applyBorder="1" applyAlignment="1">
      <alignment horizontal="center"/>
    </xf>
    <xf numFmtId="1" fontId="4" fillId="0" borderId="0" xfId="1" applyNumberFormat="1" applyFont="1" applyAlignment="1"/>
    <xf numFmtId="0" fontId="3" fillId="0" borderId="4" xfId="0" applyFont="1" applyBorder="1"/>
    <xf numFmtId="0" fontId="4" fillId="0" borderId="5" xfId="0" applyFont="1" applyBorder="1" applyAlignment="1">
      <alignment horizontal="center"/>
    </xf>
    <xf numFmtId="0" fontId="3" fillId="0" borderId="7" xfId="0" applyFont="1" applyBorder="1"/>
    <xf numFmtId="0" fontId="4" fillId="0" borderId="8" xfId="0" applyFont="1" applyBorder="1" applyAlignment="1">
      <alignment horizontal="center"/>
    </xf>
    <xf numFmtId="9" fontId="3" fillId="0" borderId="3" xfId="1" applyNumberFormat="1" applyFont="1" applyBorder="1" applyAlignment="1">
      <alignment horizontal="right"/>
    </xf>
    <xf numFmtId="165" fontId="0" fillId="0" borderId="0" xfId="1" applyFont="1" applyFill="1"/>
    <xf numFmtId="165" fontId="0" fillId="0" borderId="0" xfId="1" applyFont="1" applyFill="1" applyAlignment="1">
      <alignment horizontal="center"/>
    </xf>
    <xf numFmtId="165" fontId="5" fillId="0" borderId="1" xfId="1" applyFont="1" applyFill="1" applyBorder="1" applyAlignment="1">
      <alignment horizontal="center"/>
    </xf>
    <xf numFmtId="165" fontId="8" fillId="0" borderId="0" xfId="0" applyNumberFormat="1" applyFont="1"/>
    <xf numFmtId="0" fontId="8" fillId="0" borderId="0" xfId="0" applyFont="1" applyAlignment="1">
      <alignment horizontal="center"/>
    </xf>
    <xf numFmtId="165" fontId="8" fillId="0" borderId="0" xfId="1" applyFont="1" applyFill="1" applyAlignment="1">
      <alignment horizontal="center"/>
    </xf>
    <xf numFmtId="0" fontId="8" fillId="0" borderId="0" xfId="0" applyFont="1"/>
    <xf numFmtId="165" fontId="8" fillId="0" borderId="0" xfId="1" applyFont="1" applyFill="1"/>
    <xf numFmtId="0" fontId="8" fillId="0" borderId="1" xfId="0" applyFont="1" applyBorder="1" applyAlignment="1">
      <alignment horizontal="center"/>
    </xf>
    <xf numFmtId="165" fontId="8" fillId="0" borderId="1" xfId="1" applyFont="1" applyFill="1" applyBorder="1" applyAlignment="1">
      <alignment horizontal="center"/>
    </xf>
    <xf numFmtId="165" fontId="8" fillId="0" borderId="1" xfId="1" applyFont="1" applyFill="1" applyBorder="1"/>
    <xf numFmtId="165" fontId="3" fillId="0" borderId="1" xfId="1" applyFont="1" applyFill="1" applyBorder="1" applyAlignment="1">
      <alignment horizontal="center"/>
    </xf>
    <xf numFmtId="165" fontId="3" fillId="0" borderId="1" xfId="1" applyFont="1" applyFill="1" applyBorder="1"/>
    <xf numFmtId="165" fontId="3" fillId="0" borderId="0" xfId="1" applyFont="1" applyFill="1" applyAlignment="1">
      <alignment horizontal="center"/>
    </xf>
    <xf numFmtId="165" fontId="3" fillId="0" borderId="0" xfId="1" applyFont="1" applyFill="1"/>
    <xf numFmtId="43" fontId="3" fillId="0" borderId="0" xfId="0" applyNumberFormat="1" applyFont="1"/>
    <xf numFmtId="165" fontId="0" fillId="0" borderId="0" xfId="0" applyNumberFormat="1"/>
    <xf numFmtId="0" fontId="5" fillId="0" borderId="0" xfId="0" applyFont="1" applyAlignment="1">
      <alignment horizontal="right"/>
    </xf>
    <xf numFmtId="14" fontId="5" fillId="0" borderId="1" xfId="1" applyNumberFormat="1" applyFont="1" applyFill="1" applyBorder="1" applyAlignment="1">
      <alignment horizontal="center"/>
    </xf>
    <xf numFmtId="14" fontId="0" fillId="0" borderId="0" xfId="1" applyNumberFormat="1" applyFont="1" applyFill="1"/>
    <xf numFmtId="0" fontId="2" fillId="0" borderId="0" xfId="0" applyFont="1"/>
    <xf numFmtId="9" fontId="0" fillId="0" borderId="0" xfId="0" applyNumberFormat="1"/>
    <xf numFmtId="9" fontId="0" fillId="0" borderId="0" xfId="2" applyFont="1" applyFill="1"/>
    <xf numFmtId="165" fontId="4" fillId="0" borderId="0" xfId="1" applyFont="1" applyFill="1"/>
    <xf numFmtId="14" fontId="2" fillId="0" borderId="0" xfId="1" applyNumberFormat="1" applyFont="1" applyFill="1" applyAlignment="1">
      <alignment horizontal="center"/>
    </xf>
    <xf numFmtId="170" fontId="5" fillId="0" borderId="1" xfId="1" applyNumberFormat="1" applyFont="1" applyFill="1" applyBorder="1" applyAlignment="1">
      <alignment horizontal="center"/>
    </xf>
    <xf numFmtId="170" fontId="3" fillId="0" borderId="1" xfId="0" applyNumberFormat="1" applyFont="1" applyBorder="1" applyAlignment="1">
      <alignment horizontal="center"/>
    </xf>
    <xf numFmtId="43" fontId="0" fillId="0" borderId="0" xfId="0" applyNumberFormat="1"/>
    <xf numFmtId="165" fontId="3" fillId="0" borderId="0" xfId="1" applyFont="1" applyAlignment="1">
      <alignment horizontal="right"/>
    </xf>
    <xf numFmtId="165" fontId="3" fillId="3" borderId="0" xfId="1" applyFont="1" applyFill="1" applyAlignment="1">
      <alignment horizontal="center"/>
    </xf>
    <xf numFmtId="165" fontId="3" fillId="3" borderId="0" xfId="1" applyFont="1" applyFill="1"/>
    <xf numFmtId="165" fontId="3" fillId="0" borderId="1" xfId="1" applyFont="1" applyBorder="1" applyAlignment="1">
      <alignment horizontal="right"/>
    </xf>
    <xf numFmtId="165" fontId="4" fillId="0" borderId="1" xfId="1" applyFont="1" applyBorder="1" applyAlignment="1">
      <alignment horizontal="center"/>
    </xf>
    <xf numFmtId="165" fontId="6" fillId="0" borderId="0" xfId="1" applyFont="1"/>
    <xf numFmtId="0" fontId="6" fillId="0" borderId="0" xfId="0" applyFont="1"/>
    <xf numFmtId="165" fontId="6" fillId="4" borderId="0" xfId="1" applyFont="1" applyFill="1"/>
    <xf numFmtId="10" fontId="3" fillId="0" borderId="0" xfId="0" applyNumberFormat="1" applyFont="1"/>
    <xf numFmtId="165" fontId="8" fillId="0" borderId="0" xfId="1" applyFont="1"/>
    <xf numFmtId="165" fontId="8" fillId="0" borderId="1" xfId="1" applyFont="1" applyBorder="1" applyAlignment="1">
      <alignment horizontal="center"/>
    </xf>
    <xf numFmtId="165" fontId="8" fillId="0" borderId="0" xfId="1" applyFont="1" applyAlignment="1">
      <alignment horizontal="center"/>
    </xf>
    <xf numFmtId="171" fontId="8" fillId="0" borderId="0" xfId="1" applyNumberFormat="1" applyFont="1"/>
    <xf numFmtId="168" fontId="6" fillId="5" borderId="0" xfId="1" applyNumberFormat="1" applyFont="1" applyFill="1"/>
    <xf numFmtId="168" fontId="6" fillId="5" borderId="1" xfId="1" applyNumberFormat="1" applyFont="1" applyFill="1" applyBorder="1"/>
    <xf numFmtId="0" fontId="13" fillId="0" borderId="0" xfId="0" applyFont="1"/>
    <xf numFmtId="165" fontId="3" fillId="5" borderId="0" xfId="1" applyFont="1" applyFill="1"/>
    <xf numFmtId="165" fontId="3" fillId="5" borderId="1" xfId="1" applyFont="1" applyFill="1" applyBorder="1"/>
    <xf numFmtId="168" fontId="6" fillId="6" borderId="0" xfId="1" applyNumberFormat="1" applyFont="1" applyFill="1"/>
    <xf numFmtId="168" fontId="6" fillId="6" borderId="1" xfId="1" applyNumberFormat="1" applyFont="1" applyFill="1" applyBorder="1"/>
    <xf numFmtId="165" fontId="3" fillId="0" borderId="0" xfId="1" quotePrefix="1" applyFont="1"/>
    <xf numFmtId="164" fontId="3" fillId="0" borderId="6" xfId="1" applyNumberFormat="1" applyFont="1" applyBorder="1"/>
    <xf numFmtId="165" fontId="8" fillId="5" borderId="0" xfId="1" applyFont="1" applyFill="1"/>
    <xf numFmtId="165" fontId="8" fillId="5" borderId="1" xfId="1" applyFont="1" applyFill="1" applyBorder="1"/>
    <xf numFmtId="165" fontId="5" fillId="0" borderId="0" xfId="1" applyFont="1" applyFill="1" applyBorder="1" applyAlignment="1">
      <alignment horizontal="center"/>
    </xf>
    <xf numFmtId="170" fontId="5" fillId="0" borderId="0" xfId="1" applyNumberFormat="1" applyFont="1" applyFill="1" applyBorder="1" applyAlignment="1">
      <alignment horizontal="center"/>
    </xf>
    <xf numFmtId="170" fontId="3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8" fillId="0" borderId="1" xfId="0" applyFont="1" applyBorder="1"/>
    <xf numFmtId="0" fontId="0" fillId="0" borderId="0" xfId="0" applyAlignment="1">
      <alignment horizontal="center"/>
    </xf>
    <xf numFmtId="170" fontId="3" fillId="5" borderId="0" xfId="1" applyNumberFormat="1" applyFont="1" applyFill="1" applyBorder="1" applyAlignment="1">
      <alignment horizontal="center"/>
    </xf>
    <xf numFmtId="170" fontId="3" fillId="0" borderId="0" xfId="1" applyNumberFormat="1" applyFont="1" applyFill="1" applyBorder="1" applyAlignment="1">
      <alignment horizontal="center"/>
    </xf>
    <xf numFmtId="165" fontId="3" fillId="5" borderId="0" xfId="1" applyFont="1" applyFill="1" applyBorder="1" applyAlignment="1">
      <alignment horizontal="center"/>
    </xf>
    <xf numFmtId="165" fontId="3" fillId="0" borderId="0" xfId="1" applyFont="1" applyFill="1" applyBorder="1" applyAlignment="1">
      <alignment horizontal="center"/>
    </xf>
    <xf numFmtId="165" fontId="3" fillId="5" borderId="1" xfId="1" applyFont="1" applyFill="1" applyBorder="1" applyAlignment="1">
      <alignment horizontal="center"/>
    </xf>
  </cellXfs>
  <cellStyles count="6">
    <cellStyle name="Comma" xfId="1" builtinId="3"/>
    <cellStyle name="Comma 2" xfId="3" xr:uid="{C4FBD80E-44E2-4FA6-883B-5E51D77DE495}"/>
    <cellStyle name="Comma 21 5" xfId="5" xr:uid="{4DB51744-F755-455B-B674-BF7CE42E69A6}"/>
    <cellStyle name="Normal" xfId="0" builtinId="0"/>
    <cellStyle name="Normal 2 2" xfId="4" xr:uid="{48D1B5E8-D3C6-4DED-9FB4-C79E2C55217C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4FC13-75FE-4106-9F8C-44613373537C}">
  <dimension ref="A1:IY99"/>
  <sheetViews>
    <sheetView showGridLines="0" tabSelected="1" zoomScale="60" zoomScaleNormal="6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U30" sqref="U30"/>
    </sheetView>
  </sheetViews>
  <sheetFormatPr defaultColWidth="8.7265625" defaultRowHeight="13" x14ac:dyDescent="0.3"/>
  <cols>
    <col min="1" max="1" width="12" style="1" customWidth="1"/>
    <col min="2" max="2" width="12.453125" style="1" bestFit="1" customWidth="1"/>
    <col min="3" max="3" width="32.453125" style="1" bestFit="1" customWidth="1"/>
    <col min="4" max="4" width="13.54296875" style="2" customWidth="1"/>
    <col min="5" max="5" width="13.54296875" style="10" customWidth="1"/>
    <col min="6" max="6" width="1.81640625" style="1" customWidth="1"/>
    <col min="7" max="7" width="11.54296875" style="11" bestFit="1" customWidth="1"/>
    <col min="8" max="8" width="10.26953125" style="11" customWidth="1"/>
    <col min="9" max="9" width="13.1796875" style="11" bestFit="1" customWidth="1"/>
    <col min="10" max="21" width="10.26953125" style="11" customWidth="1"/>
    <col min="22" max="35" width="10.7265625" style="11" bestFit="1" customWidth="1"/>
    <col min="36" max="43" width="11.7265625" style="11" bestFit="1" customWidth="1"/>
    <col min="44" max="44" width="10.7265625" style="11" bestFit="1" customWidth="1"/>
    <col min="45" max="45" width="11.7265625" style="11" bestFit="1" customWidth="1"/>
    <col min="46" max="86" width="10.7265625" style="11" bestFit="1" customWidth="1"/>
    <col min="87" max="87" width="9.453125" style="11" bestFit="1" customWidth="1"/>
    <col min="88" max="88" width="9.1796875" style="11" bestFit="1" customWidth="1"/>
    <col min="89" max="89" width="9.54296875" style="11" bestFit="1" customWidth="1"/>
    <col min="90" max="90" width="9.453125" style="11" bestFit="1" customWidth="1"/>
    <col min="91" max="91" width="9.1796875" style="11" bestFit="1" customWidth="1"/>
    <col min="92" max="92" width="9.26953125" style="11" bestFit="1" customWidth="1"/>
    <col min="93" max="94" width="9.1796875" style="11" bestFit="1" customWidth="1"/>
    <col min="95" max="95" width="9.54296875" style="11" bestFit="1" customWidth="1"/>
    <col min="96" max="96" width="9.26953125" style="11" bestFit="1" customWidth="1"/>
    <col min="97" max="97" width="9.1796875" style="11" bestFit="1" customWidth="1"/>
    <col min="98" max="98" width="9.54296875" style="11" bestFit="1" customWidth="1"/>
    <col min="99" max="99" width="9.453125" style="11" bestFit="1" customWidth="1"/>
    <col min="100" max="100" width="9.1796875" style="11" bestFit="1" customWidth="1"/>
    <col min="101" max="101" width="9.54296875" style="11" bestFit="1" customWidth="1"/>
    <col min="102" max="102" width="12.26953125" style="1" bestFit="1" customWidth="1"/>
    <col min="103" max="16384" width="8.7265625" style="1"/>
  </cols>
  <sheetData>
    <row r="1" spans="1:119" x14ac:dyDescent="0.3">
      <c r="E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19" x14ac:dyDescent="0.3">
      <c r="G2" s="54">
        <v>2023</v>
      </c>
      <c r="H2" s="54">
        <f>G2</f>
        <v>2023</v>
      </c>
      <c r="I2" s="54">
        <f>H2</f>
        <v>2023</v>
      </c>
      <c r="J2" s="54">
        <v>2024</v>
      </c>
      <c r="K2" s="54">
        <f>J2</f>
        <v>2024</v>
      </c>
      <c r="L2" s="54">
        <f t="shared" ref="L2:U2" si="0">K2</f>
        <v>2024</v>
      </c>
      <c r="M2" s="54">
        <f t="shared" si="0"/>
        <v>2024</v>
      </c>
      <c r="N2" s="54">
        <f t="shared" si="0"/>
        <v>2024</v>
      </c>
      <c r="O2" s="54">
        <f t="shared" si="0"/>
        <v>2024</v>
      </c>
      <c r="P2" s="54">
        <f t="shared" si="0"/>
        <v>2024</v>
      </c>
      <c r="Q2" s="54">
        <f t="shared" si="0"/>
        <v>2024</v>
      </c>
      <c r="R2" s="54">
        <f t="shared" si="0"/>
        <v>2024</v>
      </c>
      <c r="S2" s="54">
        <f t="shared" si="0"/>
        <v>2024</v>
      </c>
      <c r="T2" s="54">
        <f t="shared" si="0"/>
        <v>2024</v>
      </c>
      <c r="U2" s="54">
        <f t="shared" si="0"/>
        <v>2024</v>
      </c>
      <c r="V2" s="54">
        <f>U2+1</f>
        <v>2025</v>
      </c>
      <c r="W2" s="54">
        <f>V2</f>
        <v>2025</v>
      </c>
      <c r="X2" s="54">
        <f t="shared" ref="X2:AG2" si="1">W2</f>
        <v>2025</v>
      </c>
      <c r="Y2" s="54">
        <f t="shared" si="1"/>
        <v>2025</v>
      </c>
      <c r="Z2" s="54">
        <f t="shared" si="1"/>
        <v>2025</v>
      </c>
      <c r="AA2" s="54">
        <f t="shared" si="1"/>
        <v>2025</v>
      </c>
      <c r="AB2" s="54">
        <f t="shared" si="1"/>
        <v>2025</v>
      </c>
      <c r="AC2" s="54">
        <f t="shared" si="1"/>
        <v>2025</v>
      </c>
      <c r="AD2" s="54">
        <f t="shared" si="1"/>
        <v>2025</v>
      </c>
      <c r="AE2" s="54">
        <f t="shared" si="1"/>
        <v>2025</v>
      </c>
      <c r="AF2" s="54">
        <f t="shared" si="1"/>
        <v>2025</v>
      </c>
      <c r="AG2" s="54">
        <f t="shared" si="1"/>
        <v>2025</v>
      </c>
      <c r="AH2" s="54">
        <f>AG2+1</f>
        <v>2026</v>
      </c>
      <c r="AI2" s="54">
        <f>AH2</f>
        <v>2026</v>
      </c>
      <c r="AJ2" s="54">
        <f t="shared" ref="AJ2:AS2" si="2">AI2</f>
        <v>2026</v>
      </c>
      <c r="AK2" s="54">
        <f t="shared" si="2"/>
        <v>2026</v>
      </c>
      <c r="AL2" s="54">
        <f t="shared" si="2"/>
        <v>2026</v>
      </c>
      <c r="AM2" s="54">
        <f t="shared" si="2"/>
        <v>2026</v>
      </c>
      <c r="AN2" s="54">
        <f t="shared" si="2"/>
        <v>2026</v>
      </c>
      <c r="AO2" s="54">
        <f t="shared" si="2"/>
        <v>2026</v>
      </c>
      <c r="AP2" s="54">
        <f t="shared" si="2"/>
        <v>2026</v>
      </c>
      <c r="AQ2" s="54">
        <f t="shared" si="2"/>
        <v>2026</v>
      </c>
      <c r="AR2" s="54">
        <f t="shared" si="2"/>
        <v>2026</v>
      </c>
      <c r="AS2" s="54">
        <f t="shared" si="2"/>
        <v>2026</v>
      </c>
      <c r="AT2" s="54">
        <f>AS2+1</f>
        <v>2027</v>
      </c>
      <c r="AU2" s="54">
        <f>AT2</f>
        <v>2027</v>
      </c>
      <c r="AV2" s="54">
        <f t="shared" ref="AV2:BE2" si="3">AU2</f>
        <v>2027</v>
      </c>
      <c r="AW2" s="54">
        <f t="shared" si="3"/>
        <v>2027</v>
      </c>
      <c r="AX2" s="54">
        <f t="shared" si="3"/>
        <v>2027</v>
      </c>
      <c r="AY2" s="54">
        <f t="shared" si="3"/>
        <v>2027</v>
      </c>
      <c r="AZ2" s="54">
        <f t="shared" si="3"/>
        <v>2027</v>
      </c>
      <c r="BA2" s="54">
        <f t="shared" si="3"/>
        <v>2027</v>
      </c>
      <c r="BB2" s="54">
        <f t="shared" si="3"/>
        <v>2027</v>
      </c>
      <c r="BC2" s="54">
        <f t="shared" si="3"/>
        <v>2027</v>
      </c>
      <c r="BD2" s="54">
        <f t="shared" si="3"/>
        <v>2027</v>
      </c>
      <c r="BE2" s="54">
        <f t="shared" si="3"/>
        <v>2027</v>
      </c>
      <c r="BF2" s="54">
        <f>BE2+1</f>
        <v>2028</v>
      </c>
      <c r="BG2" s="54">
        <f>BF2</f>
        <v>2028</v>
      </c>
      <c r="BH2" s="54">
        <f t="shared" ref="BH2:BQ2" si="4">BG2</f>
        <v>2028</v>
      </c>
      <c r="BI2" s="54">
        <f t="shared" si="4"/>
        <v>2028</v>
      </c>
      <c r="BJ2" s="54">
        <f t="shared" si="4"/>
        <v>2028</v>
      </c>
      <c r="BK2" s="54">
        <f t="shared" si="4"/>
        <v>2028</v>
      </c>
      <c r="BL2" s="54">
        <f t="shared" si="4"/>
        <v>2028</v>
      </c>
      <c r="BM2" s="54">
        <f t="shared" si="4"/>
        <v>2028</v>
      </c>
      <c r="BN2" s="54">
        <f t="shared" si="4"/>
        <v>2028</v>
      </c>
      <c r="BO2" s="54">
        <f t="shared" si="4"/>
        <v>2028</v>
      </c>
      <c r="BP2" s="54">
        <f t="shared" si="4"/>
        <v>2028</v>
      </c>
      <c r="BQ2" s="54">
        <f t="shared" si="4"/>
        <v>2028</v>
      </c>
      <c r="BR2" s="54">
        <f>BQ2+1</f>
        <v>2029</v>
      </c>
      <c r="BS2" s="54">
        <f>BR2</f>
        <v>2029</v>
      </c>
      <c r="BT2" s="54">
        <f t="shared" ref="BT2:CC2" si="5">BS2</f>
        <v>2029</v>
      </c>
      <c r="BU2" s="54">
        <f t="shared" si="5"/>
        <v>2029</v>
      </c>
      <c r="BV2" s="54">
        <f t="shared" si="5"/>
        <v>2029</v>
      </c>
      <c r="BW2" s="54">
        <f t="shared" si="5"/>
        <v>2029</v>
      </c>
      <c r="BX2" s="54">
        <f t="shared" si="5"/>
        <v>2029</v>
      </c>
      <c r="BY2" s="54">
        <f t="shared" si="5"/>
        <v>2029</v>
      </c>
      <c r="BZ2" s="54">
        <f t="shared" si="5"/>
        <v>2029</v>
      </c>
      <c r="CA2" s="54">
        <f t="shared" si="5"/>
        <v>2029</v>
      </c>
      <c r="CB2" s="54">
        <f t="shared" si="5"/>
        <v>2029</v>
      </c>
      <c r="CC2" s="54">
        <f t="shared" si="5"/>
        <v>2029</v>
      </c>
      <c r="CD2" s="54">
        <f>CC2+1</f>
        <v>2030</v>
      </c>
      <c r="CE2" s="54">
        <f>CD2</f>
        <v>2030</v>
      </c>
      <c r="CF2" s="54">
        <f t="shared" ref="CF2:CO2" si="6">CE2</f>
        <v>2030</v>
      </c>
      <c r="CG2" s="54">
        <f t="shared" si="6"/>
        <v>2030</v>
      </c>
      <c r="CH2" s="54">
        <f t="shared" si="6"/>
        <v>2030</v>
      </c>
      <c r="CI2" s="54">
        <f t="shared" si="6"/>
        <v>2030</v>
      </c>
      <c r="CJ2" s="54">
        <f t="shared" si="6"/>
        <v>2030</v>
      </c>
      <c r="CK2" s="54">
        <f t="shared" si="6"/>
        <v>2030</v>
      </c>
      <c r="CL2" s="54">
        <f t="shared" si="6"/>
        <v>2030</v>
      </c>
      <c r="CM2" s="54">
        <f t="shared" si="6"/>
        <v>2030</v>
      </c>
      <c r="CN2" s="54">
        <f t="shared" si="6"/>
        <v>2030</v>
      </c>
      <c r="CO2" s="54">
        <f t="shared" si="6"/>
        <v>2030</v>
      </c>
      <c r="CP2" s="54">
        <f>CO2+1</f>
        <v>2031</v>
      </c>
      <c r="CQ2" s="54">
        <f>CP2</f>
        <v>2031</v>
      </c>
      <c r="CR2" s="54">
        <f t="shared" ref="CR2:CX2" si="7">CQ2</f>
        <v>2031</v>
      </c>
      <c r="CS2" s="54">
        <f t="shared" si="7"/>
        <v>2031</v>
      </c>
      <c r="CT2" s="54">
        <f t="shared" si="7"/>
        <v>2031</v>
      </c>
      <c r="CU2" s="54">
        <f t="shared" si="7"/>
        <v>2031</v>
      </c>
      <c r="CV2" s="54">
        <f t="shared" si="7"/>
        <v>2031</v>
      </c>
      <c r="CW2" s="54">
        <f t="shared" si="7"/>
        <v>2031</v>
      </c>
      <c r="CX2" s="11">
        <f t="shared" si="7"/>
        <v>2031</v>
      </c>
      <c r="CY2" s="11"/>
      <c r="CZ2" s="11"/>
      <c r="DA2" s="11"/>
      <c r="DB2" s="11"/>
    </row>
    <row r="3" spans="1:119" s="51" customFormat="1" ht="10" x14ac:dyDescent="0.2">
      <c r="A3" s="50"/>
      <c r="C3" s="17" t="s">
        <v>1</v>
      </c>
      <c r="D3" s="17"/>
      <c r="F3" s="50"/>
      <c r="G3" s="17">
        <f t="shared" ref="G3:AL3" si="8">H4-G4</f>
        <v>31</v>
      </c>
      <c r="H3" s="17">
        <f t="shared" si="8"/>
        <v>28</v>
      </c>
      <c r="I3" s="17">
        <f t="shared" si="8"/>
        <v>31</v>
      </c>
      <c r="J3" s="17">
        <f t="shared" si="8"/>
        <v>30</v>
      </c>
      <c r="K3" s="17">
        <f t="shared" si="8"/>
        <v>31</v>
      </c>
      <c r="L3" s="17">
        <f t="shared" si="8"/>
        <v>30</v>
      </c>
      <c r="M3" s="17">
        <f t="shared" si="8"/>
        <v>31</v>
      </c>
      <c r="N3" s="17">
        <f t="shared" si="8"/>
        <v>31</v>
      </c>
      <c r="O3" s="17">
        <f t="shared" si="8"/>
        <v>30</v>
      </c>
      <c r="P3" s="17">
        <f t="shared" si="8"/>
        <v>31</v>
      </c>
      <c r="Q3" s="17">
        <f t="shared" si="8"/>
        <v>30</v>
      </c>
      <c r="R3" s="17">
        <f t="shared" si="8"/>
        <v>31</v>
      </c>
      <c r="S3" s="17">
        <f t="shared" si="8"/>
        <v>31</v>
      </c>
      <c r="T3" s="17">
        <f t="shared" si="8"/>
        <v>29</v>
      </c>
      <c r="U3" s="17">
        <f t="shared" si="8"/>
        <v>31</v>
      </c>
      <c r="V3" s="17">
        <f t="shared" si="8"/>
        <v>30</v>
      </c>
      <c r="W3" s="17">
        <f t="shared" si="8"/>
        <v>31</v>
      </c>
      <c r="X3" s="17">
        <f t="shared" si="8"/>
        <v>30</v>
      </c>
      <c r="Y3" s="17">
        <f t="shared" si="8"/>
        <v>31</v>
      </c>
      <c r="Z3" s="17">
        <f t="shared" si="8"/>
        <v>31</v>
      </c>
      <c r="AA3" s="17">
        <f t="shared" si="8"/>
        <v>30</v>
      </c>
      <c r="AB3" s="17">
        <f t="shared" si="8"/>
        <v>31</v>
      </c>
      <c r="AC3" s="17">
        <f t="shared" si="8"/>
        <v>30</v>
      </c>
      <c r="AD3" s="17">
        <f t="shared" si="8"/>
        <v>31</v>
      </c>
      <c r="AE3" s="17">
        <f t="shared" si="8"/>
        <v>31</v>
      </c>
      <c r="AF3" s="17">
        <f t="shared" si="8"/>
        <v>28</v>
      </c>
      <c r="AG3" s="17">
        <f t="shared" si="8"/>
        <v>31</v>
      </c>
      <c r="AH3" s="17">
        <f t="shared" si="8"/>
        <v>30</v>
      </c>
      <c r="AI3" s="17">
        <f t="shared" si="8"/>
        <v>31</v>
      </c>
      <c r="AJ3" s="17">
        <f t="shared" si="8"/>
        <v>30</v>
      </c>
      <c r="AK3" s="17">
        <f t="shared" si="8"/>
        <v>31</v>
      </c>
      <c r="AL3" s="17">
        <f t="shared" si="8"/>
        <v>31</v>
      </c>
      <c r="AM3" s="17">
        <f t="shared" ref="AM3:BR3" si="9">AN4-AM4</f>
        <v>30</v>
      </c>
      <c r="AN3" s="17">
        <f t="shared" si="9"/>
        <v>31</v>
      </c>
      <c r="AO3" s="17">
        <f t="shared" si="9"/>
        <v>30</v>
      </c>
      <c r="AP3" s="17">
        <f t="shared" si="9"/>
        <v>31</v>
      </c>
      <c r="AQ3" s="17">
        <f t="shared" si="9"/>
        <v>31</v>
      </c>
      <c r="AR3" s="17">
        <f t="shared" si="9"/>
        <v>28</v>
      </c>
      <c r="AS3" s="17">
        <f t="shared" si="9"/>
        <v>31</v>
      </c>
      <c r="AT3" s="17">
        <f t="shared" si="9"/>
        <v>30</v>
      </c>
      <c r="AU3" s="17">
        <f t="shared" si="9"/>
        <v>31</v>
      </c>
      <c r="AV3" s="17">
        <f t="shared" si="9"/>
        <v>30</v>
      </c>
      <c r="AW3" s="17">
        <f t="shared" si="9"/>
        <v>31</v>
      </c>
      <c r="AX3" s="17">
        <f t="shared" si="9"/>
        <v>31</v>
      </c>
      <c r="AY3" s="17">
        <f t="shared" si="9"/>
        <v>30</v>
      </c>
      <c r="AZ3" s="17">
        <f t="shared" si="9"/>
        <v>31</v>
      </c>
      <c r="BA3" s="17">
        <f t="shared" si="9"/>
        <v>30</v>
      </c>
      <c r="BB3" s="17">
        <f t="shared" si="9"/>
        <v>31</v>
      </c>
      <c r="BC3" s="17">
        <f t="shared" si="9"/>
        <v>31</v>
      </c>
      <c r="BD3" s="17">
        <f t="shared" si="9"/>
        <v>28</v>
      </c>
      <c r="BE3" s="17">
        <f t="shared" si="9"/>
        <v>31</v>
      </c>
      <c r="BF3" s="17">
        <f t="shared" si="9"/>
        <v>30</v>
      </c>
      <c r="BG3" s="17">
        <f t="shared" si="9"/>
        <v>31</v>
      </c>
      <c r="BH3" s="17">
        <f t="shared" si="9"/>
        <v>30</v>
      </c>
      <c r="BI3" s="17">
        <f t="shared" si="9"/>
        <v>31</v>
      </c>
      <c r="BJ3" s="17">
        <f t="shared" si="9"/>
        <v>31</v>
      </c>
      <c r="BK3" s="17">
        <f t="shared" si="9"/>
        <v>30</v>
      </c>
      <c r="BL3" s="17">
        <f t="shared" si="9"/>
        <v>31</v>
      </c>
      <c r="BM3" s="17">
        <f t="shared" si="9"/>
        <v>30</v>
      </c>
      <c r="BN3" s="17">
        <f t="shared" si="9"/>
        <v>31</v>
      </c>
      <c r="BO3" s="17">
        <f t="shared" si="9"/>
        <v>31</v>
      </c>
      <c r="BP3" s="17">
        <f t="shared" si="9"/>
        <v>29</v>
      </c>
      <c r="BQ3" s="17">
        <f t="shared" si="9"/>
        <v>31</v>
      </c>
      <c r="BR3" s="17">
        <f t="shared" si="9"/>
        <v>30</v>
      </c>
      <c r="BS3" s="17">
        <f t="shared" ref="BS3:CV3" si="10">BT4-BS4</f>
        <v>31</v>
      </c>
      <c r="BT3" s="17">
        <f t="shared" si="10"/>
        <v>30</v>
      </c>
      <c r="BU3" s="17">
        <f t="shared" si="10"/>
        <v>31</v>
      </c>
      <c r="BV3" s="17">
        <f t="shared" si="10"/>
        <v>31</v>
      </c>
      <c r="BW3" s="17">
        <f t="shared" si="10"/>
        <v>30</v>
      </c>
      <c r="BX3" s="17">
        <f t="shared" si="10"/>
        <v>31</v>
      </c>
      <c r="BY3" s="17">
        <f t="shared" si="10"/>
        <v>30</v>
      </c>
      <c r="BZ3" s="17">
        <f t="shared" si="10"/>
        <v>31</v>
      </c>
      <c r="CA3" s="17">
        <f t="shared" si="10"/>
        <v>31</v>
      </c>
      <c r="CB3" s="17">
        <f t="shared" si="10"/>
        <v>28</v>
      </c>
      <c r="CC3" s="17">
        <f t="shared" si="10"/>
        <v>31</v>
      </c>
      <c r="CD3" s="17">
        <f t="shared" si="10"/>
        <v>30</v>
      </c>
      <c r="CE3" s="17">
        <f t="shared" si="10"/>
        <v>31</v>
      </c>
      <c r="CF3" s="17">
        <f t="shared" si="10"/>
        <v>30</v>
      </c>
      <c r="CG3" s="17">
        <f t="shared" si="10"/>
        <v>31</v>
      </c>
      <c r="CH3" s="17">
        <f t="shared" si="10"/>
        <v>31</v>
      </c>
      <c r="CI3" s="17">
        <f t="shared" si="10"/>
        <v>30</v>
      </c>
      <c r="CJ3" s="17">
        <f t="shared" si="10"/>
        <v>31</v>
      </c>
      <c r="CK3" s="17">
        <f t="shared" si="10"/>
        <v>30</v>
      </c>
      <c r="CL3" s="17">
        <f t="shared" si="10"/>
        <v>31</v>
      </c>
      <c r="CM3" s="17">
        <f t="shared" si="10"/>
        <v>31</v>
      </c>
      <c r="CN3" s="17">
        <f t="shared" si="10"/>
        <v>28</v>
      </c>
      <c r="CO3" s="17">
        <f t="shared" si="10"/>
        <v>31</v>
      </c>
      <c r="CP3" s="17">
        <f t="shared" si="10"/>
        <v>30</v>
      </c>
      <c r="CQ3" s="17">
        <f t="shared" si="10"/>
        <v>31</v>
      </c>
      <c r="CR3" s="17">
        <f t="shared" si="10"/>
        <v>30</v>
      </c>
      <c r="CS3" s="17">
        <f t="shared" si="10"/>
        <v>31</v>
      </c>
      <c r="CT3" s="17">
        <f t="shared" si="10"/>
        <v>31</v>
      </c>
      <c r="CU3" s="17">
        <f t="shared" si="10"/>
        <v>30</v>
      </c>
      <c r="CV3" s="17">
        <f t="shared" si="10"/>
        <v>31</v>
      </c>
      <c r="CW3" s="17">
        <v>22</v>
      </c>
    </row>
    <row r="4" spans="1:119" s="4" customFormat="1" x14ac:dyDescent="0.3">
      <c r="A4" s="1"/>
      <c r="B4" s="1"/>
      <c r="D4" s="5" t="s">
        <v>4</v>
      </c>
      <c r="E4" s="6" t="s">
        <v>0</v>
      </c>
      <c r="F4" s="1"/>
      <c r="G4" s="7">
        <v>44927</v>
      </c>
      <c r="H4" s="7">
        <v>44958</v>
      </c>
      <c r="I4" s="7">
        <v>44986</v>
      </c>
      <c r="J4" s="7">
        <v>45017</v>
      </c>
      <c r="K4" s="7">
        <v>45047</v>
      </c>
      <c r="L4" s="7">
        <v>45078</v>
      </c>
      <c r="M4" s="7">
        <v>45108</v>
      </c>
      <c r="N4" s="7">
        <v>45139</v>
      </c>
      <c r="O4" s="7">
        <v>45170</v>
      </c>
      <c r="P4" s="7">
        <v>45200</v>
      </c>
      <c r="Q4" s="7">
        <v>45231</v>
      </c>
      <c r="R4" s="7">
        <v>45261</v>
      </c>
      <c r="S4" s="7">
        <v>45292</v>
      </c>
      <c r="T4" s="7">
        <v>45323</v>
      </c>
      <c r="U4" s="7">
        <v>45352</v>
      </c>
      <c r="V4" s="7">
        <v>45383</v>
      </c>
      <c r="W4" s="7">
        <v>45413</v>
      </c>
      <c r="X4" s="7">
        <v>45444</v>
      </c>
      <c r="Y4" s="7">
        <v>45474</v>
      </c>
      <c r="Z4" s="7">
        <v>45505</v>
      </c>
      <c r="AA4" s="7">
        <v>45536</v>
      </c>
      <c r="AB4" s="7">
        <v>45566</v>
      </c>
      <c r="AC4" s="7">
        <v>45597</v>
      </c>
      <c r="AD4" s="7">
        <v>45627</v>
      </c>
      <c r="AE4" s="7">
        <v>45658</v>
      </c>
      <c r="AF4" s="7">
        <v>45689</v>
      </c>
      <c r="AG4" s="7">
        <v>45717</v>
      </c>
      <c r="AH4" s="7">
        <v>45748</v>
      </c>
      <c r="AI4" s="7">
        <v>45778</v>
      </c>
      <c r="AJ4" s="7">
        <v>45809</v>
      </c>
      <c r="AK4" s="7">
        <v>45839</v>
      </c>
      <c r="AL4" s="7">
        <v>45870</v>
      </c>
      <c r="AM4" s="7">
        <v>45901</v>
      </c>
      <c r="AN4" s="7">
        <v>45931</v>
      </c>
      <c r="AO4" s="7">
        <v>45962</v>
      </c>
      <c r="AP4" s="7">
        <v>45992</v>
      </c>
      <c r="AQ4" s="7">
        <v>46023</v>
      </c>
      <c r="AR4" s="7">
        <v>46054</v>
      </c>
      <c r="AS4" s="7">
        <v>46082</v>
      </c>
      <c r="AT4" s="7">
        <v>46113</v>
      </c>
      <c r="AU4" s="7">
        <v>46143</v>
      </c>
      <c r="AV4" s="7">
        <v>46174</v>
      </c>
      <c r="AW4" s="7">
        <v>46204</v>
      </c>
      <c r="AX4" s="7">
        <v>46235</v>
      </c>
      <c r="AY4" s="7">
        <v>46266</v>
      </c>
      <c r="AZ4" s="7">
        <v>46296</v>
      </c>
      <c r="BA4" s="7">
        <v>46327</v>
      </c>
      <c r="BB4" s="7">
        <v>46357</v>
      </c>
      <c r="BC4" s="7">
        <v>46388</v>
      </c>
      <c r="BD4" s="7">
        <v>46419</v>
      </c>
      <c r="BE4" s="7">
        <v>46447</v>
      </c>
      <c r="BF4" s="7">
        <v>46478</v>
      </c>
      <c r="BG4" s="7">
        <v>46508</v>
      </c>
      <c r="BH4" s="7">
        <v>46539</v>
      </c>
      <c r="BI4" s="7">
        <v>46569</v>
      </c>
      <c r="BJ4" s="7">
        <v>46600</v>
      </c>
      <c r="BK4" s="7">
        <v>46631</v>
      </c>
      <c r="BL4" s="7">
        <v>46661</v>
      </c>
      <c r="BM4" s="7">
        <v>46692</v>
      </c>
      <c r="BN4" s="7">
        <v>46722</v>
      </c>
      <c r="BO4" s="7">
        <v>46753</v>
      </c>
      <c r="BP4" s="7">
        <v>46784</v>
      </c>
      <c r="BQ4" s="7">
        <v>46813</v>
      </c>
      <c r="BR4" s="7">
        <v>46844</v>
      </c>
      <c r="BS4" s="7">
        <v>46874</v>
      </c>
      <c r="BT4" s="7">
        <v>46905</v>
      </c>
      <c r="BU4" s="7">
        <v>46935</v>
      </c>
      <c r="BV4" s="7">
        <v>46966</v>
      </c>
      <c r="BW4" s="7">
        <v>46997</v>
      </c>
      <c r="BX4" s="7">
        <v>47027</v>
      </c>
      <c r="BY4" s="7">
        <v>47058</v>
      </c>
      <c r="BZ4" s="7">
        <v>47088</v>
      </c>
      <c r="CA4" s="7">
        <v>47119</v>
      </c>
      <c r="CB4" s="7">
        <v>47150</v>
      </c>
      <c r="CC4" s="7">
        <v>47178</v>
      </c>
      <c r="CD4" s="7">
        <v>47209</v>
      </c>
      <c r="CE4" s="7">
        <v>47239</v>
      </c>
      <c r="CF4" s="7">
        <v>47270</v>
      </c>
      <c r="CG4" s="7">
        <v>47300</v>
      </c>
      <c r="CH4" s="7">
        <v>47331</v>
      </c>
      <c r="CI4" s="7">
        <v>47362</v>
      </c>
      <c r="CJ4" s="7">
        <v>47392</v>
      </c>
      <c r="CK4" s="7">
        <v>47423</v>
      </c>
      <c r="CL4" s="7">
        <v>47453</v>
      </c>
      <c r="CM4" s="7">
        <v>47484</v>
      </c>
      <c r="CN4" s="7">
        <v>47515</v>
      </c>
      <c r="CO4" s="7">
        <v>47543</v>
      </c>
      <c r="CP4" s="7">
        <v>47574</v>
      </c>
      <c r="CQ4" s="7">
        <v>47604</v>
      </c>
      <c r="CR4" s="7">
        <v>47635</v>
      </c>
      <c r="CS4" s="7">
        <v>47665</v>
      </c>
      <c r="CT4" s="7">
        <v>47696</v>
      </c>
      <c r="CU4" s="7">
        <v>47727</v>
      </c>
      <c r="CV4" s="7">
        <v>47757</v>
      </c>
      <c r="CW4" s="7">
        <v>47788</v>
      </c>
      <c r="CX4" s="8">
        <v>47818</v>
      </c>
    </row>
    <row r="5" spans="1:119" x14ac:dyDescent="0.3">
      <c r="A5" s="22"/>
      <c r="B5" s="22"/>
    </row>
    <row r="6" spans="1:119" s="29" customFormat="1" x14ac:dyDescent="0.3">
      <c r="A6" s="32" t="s">
        <v>52</v>
      </c>
      <c r="B6" s="28"/>
      <c r="D6" s="47"/>
      <c r="E6" s="30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</row>
    <row r="7" spans="1:119" x14ac:dyDescent="0.3">
      <c r="A7" s="22"/>
      <c r="B7" s="22"/>
    </row>
    <row r="8" spans="1:119" x14ac:dyDescent="0.3">
      <c r="A8" s="22"/>
      <c r="B8" s="23"/>
      <c r="C8" s="9" t="s">
        <v>11</v>
      </c>
      <c r="D8" s="2" t="s">
        <v>13</v>
      </c>
      <c r="E8" s="38">
        <f>+SUM(G8:CW8)</f>
        <v>43.147895698495759</v>
      </c>
      <c r="F8" s="37"/>
      <c r="G8" s="104">
        <f>'1. FDP Economics'!G90*G84*G3/10^6</f>
        <v>0</v>
      </c>
      <c r="H8" s="104">
        <f>'1. FDP Economics'!H90*H84*H3/10^6</f>
        <v>0</v>
      </c>
      <c r="I8" s="104">
        <f>0.06323966*'1. FDP Economics'!N90</f>
        <v>4.4267761999999999</v>
      </c>
      <c r="J8" s="104">
        <f>'1. FDP Economics'!J90*J84*J3/10^6</f>
        <v>0</v>
      </c>
      <c r="K8" s="104">
        <f>'1. FDP Economics'!K90*K84*K3/10^6</f>
        <v>0</v>
      </c>
      <c r="L8" s="104">
        <f>'1. FDP Economics'!L90*L84*L3/10^6</f>
        <v>0</v>
      </c>
      <c r="M8" s="104">
        <f>'1. FDP Economics'!M90*M84*M3/10^6</f>
        <v>0</v>
      </c>
      <c r="N8" s="104">
        <f>'1. FDP Economics'!N90*N84*N3/10^6</f>
        <v>0</v>
      </c>
      <c r="O8" s="37">
        <f>'1. FDP Economics'!O90*O84*O3/10^6</f>
        <v>0.16896735919516978</v>
      </c>
      <c r="P8" s="37">
        <f>'1. FDP Economics'!P90*P84*P3/10^6</f>
        <v>0.17459960450167547</v>
      </c>
      <c r="Q8" s="37">
        <f>'1. FDP Economics'!Q90*Q84*Q3/10^6</f>
        <v>0.16896735919516978</v>
      </c>
      <c r="R8" s="37">
        <f>'1. FDP Economics'!R90*R84*R3/10^6</f>
        <v>0.17459960450167547</v>
      </c>
      <c r="S8" s="37">
        <f>'1. FDP Economics'!S90*S84*S3/10^6</f>
        <v>0.17459960450167547</v>
      </c>
      <c r="T8" s="37">
        <f>'1. FDP Economics'!T90*T84*T3/10^6</f>
        <v>0.16333511388866415</v>
      </c>
      <c r="U8" s="37">
        <f>'1. FDP Economics'!U90*U84*U3/10^6</f>
        <v>0.17459960450167547</v>
      </c>
      <c r="V8" s="37">
        <f>'1. FDP Economics'!V90*V84*V3/10^6</f>
        <v>0.3208931405278555</v>
      </c>
      <c r="W8" s="37">
        <f>'1. FDP Economics'!W90*W84*W3/10^6</f>
        <v>0.33158957854545063</v>
      </c>
      <c r="X8" s="37">
        <f>'1. FDP Economics'!X90*X84*X3/10^6</f>
        <v>0.3208931405278555</v>
      </c>
      <c r="Y8" s="37">
        <f>'1. FDP Economics'!Y90*Y84*Y3/10^6</f>
        <v>0.33158957854545063</v>
      </c>
      <c r="Z8" s="37">
        <f>'1. FDP Economics'!Z90*Z84*Z3/10^6</f>
        <v>0.33158957854545063</v>
      </c>
      <c r="AA8" s="37">
        <f>'1. FDP Economics'!AA90*AA84*AA3/10^6</f>
        <v>0.3208931405278555</v>
      </c>
      <c r="AB8" s="37">
        <f>'1. FDP Economics'!AB90*AB84*AB3/10^6</f>
        <v>0.33158957854545063</v>
      </c>
      <c r="AC8" s="37">
        <f>'1. FDP Economics'!AC90*AC84*AC3/10^6</f>
        <v>0.3208931405278555</v>
      </c>
      <c r="AD8" s="37">
        <f>'1. FDP Economics'!AD90*AD84*AD3/10^6</f>
        <v>0.33158957854545063</v>
      </c>
      <c r="AE8" s="37">
        <f>'1. FDP Economics'!AE90*AE84*AE3/10^6</f>
        <v>0.33158957854545063</v>
      </c>
      <c r="AF8" s="37">
        <f>'1. FDP Economics'!AF90*AF84*AF3/10^6</f>
        <v>0.29950026449266515</v>
      </c>
      <c r="AG8" s="37">
        <f>'1. FDP Economics'!AG90*AG84*AG3/10^6</f>
        <v>0.33158957854545063</v>
      </c>
      <c r="AH8" s="37">
        <f>'1. FDP Economics'!AH90*AH84*AH3/10^6</f>
        <v>0.54427834749459381</v>
      </c>
      <c r="AI8" s="37">
        <f>'1. FDP Economics'!AI90*AI84*AI3/10^6</f>
        <v>0.56242095907774692</v>
      </c>
      <c r="AJ8" s="37">
        <f>'1. FDP Economics'!AJ90*AJ84*AJ3/10^6</f>
        <v>0.54427834749459381</v>
      </c>
      <c r="AK8" s="37">
        <f>'1. FDP Economics'!AK90*AK84*AK3/10^6</f>
        <v>0.56242095907774692</v>
      </c>
      <c r="AL8" s="37">
        <f>'1. FDP Economics'!AL90*AL84*AL3/10^6</f>
        <v>0.56242095907774692</v>
      </c>
      <c r="AM8" s="37">
        <f>'1. FDP Economics'!AM90*AM84*AM3/10^6</f>
        <v>0.54427834749459381</v>
      </c>
      <c r="AN8" s="37">
        <f>'1. FDP Economics'!AN90*AN84*AN3/10^6</f>
        <v>0.56242095907774692</v>
      </c>
      <c r="AO8" s="37">
        <f>'1. FDP Economics'!AO90*AO84*AO3/10^6</f>
        <v>0.54427834749459381</v>
      </c>
      <c r="AP8" s="37">
        <f>'1. FDP Economics'!AP90*AP84*AP3/10^6</f>
        <v>0.56242095907774692</v>
      </c>
      <c r="AQ8" s="37">
        <f>'1. FDP Economics'!AQ90*AQ84*AQ3/10^6</f>
        <v>0.56242095907774692</v>
      </c>
      <c r="AR8" s="37">
        <f>'1. FDP Economics'!AR90*AR84*AR3/10^6</f>
        <v>0.50799312432828758</v>
      </c>
      <c r="AS8" s="37">
        <f>'1. FDP Economics'!AS90*AS84*AS3/10^6</f>
        <v>0.56242095907774692</v>
      </c>
      <c r="AT8" s="37">
        <f>'1. FDP Economics'!AT90*AT84*AT3/10^6</f>
        <v>0.52832721039627029</v>
      </c>
      <c r="AU8" s="37">
        <f>'1. FDP Economics'!AU90*AU84*AU3/10^6</f>
        <v>0.54593811740947928</v>
      </c>
      <c r="AV8" s="37">
        <f>'1. FDP Economics'!AV90*AV84*AV3/10^6</f>
        <v>0.52832721039627029</v>
      </c>
      <c r="AW8" s="37">
        <f>'1. FDP Economics'!AW90*AW84*AW3/10^6</f>
        <v>0.54593811740947928</v>
      </c>
      <c r="AX8" s="37">
        <f>'1. FDP Economics'!AX90*AX84*AX3/10^6</f>
        <v>0.54593811740947928</v>
      </c>
      <c r="AY8" s="37">
        <f>'1. FDP Economics'!AY90*AY84*AY3/10^6</f>
        <v>0.52832721039627029</v>
      </c>
      <c r="AZ8" s="37">
        <f>'1. FDP Economics'!AZ90*AZ84*AZ3/10^6</f>
        <v>0.54593811740947928</v>
      </c>
      <c r="BA8" s="37">
        <f>'1. FDP Economics'!BA90*BA84*BA3/10^6</f>
        <v>0.52832721039627029</v>
      </c>
      <c r="BB8" s="37">
        <f>'1. FDP Economics'!BB90*BB84*BB3/10^6</f>
        <v>0.54593811740947928</v>
      </c>
      <c r="BC8" s="37">
        <f>'1. FDP Economics'!BC90*BC84*BC3/10^6</f>
        <v>0.54593811740947928</v>
      </c>
      <c r="BD8" s="37">
        <f>'1. FDP Economics'!BD90*BD84*BD3/10^6</f>
        <v>0.49310539636985223</v>
      </c>
      <c r="BE8" s="37">
        <f>'1. FDP Economics'!BE90*BE84*BE3/10^6</f>
        <v>0.54593811740947928</v>
      </c>
      <c r="BF8" s="37">
        <f>'1. FDP Economics'!BF90*BF84*BF3/10^6</f>
        <v>0.53154289905249419</v>
      </c>
      <c r="BG8" s="37">
        <f>'1. FDP Economics'!BG90*BG84*BG3/10^6</f>
        <v>0.54926099568757736</v>
      </c>
      <c r="BH8" s="37">
        <f>'1. FDP Economics'!BH90*BH84*BH3/10^6</f>
        <v>0.53154289905249419</v>
      </c>
      <c r="BI8" s="37">
        <f>'1. FDP Economics'!BI90*BI84*BI3/10^6</f>
        <v>0.54926099568757736</v>
      </c>
      <c r="BJ8" s="37">
        <f>'1. FDP Economics'!BJ90*BJ84*BJ3/10^6</f>
        <v>0.54926099568757736</v>
      </c>
      <c r="BK8" s="37">
        <f>'1. FDP Economics'!BK90*BK84*BK3/10^6</f>
        <v>0.53154289905249419</v>
      </c>
      <c r="BL8" s="37">
        <f>'1. FDP Economics'!BL90*BL84*BL3/10^6</f>
        <v>0.54926099568757736</v>
      </c>
      <c r="BM8" s="37">
        <f>'1. FDP Economics'!BM90*BM84*BM3/10^6</f>
        <v>0.53154289905249419</v>
      </c>
      <c r="BN8" s="37">
        <f>'1. FDP Economics'!BN90*BN84*BN3/10^6</f>
        <v>0.54926099568757736</v>
      </c>
      <c r="BO8" s="37">
        <f>'1. FDP Economics'!BO90*BO84*BO3/10^6</f>
        <v>0.54926099568757736</v>
      </c>
      <c r="BP8" s="37">
        <f>'1. FDP Economics'!BP90*BP84*BP3/10^6</f>
        <v>0.51382480241741102</v>
      </c>
      <c r="BQ8" s="37">
        <f>'1. FDP Economics'!BQ90*BQ84*BQ3/10^6</f>
        <v>0.54926099568757736</v>
      </c>
      <c r="BR8" s="37">
        <f>'1. FDP Economics'!BR90*BR84*BR3/10^6</f>
        <v>0.45117576258398429</v>
      </c>
      <c r="BS8" s="37">
        <f>'1. FDP Economics'!BS90*BS84*BS3/10^6</f>
        <v>0.46621495467011714</v>
      </c>
      <c r="BT8" s="37">
        <f>'1. FDP Economics'!BT90*BT84*BT3/10^6</f>
        <v>0.45117576258398429</v>
      </c>
      <c r="BU8" s="37">
        <f>'1. FDP Economics'!BU90*BU84*BU3/10^6</f>
        <v>0.46621495467011714</v>
      </c>
      <c r="BV8" s="37">
        <f>'1. FDP Economics'!BV90*BV84*BV3/10^6</f>
        <v>0.46621495467011714</v>
      </c>
      <c r="BW8" s="37">
        <f>'1. FDP Economics'!BW90*BW84*BW3/10^6</f>
        <v>0.45117576258398429</v>
      </c>
      <c r="BX8" s="37">
        <f>'1. FDP Economics'!BX90*BX84*BX3/10^6</f>
        <v>0.46621495467011714</v>
      </c>
      <c r="BY8" s="37">
        <f>'1. FDP Economics'!BY90*BY84*BY3/10^6</f>
        <v>0.45117576258398429</v>
      </c>
      <c r="BZ8" s="37">
        <f>'1. FDP Economics'!BZ90*BZ84*BZ3/10^6</f>
        <v>0.46621495467011714</v>
      </c>
      <c r="CA8" s="37">
        <f>'1. FDP Economics'!CA90*CA84*CA3/10^6</f>
        <v>0.46621495467011714</v>
      </c>
      <c r="CB8" s="37">
        <f>'1. FDP Economics'!CB90*CB84*CB3/10^6</f>
        <v>0.42109737841171868</v>
      </c>
      <c r="CC8" s="37">
        <f>'1. FDP Economics'!CC90*CC84*CC3/10^6</f>
        <v>0.46621495467011714</v>
      </c>
      <c r="CD8" s="37">
        <f>'1. FDP Economics'!CD90*CD84*CD3/10^6</f>
        <v>0.43620996876466173</v>
      </c>
      <c r="CE8" s="37">
        <f>'1. FDP Economics'!CE90*CE84*CE3/10^6</f>
        <v>0.45075030105681718</v>
      </c>
      <c r="CF8" s="37">
        <f>'1. FDP Economics'!CF90*CF84*CF3/10^6</f>
        <v>0.43620996876466173</v>
      </c>
      <c r="CG8" s="37">
        <f>'1. FDP Economics'!CG90*CG84*CG3/10^6</f>
        <v>0.45075030105681718</v>
      </c>
      <c r="CH8" s="37">
        <f>'1. FDP Economics'!CH90*CH84*CH3/10^6</f>
        <v>0.45075030105681718</v>
      </c>
      <c r="CI8" s="37">
        <f>'1. FDP Economics'!CI90*CI84*CI3/10^6</f>
        <v>0.43620996876466173</v>
      </c>
      <c r="CJ8" s="37">
        <f>'1. FDP Economics'!CJ90*CJ84*CJ3/10^6</f>
        <v>0.45075030105681718</v>
      </c>
      <c r="CK8" s="37">
        <f>'1. FDP Economics'!CK90*CK84*CK3/10^6</f>
        <v>0.43620996876466173</v>
      </c>
      <c r="CL8" s="37">
        <f>'1. FDP Economics'!CL90*CL84*CL3/10^6</f>
        <v>0.45075030105681718</v>
      </c>
      <c r="CM8" s="37">
        <f>'1. FDP Economics'!CM90*CM84*CM3/10^6</f>
        <v>0.45075030105681718</v>
      </c>
      <c r="CN8" s="37">
        <f>'1. FDP Economics'!CN90*CN84*CN3/10^6</f>
        <v>0.40712930418035098</v>
      </c>
      <c r="CO8" s="37">
        <f>'1. FDP Economics'!CO90*CO84*CO3/10^6</f>
        <v>0.45075030105681718</v>
      </c>
      <c r="CP8" s="37">
        <f>'1. FDP Economics'!CP90*CP84*CP3/10^6</f>
        <v>0.41769499800000004</v>
      </c>
      <c r="CQ8" s="37">
        <f>'1. FDP Economics'!CQ90*CQ84*CQ3/10^6</f>
        <v>0.43161816460000002</v>
      </c>
      <c r="CR8" s="37">
        <f>'1. FDP Economics'!CR90*CR84*CR3/10^6</f>
        <v>0.41769499800000004</v>
      </c>
      <c r="CS8" s="37">
        <f>'1. FDP Economics'!CS90*CS84*CS3/10^6</f>
        <v>0.43161816460000002</v>
      </c>
      <c r="CT8" s="37">
        <f>'1. FDP Economics'!CT90*CT84*CT3/10^6</f>
        <v>0.43161816460000002</v>
      </c>
      <c r="CU8" s="37">
        <f>'1. FDP Economics'!CU90*CU84*CU3/10^6</f>
        <v>0.41769499800000004</v>
      </c>
      <c r="CV8" s="37">
        <f>'1. FDP Economics'!CV90*CV84*CV3/10^6</f>
        <v>0.43161816460000002</v>
      </c>
      <c r="CW8" s="37">
        <f>'1. FDP Economics'!CW90*CW84*CW3/10^6</f>
        <v>0.30630966519999997</v>
      </c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</row>
    <row r="9" spans="1:119" x14ac:dyDescent="0.3">
      <c r="C9" s="13" t="s">
        <v>12</v>
      </c>
      <c r="D9" s="5" t="s">
        <v>13</v>
      </c>
      <c r="E9" s="40">
        <f>+SUM(G9:CW9)</f>
        <v>23.338499211585106</v>
      </c>
      <c r="F9" s="37"/>
      <c r="G9" s="105">
        <f>(G88*G91*9439.09/252000)/10^6</f>
        <v>0</v>
      </c>
      <c r="H9" s="105">
        <f t="shared" ref="H9:BS9" si="11">(H88*H91*9439.09/252000)/10^6</f>
        <v>0</v>
      </c>
      <c r="I9" s="105">
        <f>(24.69890128*9439.09/252000)*N91</f>
        <v>8.3262554315369712</v>
      </c>
      <c r="J9" s="105">
        <f t="shared" ref="J9" si="12">(J88*J91*9439.09/252000)/10^6</f>
        <v>0</v>
      </c>
      <c r="K9" s="105">
        <f t="shared" si="11"/>
        <v>0</v>
      </c>
      <c r="L9" s="105">
        <f t="shared" si="11"/>
        <v>0</v>
      </c>
      <c r="M9" s="105">
        <f t="shared" si="11"/>
        <v>0</v>
      </c>
      <c r="N9" s="105">
        <f t="shared" ref="N9" si="13">(N88*N91*9439.09/252000)/10^6</f>
        <v>0</v>
      </c>
      <c r="O9" s="39">
        <f t="shared" si="11"/>
        <v>0.1882714149192857</v>
      </c>
      <c r="P9" s="39">
        <f t="shared" si="11"/>
        <v>0.19454712874992861</v>
      </c>
      <c r="Q9" s="39">
        <f t="shared" si="11"/>
        <v>0.1882714149192857</v>
      </c>
      <c r="R9" s="39">
        <f t="shared" si="11"/>
        <v>0.19454712874992861</v>
      </c>
      <c r="S9" s="39">
        <f t="shared" si="11"/>
        <v>0.19454712874992861</v>
      </c>
      <c r="T9" s="39">
        <f t="shared" si="11"/>
        <v>0.18199570108864288</v>
      </c>
      <c r="U9" s="39">
        <f t="shared" si="11"/>
        <v>0.19454712874992861</v>
      </c>
      <c r="V9" s="39">
        <f t="shared" si="11"/>
        <v>0.25302752333637174</v>
      </c>
      <c r="W9" s="39">
        <f t="shared" si="11"/>
        <v>0.26146177411425081</v>
      </c>
      <c r="X9" s="39">
        <f t="shared" si="11"/>
        <v>0.25302752333637174</v>
      </c>
      <c r="Y9" s="39">
        <f t="shared" si="11"/>
        <v>0.26146177411425081</v>
      </c>
      <c r="Z9" s="39">
        <f t="shared" si="11"/>
        <v>0.26146177411425081</v>
      </c>
      <c r="AA9" s="39">
        <f t="shared" si="11"/>
        <v>0.25302752333637174</v>
      </c>
      <c r="AB9" s="39">
        <f t="shared" si="11"/>
        <v>0.26146177411425081</v>
      </c>
      <c r="AC9" s="39">
        <f t="shared" si="11"/>
        <v>0.25302752333637174</v>
      </c>
      <c r="AD9" s="39">
        <f t="shared" si="11"/>
        <v>0.26146177411425081</v>
      </c>
      <c r="AE9" s="39">
        <f t="shared" si="11"/>
        <v>0.26146177411425081</v>
      </c>
      <c r="AF9" s="39">
        <f t="shared" si="11"/>
        <v>0.23615902178061363</v>
      </c>
      <c r="AG9" s="39">
        <f t="shared" si="11"/>
        <v>0.26146177411425081</v>
      </c>
      <c r="AH9" s="39">
        <f t="shared" si="11"/>
        <v>0.29657310010899229</v>
      </c>
      <c r="AI9" s="39">
        <f t="shared" si="11"/>
        <v>0.30645887011262535</v>
      </c>
      <c r="AJ9" s="39">
        <f t="shared" si="11"/>
        <v>0.29657310010899229</v>
      </c>
      <c r="AK9" s="39">
        <f t="shared" si="11"/>
        <v>0.30645887011262535</v>
      </c>
      <c r="AL9" s="39">
        <f t="shared" si="11"/>
        <v>0.30645887011262535</v>
      </c>
      <c r="AM9" s="39">
        <f t="shared" si="11"/>
        <v>0.29657310010899229</v>
      </c>
      <c r="AN9" s="39">
        <f t="shared" si="11"/>
        <v>0.30645887011262535</v>
      </c>
      <c r="AO9" s="39">
        <f t="shared" si="11"/>
        <v>0.29657310010899229</v>
      </c>
      <c r="AP9" s="39">
        <f t="shared" si="11"/>
        <v>0.30645887011262535</v>
      </c>
      <c r="AQ9" s="39">
        <f t="shared" si="11"/>
        <v>0.30645887011262535</v>
      </c>
      <c r="AR9" s="39">
        <f t="shared" si="11"/>
        <v>0.27680156010172613</v>
      </c>
      <c r="AS9" s="39">
        <f t="shared" si="11"/>
        <v>0.30645887011262535</v>
      </c>
      <c r="AT9" s="39">
        <f t="shared" si="11"/>
        <v>0.27276266873233906</v>
      </c>
      <c r="AU9" s="39">
        <f t="shared" si="11"/>
        <v>0.28185475769008372</v>
      </c>
      <c r="AV9" s="39">
        <f t="shared" si="11"/>
        <v>0.27276266873233906</v>
      </c>
      <c r="AW9" s="39">
        <f t="shared" si="11"/>
        <v>0.28185475769008372</v>
      </c>
      <c r="AX9" s="39">
        <f t="shared" si="11"/>
        <v>0.28185475769008372</v>
      </c>
      <c r="AY9" s="39">
        <f t="shared" si="11"/>
        <v>0.27276266873233906</v>
      </c>
      <c r="AZ9" s="39">
        <f t="shared" si="11"/>
        <v>0.28185475769008372</v>
      </c>
      <c r="BA9" s="39">
        <f t="shared" si="11"/>
        <v>0.27276266873233906</v>
      </c>
      <c r="BB9" s="39">
        <f t="shared" si="11"/>
        <v>0.28185475769008372</v>
      </c>
      <c r="BC9" s="39">
        <f t="shared" si="11"/>
        <v>0.28185475769008372</v>
      </c>
      <c r="BD9" s="39">
        <f t="shared" si="11"/>
        <v>0.2545784908168498</v>
      </c>
      <c r="BE9" s="39">
        <f t="shared" si="11"/>
        <v>0.28185475769008372</v>
      </c>
      <c r="BF9" s="39">
        <f t="shared" si="11"/>
        <v>0.17278197461247213</v>
      </c>
      <c r="BG9" s="39">
        <f t="shared" si="11"/>
        <v>0.17854137376622123</v>
      </c>
      <c r="BH9" s="39">
        <f t="shared" si="11"/>
        <v>0.17278197461247213</v>
      </c>
      <c r="BI9" s="39">
        <f t="shared" si="11"/>
        <v>0.17854137376622123</v>
      </c>
      <c r="BJ9" s="39">
        <f t="shared" si="11"/>
        <v>0.17854137376622123</v>
      </c>
      <c r="BK9" s="39">
        <f t="shared" si="11"/>
        <v>0.17278197461247213</v>
      </c>
      <c r="BL9" s="39">
        <f t="shared" si="11"/>
        <v>0.17854137376622123</v>
      </c>
      <c r="BM9" s="39">
        <f t="shared" si="11"/>
        <v>0.17278197461247213</v>
      </c>
      <c r="BN9" s="39">
        <f t="shared" si="11"/>
        <v>0.17854137376622123</v>
      </c>
      <c r="BO9" s="39">
        <f t="shared" si="11"/>
        <v>0.17854137376622123</v>
      </c>
      <c r="BP9" s="39">
        <f t="shared" si="11"/>
        <v>0.16702257545872307</v>
      </c>
      <c r="BQ9" s="39">
        <f t="shared" si="11"/>
        <v>0.17854137376622123</v>
      </c>
      <c r="BR9" s="39">
        <f t="shared" si="11"/>
        <v>8.5389914117641241E-2</v>
      </c>
      <c r="BS9" s="39">
        <f t="shared" si="11"/>
        <v>8.8236244588229276E-2</v>
      </c>
      <c r="BT9" s="39">
        <f t="shared" ref="BT9:CW9" si="14">(BT88*BT91*9439.09/252000)/10^6</f>
        <v>8.5389914117641241E-2</v>
      </c>
      <c r="BU9" s="39">
        <f t="shared" si="14"/>
        <v>8.8236244588229276E-2</v>
      </c>
      <c r="BV9" s="39">
        <f t="shared" si="14"/>
        <v>8.8236244588229276E-2</v>
      </c>
      <c r="BW9" s="39">
        <f t="shared" si="14"/>
        <v>8.5389914117641241E-2</v>
      </c>
      <c r="BX9" s="39">
        <f t="shared" si="14"/>
        <v>8.8236244588229276E-2</v>
      </c>
      <c r="BY9" s="39">
        <f t="shared" si="14"/>
        <v>8.5389914117641241E-2</v>
      </c>
      <c r="BZ9" s="39">
        <f t="shared" si="14"/>
        <v>8.8236244588229276E-2</v>
      </c>
      <c r="CA9" s="39">
        <f t="shared" si="14"/>
        <v>8.8236244588229276E-2</v>
      </c>
      <c r="CB9" s="39">
        <f t="shared" si="14"/>
        <v>7.9697253176465171E-2</v>
      </c>
      <c r="CC9" s="39">
        <f t="shared" si="14"/>
        <v>8.8236244588229276E-2</v>
      </c>
      <c r="CD9" s="39">
        <f t="shared" si="14"/>
        <v>2.9899057601502646E-2</v>
      </c>
      <c r="CE9" s="39">
        <f t="shared" si="14"/>
        <v>3.0895692854886067E-2</v>
      </c>
      <c r="CF9" s="39">
        <f t="shared" si="14"/>
        <v>2.9899057601502646E-2</v>
      </c>
      <c r="CG9" s="39">
        <f t="shared" si="14"/>
        <v>3.0895692854886067E-2</v>
      </c>
      <c r="CH9" s="39">
        <f t="shared" si="14"/>
        <v>3.0895692854886067E-2</v>
      </c>
      <c r="CI9" s="39">
        <f t="shared" si="14"/>
        <v>2.9899057601502646E-2</v>
      </c>
      <c r="CJ9" s="39">
        <f t="shared" si="14"/>
        <v>3.0895692854886067E-2</v>
      </c>
      <c r="CK9" s="39">
        <f t="shared" si="14"/>
        <v>2.9899057601502646E-2</v>
      </c>
      <c r="CL9" s="39">
        <f t="shared" si="14"/>
        <v>3.0895692854886067E-2</v>
      </c>
      <c r="CM9" s="39">
        <f t="shared" si="14"/>
        <v>3.0895692854886067E-2</v>
      </c>
      <c r="CN9" s="39">
        <f t="shared" si="14"/>
        <v>2.79057870947358E-2</v>
      </c>
      <c r="CO9" s="39">
        <f t="shared" si="14"/>
        <v>3.0895692854886067E-2</v>
      </c>
      <c r="CP9" s="39">
        <f t="shared" si="14"/>
        <v>2.0272131326785715E-2</v>
      </c>
      <c r="CQ9" s="39">
        <f t="shared" si="14"/>
        <v>2.094786903767857E-2</v>
      </c>
      <c r="CR9" s="39">
        <f t="shared" si="14"/>
        <v>2.0272131326785715E-2</v>
      </c>
      <c r="CS9" s="39">
        <f t="shared" si="14"/>
        <v>2.094786903767857E-2</v>
      </c>
      <c r="CT9" s="39">
        <f t="shared" si="14"/>
        <v>2.094786903767857E-2</v>
      </c>
      <c r="CU9" s="39">
        <f t="shared" si="14"/>
        <v>2.0272131326785715E-2</v>
      </c>
      <c r="CV9" s="39">
        <f t="shared" si="14"/>
        <v>2.094786903767857E-2</v>
      </c>
      <c r="CW9" s="39">
        <f t="shared" si="14"/>
        <v>1.4866229639642858E-2</v>
      </c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</row>
    <row r="10" spans="1:119" x14ac:dyDescent="0.3">
      <c r="C10" s="9" t="s">
        <v>14</v>
      </c>
      <c r="D10" s="2" t="s">
        <v>13</v>
      </c>
      <c r="E10" s="38">
        <f>+SUM(G10:CW10)</f>
        <v>66.486394910080818</v>
      </c>
      <c r="F10" s="37"/>
      <c r="G10" s="37">
        <f t="shared" ref="G10:AL10" si="15">SUM(G8:G9)</f>
        <v>0</v>
      </c>
      <c r="H10" s="37">
        <f t="shared" si="15"/>
        <v>0</v>
      </c>
      <c r="I10" s="37">
        <f t="shared" si="15"/>
        <v>12.75303163153697</v>
      </c>
      <c r="J10" s="37">
        <f t="shared" si="15"/>
        <v>0</v>
      </c>
      <c r="K10" s="37">
        <f t="shared" si="15"/>
        <v>0</v>
      </c>
      <c r="L10" s="37">
        <f t="shared" si="15"/>
        <v>0</v>
      </c>
      <c r="M10" s="37">
        <f t="shared" si="15"/>
        <v>0</v>
      </c>
      <c r="N10" s="37">
        <f t="shared" si="15"/>
        <v>0</v>
      </c>
      <c r="O10" s="37">
        <f t="shared" si="15"/>
        <v>0.35723877411445548</v>
      </c>
      <c r="P10" s="37">
        <f t="shared" si="15"/>
        <v>0.36914673325160408</v>
      </c>
      <c r="Q10" s="37">
        <f t="shared" si="15"/>
        <v>0.35723877411445548</v>
      </c>
      <c r="R10" s="37">
        <f t="shared" si="15"/>
        <v>0.36914673325160408</v>
      </c>
      <c r="S10" s="37">
        <f t="shared" si="15"/>
        <v>0.36914673325160408</v>
      </c>
      <c r="T10" s="37">
        <f t="shared" si="15"/>
        <v>0.345330814977307</v>
      </c>
      <c r="U10" s="37">
        <f t="shared" si="15"/>
        <v>0.36914673325160408</v>
      </c>
      <c r="V10" s="37">
        <f t="shared" si="15"/>
        <v>0.57392066386422724</v>
      </c>
      <c r="W10" s="37">
        <f t="shared" si="15"/>
        <v>0.59305135265970144</v>
      </c>
      <c r="X10" s="37">
        <f t="shared" si="15"/>
        <v>0.57392066386422724</v>
      </c>
      <c r="Y10" s="37">
        <f t="shared" si="15"/>
        <v>0.59305135265970144</v>
      </c>
      <c r="Z10" s="37">
        <f t="shared" si="15"/>
        <v>0.59305135265970144</v>
      </c>
      <c r="AA10" s="37">
        <f t="shared" si="15"/>
        <v>0.57392066386422724</v>
      </c>
      <c r="AB10" s="37">
        <f t="shared" si="15"/>
        <v>0.59305135265970144</v>
      </c>
      <c r="AC10" s="37">
        <f t="shared" si="15"/>
        <v>0.57392066386422724</v>
      </c>
      <c r="AD10" s="37">
        <f t="shared" si="15"/>
        <v>0.59305135265970144</v>
      </c>
      <c r="AE10" s="37">
        <f t="shared" si="15"/>
        <v>0.59305135265970144</v>
      </c>
      <c r="AF10" s="37">
        <f t="shared" si="15"/>
        <v>0.53565928627327875</v>
      </c>
      <c r="AG10" s="37">
        <f t="shared" si="15"/>
        <v>0.59305135265970144</v>
      </c>
      <c r="AH10" s="37">
        <f t="shared" si="15"/>
        <v>0.8408514476035861</v>
      </c>
      <c r="AI10" s="37">
        <f t="shared" si="15"/>
        <v>0.86887982919037232</v>
      </c>
      <c r="AJ10" s="37">
        <f t="shared" si="15"/>
        <v>0.8408514476035861</v>
      </c>
      <c r="AK10" s="37">
        <f t="shared" si="15"/>
        <v>0.86887982919037232</v>
      </c>
      <c r="AL10" s="37">
        <f t="shared" si="15"/>
        <v>0.86887982919037232</v>
      </c>
      <c r="AM10" s="37">
        <f t="shared" ref="AM10:BR10" si="16">SUM(AM8:AM9)</f>
        <v>0.8408514476035861</v>
      </c>
      <c r="AN10" s="37">
        <f t="shared" si="16"/>
        <v>0.86887982919037232</v>
      </c>
      <c r="AO10" s="37">
        <f t="shared" si="16"/>
        <v>0.8408514476035861</v>
      </c>
      <c r="AP10" s="37">
        <f t="shared" si="16"/>
        <v>0.86887982919037232</v>
      </c>
      <c r="AQ10" s="37">
        <f t="shared" si="16"/>
        <v>0.86887982919037232</v>
      </c>
      <c r="AR10" s="37">
        <f t="shared" si="16"/>
        <v>0.78479468443001377</v>
      </c>
      <c r="AS10" s="37">
        <f t="shared" si="16"/>
        <v>0.86887982919037232</v>
      </c>
      <c r="AT10" s="37">
        <f t="shared" si="16"/>
        <v>0.80108987912860941</v>
      </c>
      <c r="AU10" s="37">
        <f t="shared" si="16"/>
        <v>0.82779287509956301</v>
      </c>
      <c r="AV10" s="37">
        <f t="shared" si="16"/>
        <v>0.80108987912860941</v>
      </c>
      <c r="AW10" s="37">
        <f t="shared" si="16"/>
        <v>0.82779287509956301</v>
      </c>
      <c r="AX10" s="37">
        <f t="shared" si="16"/>
        <v>0.82779287509956301</v>
      </c>
      <c r="AY10" s="37">
        <f t="shared" si="16"/>
        <v>0.80108987912860941</v>
      </c>
      <c r="AZ10" s="37">
        <f t="shared" si="16"/>
        <v>0.82779287509956301</v>
      </c>
      <c r="BA10" s="37">
        <f t="shared" si="16"/>
        <v>0.80108987912860941</v>
      </c>
      <c r="BB10" s="37">
        <f t="shared" si="16"/>
        <v>0.82779287509956301</v>
      </c>
      <c r="BC10" s="37">
        <f t="shared" si="16"/>
        <v>0.82779287509956301</v>
      </c>
      <c r="BD10" s="37">
        <f t="shared" si="16"/>
        <v>0.74768388718670198</v>
      </c>
      <c r="BE10" s="37">
        <f t="shared" si="16"/>
        <v>0.82779287509956301</v>
      </c>
      <c r="BF10" s="37">
        <f t="shared" si="16"/>
        <v>0.70432487366496632</v>
      </c>
      <c r="BG10" s="37">
        <f t="shared" si="16"/>
        <v>0.72780236945379861</v>
      </c>
      <c r="BH10" s="37">
        <f t="shared" si="16"/>
        <v>0.70432487366496632</v>
      </c>
      <c r="BI10" s="37">
        <f t="shared" si="16"/>
        <v>0.72780236945379861</v>
      </c>
      <c r="BJ10" s="37">
        <f t="shared" si="16"/>
        <v>0.72780236945379861</v>
      </c>
      <c r="BK10" s="37">
        <f t="shared" si="16"/>
        <v>0.70432487366496632</v>
      </c>
      <c r="BL10" s="37">
        <f t="shared" si="16"/>
        <v>0.72780236945379861</v>
      </c>
      <c r="BM10" s="37">
        <f t="shared" si="16"/>
        <v>0.70432487366496632</v>
      </c>
      <c r="BN10" s="37">
        <f t="shared" si="16"/>
        <v>0.72780236945379861</v>
      </c>
      <c r="BO10" s="37">
        <f t="shared" si="16"/>
        <v>0.72780236945379861</v>
      </c>
      <c r="BP10" s="37">
        <f t="shared" si="16"/>
        <v>0.68084737787613414</v>
      </c>
      <c r="BQ10" s="37">
        <f t="shared" si="16"/>
        <v>0.72780236945379861</v>
      </c>
      <c r="BR10" s="37">
        <f t="shared" si="16"/>
        <v>0.53656567670162558</v>
      </c>
      <c r="BS10" s="37">
        <f t="shared" ref="BS10:CW10" si="17">SUM(BS8:BS9)</f>
        <v>0.55445119925834641</v>
      </c>
      <c r="BT10" s="37">
        <f t="shared" si="17"/>
        <v>0.53656567670162558</v>
      </c>
      <c r="BU10" s="37">
        <f t="shared" si="17"/>
        <v>0.55445119925834641</v>
      </c>
      <c r="BV10" s="37">
        <f t="shared" si="17"/>
        <v>0.55445119925834641</v>
      </c>
      <c r="BW10" s="37">
        <f t="shared" si="17"/>
        <v>0.53656567670162558</v>
      </c>
      <c r="BX10" s="37">
        <f t="shared" si="17"/>
        <v>0.55445119925834641</v>
      </c>
      <c r="BY10" s="37">
        <f t="shared" si="17"/>
        <v>0.53656567670162558</v>
      </c>
      <c r="BZ10" s="37">
        <f t="shared" si="17"/>
        <v>0.55445119925834641</v>
      </c>
      <c r="CA10" s="37">
        <f t="shared" si="17"/>
        <v>0.55445119925834641</v>
      </c>
      <c r="CB10" s="37">
        <f t="shared" si="17"/>
        <v>0.50079463158818383</v>
      </c>
      <c r="CC10" s="37">
        <f t="shared" si="17"/>
        <v>0.55445119925834641</v>
      </c>
      <c r="CD10" s="37">
        <f t="shared" si="17"/>
        <v>0.46610902636616436</v>
      </c>
      <c r="CE10" s="37">
        <f t="shared" si="17"/>
        <v>0.48164599391170326</v>
      </c>
      <c r="CF10" s="37">
        <f t="shared" si="17"/>
        <v>0.46610902636616436</v>
      </c>
      <c r="CG10" s="37">
        <f t="shared" si="17"/>
        <v>0.48164599391170326</v>
      </c>
      <c r="CH10" s="37">
        <f t="shared" si="17"/>
        <v>0.48164599391170326</v>
      </c>
      <c r="CI10" s="37">
        <f t="shared" si="17"/>
        <v>0.46610902636616436</v>
      </c>
      <c r="CJ10" s="37">
        <f t="shared" si="17"/>
        <v>0.48164599391170326</v>
      </c>
      <c r="CK10" s="37">
        <f t="shared" si="17"/>
        <v>0.46610902636616436</v>
      </c>
      <c r="CL10" s="37">
        <f t="shared" si="17"/>
        <v>0.48164599391170326</v>
      </c>
      <c r="CM10" s="37">
        <f t="shared" si="17"/>
        <v>0.48164599391170326</v>
      </c>
      <c r="CN10" s="37">
        <f t="shared" si="17"/>
        <v>0.43503509127508677</v>
      </c>
      <c r="CO10" s="37">
        <f t="shared" si="17"/>
        <v>0.48164599391170326</v>
      </c>
      <c r="CP10" s="37">
        <f t="shared" si="17"/>
        <v>0.43796712932678578</v>
      </c>
      <c r="CQ10" s="37">
        <f t="shared" si="17"/>
        <v>0.45256603363767861</v>
      </c>
      <c r="CR10" s="37">
        <f t="shared" si="17"/>
        <v>0.43796712932678578</v>
      </c>
      <c r="CS10" s="37">
        <f t="shared" si="17"/>
        <v>0.45256603363767861</v>
      </c>
      <c r="CT10" s="37">
        <f t="shared" si="17"/>
        <v>0.45256603363767861</v>
      </c>
      <c r="CU10" s="37">
        <f t="shared" si="17"/>
        <v>0.43796712932678578</v>
      </c>
      <c r="CV10" s="37">
        <f t="shared" si="17"/>
        <v>0.45256603363767861</v>
      </c>
      <c r="CW10" s="37">
        <f t="shared" si="17"/>
        <v>0.32117589483964282</v>
      </c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</row>
    <row r="11" spans="1:119" x14ac:dyDescent="0.3">
      <c r="E11" s="38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</row>
    <row r="12" spans="1:119" x14ac:dyDescent="0.3">
      <c r="E12" s="38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</row>
    <row r="13" spans="1:119" x14ac:dyDescent="0.3">
      <c r="C13" s="9" t="s">
        <v>18</v>
      </c>
      <c r="D13" s="2" t="s">
        <v>22</v>
      </c>
      <c r="E13" s="38">
        <f>+SUM(G13:CW13)</f>
        <v>0.9396318749672421</v>
      </c>
      <c r="F13" s="37"/>
      <c r="G13" s="37">
        <f>'1. FDP Economics'!G97*G84*G3/10^6</f>
        <v>0</v>
      </c>
      <c r="H13" s="37">
        <f>'1. FDP Economics'!H97*H84*H3/10^6</f>
        <v>0</v>
      </c>
      <c r="I13" s="108">
        <f>63239.66/10^6*I97</f>
        <v>9.6401920731707322E-2</v>
      </c>
      <c r="J13" s="37">
        <f>'1. FDP Economics'!J97*J84*J3/10^6</f>
        <v>0</v>
      </c>
      <c r="K13" s="37">
        <f>'1. FDP Economics'!K97*K84*K3/10^6</f>
        <v>0</v>
      </c>
      <c r="L13" s="37">
        <f>'1. FDP Economics'!L97*L84*L3/10^6</f>
        <v>0</v>
      </c>
      <c r="M13" s="37">
        <f>'1. FDP Economics'!M97*M84*M3/10^6</f>
        <v>0</v>
      </c>
      <c r="N13" s="37">
        <f>'1. FDP Economics'!N97*N84*N3/10^6</f>
        <v>0</v>
      </c>
      <c r="O13" s="37">
        <f>'1. FDP Economics'!O97*O84*O3/10^6</f>
        <v>3.6796027699296558E-3</v>
      </c>
      <c r="P13" s="37">
        <f>'1. FDP Economics'!P97*P84*P3/10^6</f>
        <v>3.8022561955939776E-3</v>
      </c>
      <c r="Q13" s="37">
        <f>'1. FDP Economics'!Q97*Q84*Q3/10^6</f>
        <v>3.6796027699296558E-3</v>
      </c>
      <c r="R13" s="37">
        <f>'1. FDP Economics'!R97*R84*R3/10^6</f>
        <v>3.8022561955939776E-3</v>
      </c>
      <c r="S13" s="37">
        <f>'1. FDP Economics'!S97*S84*S3/10^6</f>
        <v>3.8022561955939776E-3</v>
      </c>
      <c r="T13" s="37">
        <f>'1. FDP Economics'!T97*T84*T3/10^6</f>
        <v>3.5569493442653339E-3</v>
      </c>
      <c r="U13" s="37">
        <f>'1. FDP Economics'!U97*U84*U3/10^6</f>
        <v>3.8022561955939776E-3</v>
      </c>
      <c r="V13" s="37">
        <f>'1. FDP Economics'!V97*V84*V3/10^6</f>
        <v>6.9880910393696751E-3</v>
      </c>
      <c r="W13" s="37">
        <f>'1. FDP Economics'!W97*W84*W3/10^6</f>
        <v>7.2210274073486631E-3</v>
      </c>
      <c r="X13" s="37">
        <f>'1. FDP Economics'!X97*X84*X3/10^6</f>
        <v>6.9880910393696751E-3</v>
      </c>
      <c r="Y13" s="37">
        <f>'1. FDP Economics'!Y97*Y84*Y3/10^6</f>
        <v>7.2210274073486631E-3</v>
      </c>
      <c r="Z13" s="37">
        <f>'1. FDP Economics'!Z97*Z84*Z3/10^6</f>
        <v>7.2210274073486631E-3</v>
      </c>
      <c r="AA13" s="37">
        <f>'1. FDP Economics'!AA97*AA84*AA3/10^6</f>
        <v>6.9880910393696751E-3</v>
      </c>
      <c r="AB13" s="37">
        <f>'1. FDP Economics'!AB97*AB84*AB3/10^6</f>
        <v>7.2210274073486631E-3</v>
      </c>
      <c r="AC13" s="37">
        <f>'1. FDP Economics'!AC97*AC84*AC3/10^6</f>
        <v>6.9880910393696751E-3</v>
      </c>
      <c r="AD13" s="37">
        <f>'1. FDP Economics'!AD97*AD84*AD3/10^6</f>
        <v>7.2210274073486631E-3</v>
      </c>
      <c r="AE13" s="37">
        <f>'1. FDP Economics'!AE97*AE84*AE3/10^6</f>
        <v>7.2210274073486631E-3</v>
      </c>
      <c r="AF13" s="37">
        <f>'1. FDP Economics'!AF97*AF84*AF3/10^6</f>
        <v>6.5222183034116957E-3</v>
      </c>
      <c r="AG13" s="37">
        <f>'1. FDP Economics'!AG97*AG84*AG3/10^6</f>
        <v>7.2210274073486631E-3</v>
      </c>
      <c r="AH13" s="37">
        <f>'1. FDP Economics'!AH97*AH84*AH3/10^6</f>
        <v>1.1852751469830006E-2</v>
      </c>
      <c r="AI13" s="37">
        <f>'1. FDP Economics'!AI97*AI84*AI3/10^6</f>
        <v>1.2247843185491008E-2</v>
      </c>
      <c r="AJ13" s="37">
        <f>'1. FDP Economics'!AJ97*AJ84*AJ3/10^6</f>
        <v>1.1852751469830006E-2</v>
      </c>
      <c r="AK13" s="37">
        <f>'1. FDP Economics'!AK97*AK84*AK3/10^6</f>
        <v>1.2247843185491008E-2</v>
      </c>
      <c r="AL13" s="37">
        <f>'1. FDP Economics'!AL97*AL84*AL3/10^6</f>
        <v>1.2247843185491008E-2</v>
      </c>
      <c r="AM13" s="37">
        <f>'1. FDP Economics'!AM97*AM84*AM3/10^6</f>
        <v>1.1852751469830006E-2</v>
      </c>
      <c r="AN13" s="37">
        <f>'1. FDP Economics'!AN97*AN84*AN3/10^6</f>
        <v>1.2247843185491008E-2</v>
      </c>
      <c r="AO13" s="37">
        <f>'1. FDP Economics'!AO97*AO84*AO3/10^6</f>
        <v>1.1852751469830006E-2</v>
      </c>
      <c r="AP13" s="37">
        <f>'1. FDP Economics'!AP97*AP84*AP3/10^6</f>
        <v>1.2247843185491008E-2</v>
      </c>
      <c r="AQ13" s="37">
        <f>'1. FDP Economics'!AQ97*AQ84*AQ3/10^6</f>
        <v>1.2247843185491008E-2</v>
      </c>
      <c r="AR13" s="37">
        <f>'1. FDP Economics'!AR97*AR84*AR3/10^6</f>
        <v>1.1062568038508004E-2</v>
      </c>
      <c r="AS13" s="37">
        <f>'1. FDP Economics'!AS97*AS84*AS3/10^6</f>
        <v>1.2247843185491008E-2</v>
      </c>
      <c r="AT13" s="37">
        <f>'1. FDP Economics'!AT97*AT84*AT3/10^6</f>
        <v>1.1505383501660938E-2</v>
      </c>
      <c r="AU13" s="37">
        <f>'1. FDP Economics'!AU97*AU84*AU3/10^6</f>
        <v>1.1888896285049636E-2</v>
      </c>
      <c r="AV13" s="37">
        <f>'1. FDP Economics'!AV97*AV84*AV3/10^6</f>
        <v>1.1505383501660938E-2</v>
      </c>
      <c r="AW13" s="37">
        <f>'1. FDP Economics'!AW97*AW84*AW3/10^6</f>
        <v>1.1888896285049636E-2</v>
      </c>
      <c r="AX13" s="37">
        <f>'1. FDP Economics'!AX97*AX84*AX3/10^6</f>
        <v>1.1888896285049636E-2</v>
      </c>
      <c r="AY13" s="37">
        <f>'1. FDP Economics'!AY97*AY84*AY3/10^6</f>
        <v>1.1505383501660938E-2</v>
      </c>
      <c r="AZ13" s="37">
        <f>'1. FDP Economics'!AZ97*AZ84*AZ3/10^6</f>
        <v>1.1888896285049636E-2</v>
      </c>
      <c r="BA13" s="37">
        <f>'1. FDP Economics'!BA97*BA84*BA3/10^6</f>
        <v>1.1505383501660938E-2</v>
      </c>
      <c r="BB13" s="37">
        <f>'1. FDP Economics'!BB97*BB84*BB3/10^6</f>
        <v>1.1888896285049636E-2</v>
      </c>
      <c r="BC13" s="37">
        <f>'1. FDP Economics'!BC97*BC84*BC3/10^6</f>
        <v>1.1888896285049636E-2</v>
      </c>
      <c r="BD13" s="37">
        <f>'1. FDP Economics'!BD97*BD84*BD3/10^6</f>
        <v>1.0738357934883541E-2</v>
      </c>
      <c r="BE13" s="37">
        <f>'1. FDP Economics'!BE97*BE84*BE3/10^6</f>
        <v>1.1888896285049636E-2</v>
      </c>
      <c r="BF13" s="37">
        <f>'1. FDP Economics'!BF97*BF84*BF3/10^6</f>
        <v>1.1575411564732017E-2</v>
      </c>
      <c r="BG13" s="37">
        <f>'1. FDP Economics'!BG97*BG84*BG3/10^6</f>
        <v>1.196125861688975E-2</v>
      </c>
      <c r="BH13" s="37">
        <f>'1. FDP Economics'!BH97*BH84*BH3/10^6</f>
        <v>1.1575411564732017E-2</v>
      </c>
      <c r="BI13" s="37">
        <f>'1. FDP Economics'!BI97*BI84*BI3/10^6</f>
        <v>1.196125861688975E-2</v>
      </c>
      <c r="BJ13" s="37">
        <f>'1. FDP Economics'!BJ97*BJ84*BJ3/10^6</f>
        <v>1.196125861688975E-2</v>
      </c>
      <c r="BK13" s="37">
        <f>'1. FDP Economics'!BK97*BK84*BK3/10^6</f>
        <v>1.1575411564732017E-2</v>
      </c>
      <c r="BL13" s="37">
        <f>'1. FDP Economics'!BL97*BL84*BL3/10^6</f>
        <v>1.196125861688975E-2</v>
      </c>
      <c r="BM13" s="37">
        <f>'1. FDP Economics'!BM97*BM84*BM3/10^6</f>
        <v>1.1575411564732017E-2</v>
      </c>
      <c r="BN13" s="37">
        <f>'1. FDP Economics'!BN97*BN84*BN3/10^6</f>
        <v>1.196125861688975E-2</v>
      </c>
      <c r="BO13" s="37">
        <f>'1. FDP Economics'!BO97*BO84*BO3/10^6</f>
        <v>1.196125861688975E-2</v>
      </c>
      <c r="BP13" s="37">
        <f>'1. FDP Economics'!BP97*BP84*BP3/10^6</f>
        <v>1.1189564512574282E-2</v>
      </c>
      <c r="BQ13" s="37">
        <f>'1. FDP Economics'!BQ97*BQ84*BQ3/10^6</f>
        <v>1.196125861688975E-2</v>
      </c>
      <c r="BR13" s="37">
        <f>'1. FDP Economics'!BR97*BR84*BR3/10^6</f>
        <v>9.8252561538324113E-3</v>
      </c>
      <c r="BS13" s="37">
        <f>'1. FDP Economics'!BS97*BS84*BS3/10^6</f>
        <v>1.0152764692293492E-2</v>
      </c>
      <c r="BT13" s="37">
        <f>'1. FDP Economics'!BT97*BT84*BT3/10^6</f>
        <v>9.8252561538324113E-3</v>
      </c>
      <c r="BU13" s="37">
        <f>'1. FDP Economics'!BU97*BU84*BU3/10^6</f>
        <v>1.0152764692293492E-2</v>
      </c>
      <c r="BV13" s="37">
        <f>'1. FDP Economics'!BV97*BV84*BV3/10^6</f>
        <v>1.0152764692293492E-2</v>
      </c>
      <c r="BW13" s="37">
        <f>'1. FDP Economics'!BW97*BW84*BW3/10^6</f>
        <v>9.8252561538324113E-3</v>
      </c>
      <c r="BX13" s="37">
        <f>'1. FDP Economics'!BX97*BX84*BX3/10^6</f>
        <v>1.0152764692293492E-2</v>
      </c>
      <c r="BY13" s="37">
        <f>'1. FDP Economics'!BY97*BY84*BY3/10^6</f>
        <v>9.8252561538324113E-3</v>
      </c>
      <c r="BZ13" s="37">
        <f>'1. FDP Economics'!BZ97*BZ84*BZ3/10^6</f>
        <v>1.0152764692293492E-2</v>
      </c>
      <c r="CA13" s="37">
        <f>'1. FDP Economics'!CA97*CA84*CA3/10^6</f>
        <v>1.0152764692293492E-2</v>
      </c>
      <c r="CB13" s="37">
        <f>'1. FDP Economics'!CB97*CB84*CB3/10^6</f>
        <v>9.1702390769102509E-3</v>
      </c>
      <c r="CC13" s="37">
        <f>'1. FDP Economics'!CC97*CC84*CC3/10^6</f>
        <v>1.0152764692293492E-2</v>
      </c>
      <c r="CD13" s="37">
        <f>'1. FDP Economics'!CD97*CD84*CD3/10^6</f>
        <v>9.4993460096833987E-3</v>
      </c>
      <c r="CE13" s="37">
        <f>'1. FDP Economics'!CE97*CE84*CE3/10^6</f>
        <v>9.8159908766728456E-3</v>
      </c>
      <c r="CF13" s="37">
        <f>'1. FDP Economics'!CF97*CF84*CF3/10^6</f>
        <v>9.4993460096833987E-3</v>
      </c>
      <c r="CG13" s="37">
        <f>'1. FDP Economics'!CG97*CG84*CG3/10^6</f>
        <v>9.8159908766728456E-3</v>
      </c>
      <c r="CH13" s="37">
        <f>'1. FDP Economics'!CH97*CH84*CH3/10^6</f>
        <v>9.8159908766728456E-3</v>
      </c>
      <c r="CI13" s="37">
        <f>'1. FDP Economics'!CI97*CI84*CI3/10^6</f>
        <v>9.4993460096833987E-3</v>
      </c>
      <c r="CJ13" s="37">
        <f>'1. FDP Economics'!CJ97*CJ84*CJ3/10^6</f>
        <v>9.8159908766728456E-3</v>
      </c>
      <c r="CK13" s="37">
        <f>'1. FDP Economics'!CK97*CK84*CK3/10^6</f>
        <v>9.4993460096833987E-3</v>
      </c>
      <c r="CL13" s="37">
        <f>'1. FDP Economics'!CL97*CL84*CL3/10^6</f>
        <v>9.8159908766728456E-3</v>
      </c>
      <c r="CM13" s="37">
        <f>'1. FDP Economics'!CM97*CM84*CM3/10^6</f>
        <v>9.8159908766728456E-3</v>
      </c>
      <c r="CN13" s="37">
        <f>'1. FDP Economics'!CN97*CN84*CN3/10^6</f>
        <v>8.8660562757045067E-3</v>
      </c>
      <c r="CO13" s="37">
        <f>'1. FDP Economics'!CO97*CO84*CO3/10^6</f>
        <v>9.8159908766728456E-3</v>
      </c>
      <c r="CP13" s="37">
        <f>'1. FDP Economics'!CP97*CP84*CP3/10^6</f>
        <v>9.0961454268292698E-3</v>
      </c>
      <c r="CQ13" s="37">
        <f>'1. FDP Economics'!CQ97*CQ84*CQ3/10^6</f>
        <v>9.3993502743902439E-3</v>
      </c>
      <c r="CR13" s="37">
        <f>'1. FDP Economics'!CR97*CR84*CR3/10^6</f>
        <v>9.0961454268292698E-3</v>
      </c>
      <c r="CS13" s="37">
        <f>'1. FDP Economics'!CS97*CS84*CS3/10^6</f>
        <v>9.3993502743902439E-3</v>
      </c>
      <c r="CT13" s="37">
        <f>'1. FDP Economics'!CT97*CT84*CT3/10^6</f>
        <v>9.3993502743902439E-3</v>
      </c>
      <c r="CU13" s="37">
        <f>'1. FDP Economics'!CU97*CU84*CU3/10^6</f>
        <v>9.0961454268292698E-3</v>
      </c>
      <c r="CV13" s="37">
        <f>'1. FDP Economics'!CV97*CV84*CV3/10^6</f>
        <v>9.3993502743902439E-3</v>
      </c>
      <c r="CW13" s="37">
        <f>'1. FDP Economics'!CW97*CW84*CW3/10^6</f>
        <v>6.6705066463414644E-3</v>
      </c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</row>
    <row r="14" spans="1:119" x14ac:dyDescent="0.3">
      <c r="C14" s="9" t="s">
        <v>19</v>
      </c>
      <c r="D14" s="2" t="s">
        <v>22</v>
      </c>
      <c r="E14" s="38">
        <f>+SUM(G14:CW14)</f>
        <v>0.5512506999807818</v>
      </c>
      <c r="F14" s="37"/>
      <c r="G14" s="37">
        <f>'1. FDP Economics'!G98*G84*G3/10^6</f>
        <v>0</v>
      </c>
      <c r="H14" s="37">
        <f>'1. FDP Economics'!H98*H84*H3/10^6</f>
        <v>0</v>
      </c>
      <c r="I14" s="37">
        <f>63239.66/10^6*I98</f>
        <v>5.655579349593496E-2</v>
      </c>
      <c r="J14" s="37">
        <f>'1. FDP Economics'!J98*J84*J3/10^6</f>
        <v>0</v>
      </c>
      <c r="K14" s="37">
        <f>'1. FDP Economics'!K98*K84*K3/10^6</f>
        <v>0</v>
      </c>
      <c r="L14" s="37">
        <f>'1. FDP Economics'!L98*L84*L3/10^6</f>
        <v>0</v>
      </c>
      <c r="M14" s="37">
        <f>'1. FDP Economics'!M98*M84*M3/10^6</f>
        <v>0</v>
      </c>
      <c r="N14" s="37">
        <f>'1. FDP Economics'!N98*N84*N3/10^6</f>
        <v>0</v>
      </c>
      <c r="O14" s="37">
        <f>'1. FDP Economics'!O98*O84*O3/10^6</f>
        <v>2.1587002916920645E-3</v>
      </c>
      <c r="P14" s="37">
        <f>'1. FDP Economics'!P98*P84*P3/10^6</f>
        <v>2.2306569680818002E-3</v>
      </c>
      <c r="Q14" s="37">
        <f>'1. FDP Economics'!Q98*Q84*Q3/10^6</f>
        <v>2.1587002916920645E-3</v>
      </c>
      <c r="R14" s="37">
        <f>'1. FDP Economics'!R98*R84*R3/10^6</f>
        <v>2.2306569680818002E-3</v>
      </c>
      <c r="S14" s="37">
        <f>'1. FDP Economics'!S98*S84*S3/10^6</f>
        <v>2.2306569680818002E-3</v>
      </c>
      <c r="T14" s="37">
        <f>'1. FDP Economics'!T98*T84*T3/10^6</f>
        <v>2.0867436153023289E-3</v>
      </c>
      <c r="U14" s="37">
        <f>'1. FDP Economics'!U98*U84*U3/10^6</f>
        <v>2.2306569680818002E-3</v>
      </c>
      <c r="V14" s="37">
        <f>'1. FDP Economics'!V98*V84*V3/10^6</f>
        <v>4.099680076430209E-3</v>
      </c>
      <c r="W14" s="37">
        <f>'1. FDP Economics'!W98*W84*W3/10^6</f>
        <v>4.2363360789778827E-3</v>
      </c>
      <c r="X14" s="37">
        <f>'1. FDP Economics'!X98*X84*X3/10^6</f>
        <v>4.099680076430209E-3</v>
      </c>
      <c r="Y14" s="37">
        <f>'1. FDP Economics'!Y98*Y84*Y3/10^6</f>
        <v>4.2363360789778827E-3</v>
      </c>
      <c r="Z14" s="37">
        <f>'1. FDP Economics'!Z98*Z84*Z3/10^6</f>
        <v>4.2363360789778827E-3</v>
      </c>
      <c r="AA14" s="37">
        <f>'1. FDP Economics'!AA98*AA84*AA3/10^6</f>
        <v>4.099680076430209E-3</v>
      </c>
      <c r="AB14" s="37">
        <f>'1. FDP Economics'!AB98*AB84*AB3/10^6</f>
        <v>4.2363360789778827E-3</v>
      </c>
      <c r="AC14" s="37">
        <f>'1. FDP Economics'!AC98*AC84*AC3/10^6</f>
        <v>4.099680076430209E-3</v>
      </c>
      <c r="AD14" s="37">
        <f>'1. FDP Economics'!AD98*AD84*AD3/10^6</f>
        <v>4.2363360789778827E-3</v>
      </c>
      <c r="AE14" s="37">
        <f>'1. FDP Economics'!AE98*AE84*AE3/10^6</f>
        <v>4.2363360789778827E-3</v>
      </c>
      <c r="AF14" s="37">
        <f>'1. FDP Economics'!AF98*AF84*AF3/10^6</f>
        <v>3.8263680713348618E-3</v>
      </c>
      <c r="AG14" s="37">
        <f>'1. FDP Economics'!AG98*AG84*AG3/10^6</f>
        <v>4.2363360789778827E-3</v>
      </c>
      <c r="AH14" s="37">
        <f>'1. FDP Economics'!AH98*AH84*AH3/10^6</f>
        <v>6.9536141956336034E-3</v>
      </c>
      <c r="AI14" s="37">
        <f>'1. FDP Economics'!AI98*AI84*AI3/10^6</f>
        <v>7.1854013354880576E-3</v>
      </c>
      <c r="AJ14" s="37">
        <f>'1. FDP Economics'!AJ98*AJ84*AJ3/10^6</f>
        <v>6.9536141956336034E-3</v>
      </c>
      <c r="AK14" s="37">
        <f>'1. FDP Economics'!AK98*AK84*AK3/10^6</f>
        <v>7.1854013354880576E-3</v>
      </c>
      <c r="AL14" s="37">
        <f>'1. FDP Economics'!AL98*AL84*AL3/10^6</f>
        <v>7.1854013354880576E-3</v>
      </c>
      <c r="AM14" s="37">
        <f>'1. FDP Economics'!AM98*AM84*AM3/10^6</f>
        <v>6.9536141956336034E-3</v>
      </c>
      <c r="AN14" s="37">
        <f>'1. FDP Economics'!AN98*AN84*AN3/10^6</f>
        <v>7.1854013354880576E-3</v>
      </c>
      <c r="AO14" s="37">
        <f>'1. FDP Economics'!AO98*AO84*AO3/10^6</f>
        <v>6.9536141956336034E-3</v>
      </c>
      <c r="AP14" s="37">
        <f>'1. FDP Economics'!AP98*AP84*AP3/10^6</f>
        <v>7.1854013354880576E-3</v>
      </c>
      <c r="AQ14" s="37">
        <f>'1. FDP Economics'!AQ98*AQ84*AQ3/10^6</f>
        <v>7.1854013354880576E-3</v>
      </c>
      <c r="AR14" s="37">
        <f>'1. FDP Economics'!AR98*AR84*AR3/10^6</f>
        <v>6.4900399159246959E-3</v>
      </c>
      <c r="AS14" s="37">
        <f>'1. FDP Economics'!AS98*AS84*AS3/10^6</f>
        <v>7.1854013354880576E-3</v>
      </c>
      <c r="AT14" s="37">
        <f>'1. FDP Economics'!AT98*AT84*AT3/10^6</f>
        <v>6.7498249876410833E-3</v>
      </c>
      <c r="AU14" s="37">
        <f>'1. FDP Economics'!AU98*AU84*AU3/10^6</f>
        <v>6.974819153895786E-3</v>
      </c>
      <c r="AV14" s="37">
        <f>'1. FDP Economics'!AV98*AV84*AV3/10^6</f>
        <v>6.7498249876410833E-3</v>
      </c>
      <c r="AW14" s="37">
        <f>'1. FDP Economics'!AW98*AW84*AW3/10^6</f>
        <v>6.974819153895786E-3</v>
      </c>
      <c r="AX14" s="37">
        <f>'1. FDP Economics'!AX98*AX84*AX3/10^6</f>
        <v>6.974819153895786E-3</v>
      </c>
      <c r="AY14" s="37">
        <f>'1. FDP Economics'!AY98*AY84*AY3/10^6</f>
        <v>6.7498249876410833E-3</v>
      </c>
      <c r="AZ14" s="37">
        <f>'1. FDP Economics'!AZ98*AZ84*AZ3/10^6</f>
        <v>6.974819153895786E-3</v>
      </c>
      <c r="BA14" s="37">
        <f>'1. FDP Economics'!BA98*BA84*BA3/10^6</f>
        <v>6.7498249876410833E-3</v>
      </c>
      <c r="BB14" s="37">
        <f>'1. FDP Economics'!BB98*BB84*BB3/10^6</f>
        <v>6.974819153895786E-3</v>
      </c>
      <c r="BC14" s="37">
        <f>'1. FDP Economics'!BC98*BC84*BC3/10^6</f>
        <v>6.974819153895786E-3</v>
      </c>
      <c r="BD14" s="37">
        <f>'1. FDP Economics'!BD98*BD84*BD3/10^6</f>
        <v>6.2998366551316777E-3</v>
      </c>
      <c r="BE14" s="37">
        <f>'1. FDP Economics'!BE98*BE84*BE3/10^6</f>
        <v>6.974819153895786E-3</v>
      </c>
      <c r="BF14" s="37">
        <f>'1. FDP Economics'!BF98*BF84*BF3/10^6</f>
        <v>6.7909081179761159E-3</v>
      </c>
      <c r="BG14" s="37">
        <f>'1. FDP Economics'!BG98*BG84*BG3/10^6</f>
        <v>7.0172717219086538E-3</v>
      </c>
      <c r="BH14" s="37">
        <f>'1. FDP Economics'!BH98*BH84*BH3/10^6</f>
        <v>6.7909081179761159E-3</v>
      </c>
      <c r="BI14" s="37">
        <f>'1. FDP Economics'!BI98*BI84*BI3/10^6</f>
        <v>7.0172717219086538E-3</v>
      </c>
      <c r="BJ14" s="37">
        <f>'1. FDP Economics'!BJ98*BJ84*BJ3/10^6</f>
        <v>7.0172717219086538E-3</v>
      </c>
      <c r="BK14" s="37">
        <f>'1. FDP Economics'!BK98*BK84*BK3/10^6</f>
        <v>6.7909081179761159E-3</v>
      </c>
      <c r="BL14" s="37">
        <f>'1. FDP Economics'!BL98*BL84*BL3/10^6</f>
        <v>7.0172717219086538E-3</v>
      </c>
      <c r="BM14" s="37">
        <f>'1. FDP Economics'!BM98*BM84*BM3/10^6</f>
        <v>6.7909081179761159E-3</v>
      </c>
      <c r="BN14" s="37">
        <f>'1. FDP Economics'!BN98*BN84*BN3/10^6</f>
        <v>7.0172717219086538E-3</v>
      </c>
      <c r="BO14" s="37">
        <f>'1. FDP Economics'!BO98*BO84*BO3/10^6</f>
        <v>7.0172717219086538E-3</v>
      </c>
      <c r="BP14" s="37">
        <f>'1. FDP Economics'!BP98*BP84*BP3/10^6</f>
        <v>6.5645445140435797E-3</v>
      </c>
      <c r="BQ14" s="37">
        <f>'1. FDP Economics'!BQ98*BQ84*BQ3/10^6</f>
        <v>7.0172717219086538E-3</v>
      </c>
      <c r="BR14" s="37">
        <f>'1. FDP Economics'!BR98*BR84*BR3/10^6</f>
        <v>5.7641502769150144E-3</v>
      </c>
      <c r="BS14" s="37">
        <f>'1. FDP Economics'!BS98*BS84*BS3/10^6</f>
        <v>5.9562886194788481E-3</v>
      </c>
      <c r="BT14" s="37">
        <f>'1. FDP Economics'!BT98*BT84*BT3/10^6</f>
        <v>5.7641502769150144E-3</v>
      </c>
      <c r="BU14" s="37">
        <f>'1. FDP Economics'!BU98*BU84*BU3/10^6</f>
        <v>5.9562886194788481E-3</v>
      </c>
      <c r="BV14" s="37">
        <f>'1. FDP Economics'!BV98*BV84*BV3/10^6</f>
        <v>5.9562886194788481E-3</v>
      </c>
      <c r="BW14" s="37">
        <f>'1. FDP Economics'!BW98*BW84*BW3/10^6</f>
        <v>5.7641502769150144E-3</v>
      </c>
      <c r="BX14" s="37">
        <f>'1. FDP Economics'!BX98*BX84*BX3/10^6</f>
        <v>5.9562886194788481E-3</v>
      </c>
      <c r="BY14" s="37">
        <f>'1. FDP Economics'!BY98*BY84*BY3/10^6</f>
        <v>5.7641502769150144E-3</v>
      </c>
      <c r="BZ14" s="37">
        <f>'1. FDP Economics'!BZ98*BZ84*BZ3/10^6</f>
        <v>5.9562886194788481E-3</v>
      </c>
      <c r="CA14" s="37">
        <f>'1. FDP Economics'!CA98*CA84*CA3/10^6</f>
        <v>5.9562886194788481E-3</v>
      </c>
      <c r="CB14" s="37">
        <f>'1. FDP Economics'!CB98*CB84*CB3/10^6</f>
        <v>5.3798735917873477E-3</v>
      </c>
      <c r="CC14" s="37">
        <f>'1. FDP Economics'!CC98*CC84*CC3/10^6</f>
        <v>5.9562886194788481E-3</v>
      </c>
      <c r="CD14" s="37">
        <f>'1. FDP Economics'!CD98*CD84*CD3/10^6</f>
        <v>5.5729496590142613E-3</v>
      </c>
      <c r="CE14" s="37">
        <f>'1. FDP Economics'!CE98*CE84*CE3/10^6</f>
        <v>5.7587146476480704E-3</v>
      </c>
      <c r="CF14" s="37">
        <f>'1. FDP Economics'!CF98*CF84*CF3/10^6</f>
        <v>5.5729496590142613E-3</v>
      </c>
      <c r="CG14" s="37">
        <f>'1. FDP Economics'!CG98*CG84*CG3/10^6</f>
        <v>5.7587146476480704E-3</v>
      </c>
      <c r="CH14" s="37">
        <f>'1. FDP Economics'!CH98*CH84*CH3/10^6</f>
        <v>5.7587146476480704E-3</v>
      </c>
      <c r="CI14" s="37">
        <f>'1. FDP Economics'!CI98*CI84*CI3/10^6</f>
        <v>5.5729496590142613E-3</v>
      </c>
      <c r="CJ14" s="37">
        <f>'1. FDP Economics'!CJ98*CJ84*CJ3/10^6</f>
        <v>5.7587146476480704E-3</v>
      </c>
      <c r="CK14" s="37">
        <f>'1. FDP Economics'!CK98*CK84*CK3/10^6</f>
        <v>5.5729496590142613E-3</v>
      </c>
      <c r="CL14" s="37">
        <f>'1. FDP Economics'!CL98*CL84*CL3/10^6</f>
        <v>5.7587146476480704E-3</v>
      </c>
      <c r="CM14" s="37">
        <f>'1. FDP Economics'!CM98*CM84*CM3/10^6</f>
        <v>5.7587146476480704E-3</v>
      </c>
      <c r="CN14" s="37">
        <f>'1. FDP Economics'!CN98*CN84*CN3/10^6</f>
        <v>5.201419681746644E-3</v>
      </c>
      <c r="CO14" s="37">
        <f>'1. FDP Economics'!CO98*CO84*CO3/10^6</f>
        <v>5.7587146476480704E-3</v>
      </c>
      <c r="CP14" s="37">
        <f>'1. FDP Economics'!CP98*CP84*CP3/10^6</f>
        <v>5.3364053170731705E-3</v>
      </c>
      <c r="CQ14" s="37">
        <f>'1. FDP Economics'!CQ98*CQ84*CQ3/10^6</f>
        <v>5.5142854943089434E-3</v>
      </c>
      <c r="CR14" s="37">
        <f>'1. FDP Economics'!CR98*CR84*CR3/10^6</f>
        <v>5.3364053170731705E-3</v>
      </c>
      <c r="CS14" s="37">
        <f>'1. FDP Economics'!CS98*CS84*CS3/10^6</f>
        <v>5.5142854943089434E-3</v>
      </c>
      <c r="CT14" s="37">
        <f>'1. FDP Economics'!CT98*CT84*CT3/10^6</f>
        <v>5.5142854943089434E-3</v>
      </c>
      <c r="CU14" s="37">
        <f>'1. FDP Economics'!CU98*CU84*CU3/10^6</f>
        <v>5.3364053170731705E-3</v>
      </c>
      <c r="CV14" s="37">
        <f>'1. FDP Economics'!CV98*CV84*CV3/10^6</f>
        <v>5.5142854943089434E-3</v>
      </c>
      <c r="CW14" s="37">
        <f>'1. FDP Economics'!CW98*CW84*CW3/10^6</f>
        <v>3.9133638991869918E-3</v>
      </c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</row>
    <row r="15" spans="1:119" x14ac:dyDescent="0.3">
      <c r="B15" s="96"/>
      <c r="C15" s="9" t="s">
        <v>20</v>
      </c>
      <c r="D15" s="2" t="s">
        <v>22</v>
      </c>
      <c r="E15" s="38">
        <f>+SUM(G15:CW15)</f>
        <v>2.333849921158508</v>
      </c>
      <c r="F15" s="37"/>
      <c r="G15" s="37">
        <f>'1. FDP Economics'!G95*G9</f>
        <v>0</v>
      </c>
      <c r="H15" s="37">
        <f>'1. FDP Economics'!H95*H9</f>
        <v>0</v>
      </c>
      <c r="I15" s="37">
        <f>'1. FDP Economics'!I95*I9</f>
        <v>0.83262554315369719</v>
      </c>
      <c r="J15" s="37">
        <f>'1. FDP Economics'!J95*J9</f>
        <v>0</v>
      </c>
      <c r="K15" s="37">
        <f>'1. FDP Economics'!K95*K9</f>
        <v>0</v>
      </c>
      <c r="L15" s="37">
        <f>'1. FDP Economics'!L95*L9</f>
        <v>0</v>
      </c>
      <c r="M15" s="37">
        <f>'1. FDP Economics'!M95*M9</f>
        <v>0</v>
      </c>
      <c r="N15" s="37">
        <f>'1. FDP Economics'!N95*N9</f>
        <v>0</v>
      </c>
      <c r="O15" s="37">
        <f>'1. FDP Economics'!O95*O9</f>
        <v>1.8827141491928573E-2</v>
      </c>
      <c r="P15" s="37">
        <f>'1. FDP Economics'!P95*P9</f>
        <v>1.9454712874992862E-2</v>
      </c>
      <c r="Q15" s="37">
        <f>'1. FDP Economics'!Q95*Q9</f>
        <v>1.8827141491928573E-2</v>
      </c>
      <c r="R15" s="37">
        <f>'1. FDP Economics'!R95*R9</f>
        <v>1.9454712874992862E-2</v>
      </c>
      <c r="S15" s="37">
        <f>'1. FDP Economics'!S95*S9</f>
        <v>1.9454712874992862E-2</v>
      </c>
      <c r="T15" s="37">
        <f>'1. FDP Economics'!T95*T9</f>
        <v>1.8199570108864287E-2</v>
      </c>
      <c r="U15" s="37">
        <f>'1. FDP Economics'!U95*U9</f>
        <v>1.9454712874992862E-2</v>
      </c>
      <c r="V15" s="37">
        <f>'1. FDP Economics'!V95*V9</f>
        <v>2.5302752333637175E-2</v>
      </c>
      <c r="W15" s="37">
        <f>'1. FDP Economics'!W95*W9</f>
        <v>2.6146177411425081E-2</v>
      </c>
      <c r="X15" s="37">
        <f>'1. FDP Economics'!X95*X9</f>
        <v>2.5302752333637175E-2</v>
      </c>
      <c r="Y15" s="37">
        <f>'1. FDP Economics'!Y95*Y9</f>
        <v>2.6146177411425081E-2</v>
      </c>
      <c r="Z15" s="37">
        <f>'1. FDP Economics'!Z95*Z9</f>
        <v>2.6146177411425081E-2</v>
      </c>
      <c r="AA15" s="37">
        <f>'1. FDP Economics'!AA95*AA9</f>
        <v>2.5302752333637175E-2</v>
      </c>
      <c r="AB15" s="37">
        <f>'1. FDP Economics'!AB95*AB9</f>
        <v>2.6146177411425081E-2</v>
      </c>
      <c r="AC15" s="37">
        <f>'1. FDP Economics'!AC95*AC9</f>
        <v>2.5302752333637175E-2</v>
      </c>
      <c r="AD15" s="37">
        <f>'1. FDP Economics'!AD95*AD9</f>
        <v>2.6146177411425081E-2</v>
      </c>
      <c r="AE15" s="37">
        <f>'1. FDP Economics'!AE95*AE9</f>
        <v>2.6146177411425081E-2</v>
      </c>
      <c r="AF15" s="37">
        <f>'1. FDP Economics'!AF95*AF9</f>
        <v>2.3615902178061365E-2</v>
      </c>
      <c r="AG15" s="37">
        <f>'1. FDP Economics'!AG95*AG9</f>
        <v>2.6146177411425081E-2</v>
      </c>
      <c r="AH15" s="37">
        <f>'1. FDP Economics'!AH95*AH9</f>
        <v>2.9657310010899232E-2</v>
      </c>
      <c r="AI15" s="37">
        <f>'1. FDP Economics'!AI95*AI9</f>
        <v>3.0645887011262536E-2</v>
      </c>
      <c r="AJ15" s="37">
        <f>'1. FDP Economics'!AJ95*AJ9</f>
        <v>2.9657310010899232E-2</v>
      </c>
      <c r="AK15" s="37">
        <f>'1. FDP Economics'!AK95*AK9</f>
        <v>3.0645887011262536E-2</v>
      </c>
      <c r="AL15" s="37">
        <f>'1. FDP Economics'!AL95*AL9</f>
        <v>3.0645887011262536E-2</v>
      </c>
      <c r="AM15" s="37">
        <f>'1. FDP Economics'!AM95*AM9</f>
        <v>2.9657310010899232E-2</v>
      </c>
      <c r="AN15" s="37">
        <f>'1. FDP Economics'!AN95*AN9</f>
        <v>3.0645887011262536E-2</v>
      </c>
      <c r="AO15" s="37">
        <f>'1. FDP Economics'!AO95*AO9</f>
        <v>2.9657310010899232E-2</v>
      </c>
      <c r="AP15" s="37">
        <f>'1. FDP Economics'!AP95*AP9</f>
        <v>3.0645887011262536E-2</v>
      </c>
      <c r="AQ15" s="37">
        <f>'1. FDP Economics'!AQ95*AQ9</f>
        <v>3.0645887011262536E-2</v>
      </c>
      <c r="AR15" s="37">
        <f>'1. FDP Economics'!AR95*AR9</f>
        <v>2.7680156010172614E-2</v>
      </c>
      <c r="AS15" s="37">
        <f>'1. FDP Economics'!AS95*AS9</f>
        <v>3.0645887011262536E-2</v>
      </c>
      <c r="AT15" s="37">
        <f>'1. FDP Economics'!AT95*AT9</f>
        <v>2.7276266873233909E-2</v>
      </c>
      <c r="AU15" s="37">
        <f>'1. FDP Economics'!AU95*AU9</f>
        <v>2.8185475769008372E-2</v>
      </c>
      <c r="AV15" s="37">
        <f>'1. FDP Economics'!AV95*AV9</f>
        <v>2.7276266873233909E-2</v>
      </c>
      <c r="AW15" s="37">
        <f>'1. FDP Economics'!AW95*AW9</f>
        <v>2.8185475769008372E-2</v>
      </c>
      <c r="AX15" s="37">
        <f>'1. FDP Economics'!AX95*AX9</f>
        <v>2.8185475769008372E-2</v>
      </c>
      <c r="AY15" s="37">
        <f>'1. FDP Economics'!AY95*AY9</f>
        <v>2.7276266873233909E-2</v>
      </c>
      <c r="AZ15" s="37">
        <f>'1. FDP Economics'!AZ95*AZ9</f>
        <v>2.8185475769008372E-2</v>
      </c>
      <c r="BA15" s="37">
        <f>'1. FDP Economics'!BA95*BA9</f>
        <v>2.7276266873233909E-2</v>
      </c>
      <c r="BB15" s="37">
        <f>'1. FDP Economics'!BB95*BB9</f>
        <v>2.8185475769008372E-2</v>
      </c>
      <c r="BC15" s="37">
        <f>'1. FDP Economics'!BC95*BC9</f>
        <v>2.8185475769008372E-2</v>
      </c>
      <c r="BD15" s="37">
        <f>'1. FDP Economics'!BD95*BD9</f>
        <v>2.5457849081684983E-2</v>
      </c>
      <c r="BE15" s="37">
        <f>'1. FDP Economics'!BE95*BE9</f>
        <v>2.8185475769008372E-2</v>
      </c>
      <c r="BF15" s="37">
        <f>'1. FDP Economics'!BF95*BF9</f>
        <v>1.7278197461247213E-2</v>
      </c>
      <c r="BG15" s="37">
        <f>'1. FDP Economics'!BG95*BG9</f>
        <v>1.7854137376622125E-2</v>
      </c>
      <c r="BH15" s="37">
        <f>'1. FDP Economics'!BH95*BH9</f>
        <v>1.7278197461247213E-2</v>
      </c>
      <c r="BI15" s="37">
        <f>'1. FDP Economics'!BI95*BI9</f>
        <v>1.7854137376622125E-2</v>
      </c>
      <c r="BJ15" s="37">
        <f>'1. FDP Economics'!BJ95*BJ9</f>
        <v>1.7854137376622125E-2</v>
      </c>
      <c r="BK15" s="37">
        <f>'1. FDP Economics'!BK95*BK9</f>
        <v>1.7278197461247213E-2</v>
      </c>
      <c r="BL15" s="37">
        <f>'1. FDP Economics'!BL95*BL9</f>
        <v>1.7854137376622125E-2</v>
      </c>
      <c r="BM15" s="37">
        <f>'1. FDP Economics'!BM95*BM9</f>
        <v>1.7278197461247213E-2</v>
      </c>
      <c r="BN15" s="37">
        <f>'1. FDP Economics'!BN95*BN9</f>
        <v>1.7854137376622125E-2</v>
      </c>
      <c r="BO15" s="37">
        <f>'1. FDP Economics'!BO95*BO9</f>
        <v>1.7854137376622125E-2</v>
      </c>
      <c r="BP15" s="37">
        <f>'1. FDP Economics'!BP95*BP9</f>
        <v>1.6702257545872307E-2</v>
      </c>
      <c r="BQ15" s="37">
        <f>'1. FDP Economics'!BQ95*BQ9</f>
        <v>1.7854137376622125E-2</v>
      </c>
      <c r="BR15" s="37">
        <f>'1. FDP Economics'!BR95*BR9</f>
        <v>8.5389914117641238E-3</v>
      </c>
      <c r="BS15" s="37">
        <f>'1. FDP Economics'!BS95*BS9</f>
        <v>8.823624458822928E-3</v>
      </c>
      <c r="BT15" s="37">
        <f>'1. FDP Economics'!BT95*BT9</f>
        <v>8.5389914117641238E-3</v>
      </c>
      <c r="BU15" s="37">
        <f>'1. FDP Economics'!BU95*BU9</f>
        <v>8.823624458822928E-3</v>
      </c>
      <c r="BV15" s="37">
        <f>'1. FDP Economics'!BV95*BV9</f>
        <v>8.823624458822928E-3</v>
      </c>
      <c r="BW15" s="37">
        <f>'1. FDP Economics'!BW95*BW9</f>
        <v>8.5389914117641238E-3</v>
      </c>
      <c r="BX15" s="37">
        <f>'1. FDP Economics'!BX95*BX9</f>
        <v>8.823624458822928E-3</v>
      </c>
      <c r="BY15" s="37">
        <f>'1. FDP Economics'!BY95*BY9</f>
        <v>8.5389914117641238E-3</v>
      </c>
      <c r="BZ15" s="37">
        <f>'1. FDP Economics'!BZ95*BZ9</f>
        <v>8.823624458822928E-3</v>
      </c>
      <c r="CA15" s="37">
        <f>'1. FDP Economics'!CA95*CA9</f>
        <v>8.823624458822928E-3</v>
      </c>
      <c r="CB15" s="37">
        <f>'1. FDP Economics'!CB95*CB9</f>
        <v>7.9697253176465171E-3</v>
      </c>
      <c r="CC15" s="37">
        <f>'1. FDP Economics'!CC95*CC9</f>
        <v>8.823624458822928E-3</v>
      </c>
      <c r="CD15" s="37">
        <f>'1. FDP Economics'!CD95*CD9</f>
        <v>2.9899057601502649E-3</v>
      </c>
      <c r="CE15" s="37">
        <f>'1. FDP Economics'!CE95*CE9</f>
        <v>3.0895692854886071E-3</v>
      </c>
      <c r="CF15" s="37">
        <f>'1. FDP Economics'!CF95*CF9</f>
        <v>2.9899057601502649E-3</v>
      </c>
      <c r="CG15" s="37">
        <f>'1. FDP Economics'!CG95*CG9</f>
        <v>3.0895692854886071E-3</v>
      </c>
      <c r="CH15" s="37">
        <f>'1. FDP Economics'!CH95*CH9</f>
        <v>3.0895692854886071E-3</v>
      </c>
      <c r="CI15" s="37">
        <f>'1. FDP Economics'!CI95*CI9</f>
        <v>2.9899057601502649E-3</v>
      </c>
      <c r="CJ15" s="37">
        <f>'1. FDP Economics'!CJ95*CJ9</f>
        <v>3.0895692854886071E-3</v>
      </c>
      <c r="CK15" s="37">
        <f>'1. FDP Economics'!CK95*CK9</f>
        <v>2.9899057601502649E-3</v>
      </c>
      <c r="CL15" s="37">
        <f>'1. FDP Economics'!CL95*CL9</f>
        <v>3.0895692854886071E-3</v>
      </c>
      <c r="CM15" s="37">
        <f>'1. FDP Economics'!CM95*CM9</f>
        <v>3.0895692854886071E-3</v>
      </c>
      <c r="CN15" s="37">
        <f>'1. FDP Economics'!CN95*CN9</f>
        <v>2.7905787094735803E-3</v>
      </c>
      <c r="CO15" s="37">
        <f>'1. FDP Economics'!CO95*CO9</f>
        <v>3.0895692854886071E-3</v>
      </c>
      <c r="CP15" s="37">
        <f>'1. FDP Economics'!CP95*CP9</f>
        <v>2.0272131326785716E-3</v>
      </c>
      <c r="CQ15" s="37">
        <f>'1. FDP Economics'!CQ95*CQ9</f>
        <v>2.094786903767857E-3</v>
      </c>
      <c r="CR15" s="37">
        <f>'1. FDP Economics'!CR95*CR9</f>
        <v>2.0272131326785716E-3</v>
      </c>
      <c r="CS15" s="37">
        <f>'1. FDP Economics'!CS95*CS9</f>
        <v>2.094786903767857E-3</v>
      </c>
      <c r="CT15" s="37">
        <f>'1. FDP Economics'!CT95*CT9</f>
        <v>2.094786903767857E-3</v>
      </c>
      <c r="CU15" s="37">
        <f>'1. FDP Economics'!CU95*CU9</f>
        <v>2.0272131326785716E-3</v>
      </c>
      <c r="CV15" s="37">
        <f>'1. FDP Economics'!CV95*CV9</f>
        <v>2.094786903767857E-3</v>
      </c>
      <c r="CW15" s="37">
        <f>'1. FDP Economics'!CW95*CW9</f>
        <v>1.4866229639642859E-3</v>
      </c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</row>
    <row r="16" spans="1:119" x14ac:dyDescent="0.3">
      <c r="E16" s="38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</row>
    <row r="17" spans="1:119" x14ac:dyDescent="0.3">
      <c r="C17" s="13" t="s">
        <v>23</v>
      </c>
      <c r="D17" s="5" t="s">
        <v>22</v>
      </c>
      <c r="E17" s="98">
        <f t="shared" ref="E17:E27" si="18">+SUM(G17:CW17)</f>
        <v>11.014583000000002</v>
      </c>
      <c r="F17" s="39"/>
      <c r="G17" s="39">
        <f t="shared" ref="G17:AL17" si="19">+SUM(G18:G27)</f>
        <v>0</v>
      </c>
      <c r="H17" s="39">
        <f t="shared" si="19"/>
        <v>0</v>
      </c>
      <c r="I17" s="39">
        <f t="shared" si="19"/>
        <v>5.2351830000000001</v>
      </c>
      <c r="J17" s="39">
        <f t="shared" si="19"/>
        <v>0</v>
      </c>
      <c r="K17" s="39">
        <f t="shared" si="19"/>
        <v>0</v>
      </c>
      <c r="L17" s="39">
        <f t="shared" si="19"/>
        <v>0</v>
      </c>
      <c r="M17" s="39">
        <f t="shared" si="19"/>
        <v>0</v>
      </c>
      <c r="N17" s="39">
        <f t="shared" si="19"/>
        <v>0</v>
      </c>
      <c r="O17" s="39">
        <f t="shared" si="19"/>
        <v>0</v>
      </c>
      <c r="P17" s="39">
        <f t="shared" si="19"/>
        <v>0</v>
      </c>
      <c r="Q17" s="39">
        <f t="shared" si="19"/>
        <v>0</v>
      </c>
      <c r="R17" s="39">
        <f t="shared" si="19"/>
        <v>0</v>
      </c>
      <c r="S17" s="39">
        <f t="shared" si="19"/>
        <v>0</v>
      </c>
      <c r="T17" s="39">
        <f t="shared" si="19"/>
        <v>2.8897000000000004</v>
      </c>
      <c r="U17" s="39">
        <f t="shared" si="19"/>
        <v>2.8897000000000004</v>
      </c>
      <c r="V17" s="39">
        <f>+SUM(V18:V27)</f>
        <v>0</v>
      </c>
      <c r="W17" s="39">
        <f>+SUM(W18:W27)</f>
        <v>0</v>
      </c>
      <c r="X17" s="39">
        <f t="shared" si="19"/>
        <v>0</v>
      </c>
      <c r="Y17" s="39">
        <f t="shared" si="19"/>
        <v>0</v>
      </c>
      <c r="Z17" s="39">
        <f t="shared" si="19"/>
        <v>0</v>
      </c>
      <c r="AA17" s="39">
        <f t="shared" si="19"/>
        <v>0</v>
      </c>
      <c r="AB17" s="39">
        <f t="shared" si="19"/>
        <v>0</v>
      </c>
      <c r="AC17" s="39">
        <f t="shared" si="19"/>
        <v>0</v>
      </c>
      <c r="AD17" s="39">
        <f t="shared" si="19"/>
        <v>0</v>
      </c>
      <c r="AE17" s="39">
        <f t="shared" si="19"/>
        <v>0</v>
      </c>
      <c r="AF17" s="39">
        <f t="shared" si="19"/>
        <v>0</v>
      </c>
      <c r="AG17" s="39">
        <f t="shared" si="19"/>
        <v>0</v>
      </c>
      <c r="AH17" s="39">
        <f t="shared" si="19"/>
        <v>0</v>
      </c>
      <c r="AI17" s="39">
        <f t="shared" si="19"/>
        <v>0</v>
      </c>
      <c r="AJ17" s="39">
        <f t="shared" si="19"/>
        <v>0</v>
      </c>
      <c r="AK17" s="39">
        <f t="shared" si="19"/>
        <v>0</v>
      </c>
      <c r="AL17" s="39">
        <f t="shared" si="19"/>
        <v>0</v>
      </c>
      <c r="AM17" s="39">
        <f t="shared" ref="AM17:BR17" si="20">+SUM(AM18:AM27)</f>
        <v>0</v>
      </c>
      <c r="AN17" s="39">
        <f t="shared" si="20"/>
        <v>0</v>
      </c>
      <c r="AO17" s="39">
        <f t="shared" si="20"/>
        <v>0</v>
      </c>
      <c r="AP17" s="39">
        <f t="shared" si="20"/>
        <v>0</v>
      </c>
      <c r="AQ17" s="39">
        <f t="shared" si="20"/>
        <v>0</v>
      </c>
      <c r="AR17" s="39">
        <f t="shared" si="20"/>
        <v>0</v>
      </c>
      <c r="AS17" s="39">
        <f t="shared" si="20"/>
        <v>0</v>
      </c>
      <c r="AT17" s="39">
        <f t="shared" si="20"/>
        <v>0</v>
      </c>
      <c r="AU17" s="39">
        <f t="shared" si="20"/>
        <v>0</v>
      </c>
      <c r="AV17" s="39">
        <f t="shared" si="20"/>
        <v>0</v>
      </c>
      <c r="AW17" s="39">
        <f t="shared" si="20"/>
        <v>0</v>
      </c>
      <c r="AX17" s="39">
        <f t="shared" si="20"/>
        <v>0</v>
      </c>
      <c r="AY17" s="39">
        <f t="shared" si="20"/>
        <v>0</v>
      </c>
      <c r="AZ17" s="39">
        <f t="shared" si="20"/>
        <v>0</v>
      </c>
      <c r="BA17" s="39">
        <f t="shared" si="20"/>
        <v>0</v>
      </c>
      <c r="BB17" s="39">
        <f t="shared" si="20"/>
        <v>0</v>
      </c>
      <c r="BC17" s="39">
        <f t="shared" si="20"/>
        <v>0</v>
      </c>
      <c r="BD17" s="39">
        <f t="shared" si="20"/>
        <v>0</v>
      </c>
      <c r="BE17" s="39">
        <f t="shared" si="20"/>
        <v>0</v>
      </c>
      <c r="BF17" s="39">
        <f t="shared" si="20"/>
        <v>0</v>
      </c>
      <c r="BG17" s="39">
        <f t="shared" si="20"/>
        <v>0</v>
      </c>
      <c r="BH17" s="39">
        <f t="shared" si="20"/>
        <v>0</v>
      </c>
      <c r="BI17" s="39">
        <f t="shared" si="20"/>
        <v>0</v>
      </c>
      <c r="BJ17" s="39">
        <f t="shared" si="20"/>
        <v>0</v>
      </c>
      <c r="BK17" s="39">
        <f t="shared" si="20"/>
        <v>0</v>
      </c>
      <c r="BL17" s="39">
        <f t="shared" si="20"/>
        <v>0</v>
      </c>
      <c r="BM17" s="39">
        <f t="shared" si="20"/>
        <v>0</v>
      </c>
      <c r="BN17" s="39">
        <f t="shared" si="20"/>
        <v>0</v>
      </c>
      <c r="BO17" s="39">
        <f t="shared" si="20"/>
        <v>0</v>
      </c>
      <c r="BP17" s="39">
        <f t="shared" si="20"/>
        <v>0</v>
      </c>
      <c r="BQ17" s="39">
        <f t="shared" si="20"/>
        <v>0</v>
      </c>
      <c r="BR17" s="39">
        <f t="shared" si="20"/>
        <v>0</v>
      </c>
      <c r="BS17" s="39">
        <f t="shared" ref="BS17:CW17" si="21">+SUM(BS18:BS27)</f>
        <v>0</v>
      </c>
      <c r="BT17" s="39">
        <f t="shared" si="21"/>
        <v>0</v>
      </c>
      <c r="BU17" s="39">
        <f t="shared" si="21"/>
        <v>0</v>
      </c>
      <c r="BV17" s="39">
        <f t="shared" si="21"/>
        <v>0</v>
      </c>
      <c r="BW17" s="39">
        <f t="shared" si="21"/>
        <v>0</v>
      </c>
      <c r="BX17" s="39">
        <f t="shared" si="21"/>
        <v>0</v>
      </c>
      <c r="BY17" s="39">
        <f t="shared" si="21"/>
        <v>0</v>
      </c>
      <c r="BZ17" s="39">
        <f t="shared" si="21"/>
        <v>0</v>
      </c>
      <c r="CA17" s="39">
        <f t="shared" si="21"/>
        <v>0</v>
      </c>
      <c r="CB17" s="39">
        <f t="shared" si="21"/>
        <v>0</v>
      </c>
      <c r="CC17" s="39">
        <f t="shared" si="21"/>
        <v>0</v>
      </c>
      <c r="CD17" s="39">
        <f t="shared" si="21"/>
        <v>0</v>
      </c>
      <c r="CE17" s="39">
        <f t="shared" si="21"/>
        <v>0</v>
      </c>
      <c r="CF17" s="39">
        <f t="shared" si="21"/>
        <v>0</v>
      </c>
      <c r="CG17" s="39">
        <f t="shared" si="21"/>
        <v>0</v>
      </c>
      <c r="CH17" s="39">
        <f t="shared" si="21"/>
        <v>0</v>
      </c>
      <c r="CI17" s="39">
        <f t="shared" si="21"/>
        <v>0</v>
      </c>
      <c r="CJ17" s="39">
        <f t="shared" si="21"/>
        <v>0</v>
      </c>
      <c r="CK17" s="39">
        <f t="shared" si="21"/>
        <v>0</v>
      </c>
      <c r="CL17" s="39">
        <f t="shared" si="21"/>
        <v>0</v>
      </c>
      <c r="CM17" s="39">
        <f t="shared" si="21"/>
        <v>0</v>
      </c>
      <c r="CN17" s="39">
        <f t="shared" si="21"/>
        <v>0</v>
      </c>
      <c r="CO17" s="39">
        <f t="shared" si="21"/>
        <v>0</v>
      </c>
      <c r="CP17" s="39">
        <f t="shared" si="21"/>
        <v>0</v>
      </c>
      <c r="CQ17" s="39">
        <f t="shared" si="21"/>
        <v>0</v>
      </c>
      <c r="CR17" s="39">
        <f t="shared" si="21"/>
        <v>0</v>
      </c>
      <c r="CS17" s="39">
        <f t="shared" si="21"/>
        <v>0</v>
      </c>
      <c r="CT17" s="39">
        <f t="shared" si="21"/>
        <v>0</v>
      </c>
      <c r="CU17" s="39">
        <f t="shared" si="21"/>
        <v>0</v>
      </c>
      <c r="CV17" s="39">
        <f t="shared" si="21"/>
        <v>0</v>
      </c>
      <c r="CW17" s="39">
        <f t="shared" si="21"/>
        <v>0</v>
      </c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</row>
    <row r="18" spans="1:119" x14ac:dyDescent="0.3">
      <c r="C18" s="21" t="s">
        <v>29</v>
      </c>
      <c r="D18" s="2" t="s">
        <v>22</v>
      </c>
      <c r="E18" s="99">
        <f t="shared" si="18"/>
        <v>0.1</v>
      </c>
      <c r="F18" s="93"/>
      <c r="G18" s="97">
        <v>0</v>
      </c>
      <c r="H18" s="97">
        <v>0</v>
      </c>
      <c r="I18" s="97">
        <v>0</v>
      </c>
      <c r="J18" s="97">
        <v>0</v>
      </c>
      <c r="K18" s="97">
        <v>0</v>
      </c>
      <c r="L18" s="97">
        <v>0</v>
      </c>
      <c r="M18" s="97">
        <v>0</v>
      </c>
      <c r="N18" s="97">
        <v>0</v>
      </c>
      <c r="O18" s="97">
        <v>0</v>
      </c>
      <c r="P18" s="97">
        <v>0</v>
      </c>
      <c r="Q18" s="97">
        <v>0</v>
      </c>
      <c r="R18" s="97">
        <v>0</v>
      </c>
      <c r="S18" s="97">
        <v>0</v>
      </c>
      <c r="T18" s="97">
        <v>0.05</v>
      </c>
      <c r="U18" s="97">
        <v>0.05</v>
      </c>
      <c r="V18" s="97">
        <v>0</v>
      </c>
      <c r="W18" s="97">
        <v>0</v>
      </c>
      <c r="X18" s="97">
        <v>0</v>
      </c>
      <c r="Y18" s="97">
        <v>0</v>
      </c>
      <c r="Z18" s="97">
        <v>0</v>
      </c>
      <c r="AA18" s="97">
        <v>0</v>
      </c>
      <c r="AB18" s="97">
        <v>0</v>
      </c>
      <c r="AC18" s="97">
        <v>0</v>
      </c>
      <c r="AD18" s="97">
        <v>0</v>
      </c>
      <c r="AE18" s="97">
        <v>0</v>
      </c>
      <c r="AF18" s="97">
        <v>0</v>
      </c>
      <c r="AG18" s="97">
        <v>0</v>
      </c>
      <c r="AH18" s="97">
        <v>0</v>
      </c>
      <c r="AI18" s="97">
        <v>0</v>
      </c>
      <c r="AJ18" s="97">
        <v>0</v>
      </c>
      <c r="AK18" s="97">
        <v>0</v>
      </c>
      <c r="AL18" s="97">
        <v>0</v>
      </c>
      <c r="AM18" s="97">
        <v>0</v>
      </c>
      <c r="AN18" s="97">
        <v>0</v>
      </c>
      <c r="AO18" s="97">
        <v>0</v>
      </c>
      <c r="AP18" s="97">
        <v>0</v>
      </c>
      <c r="AQ18" s="97">
        <v>0</v>
      </c>
      <c r="AR18" s="97">
        <v>0</v>
      </c>
      <c r="AS18" s="97">
        <v>0</v>
      </c>
      <c r="AT18" s="97">
        <v>0</v>
      </c>
      <c r="AU18" s="97">
        <v>0</v>
      </c>
      <c r="AV18" s="97">
        <v>0</v>
      </c>
      <c r="AW18" s="97">
        <v>0</v>
      </c>
      <c r="AX18" s="97">
        <v>0</v>
      </c>
      <c r="AY18" s="97">
        <v>0</v>
      </c>
      <c r="AZ18" s="97">
        <v>0</v>
      </c>
      <c r="BA18" s="97">
        <v>0</v>
      </c>
      <c r="BB18" s="97">
        <v>0</v>
      </c>
      <c r="BC18" s="97">
        <v>0</v>
      </c>
      <c r="BD18" s="97">
        <v>0</v>
      </c>
      <c r="BE18" s="97">
        <v>0</v>
      </c>
      <c r="BF18" s="97">
        <v>0</v>
      </c>
      <c r="BG18" s="97">
        <v>0</v>
      </c>
      <c r="BH18" s="97">
        <v>0</v>
      </c>
      <c r="BI18" s="97">
        <v>0</v>
      </c>
      <c r="BJ18" s="97">
        <v>0</v>
      </c>
      <c r="BK18" s="97">
        <v>0</v>
      </c>
      <c r="BL18" s="97">
        <v>0</v>
      </c>
      <c r="BM18" s="97">
        <v>0</v>
      </c>
      <c r="BN18" s="97">
        <v>0</v>
      </c>
      <c r="BO18" s="97">
        <v>0</v>
      </c>
      <c r="BP18" s="97">
        <v>0</v>
      </c>
      <c r="BQ18" s="97">
        <v>0</v>
      </c>
      <c r="BR18" s="97">
        <v>0</v>
      </c>
      <c r="BS18" s="97">
        <v>0</v>
      </c>
      <c r="BT18" s="97">
        <v>0</v>
      </c>
      <c r="BU18" s="97">
        <v>0</v>
      </c>
      <c r="BV18" s="97">
        <v>0</v>
      </c>
      <c r="BW18" s="97">
        <v>0</v>
      </c>
      <c r="BX18" s="97">
        <v>0</v>
      </c>
      <c r="BY18" s="97">
        <v>0</v>
      </c>
      <c r="BZ18" s="97">
        <v>0</v>
      </c>
      <c r="CA18" s="97">
        <v>0</v>
      </c>
      <c r="CB18" s="97">
        <v>0</v>
      </c>
      <c r="CC18" s="97">
        <v>0</v>
      </c>
      <c r="CD18" s="97">
        <v>0</v>
      </c>
      <c r="CE18" s="97">
        <v>0</v>
      </c>
      <c r="CF18" s="97">
        <v>0</v>
      </c>
      <c r="CG18" s="97">
        <v>0</v>
      </c>
      <c r="CH18" s="97">
        <v>0</v>
      </c>
      <c r="CI18" s="97">
        <v>0</v>
      </c>
      <c r="CJ18" s="97">
        <v>0</v>
      </c>
      <c r="CK18" s="97">
        <v>0</v>
      </c>
      <c r="CL18" s="97">
        <v>0</v>
      </c>
      <c r="CM18" s="97">
        <v>0</v>
      </c>
      <c r="CN18" s="97">
        <v>0</v>
      </c>
      <c r="CO18" s="97">
        <v>0</v>
      </c>
      <c r="CP18" s="97">
        <v>0</v>
      </c>
      <c r="CQ18" s="97">
        <v>0</v>
      </c>
      <c r="CR18" s="97">
        <v>0</v>
      </c>
      <c r="CS18" s="97">
        <v>0</v>
      </c>
      <c r="CT18" s="97">
        <v>0</v>
      </c>
      <c r="CU18" s="97">
        <v>0</v>
      </c>
      <c r="CV18" s="97">
        <v>0</v>
      </c>
      <c r="CW18" s="97">
        <v>0</v>
      </c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</row>
    <row r="19" spans="1:119" x14ac:dyDescent="0.3">
      <c r="C19" s="21" t="s">
        <v>24</v>
      </c>
      <c r="D19" s="2" t="s">
        <v>22</v>
      </c>
      <c r="E19" s="99">
        <f t="shared" si="18"/>
        <v>0</v>
      </c>
      <c r="F19" s="37"/>
      <c r="G19" s="97">
        <v>0</v>
      </c>
      <c r="H19" s="97">
        <v>0</v>
      </c>
      <c r="I19" s="97">
        <v>0</v>
      </c>
      <c r="J19" s="97">
        <v>0</v>
      </c>
      <c r="K19" s="97">
        <v>0</v>
      </c>
      <c r="L19" s="97">
        <v>0</v>
      </c>
      <c r="M19" s="97">
        <v>0</v>
      </c>
      <c r="N19" s="97">
        <v>0</v>
      </c>
      <c r="O19" s="97">
        <v>0</v>
      </c>
      <c r="P19" s="97">
        <v>0</v>
      </c>
      <c r="Q19" s="97">
        <v>0</v>
      </c>
      <c r="R19" s="97">
        <v>0</v>
      </c>
      <c r="S19" s="97">
        <v>0</v>
      </c>
      <c r="T19" s="97">
        <v>0</v>
      </c>
      <c r="U19" s="97">
        <v>0</v>
      </c>
      <c r="V19" s="97">
        <v>0</v>
      </c>
      <c r="W19" s="97">
        <v>0</v>
      </c>
      <c r="X19" s="97">
        <v>0</v>
      </c>
      <c r="Y19" s="97">
        <v>0</v>
      </c>
      <c r="Z19" s="97">
        <v>0</v>
      </c>
      <c r="AA19" s="97">
        <v>0</v>
      </c>
      <c r="AB19" s="97">
        <v>0</v>
      </c>
      <c r="AC19" s="97">
        <v>0</v>
      </c>
      <c r="AD19" s="97">
        <v>0</v>
      </c>
      <c r="AE19" s="97">
        <v>0</v>
      </c>
      <c r="AF19" s="97">
        <v>0</v>
      </c>
      <c r="AG19" s="97">
        <v>0</v>
      </c>
      <c r="AH19" s="97">
        <v>0</v>
      </c>
      <c r="AI19" s="97">
        <v>0</v>
      </c>
      <c r="AJ19" s="97">
        <v>0</v>
      </c>
      <c r="AK19" s="97">
        <v>0</v>
      </c>
      <c r="AL19" s="97">
        <v>0</v>
      </c>
      <c r="AM19" s="97">
        <v>0</v>
      </c>
      <c r="AN19" s="97">
        <v>0</v>
      </c>
      <c r="AO19" s="97">
        <v>0</v>
      </c>
      <c r="AP19" s="97">
        <v>0</v>
      </c>
      <c r="AQ19" s="97">
        <v>0</v>
      </c>
      <c r="AR19" s="97">
        <v>0</v>
      </c>
      <c r="AS19" s="97">
        <v>0</v>
      </c>
      <c r="AT19" s="97">
        <v>0</v>
      </c>
      <c r="AU19" s="97">
        <v>0</v>
      </c>
      <c r="AV19" s="97">
        <v>0</v>
      </c>
      <c r="AW19" s="97">
        <v>0</v>
      </c>
      <c r="AX19" s="97">
        <v>0</v>
      </c>
      <c r="AY19" s="97">
        <v>0</v>
      </c>
      <c r="AZ19" s="97">
        <v>0</v>
      </c>
      <c r="BA19" s="97">
        <v>0</v>
      </c>
      <c r="BB19" s="97">
        <v>0</v>
      </c>
      <c r="BC19" s="97">
        <v>0</v>
      </c>
      <c r="BD19" s="97">
        <v>0</v>
      </c>
      <c r="BE19" s="97">
        <v>0</v>
      </c>
      <c r="BF19" s="97">
        <v>0</v>
      </c>
      <c r="BG19" s="97">
        <v>0</v>
      </c>
      <c r="BH19" s="97">
        <v>0</v>
      </c>
      <c r="BI19" s="97">
        <v>0</v>
      </c>
      <c r="BJ19" s="97">
        <v>0</v>
      </c>
      <c r="BK19" s="97">
        <v>0</v>
      </c>
      <c r="BL19" s="97">
        <v>0</v>
      </c>
      <c r="BM19" s="97">
        <v>0</v>
      </c>
      <c r="BN19" s="97">
        <v>0</v>
      </c>
      <c r="BO19" s="97">
        <v>0</v>
      </c>
      <c r="BP19" s="97">
        <v>0</v>
      </c>
      <c r="BQ19" s="97">
        <v>0</v>
      </c>
      <c r="BR19" s="97">
        <v>0</v>
      </c>
      <c r="BS19" s="97">
        <v>0</v>
      </c>
      <c r="BT19" s="97">
        <v>0</v>
      </c>
      <c r="BU19" s="97">
        <v>0</v>
      </c>
      <c r="BV19" s="97">
        <v>0</v>
      </c>
      <c r="BW19" s="97">
        <v>0</v>
      </c>
      <c r="BX19" s="97">
        <v>0</v>
      </c>
      <c r="BY19" s="97">
        <v>0</v>
      </c>
      <c r="BZ19" s="97">
        <v>0</v>
      </c>
      <c r="CA19" s="97">
        <v>0</v>
      </c>
      <c r="CB19" s="97">
        <v>0</v>
      </c>
      <c r="CC19" s="97">
        <v>0</v>
      </c>
      <c r="CD19" s="97">
        <v>0</v>
      </c>
      <c r="CE19" s="97">
        <v>0</v>
      </c>
      <c r="CF19" s="97">
        <v>0</v>
      </c>
      <c r="CG19" s="97">
        <v>0</v>
      </c>
      <c r="CH19" s="97">
        <v>0</v>
      </c>
      <c r="CI19" s="97">
        <v>0</v>
      </c>
      <c r="CJ19" s="97">
        <v>0</v>
      </c>
      <c r="CK19" s="97">
        <v>0</v>
      </c>
      <c r="CL19" s="97">
        <v>0</v>
      </c>
      <c r="CM19" s="97">
        <v>0</v>
      </c>
      <c r="CN19" s="97">
        <v>0</v>
      </c>
      <c r="CO19" s="97">
        <v>0</v>
      </c>
      <c r="CP19" s="97">
        <v>0</v>
      </c>
      <c r="CQ19" s="97">
        <v>0</v>
      </c>
      <c r="CR19" s="97">
        <v>0</v>
      </c>
      <c r="CS19" s="97">
        <v>0</v>
      </c>
      <c r="CT19" s="97">
        <v>0</v>
      </c>
      <c r="CU19" s="97">
        <v>0</v>
      </c>
      <c r="CV19" s="97">
        <v>0</v>
      </c>
      <c r="CW19" s="97">
        <v>0</v>
      </c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</row>
    <row r="20" spans="1:119" x14ac:dyDescent="0.3">
      <c r="C20" s="21" t="s">
        <v>25</v>
      </c>
      <c r="D20" s="2" t="s">
        <v>22</v>
      </c>
      <c r="E20" s="99">
        <f t="shared" si="18"/>
        <v>7.9724070000000005</v>
      </c>
      <c r="F20" s="93"/>
      <c r="G20" s="97">
        <v>0</v>
      </c>
      <c r="H20" s="100">
        <v>0</v>
      </c>
      <c r="I20" s="97">
        <v>4.6724069999999998</v>
      </c>
      <c r="J20" s="97">
        <v>0</v>
      </c>
      <c r="K20" s="97">
        <v>0</v>
      </c>
      <c r="L20" s="97">
        <v>0</v>
      </c>
      <c r="M20" s="97">
        <v>0</v>
      </c>
      <c r="N20" s="97">
        <v>0</v>
      </c>
      <c r="O20" s="97">
        <v>0</v>
      </c>
      <c r="P20" s="97">
        <v>0</v>
      </c>
      <c r="Q20" s="97">
        <v>0</v>
      </c>
      <c r="R20" s="97">
        <v>0</v>
      </c>
      <c r="S20" s="97">
        <v>0</v>
      </c>
      <c r="T20" s="97">
        <v>1.6500000000000001</v>
      </c>
      <c r="U20" s="97">
        <v>1.6500000000000001</v>
      </c>
      <c r="V20" s="97">
        <v>0</v>
      </c>
      <c r="W20" s="97">
        <v>0</v>
      </c>
      <c r="X20" s="97">
        <v>0</v>
      </c>
      <c r="Y20" s="97">
        <v>0</v>
      </c>
      <c r="Z20" s="97">
        <v>0</v>
      </c>
      <c r="AA20" s="97">
        <v>0</v>
      </c>
      <c r="AB20" s="97">
        <v>0</v>
      </c>
      <c r="AC20" s="97">
        <v>0</v>
      </c>
      <c r="AD20" s="97">
        <v>0</v>
      </c>
      <c r="AE20" s="97">
        <v>0</v>
      </c>
      <c r="AF20" s="97">
        <v>0</v>
      </c>
      <c r="AG20" s="97">
        <v>0</v>
      </c>
      <c r="AH20" s="97">
        <v>0</v>
      </c>
      <c r="AI20" s="97">
        <v>0</v>
      </c>
      <c r="AJ20" s="97">
        <v>0</v>
      </c>
      <c r="AK20" s="97">
        <v>0</v>
      </c>
      <c r="AL20" s="97">
        <v>0</v>
      </c>
      <c r="AM20" s="97">
        <v>0</v>
      </c>
      <c r="AN20" s="97">
        <v>0</v>
      </c>
      <c r="AO20" s="97">
        <v>0</v>
      </c>
      <c r="AP20" s="97">
        <v>0</v>
      </c>
      <c r="AQ20" s="97">
        <v>0</v>
      </c>
      <c r="AR20" s="97">
        <v>0</v>
      </c>
      <c r="AS20" s="97">
        <v>0</v>
      </c>
      <c r="AT20" s="97">
        <v>0</v>
      </c>
      <c r="AU20" s="97">
        <v>0</v>
      </c>
      <c r="AV20" s="97">
        <v>0</v>
      </c>
      <c r="AW20" s="97">
        <v>0</v>
      </c>
      <c r="AX20" s="97">
        <v>0</v>
      </c>
      <c r="AY20" s="97">
        <v>0</v>
      </c>
      <c r="AZ20" s="97">
        <v>0</v>
      </c>
      <c r="BA20" s="97">
        <v>0</v>
      </c>
      <c r="BB20" s="97">
        <v>0</v>
      </c>
      <c r="BC20" s="97">
        <v>0</v>
      </c>
      <c r="BD20" s="97">
        <v>0</v>
      </c>
      <c r="BE20" s="97">
        <v>0</v>
      </c>
      <c r="BF20" s="97">
        <v>0</v>
      </c>
      <c r="BG20" s="97">
        <v>0</v>
      </c>
      <c r="BH20" s="97">
        <v>0</v>
      </c>
      <c r="BI20" s="97">
        <v>0</v>
      </c>
      <c r="BJ20" s="97">
        <v>0</v>
      </c>
      <c r="BK20" s="97">
        <v>0</v>
      </c>
      <c r="BL20" s="97">
        <v>0</v>
      </c>
      <c r="BM20" s="97">
        <v>0</v>
      </c>
      <c r="BN20" s="97">
        <v>0</v>
      </c>
      <c r="BO20" s="97">
        <v>0</v>
      </c>
      <c r="BP20" s="97">
        <v>0</v>
      </c>
      <c r="BQ20" s="97">
        <v>0</v>
      </c>
      <c r="BR20" s="97">
        <v>0</v>
      </c>
      <c r="BS20" s="97">
        <v>0</v>
      </c>
      <c r="BT20" s="97">
        <v>0</v>
      </c>
      <c r="BU20" s="97">
        <v>0</v>
      </c>
      <c r="BV20" s="97">
        <v>0</v>
      </c>
      <c r="BW20" s="97">
        <v>0</v>
      </c>
      <c r="BX20" s="97">
        <v>0</v>
      </c>
      <c r="BY20" s="97">
        <v>0</v>
      </c>
      <c r="BZ20" s="97">
        <v>0</v>
      </c>
      <c r="CA20" s="97">
        <v>0</v>
      </c>
      <c r="CB20" s="97">
        <v>0</v>
      </c>
      <c r="CC20" s="97">
        <v>0</v>
      </c>
      <c r="CD20" s="97">
        <v>0</v>
      </c>
      <c r="CE20" s="97">
        <v>0</v>
      </c>
      <c r="CF20" s="97">
        <v>0</v>
      </c>
      <c r="CG20" s="97">
        <v>0</v>
      </c>
      <c r="CH20" s="97">
        <v>0</v>
      </c>
      <c r="CI20" s="97">
        <v>0</v>
      </c>
      <c r="CJ20" s="97">
        <v>0</v>
      </c>
      <c r="CK20" s="97">
        <v>0</v>
      </c>
      <c r="CL20" s="97">
        <v>0</v>
      </c>
      <c r="CM20" s="97">
        <v>0</v>
      </c>
      <c r="CN20" s="97">
        <v>0</v>
      </c>
      <c r="CO20" s="97">
        <v>0</v>
      </c>
      <c r="CP20" s="97">
        <v>0</v>
      </c>
      <c r="CQ20" s="97">
        <v>0</v>
      </c>
      <c r="CR20" s="97">
        <v>0</v>
      </c>
      <c r="CS20" s="97">
        <v>0</v>
      </c>
      <c r="CT20" s="97">
        <v>0</v>
      </c>
      <c r="CU20" s="97">
        <v>0</v>
      </c>
      <c r="CV20" s="97">
        <v>0</v>
      </c>
      <c r="CW20" s="97">
        <v>0</v>
      </c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</row>
    <row r="21" spans="1:119" x14ac:dyDescent="0.3">
      <c r="C21" s="21" t="s">
        <v>26</v>
      </c>
      <c r="D21" s="2" t="s">
        <v>22</v>
      </c>
      <c r="E21" s="99">
        <f t="shared" si="18"/>
        <v>1.876776</v>
      </c>
      <c r="F21" s="93"/>
      <c r="G21" s="97">
        <v>0</v>
      </c>
      <c r="H21" s="97">
        <v>0</v>
      </c>
      <c r="I21" s="97">
        <v>0.56277600000000005</v>
      </c>
      <c r="J21" s="97">
        <v>0</v>
      </c>
      <c r="K21" s="97">
        <v>0</v>
      </c>
      <c r="L21" s="97">
        <v>0</v>
      </c>
      <c r="M21" s="97">
        <v>0</v>
      </c>
      <c r="N21" s="97">
        <v>0</v>
      </c>
      <c r="O21" s="97">
        <v>0</v>
      </c>
      <c r="P21" s="97">
        <v>0</v>
      </c>
      <c r="Q21" s="97">
        <v>0</v>
      </c>
      <c r="R21" s="97">
        <v>0</v>
      </c>
      <c r="S21" s="97">
        <v>0</v>
      </c>
      <c r="T21" s="97">
        <v>0.65700000000000003</v>
      </c>
      <c r="U21" s="97">
        <v>0.65700000000000003</v>
      </c>
      <c r="V21" s="97">
        <v>0</v>
      </c>
      <c r="W21" s="97">
        <v>0</v>
      </c>
      <c r="X21" s="97">
        <v>0</v>
      </c>
      <c r="Y21" s="97">
        <v>0</v>
      </c>
      <c r="Z21" s="97">
        <v>0</v>
      </c>
      <c r="AA21" s="97">
        <v>0</v>
      </c>
      <c r="AB21" s="97">
        <v>0</v>
      </c>
      <c r="AC21" s="97">
        <v>0</v>
      </c>
      <c r="AD21" s="97">
        <v>0</v>
      </c>
      <c r="AE21" s="97">
        <v>0</v>
      </c>
      <c r="AF21" s="97">
        <v>0</v>
      </c>
      <c r="AG21" s="97">
        <v>0</v>
      </c>
      <c r="AH21" s="97">
        <v>0</v>
      </c>
      <c r="AI21" s="97">
        <v>0</v>
      </c>
      <c r="AJ21" s="97">
        <v>0</v>
      </c>
      <c r="AK21" s="97">
        <v>0</v>
      </c>
      <c r="AL21" s="97">
        <v>0</v>
      </c>
      <c r="AM21" s="97">
        <v>0</v>
      </c>
      <c r="AN21" s="97">
        <v>0</v>
      </c>
      <c r="AO21" s="97">
        <v>0</v>
      </c>
      <c r="AP21" s="97">
        <v>0</v>
      </c>
      <c r="AQ21" s="97">
        <v>0</v>
      </c>
      <c r="AR21" s="97">
        <v>0</v>
      </c>
      <c r="AS21" s="97">
        <v>0</v>
      </c>
      <c r="AT21" s="97">
        <v>0</v>
      </c>
      <c r="AU21" s="97">
        <v>0</v>
      </c>
      <c r="AV21" s="97">
        <v>0</v>
      </c>
      <c r="AW21" s="97">
        <v>0</v>
      </c>
      <c r="AX21" s="97">
        <v>0</v>
      </c>
      <c r="AY21" s="97">
        <v>0</v>
      </c>
      <c r="AZ21" s="97">
        <v>0</v>
      </c>
      <c r="BA21" s="97">
        <v>0</v>
      </c>
      <c r="BB21" s="97">
        <v>0</v>
      </c>
      <c r="BC21" s="97">
        <v>0</v>
      </c>
      <c r="BD21" s="97">
        <v>0</v>
      </c>
      <c r="BE21" s="97">
        <v>0</v>
      </c>
      <c r="BF21" s="97">
        <v>0</v>
      </c>
      <c r="BG21" s="97">
        <v>0</v>
      </c>
      <c r="BH21" s="97">
        <v>0</v>
      </c>
      <c r="BI21" s="97">
        <v>0</v>
      </c>
      <c r="BJ21" s="97">
        <v>0</v>
      </c>
      <c r="BK21" s="97">
        <v>0</v>
      </c>
      <c r="BL21" s="97">
        <v>0</v>
      </c>
      <c r="BM21" s="97">
        <v>0</v>
      </c>
      <c r="BN21" s="97">
        <v>0</v>
      </c>
      <c r="BO21" s="97">
        <v>0</v>
      </c>
      <c r="BP21" s="97">
        <v>0</v>
      </c>
      <c r="BQ21" s="97">
        <v>0</v>
      </c>
      <c r="BR21" s="97">
        <v>0</v>
      </c>
      <c r="BS21" s="97">
        <v>0</v>
      </c>
      <c r="BT21" s="97">
        <v>0</v>
      </c>
      <c r="BU21" s="97">
        <v>0</v>
      </c>
      <c r="BV21" s="97">
        <v>0</v>
      </c>
      <c r="BW21" s="97">
        <v>0</v>
      </c>
      <c r="BX21" s="97">
        <v>0</v>
      </c>
      <c r="BY21" s="97">
        <v>0</v>
      </c>
      <c r="BZ21" s="97">
        <v>0</v>
      </c>
      <c r="CA21" s="97">
        <v>0</v>
      </c>
      <c r="CB21" s="97">
        <v>0</v>
      </c>
      <c r="CC21" s="97">
        <v>0</v>
      </c>
      <c r="CD21" s="97">
        <v>0</v>
      </c>
      <c r="CE21" s="97">
        <v>0</v>
      </c>
      <c r="CF21" s="97">
        <v>0</v>
      </c>
      <c r="CG21" s="97">
        <v>0</v>
      </c>
      <c r="CH21" s="97">
        <v>0</v>
      </c>
      <c r="CI21" s="97">
        <v>0</v>
      </c>
      <c r="CJ21" s="97">
        <v>0</v>
      </c>
      <c r="CK21" s="97">
        <v>0</v>
      </c>
      <c r="CL21" s="97">
        <v>0</v>
      </c>
      <c r="CM21" s="97">
        <v>0</v>
      </c>
      <c r="CN21" s="97">
        <v>0</v>
      </c>
      <c r="CO21" s="97">
        <v>0</v>
      </c>
      <c r="CP21" s="97">
        <v>0</v>
      </c>
      <c r="CQ21" s="97">
        <v>0</v>
      </c>
      <c r="CR21" s="97">
        <v>0</v>
      </c>
      <c r="CS21" s="97">
        <v>0</v>
      </c>
      <c r="CT21" s="97">
        <v>0</v>
      </c>
      <c r="CU21" s="97">
        <v>0</v>
      </c>
      <c r="CV21" s="97">
        <v>0</v>
      </c>
      <c r="CW21" s="97">
        <v>0</v>
      </c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</row>
    <row r="22" spans="1:119" x14ac:dyDescent="0.3">
      <c r="C22" s="21" t="s">
        <v>27</v>
      </c>
      <c r="D22" s="2" t="s">
        <v>22</v>
      </c>
      <c r="E22" s="99">
        <f t="shared" si="18"/>
        <v>0</v>
      </c>
      <c r="F22" s="37"/>
      <c r="G22" s="97">
        <v>0</v>
      </c>
      <c r="H22" s="97">
        <v>0</v>
      </c>
      <c r="I22" s="97">
        <v>0</v>
      </c>
      <c r="J22" s="97">
        <v>0</v>
      </c>
      <c r="K22" s="97">
        <v>0</v>
      </c>
      <c r="L22" s="97">
        <v>0</v>
      </c>
      <c r="M22" s="97">
        <v>0</v>
      </c>
      <c r="N22" s="97">
        <v>0</v>
      </c>
      <c r="O22" s="97">
        <v>0</v>
      </c>
      <c r="P22" s="97">
        <v>0</v>
      </c>
      <c r="Q22" s="97">
        <v>0</v>
      </c>
      <c r="R22" s="97">
        <v>0</v>
      </c>
      <c r="S22" s="97">
        <v>0</v>
      </c>
      <c r="T22" s="97">
        <v>0</v>
      </c>
      <c r="U22" s="97">
        <v>0</v>
      </c>
      <c r="V22" s="97">
        <v>0</v>
      </c>
      <c r="W22" s="97">
        <v>0</v>
      </c>
      <c r="X22" s="97">
        <v>0</v>
      </c>
      <c r="Y22" s="97">
        <v>0</v>
      </c>
      <c r="Z22" s="97">
        <v>0</v>
      </c>
      <c r="AA22" s="97">
        <v>0</v>
      </c>
      <c r="AB22" s="97">
        <v>0</v>
      </c>
      <c r="AC22" s="97">
        <v>0</v>
      </c>
      <c r="AD22" s="97">
        <v>0</v>
      </c>
      <c r="AE22" s="97">
        <v>0</v>
      </c>
      <c r="AF22" s="97">
        <v>0</v>
      </c>
      <c r="AG22" s="97">
        <v>0</v>
      </c>
      <c r="AH22" s="97">
        <v>0</v>
      </c>
      <c r="AI22" s="97">
        <v>0</v>
      </c>
      <c r="AJ22" s="97">
        <v>0</v>
      </c>
      <c r="AK22" s="97">
        <v>0</v>
      </c>
      <c r="AL22" s="97">
        <v>0</v>
      </c>
      <c r="AM22" s="97">
        <v>0</v>
      </c>
      <c r="AN22" s="97">
        <v>0</v>
      </c>
      <c r="AO22" s="97">
        <v>0</v>
      </c>
      <c r="AP22" s="97">
        <v>0</v>
      </c>
      <c r="AQ22" s="97">
        <v>0</v>
      </c>
      <c r="AR22" s="97">
        <v>0</v>
      </c>
      <c r="AS22" s="97">
        <v>0</v>
      </c>
      <c r="AT22" s="97">
        <v>0</v>
      </c>
      <c r="AU22" s="97">
        <v>0</v>
      </c>
      <c r="AV22" s="97">
        <v>0</v>
      </c>
      <c r="AW22" s="97">
        <v>0</v>
      </c>
      <c r="AX22" s="97">
        <v>0</v>
      </c>
      <c r="AY22" s="97">
        <v>0</v>
      </c>
      <c r="AZ22" s="97">
        <v>0</v>
      </c>
      <c r="BA22" s="97">
        <v>0</v>
      </c>
      <c r="BB22" s="97">
        <v>0</v>
      </c>
      <c r="BC22" s="97">
        <v>0</v>
      </c>
      <c r="BD22" s="97">
        <v>0</v>
      </c>
      <c r="BE22" s="97">
        <v>0</v>
      </c>
      <c r="BF22" s="97">
        <v>0</v>
      </c>
      <c r="BG22" s="97">
        <v>0</v>
      </c>
      <c r="BH22" s="97">
        <v>0</v>
      </c>
      <c r="BI22" s="97">
        <v>0</v>
      </c>
      <c r="BJ22" s="97">
        <v>0</v>
      </c>
      <c r="BK22" s="97">
        <v>0</v>
      </c>
      <c r="BL22" s="97">
        <v>0</v>
      </c>
      <c r="BM22" s="97">
        <v>0</v>
      </c>
      <c r="BN22" s="97">
        <v>0</v>
      </c>
      <c r="BO22" s="97">
        <v>0</v>
      </c>
      <c r="BP22" s="97">
        <v>0</v>
      </c>
      <c r="BQ22" s="97">
        <v>0</v>
      </c>
      <c r="BR22" s="97">
        <v>0</v>
      </c>
      <c r="BS22" s="97">
        <v>0</v>
      </c>
      <c r="BT22" s="97">
        <v>0</v>
      </c>
      <c r="BU22" s="97">
        <v>0</v>
      </c>
      <c r="BV22" s="97">
        <v>0</v>
      </c>
      <c r="BW22" s="97">
        <v>0</v>
      </c>
      <c r="BX22" s="97">
        <v>0</v>
      </c>
      <c r="BY22" s="97">
        <v>0</v>
      </c>
      <c r="BZ22" s="97">
        <v>0</v>
      </c>
      <c r="CA22" s="97">
        <v>0</v>
      </c>
      <c r="CB22" s="97">
        <v>0</v>
      </c>
      <c r="CC22" s="97">
        <v>0</v>
      </c>
      <c r="CD22" s="97">
        <v>0</v>
      </c>
      <c r="CE22" s="97">
        <v>0</v>
      </c>
      <c r="CF22" s="97">
        <v>0</v>
      </c>
      <c r="CG22" s="97">
        <v>0</v>
      </c>
      <c r="CH22" s="97">
        <v>0</v>
      </c>
      <c r="CI22" s="97">
        <v>0</v>
      </c>
      <c r="CJ22" s="97">
        <v>0</v>
      </c>
      <c r="CK22" s="97">
        <v>0</v>
      </c>
      <c r="CL22" s="97">
        <v>0</v>
      </c>
      <c r="CM22" s="97">
        <v>0</v>
      </c>
      <c r="CN22" s="97">
        <v>0</v>
      </c>
      <c r="CO22" s="97">
        <v>0</v>
      </c>
      <c r="CP22" s="97">
        <v>0</v>
      </c>
      <c r="CQ22" s="97">
        <v>0</v>
      </c>
      <c r="CR22" s="97">
        <v>0</v>
      </c>
      <c r="CS22" s="97">
        <v>0</v>
      </c>
      <c r="CT22" s="97">
        <v>0</v>
      </c>
      <c r="CU22" s="97">
        <v>0</v>
      </c>
      <c r="CV22" s="97">
        <v>0</v>
      </c>
      <c r="CW22" s="97">
        <v>0</v>
      </c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</row>
    <row r="23" spans="1:119" x14ac:dyDescent="0.3">
      <c r="C23" s="21" t="s">
        <v>28</v>
      </c>
      <c r="D23" s="2" t="s">
        <v>22</v>
      </c>
      <c r="E23" s="99">
        <f t="shared" si="18"/>
        <v>0</v>
      </c>
      <c r="F23" s="37"/>
      <c r="G23" s="97">
        <v>0</v>
      </c>
      <c r="H23" s="97">
        <v>0</v>
      </c>
      <c r="I23" s="97">
        <v>0</v>
      </c>
      <c r="J23" s="97">
        <v>0</v>
      </c>
      <c r="K23" s="97">
        <v>0</v>
      </c>
      <c r="L23" s="97">
        <v>0</v>
      </c>
      <c r="M23" s="97">
        <v>0</v>
      </c>
      <c r="N23" s="97">
        <v>0</v>
      </c>
      <c r="O23" s="97">
        <v>0</v>
      </c>
      <c r="P23" s="97">
        <v>0</v>
      </c>
      <c r="Q23" s="97">
        <v>0</v>
      </c>
      <c r="R23" s="97">
        <v>0</v>
      </c>
      <c r="S23" s="97">
        <v>0</v>
      </c>
      <c r="T23" s="97">
        <v>0</v>
      </c>
      <c r="U23" s="97">
        <v>0</v>
      </c>
      <c r="V23" s="97">
        <v>0</v>
      </c>
      <c r="W23" s="97">
        <v>0</v>
      </c>
      <c r="X23" s="97">
        <v>0</v>
      </c>
      <c r="Y23" s="97">
        <v>0</v>
      </c>
      <c r="Z23" s="97">
        <v>0</v>
      </c>
      <c r="AA23" s="97">
        <v>0</v>
      </c>
      <c r="AB23" s="97">
        <v>0</v>
      </c>
      <c r="AC23" s="97">
        <v>0</v>
      </c>
      <c r="AD23" s="97">
        <v>0</v>
      </c>
      <c r="AE23" s="97">
        <v>0</v>
      </c>
      <c r="AF23" s="97">
        <v>0</v>
      </c>
      <c r="AG23" s="97">
        <v>0</v>
      </c>
      <c r="AH23" s="97">
        <v>0</v>
      </c>
      <c r="AI23" s="97">
        <v>0</v>
      </c>
      <c r="AJ23" s="97">
        <v>0</v>
      </c>
      <c r="AK23" s="97">
        <v>0</v>
      </c>
      <c r="AL23" s="97">
        <v>0</v>
      </c>
      <c r="AM23" s="97">
        <v>0</v>
      </c>
      <c r="AN23" s="97">
        <v>0</v>
      </c>
      <c r="AO23" s="97">
        <v>0</v>
      </c>
      <c r="AP23" s="97">
        <v>0</v>
      </c>
      <c r="AQ23" s="97">
        <v>0</v>
      </c>
      <c r="AR23" s="97">
        <v>0</v>
      </c>
      <c r="AS23" s="97">
        <v>0</v>
      </c>
      <c r="AT23" s="97">
        <v>0</v>
      </c>
      <c r="AU23" s="97">
        <v>0</v>
      </c>
      <c r="AV23" s="97">
        <v>0</v>
      </c>
      <c r="AW23" s="97">
        <v>0</v>
      </c>
      <c r="AX23" s="97">
        <v>0</v>
      </c>
      <c r="AY23" s="97">
        <v>0</v>
      </c>
      <c r="AZ23" s="97">
        <v>0</v>
      </c>
      <c r="BA23" s="97">
        <v>0</v>
      </c>
      <c r="BB23" s="97">
        <v>0</v>
      </c>
      <c r="BC23" s="97">
        <v>0</v>
      </c>
      <c r="BD23" s="97">
        <v>0</v>
      </c>
      <c r="BE23" s="97">
        <v>0</v>
      </c>
      <c r="BF23" s="97">
        <v>0</v>
      </c>
      <c r="BG23" s="97">
        <v>0</v>
      </c>
      <c r="BH23" s="97">
        <v>0</v>
      </c>
      <c r="BI23" s="97">
        <v>0</v>
      </c>
      <c r="BJ23" s="97">
        <v>0</v>
      </c>
      <c r="BK23" s="97">
        <v>0</v>
      </c>
      <c r="BL23" s="97">
        <v>0</v>
      </c>
      <c r="BM23" s="97">
        <v>0</v>
      </c>
      <c r="BN23" s="97">
        <v>0</v>
      </c>
      <c r="BO23" s="97">
        <v>0</v>
      </c>
      <c r="BP23" s="97">
        <v>0</v>
      </c>
      <c r="BQ23" s="97">
        <v>0</v>
      </c>
      <c r="BR23" s="97">
        <v>0</v>
      </c>
      <c r="BS23" s="97">
        <v>0</v>
      </c>
      <c r="BT23" s="97">
        <v>0</v>
      </c>
      <c r="BU23" s="97">
        <v>0</v>
      </c>
      <c r="BV23" s="97">
        <v>0</v>
      </c>
      <c r="BW23" s="97">
        <v>0</v>
      </c>
      <c r="BX23" s="97">
        <v>0</v>
      </c>
      <c r="BY23" s="97">
        <v>0</v>
      </c>
      <c r="BZ23" s="97">
        <v>0</v>
      </c>
      <c r="CA23" s="97">
        <v>0</v>
      </c>
      <c r="CB23" s="97">
        <v>0</v>
      </c>
      <c r="CC23" s="97">
        <v>0</v>
      </c>
      <c r="CD23" s="97">
        <v>0</v>
      </c>
      <c r="CE23" s="97">
        <v>0</v>
      </c>
      <c r="CF23" s="97">
        <v>0</v>
      </c>
      <c r="CG23" s="97">
        <v>0</v>
      </c>
      <c r="CH23" s="97">
        <v>0</v>
      </c>
      <c r="CI23" s="97">
        <v>0</v>
      </c>
      <c r="CJ23" s="97">
        <v>0</v>
      </c>
      <c r="CK23" s="97">
        <v>0</v>
      </c>
      <c r="CL23" s="97">
        <v>0</v>
      </c>
      <c r="CM23" s="97">
        <v>0</v>
      </c>
      <c r="CN23" s="97">
        <v>0</v>
      </c>
      <c r="CO23" s="97">
        <v>0</v>
      </c>
      <c r="CP23" s="97">
        <v>0</v>
      </c>
      <c r="CQ23" s="97">
        <v>0</v>
      </c>
      <c r="CR23" s="97">
        <v>0</v>
      </c>
      <c r="CS23" s="97">
        <v>0</v>
      </c>
      <c r="CT23" s="97">
        <v>0</v>
      </c>
      <c r="CU23" s="97">
        <v>0</v>
      </c>
      <c r="CV23" s="97">
        <v>0</v>
      </c>
      <c r="CW23" s="97">
        <v>0</v>
      </c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</row>
    <row r="24" spans="1:119" x14ac:dyDescent="0.3">
      <c r="C24" s="21" t="s">
        <v>30</v>
      </c>
      <c r="D24" s="2" t="s">
        <v>22</v>
      </c>
      <c r="E24" s="99">
        <f t="shared" si="18"/>
        <v>0</v>
      </c>
      <c r="F24" s="37"/>
      <c r="G24" s="97">
        <v>0</v>
      </c>
      <c r="H24" s="97">
        <v>0</v>
      </c>
      <c r="I24" s="97">
        <v>0</v>
      </c>
      <c r="J24" s="97">
        <v>0</v>
      </c>
      <c r="K24" s="97">
        <v>0</v>
      </c>
      <c r="L24" s="97">
        <v>0</v>
      </c>
      <c r="M24" s="97">
        <v>0</v>
      </c>
      <c r="N24" s="97">
        <v>0</v>
      </c>
      <c r="O24" s="97">
        <v>0</v>
      </c>
      <c r="P24" s="97">
        <v>0</v>
      </c>
      <c r="Q24" s="97">
        <v>0</v>
      </c>
      <c r="R24" s="97">
        <v>0</v>
      </c>
      <c r="S24" s="97">
        <v>0</v>
      </c>
      <c r="T24" s="97">
        <v>0</v>
      </c>
      <c r="U24" s="97">
        <v>0</v>
      </c>
      <c r="V24" s="97">
        <v>0</v>
      </c>
      <c r="W24" s="97">
        <v>0</v>
      </c>
      <c r="X24" s="97">
        <v>0</v>
      </c>
      <c r="Y24" s="97">
        <v>0</v>
      </c>
      <c r="Z24" s="97">
        <v>0</v>
      </c>
      <c r="AA24" s="97">
        <v>0</v>
      </c>
      <c r="AB24" s="97">
        <v>0</v>
      </c>
      <c r="AC24" s="97">
        <v>0</v>
      </c>
      <c r="AD24" s="97">
        <v>0</v>
      </c>
      <c r="AE24" s="97">
        <v>0</v>
      </c>
      <c r="AF24" s="97">
        <v>0</v>
      </c>
      <c r="AG24" s="97">
        <v>0</v>
      </c>
      <c r="AH24" s="97">
        <v>0</v>
      </c>
      <c r="AI24" s="97">
        <v>0</v>
      </c>
      <c r="AJ24" s="97">
        <v>0</v>
      </c>
      <c r="AK24" s="97">
        <v>0</v>
      </c>
      <c r="AL24" s="97">
        <v>0</v>
      </c>
      <c r="AM24" s="97">
        <v>0</v>
      </c>
      <c r="AN24" s="97">
        <v>0</v>
      </c>
      <c r="AO24" s="97">
        <v>0</v>
      </c>
      <c r="AP24" s="97">
        <v>0</v>
      </c>
      <c r="AQ24" s="97">
        <v>0</v>
      </c>
      <c r="AR24" s="97">
        <v>0</v>
      </c>
      <c r="AS24" s="97">
        <v>0</v>
      </c>
      <c r="AT24" s="97">
        <v>0</v>
      </c>
      <c r="AU24" s="97">
        <v>0</v>
      </c>
      <c r="AV24" s="97">
        <v>0</v>
      </c>
      <c r="AW24" s="97">
        <v>0</v>
      </c>
      <c r="AX24" s="97">
        <v>0</v>
      </c>
      <c r="AY24" s="97">
        <v>0</v>
      </c>
      <c r="AZ24" s="97">
        <v>0</v>
      </c>
      <c r="BA24" s="97">
        <v>0</v>
      </c>
      <c r="BB24" s="97">
        <v>0</v>
      </c>
      <c r="BC24" s="97">
        <v>0</v>
      </c>
      <c r="BD24" s="97">
        <v>0</v>
      </c>
      <c r="BE24" s="97">
        <v>0</v>
      </c>
      <c r="BF24" s="97">
        <v>0</v>
      </c>
      <c r="BG24" s="97">
        <v>0</v>
      </c>
      <c r="BH24" s="97">
        <v>0</v>
      </c>
      <c r="BI24" s="97">
        <v>0</v>
      </c>
      <c r="BJ24" s="97">
        <v>0</v>
      </c>
      <c r="BK24" s="97">
        <v>0</v>
      </c>
      <c r="BL24" s="97">
        <v>0</v>
      </c>
      <c r="BM24" s="97">
        <v>0</v>
      </c>
      <c r="BN24" s="97">
        <v>0</v>
      </c>
      <c r="BO24" s="97">
        <v>0</v>
      </c>
      <c r="BP24" s="97">
        <v>0</v>
      </c>
      <c r="BQ24" s="97">
        <v>0</v>
      </c>
      <c r="BR24" s="97">
        <v>0</v>
      </c>
      <c r="BS24" s="97">
        <v>0</v>
      </c>
      <c r="BT24" s="97">
        <v>0</v>
      </c>
      <c r="BU24" s="97">
        <v>0</v>
      </c>
      <c r="BV24" s="97">
        <v>0</v>
      </c>
      <c r="BW24" s="97">
        <v>0</v>
      </c>
      <c r="BX24" s="97">
        <v>0</v>
      </c>
      <c r="BY24" s="97">
        <v>0</v>
      </c>
      <c r="BZ24" s="97">
        <v>0</v>
      </c>
      <c r="CA24" s="97">
        <v>0</v>
      </c>
      <c r="CB24" s="97">
        <v>0</v>
      </c>
      <c r="CC24" s="97">
        <v>0</v>
      </c>
      <c r="CD24" s="97">
        <v>0</v>
      </c>
      <c r="CE24" s="97">
        <v>0</v>
      </c>
      <c r="CF24" s="97">
        <v>0</v>
      </c>
      <c r="CG24" s="97">
        <v>0</v>
      </c>
      <c r="CH24" s="97">
        <v>0</v>
      </c>
      <c r="CI24" s="97">
        <v>0</v>
      </c>
      <c r="CJ24" s="97">
        <v>0</v>
      </c>
      <c r="CK24" s="97">
        <v>0</v>
      </c>
      <c r="CL24" s="97">
        <v>0</v>
      </c>
      <c r="CM24" s="97">
        <v>0</v>
      </c>
      <c r="CN24" s="97">
        <v>0</v>
      </c>
      <c r="CO24" s="97">
        <v>0</v>
      </c>
      <c r="CP24" s="97">
        <v>0</v>
      </c>
      <c r="CQ24" s="97">
        <v>0</v>
      </c>
      <c r="CR24" s="97">
        <v>0</v>
      </c>
      <c r="CS24" s="97">
        <v>0</v>
      </c>
      <c r="CT24" s="97">
        <v>0</v>
      </c>
      <c r="CU24" s="97">
        <v>0</v>
      </c>
      <c r="CV24" s="97">
        <v>0</v>
      </c>
      <c r="CW24" s="97">
        <v>0</v>
      </c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</row>
    <row r="25" spans="1:119" x14ac:dyDescent="0.3">
      <c r="C25" s="21" t="s">
        <v>31</v>
      </c>
      <c r="D25" s="2" t="s">
        <v>22</v>
      </c>
      <c r="E25" s="99">
        <f t="shared" si="18"/>
        <v>0</v>
      </c>
      <c r="F25" s="37"/>
      <c r="G25" s="97">
        <v>0</v>
      </c>
      <c r="H25" s="97">
        <v>0</v>
      </c>
      <c r="I25" s="97">
        <v>0</v>
      </c>
      <c r="J25" s="97">
        <v>0</v>
      </c>
      <c r="K25" s="97">
        <v>0</v>
      </c>
      <c r="L25" s="97">
        <v>0</v>
      </c>
      <c r="M25" s="97">
        <v>0</v>
      </c>
      <c r="N25" s="97">
        <v>0</v>
      </c>
      <c r="O25" s="97">
        <v>0</v>
      </c>
      <c r="P25" s="97">
        <v>0</v>
      </c>
      <c r="Q25" s="97">
        <v>0</v>
      </c>
      <c r="R25" s="97">
        <v>0</v>
      </c>
      <c r="S25" s="97">
        <v>0</v>
      </c>
      <c r="T25" s="97">
        <v>0</v>
      </c>
      <c r="U25" s="97">
        <v>0</v>
      </c>
      <c r="V25" s="97">
        <v>0</v>
      </c>
      <c r="W25" s="97">
        <v>0</v>
      </c>
      <c r="X25" s="97">
        <v>0</v>
      </c>
      <c r="Y25" s="97">
        <v>0</v>
      </c>
      <c r="Z25" s="97">
        <v>0</v>
      </c>
      <c r="AA25" s="97">
        <v>0</v>
      </c>
      <c r="AB25" s="97">
        <v>0</v>
      </c>
      <c r="AC25" s="97">
        <v>0</v>
      </c>
      <c r="AD25" s="97">
        <v>0</v>
      </c>
      <c r="AE25" s="97">
        <v>0</v>
      </c>
      <c r="AF25" s="97">
        <v>0</v>
      </c>
      <c r="AG25" s="97">
        <v>0</v>
      </c>
      <c r="AH25" s="97">
        <v>0</v>
      </c>
      <c r="AI25" s="97">
        <v>0</v>
      </c>
      <c r="AJ25" s="97">
        <v>0</v>
      </c>
      <c r="AK25" s="97">
        <v>0</v>
      </c>
      <c r="AL25" s="97">
        <v>0</v>
      </c>
      <c r="AM25" s="97">
        <v>0</v>
      </c>
      <c r="AN25" s="97">
        <v>0</v>
      </c>
      <c r="AO25" s="97">
        <v>0</v>
      </c>
      <c r="AP25" s="97">
        <v>0</v>
      </c>
      <c r="AQ25" s="97">
        <v>0</v>
      </c>
      <c r="AR25" s="97">
        <v>0</v>
      </c>
      <c r="AS25" s="97">
        <v>0</v>
      </c>
      <c r="AT25" s="97">
        <v>0</v>
      </c>
      <c r="AU25" s="97">
        <v>0</v>
      </c>
      <c r="AV25" s="97">
        <v>0</v>
      </c>
      <c r="AW25" s="97">
        <v>0</v>
      </c>
      <c r="AX25" s="97">
        <v>0</v>
      </c>
      <c r="AY25" s="97">
        <v>0</v>
      </c>
      <c r="AZ25" s="97">
        <v>0</v>
      </c>
      <c r="BA25" s="97">
        <v>0</v>
      </c>
      <c r="BB25" s="97">
        <v>0</v>
      </c>
      <c r="BC25" s="97">
        <v>0</v>
      </c>
      <c r="BD25" s="97">
        <v>0</v>
      </c>
      <c r="BE25" s="97">
        <v>0</v>
      </c>
      <c r="BF25" s="97">
        <v>0</v>
      </c>
      <c r="BG25" s="97">
        <v>0</v>
      </c>
      <c r="BH25" s="97">
        <v>0</v>
      </c>
      <c r="BI25" s="97">
        <v>0</v>
      </c>
      <c r="BJ25" s="97">
        <v>0</v>
      </c>
      <c r="BK25" s="97">
        <v>0</v>
      </c>
      <c r="BL25" s="97">
        <v>0</v>
      </c>
      <c r="BM25" s="97">
        <v>0</v>
      </c>
      <c r="BN25" s="97">
        <v>0</v>
      </c>
      <c r="BO25" s="97">
        <v>0</v>
      </c>
      <c r="BP25" s="97">
        <v>0</v>
      </c>
      <c r="BQ25" s="97">
        <v>0</v>
      </c>
      <c r="BR25" s="97">
        <v>0</v>
      </c>
      <c r="BS25" s="97">
        <v>0</v>
      </c>
      <c r="BT25" s="97">
        <v>0</v>
      </c>
      <c r="BU25" s="97">
        <v>0</v>
      </c>
      <c r="BV25" s="97">
        <v>0</v>
      </c>
      <c r="BW25" s="97">
        <v>0</v>
      </c>
      <c r="BX25" s="97">
        <v>0</v>
      </c>
      <c r="BY25" s="97">
        <v>0</v>
      </c>
      <c r="BZ25" s="97">
        <v>0</v>
      </c>
      <c r="CA25" s="97">
        <v>0</v>
      </c>
      <c r="CB25" s="97">
        <v>0</v>
      </c>
      <c r="CC25" s="97">
        <v>0</v>
      </c>
      <c r="CD25" s="97">
        <v>0</v>
      </c>
      <c r="CE25" s="97">
        <v>0</v>
      </c>
      <c r="CF25" s="97">
        <v>0</v>
      </c>
      <c r="CG25" s="97">
        <v>0</v>
      </c>
      <c r="CH25" s="97">
        <v>0</v>
      </c>
      <c r="CI25" s="97">
        <v>0</v>
      </c>
      <c r="CJ25" s="97">
        <v>0</v>
      </c>
      <c r="CK25" s="97">
        <v>0</v>
      </c>
      <c r="CL25" s="97">
        <v>0</v>
      </c>
      <c r="CM25" s="97">
        <v>0</v>
      </c>
      <c r="CN25" s="97">
        <v>0</v>
      </c>
      <c r="CO25" s="97">
        <v>0</v>
      </c>
      <c r="CP25" s="97">
        <v>0</v>
      </c>
      <c r="CQ25" s="97">
        <v>0</v>
      </c>
      <c r="CR25" s="97">
        <v>0</v>
      </c>
      <c r="CS25" s="97">
        <v>0</v>
      </c>
      <c r="CT25" s="97">
        <v>0</v>
      </c>
      <c r="CU25" s="97">
        <v>0</v>
      </c>
      <c r="CV25" s="97">
        <v>0</v>
      </c>
      <c r="CW25" s="97">
        <v>0</v>
      </c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</row>
    <row r="26" spans="1:119" x14ac:dyDescent="0.3">
      <c r="C26" s="21" t="s">
        <v>32</v>
      </c>
      <c r="D26" s="2" t="s">
        <v>22</v>
      </c>
      <c r="E26" s="99">
        <f t="shared" si="18"/>
        <v>0.09</v>
      </c>
      <c r="F26" s="93"/>
      <c r="G26" s="97">
        <v>0</v>
      </c>
      <c r="H26" s="97">
        <v>0</v>
      </c>
      <c r="I26" s="97">
        <v>0</v>
      </c>
      <c r="J26" s="97">
        <v>0</v>
      </c>
      <c r="K26" s="97">
        <v>0</v>
      </c>
      <c r="L26" s="97">
        <v>0</v>
      </c>
      <c r="M26" s="97">
        <v>0</v>
      </c>
      <c r="N26" s="97">
        <v>0</v>
      </c>
      <c r="O26" s="97">
        <v>0</v>
      </c>
      <c r="P26" s="97">
        <v>0</v>
      </c>
      <c r="Q26" s="97">
        <v>0</v>
      </c>
      <c r="R26" s="97">
        <v>0</v>
      </c>
      <c r="S26" s="97">
        <v>0</v>
      </c>
      <c r="T26" s="97">
        <v>4.4999999999999998E-2</v>
      </c>
      <c r="U26" s="97">
        <v>4.4999999999999998E-2</v>
      </c>
      <c r="V26" s="97">
        <v>0</v>
      </c>
      <c r="W26" s="97">
        <v>0</v>
      </c>
      <c r="X26" s="97">
        <v>0</v>
      </c>
      <c r="Y26" s="97">
        <v>0</v>
      </c>
      <c r="Z26" s="97">
        <v>0</v>
      </c>
      <c r="AA26" s="97">
        <v>0</v>
      </c>
      <c r="AB26" s="97">
        <v>0</v>
      </c>
      <c r="AC26" s="97">
        <v>0</v>
      </c>
      <c r="AD26" s="97">
        <v>0</v>
      </c>
      <c r="AE26" s="97">
        <v>0</v>
      </c>
      <c r="AF26" s="97">
        <v>0</v>
      </c>
      <c r="AG26" s="97">
        <v>0</v>
      </c>
      <c r="AH26" s="97">
        <v>0</v>
      </c>
      <c r="AI26" s="97">
        <v>0</v>
      </c>
      <c r="AJ26" s="97">
        <v>0</v>
      </c>
      <c r="AK26" s="97">
        <v>0</v>
      </c>
      <c r="AL26" s="97">
        <v>0</v>
      </c>
      <c r="AM26" s="97">
        <v>0</v>
      </c>
      <c r="AN26" s="97">
        <v>0</v>
      </c>
      <c r="AO26" s="97">
        <v>0</v>
      </c>
      <c r="AP26" s="97">
        <v>0</v>
      </c>
      <c r="AQ26" s="97">
        <v>0</v>
      </c>
      <c r="AR26" s="97">
        <v>0</v>
      </c>
      <c r="AS26" s="97">
        <v>0</v>
      </c>
      <c r="AT26" s="97">
        <v>0</v>
      </c>
      <c r="AU26" s="97">
        <v>0</v>
      </c>
      <c r="AV26" s="97">
        <v>0</v>
      </c>
      <c r="AW26" s="97">
        <v>0</v>
      </c>
      <c r="AX26" s="97">
        <v>0</v>
      </c>
      <c r="AY26" s="97">
        <v>0</v>
      </c>
      <c r="AZ26" s="97">
        <v>0</v>
      </c>
      <c r="BA26" s="97">
        <v>0</v>
      </c>
      <c r="BB26" s="97">
        <v>0</v>
      </c>
      <c r="BC26" s="97">
        <v>0</v>
      </c>
      <c r="BD26" s="97">
        <v>0</v>
      </c>
      <c r="BE26" s="97">
        <v>0</v>
      </c>
      <c r="BF26" s="97">
        <v>0</v>
      </c>
      <c r="BG26" s="97">
        <v>0</v>
      </c>
      <c r="BH26" s="97">
        <v>0</v>
      </c>
      <c r="BI26" s="97">
        <v>0</v>
      </c>
      <c r="BJ26" s="97">
        <v>0</v>
      </c>
      <c r="BK26" s="97">
        <v>0</v>
      </c>
      <c r="BL26" s="97">
        <v>0</v>
      </c>
      <c r="BM26" s="97">
        <v>0</v>
      </c>
      <c r="BN26" s="97">
        <v>0</v>
      </c>
      <c r="BO26" s="97">
        <v>0</v>
      </c>
      <c r="BP26" s="97">
        <v>0</v>
      </c>
      <c r="BQ26" s="97">
        <v>0</v>
      </c>
      <c r="BR26" s="97">
        <v>0</v>
      </c>
      <c r="BS26" s="97">
        <v>0</v>
      </c>
      <c r="BT26" s="97">
        <v>0</v>
      </c>
      <c r="BU26" s="97">
        <v>0</v>
      </c>
      <c r="BV26" s="97">
        <v>0</v>
      </c>
      <c r="BW26" s="97">
        <v>0</v>
      </c>
      <c r="BX26" s="97">
        <v>0</v>
      </c>
      <c r="BY26" s="97">
        <v>0</v>
      </c>
      <c r="BZ26" s="97">
        <v>0</v>
      </c>
      <c r="CA26" s="97">
        <v>0</v>
      </c>
      <c r="CB26" s="97">
        <v>0</v>
      </c>
      <c r="CC26" s="97">
        <v>0</v>
      </c>
      <c r="CD26" s="97">
        <v>0</v>
      </c>
      <c r="CE26" s="97">
        <v>0</v>
      </c>
      <c r="CF26" s="97">
        <v>0</v>
      </c>
      <c r="CG26" s="97">
        <v>0</v>
      </c>
      <c r="CH26" s="97">
        <v>0</v>
      </c>
      <c r="CI26" s="97">
        <v>0</v>
      </c>
      <c r="CJ26" s="97">
        <v>0</v>
      </c>
      <c r="CK26" s="97">
        <v>0</v>
      </c>
      <c r="CL26" s="97">
        <v>0</v>
      </c>
      <c r="CM26" s="97">
        <v>0</v>
      </c>
      <c r="CN26" s="97">
        <v>0</v>
      </c>
      <c r="CO26" s="97">
        <v>0</v>
      </c>
      <c r="CP26" s="97">
        <v>0</v>
      </c>
      <c r="CQ26" s="97">
        <v>0</v>
      </c>
      <c r="CR26" s="97">
        <v>0</v>
      </c>
      <c r="CS26" s="97">
        <v>0</v>
      </c>
      <c r="CT26" s="97">
        <v>0</v>
      </c>
      <c r="CU26" s="97">
        <v>0</v>
      </c>
      <c r="CV26" s="97">
        <v>0</v>
      </c>
      <c r="CW26" s="97">
        <v>0</v>
      </c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</row>
    <row r="27" spans="1:119" x14ac:dyDescent="0.3">
      <c r="C27" s="21" t="s">
        <v>33</v>
      </c>
      <c r="D27" s="2" t="s">
        <v>22</v>
      </c>
      <c r="E27" s="99">
        <f t="shared" si="18"/>
        <v>0.97540000000000004</v>
      </c>
      <c r="F27" s="93"/>
      <c r="G27" s="97">
        <v>0</v>
      </c>
      <c r="H27" s="97">
        <v>0</v>
      </c>
      <c r="I27" s="97">
        <v>0</v>
      </c>
      <c r="J27" s="97">
        <v>0</v>
      </c>
      <c r="K27" s="97">
        <v>0</v>
      </c>
      <c r="L27" s="97">
        <v>0</v>
      </c>
      <c r="M27" s="97">
        <v>0</v>
      </c>
      <c r="N27" s="97">
        <v>0</v>
      </c>
      <c r="O27" s="97">
        <v>0</v>
      </c>
      <c r="P27" s="97">
        <v>0</v>
      </c>
      <c r="Q27" s="97">
        <v>0</v>
      </c>
      <c r="R27" s="97">
        <v>0</v>
      </c>
      <c r="S27" s="97">
        <v>0</v>
      </c>
      <c r="T27" s="97">
        <v>0.48770000000000002</v>
      </c>
      <c r="U27" s="97">
        <v>0.48770000000000002</v>
      </c>
      <c r="V27" s="97">
        <v>0</v>
      </c>
      <c r="W27" s="97">
        <v>0</v>
      </c>
      <c r="X27" s="97">
        <v>0</v>
      </c>
      <c r="Y27" s="97">
        <v>0</v>
      </c>
      <c r="Z27" s="97">
        <v>0</v>
      </c>
      <c r="AA27" s="97">
        <v>0</v>
      </c>
      <c r="AB27" s="97">
        <v>0</v>
      </c>
      <c r="AC27" s="97">
        <v>0</v>
      </c>
      <c r="AD27" s="97">
        <v>0</v>
      </c>
      <c r="AE27" s="97">
        <v>0</v>
      </c>
      <c r="AF27" s="97">
        <v>0</v>
      </c>
      <c r="AG27" s="97">
        <v>0</v>
      </c>
      <c r="AH27" s="97">
        <v>0</v>
      </c>
      <c r="AI27" s="97">
        <v>0</v>
      </c>
      <c r="AJ27" s="97">
        <v>0</v>
      </c>
      <c r="AK27" s="97">
        <v>0</v>
      </c>
      <c r="AL27" s="97">
        <v>0</v>
      </c>
      <c r="AM27" s="97">
        <v>0</v>
      </c>
      <c r="AN27" s="97">
        <v>0</v>
      </c>
      <c r="AO27" s="97">
        <v>0</v>
      </c>
      <c r="AP27" s="97">
        <v>0</v>
      </c>
      <c r="AQ27" s="97">
        <v>0</v>
      </c>
      <c r="AR27" s="97">
        <v>0</v>
      </c>
      <c r="AS27" s="97">
        <v>0</v>
      </c>
      <c r="AT27" s="97">
        <v>0</v>
      </c>
      <c r="AU27" s="97">
        <v>0</v>
      </c>
      <c r="AV27" s="97">
        <v>0</v>
      </c>
      <c r="AW27" s="97">
        <v>0</v>
      </c>
      <c r="AX27" s="97">
        <v>0</v>
      </c>
      <c r="AY27" s="97">
        <v>0</v>
      </c>
      <c r="AZ27" s="97">
        <v>0</v>
      </c>
      <c r="BA27" s="97">
        <v>0</v>
      </c>
      <c r="BB27" s="97">
        <v>0</v>
      </c>
      <c r="BC27" s="97">
        <v>0</v>
      </c>
      <c r="BD27" s="97">
        <v>0</v>
      </c>
      <c r="BE27" s="97">
        <v>0</v>
      </c>
      <c r="BF27" s="97">
        <v>0</v>
      </c>
      <c r="BG27" s="97">
        <v>0</v>
      </c>
      <c r="BH27" s="97">
        <v>0</v>
      </c>
      <c r="BI27" s="97">
        <v>0</v>
      </c>
      <c r="BJ27" s="97">
        <v>0</v>
      </c>
      <c r="BK27" s="97">
        <v>0</v>
      </c>
      <c r="BL27" s="97">
        <v>0</v>
      </c>
      <c r="BM27" s="97">
        <v>0</v>
      </c>
      <c r="BN27" s="97">
        <v>0</v>
      </c>
      <c r="BO27" s="97">
        <v>0</v>
      </c>
      <c r="BP27" s="97">
        <v>0</v>
      </c>
      <c r="BQ27" s="97">
        <v>0</v>
      </c>
      <c r="BR27" s="97">
        <v>0</v>
      </c>
      <c r="BS27" s="97">
        <v>0</v>
      </c>
      <c r="BT27" s="97">
        <v>0</v>
      </c>
      <c r="BU27" s="97">
        <v>0</v>
      </c>
      <c r="BV27" s="97">
        <v>0</v>
      </c>
      <c r="BW27" s="97">
        <v>0</v>
      </c>
      <c r="BX27" s="97">
        <v>0</v>
      </c>
      <c r="BY27" s="97">
        <v>0</v>
      </c>
      <c r="BZ27" s="97">
        <v>0</v>
      </c>
      <c r="CA27" s="97">
        <v>0</v>
      </c>
      <c r="CB27" s="97">
        <v>0</v>
      </c>
      <c r="CC27" s="97">
        <v>0</v>
      </c>
      <c r="CD27" s="97">
        <v>0</v>
      </c>
      <c r="CE27" s="97">
        <v>0</v>
      </c>
      <c r="CF27" s="97">
        <v>0</v>
      </c>
      <c r="CG27" s="97">
        <v>0</v>
      </c>
      <c r="CH27" s="97">
        <v>0</v>
      </c>
      <c r="CI27" s="97">
        <v>0</v>
      </c>
      <c r="CJ27" s="97">
        <v>0</v>
      </c>
      <c r="CK27" s="97">
        <v>0</v>
      </c>
      <c r="CL27" s="97">
        <v>0</v>
      </c>
      <c r="CM27" s="97">
        <v>0</v>
      </c>
      <c r="CN27" s="97">
        <v>0</v>
      </c>
      <c r="CO27" s="97">
        <v>0</v>
      </c>
      <c r="CP27" s="97">
        <v>0</v>
      </c>
      <c r="CQ27" s="97">
        <v>0</v>
      </c>
      <c r="CR27" s="97">
        <v>0</v>
      </c>
      <c r="CS27" s="97">
        <v>0</v>
      </c>
      <c r="CT27" s="97">
        <v>0</v>
      </c>
      <c r="CU27" s="97">
        <v>0</v>
      </c>
      <c r="CV27" s="97">
        <v>0</v>
      </c>
      <c r="CW27" s="97">
        <v>0</v>
      </c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</row>
    <row r="28" spans="1:119" x14ac:dyDescent="0.3">
      <c r="E28" s="38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</row>
    <row r="29" spans="1:119" x14ac:dyDescent="0.3">
      <c r="B29" s="1" t="s">
        <v>48</v>
      </c>
      <c r="C29" s="13" t="s">
        <v>34</v>
      </c>
      <c r="D29" s="5" t="s">
        <v>22</v>
      </c>
      <c r="E29" s="40">
        <f t="shared" ref="E29:E47" si="22">+SUM(G29:CW29)</f>
        <v>13.098493354897684</v>
      </c>
      <c r="F29" s="39"/>
      <c r="G29" s="39">
        <f t="shared" ref="G29:AL29" si="23">+SUM(G30:G47)</f>
        <v>0</v>
      </c>
      <c r="H29" s="39">
        <f t="shared" si="23"/>
        <v>0</v>
      </c>
      <c r="I29" s="39">
        <f t="shared" si="23"/>
        <v>2.2280260365358338</v>
      </c>
      <c r="J29" s="39">
        <f t="shared" si="23"/>
        <v>0</v>
      </c>
      <c r="K29" s="39">
        <f t="shared" si="23"/>
        <v>0</v>
      </c>
      <c r="L29" s="39">
        <f t="shared" si="23"/>
        <v>0</v>
      </c>
      <c r="M29" s="39">
        <f t="shared" si="23"/>
        <v>0</v>
      </c>
      <c r="N29" s="39">
        <f>+SUM(N30:N47)</f>
        <v>0</v>
      </c>
      <c r="O29" s="39">
        <f>+SUM(O30:O47)</f>
        <v>7.7014049141987612E-3</v>
      </c>
      <c r="P29" s="39">
        <f t="shared" si="23"/>
        <v>7.9581184113387202E-3</v>
      </c>
      <c r="Q29" s="39">
        <f t="shared" si="23"/>
        <v>7.7014049141987612E-3</v>
      </c>
      <c r="R29" s="39">
        <f t="shared" si="23"/>
        <v>7.9581184113387202E-3</v>
      </c>
      <c r="S29" s="39">
        <f t="shared" si="23"/>
        <v>7.9581184113387202E-3</v>
      </c>
      <c r="T29" s="39">
        <f t="shared" si="23"/>
        <v>7.4446914170588022E-3</v>
      </c>
      <c r="U29" s="39">
        <f>+SUM(U30:U47)</f>
        <v>0.1197227764539263</v>
      </c>
      <c r="V29" s="39">
        <f>+SUM(V30:V47)</f>
        <v>0.1357618409515097</v>
      </c>
      <c r="W29" s="39">
        <f t="shared" si="23"/>
        <v>0.13747023022983912</v>
      </c>
      <c r="X29" s="39">
        <f t="shared" si="23"/>
        <v>0.1357618409515097</v>
      </c>
      <c r="Y29" s="39">
        <f t="shared" si="23"/>
        <v>0.13747023022983912</v>
      </c>
      <c r="Z29" s="39">
        <f t="shared" si="23"/>
        <v>0.13747023022983912</v>
      </c>
      <c r="AA29" s="39">
        <f t="shared" si="23"/>
        <v>0.1357618409515097</v>
      </c>
      <c r="AB29" s="39">
        <f t="shared" si="23"/>
        <v>0.13747023022983912</v>
      </c>
      <c r="AC29" s="39">
        <f t="shared" si="23"/>
        <v>0.1357618409515097</v>
      </c>
      <c r="AD29" s="39">
        <f t="shared" si="23"/>
        <v>0.13747023022983912</v>
      </c>
      <c r="AE29" s="39">
        <f t="shared" si="23"/>
        <v>0.13747023022983912</v>
      </c>
      <c r="AF29" s="39">
        <f t="shared" si="23"/>
        <v>0.13234506239485078</v>
      </c>
      <c r="AG29" s="39">
        <f t="shared" si="23"/>
        <v>0.13747023022983912</v>
      </c>
      <c r="AH29" s="39">
        <f t="shared" si="23"/>
        <v>0.1543592835413804</v>
      </c>
      <c r="AI29" s="39">
        <f t="shared" si="23"/>
        <v>0.15668758757270554</v>
      </c>
      <c r="AJ29" s="39">
        <f t="shared" si="23"/>
        <v>0.1543592835413804</v>
      </c>
      <c r="AK29" s="39">
        <f t="shared" si="23"/>
        <v>0.15668758757270554</v>
      </c>
      <c r="AL29" s="39">
        <f t="shared" si="23"/>
        <v>0.15668758757270554</v>
      </c>
      <c r="AM29" s="39">
        <f t="shared" ref="AM29:BR29" si="24">+SUM(AM30:AM47)</f>
        <v>0.1543592835413804</v>
      </c>
      <c r="AN29" s="39">
        <f t="shared" si="24"/>
        <v>0.15668758757270554</v>
      </c>
      <c r="AO29" s="39">
        <f t="shared" si="24"/>
        <v>0.1543592835413804</v>
      </c>
      <c r="AP29" s="39">
        <f t="shared" si="24"/>
        <v>0.15668758757270554</v>
      </c>
      <c r="AQ29" s="39">
        <f t="shared" si="24"/>
        <v>0.15668758757270554</v>
      </c>
      <c r="AR29" s="39">
        <f t="shared" si="24"/>
        <v>0.14970267547873012</v>
      </c>
      <c r="AS29" s="39">
        <f t="shared" si="24"/>
        <v>0.15668758757270554</v>
      </c>
      <c r="AT29" s="39">
        <f t="shared" si="24"/>
        <v>0.15036465475477864</v>
      </c>
      <c r="AU29" s="39">
        <f t="shared" si="24"/>
        <v>0.15255980449321704</v>
      </c>
      <c r="AV29" s="39">
        <f t="shared" si="24"/>
        <v>0.15036465475477864</v>
      </c>
      <c r="AW29" s="39">
        <f t="shared" si="24"/>
        <v>0.15255980449321704</v>
      </c>
      <c r="AX29" s="39">
        <f t="shared" si="24"/>
        <v>0.15255980449321704</v>
      </c>
      <c r="AY29" s="39">
        <f t="shared" si="24"/>
        <v>0.15036465475477864</v>
      </c>
      <c r="AZ29" s="39">
        <f t="shared" si="24"/>
        <v>0.15255980449321704</v>
      </c>
      <c r="BA29" s="39">
        <f t="shared" si="24"/>
        <v>0.15036465475477864</v>
      </c>
      <c r="BB29" s="39">
        <f t="shared" si="24"/>
        <v>0.15255980449321704</v>
      </c>
      <c r="BC29" s="39">
        <f t="shared" si="24"/>
        <v>0.15255980449321704</v>
      </c>
      <c r="BD29" s="39">
        <f t="shared" si="24"/>
        <v>0.14597435527790178</v>
      </c>
      <c r="BE29" s="39">
        <f t="shared" si="24"/>
        <v>0.15255980449321704</v>
      </c>
      <c r="BF29" s="39">
        <f t="shared" si="24"/>
        <v>0.13767235130924976</v>
      </c>
      <c r="BG29" s="39">
        <f t="shared" si="24"/>
        <v>0.13944442426617057</v>
      </c>
      <c r="BH29" s="39">
        <f t="shared" si="24"/>
        <v>0.13767235130924976</v>
      </c>
      <c r="BI29" s="39">
        <f t="shared" si="24"/>
        <v>0.13944442426617057</v>
      </c>
      <c r="BJ29" s="39">
        <f t="shared" si="24"/>
        <v>0.13944442426617057</v>
      </c>
      <c r="BK29" s="39">
        <f t="shared" si="24"/>
        <v>0.13767235130924976</v>
      </c>
      <c r="BL29" s="39">
        <f t="shared" si="24"/>
        <v>0.13944442426617057</v>
      </c>
      <c r="BM29" s="39">
        <f t="shared" si="24"/>
        <v>0.13767235130924976</v>
      </c>
      <c r="BN29" s="39">
        <f t="shared" si="24"/>
        <v>0.13944442426617057</v>
      </c>
      <c r="BO29" s="39">
        <f t="shared" si="24"/>
        <v>0.13944442426617057</v>
      </c>
      <c r="BP29" s="39">
        <f t="shared" si="24"/>
        <v>0.13590027835232898</v>
      </c>
      <c r="BQ29" s="39">
        <f t="shared" si="24"/>
        <v>0.13944442426617057</v>
      </c>
      <c r="BR29" s="39">
        <f t="shared" si="24"/>
        <v>0.1217420329606427</v>
      </c>
      <c r="BS29" s="39">
        <f t="shared" ref="BS29:CW29" si="25">+SUM(BS30:BS47)</f>
        <v>0.12298309530594324</v>
      </c>
      <c r="BT29" s="39">
        <f t="shared" si="25"/>
        <v>0.1217420329606427</v>
      </c>
      <c r="BU29" s="39">
        <f t="shared" si="25"/>
        <v>0.12298309530594324</v>
      </c>
      <c r="BV29" s="39">
        <f t="shared" si="25"/>
        <v>0.12298309530594324</v>
      </c>
      <c r="BW29" s="39">
        <f t="shared" si="25"/>
        <v>0.1217420329606427</v>
      </c>
      <c r="BX29" s="39">
        <f t="shared" si="25"/>
        <v>0.12298309530594324</v>
      </c>
      <c r="BY29" s="39">
        <f t="shared" si="25"/>
        <v>0.1217420329606427</v>
      </c>
      <c r="BZ29" s="39">
        <f t="shared" si="25"/>
        <v>0.12298309530594324</v>
      </c>
      <c r="CA29" s="39">
        <f t="shared" si="25"/>
        <v>0.12298309530594324</v>
      </c>
      <c r="CB29" s="39">
        <f t="shared" si="25"/>
        <v>0.11925990827004158</v>
      </c>
      <c r="CC29" s="39">
        <f t="shared" si="25"/>
        <v>0.12298309530594324</v>
      </c>
      <c r="CD29" s="39">
        <f t="shared" si="25"/>
        <v>0.11372369864345205</v>
      </c>
      <c r="CE29" s="39">
        <f t="shared" si="25"/>
        <v>0.11469748317817959</v>
      </c>
      <c r="CF29" s="39">
        <f t="shared" si="25"/>
        <v>0.11372369864345205</v>
      </c>
      <c r="CG29" s="39">
        <f t="shared" si="25"/>
        <v>0.11469748317817959</v>
      </c>
      <c r="CH29" s="39">
        <f t="shared" si="25"/>
        <v>0.11469748317817959</v>
      </c>
      <c r="CI29" s="39">
        <f t="shared" si="25"/>
        <v>0.11372369864345205</v>
      </c>
      <c r="CJ29" s="39">
        <f t="shared" si="25"/>
        <v>0.11469748317817959</v>
      </c>
      <c r="CK29" s="39">
        <f t="shared" si="25"/>
        <v>0.11372369864345205</v>
      </c>
      <c r="CL29" s="39">
        <f t="shared" si="25"/>
        <v>0.11469748317817959</v>
      </c>
      <c r="CM29" s="39">
        <f t="shared" si="25"/>
        <v>0.11469748317817959</v>
      </c>
      <c r="CN29" s="39">
        <f t="shared" si="25"/>
        <v>0.11177612957399699</v>
      </c>
      <c r="CO29" s="39">
        <f t="shared" si="25"/>
        <v>0.11469748317817959</v>
      </c>
      <c r="CP29" s="39">
        <f t="shared" si="25"/>
        <v>0.11140708861448292</v>
      </c>
      <c r="CQ29" s="39">
        <f t="shared" si="25"/>
        <v>0.11230365281491149</v>
      </c>
      <c r="CR29" s="39">
        <f t="shared" si="25"/>
        <v>0.11140708861448292</v>
      </c>
      <c r="CS29" s="39">
        <f t="shared" si="25"/>
        <v>0.11230365281491149</v>
      </c>
      <c r="CT29" s="39">
        <f t="shared" si="25"/>
        <v>0.11230365281491149</v>
      </c>
      <c r="CU29" s="39">
        <f t="shared" si="25"/>
        <v>0.11140708861448292</v>
      </c>
      <c r="CV29" s="39">
        <f t="shared" si="25"/>
        <v>0.11230365281491149</v>
      </c>
      <c r="CW29" s="39">
        <f t="shared" si="25"/>
        <v>0.10423457501105442</v>
      </c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</row>
    <row r="30" spans="1:119" x14ac:dyDescent="0.3">
      <c r="A30" s="22"/>
      <c r="B30" s="2"/>
      <c r="C30" s="21" t="s">
        <v>35</v>
      </c>
      <c r="D30" s="2" t="s">
        <v>22</v>
      </c>
      <c r="E30" s="38">
        <f>SUM(G30:CW30)</f>
        <v>1.5582107464316359</v>
      </c>
      <c r="F30" s="93"/>
      <c r="G30" s="93">
        <v>0</v>
      </c>
      <c r="H30" s="93">
        <v>0</v>
      </c>
      <c r="I30" s="37">
        <v>0.3942473317974875</v>
      </c>
      <c r="J30" s="93">
        <v>0</v>
      </c>
      <c r="K30" s="93">
        <v>0</v>
      </c>
      <c r="L30" s="93">
        <v>0</v>
      </c>
      <c r="M30" s="93">
        <v>0</v>
      </c>
      <c r="N30" s="93">
        <v>0</v>
      </c>
      <c r="O30" s="93">
        <v>0</v>
      </c>
      <c r="P30" s="93">
        <v>0</v>
      </c>
      <c r="Q30" s="93">
        <v>0</v>
      </c>
      <c r="R30" s="93">
        <v>0</v>
      </c>
      <c r="S30" s="93">
        <v>0</v>
      </c>
      <c r="T30" s="93">
        <v>0</v>
      </c>
      <c r="U30" s="37">
        <v>1.4369918699186992E-2</v>
      </c>
      <c r="V30" s="37">
        <v>1.4369918699186992E-2</v>
      </c>
      <c r="W30" s="37">
        <v>1.4369918699186992E-2</v>
      </c>
      <c r="X30" s="37">
        <v>1.4369918699186992E-2</v>
      </c>
      <c r="Y30" s="37">
        <v>1.4369918699186992E-2</v>
      </c>
      <c r="Z30" s="37">
        <v>1.4369918699186992E-2</v>
      </c>
      <c r="AA30" s="37">
        <v>1.4369918699186992E-2</v>
      </c>
      <c r="AB30" s="37">
        <v>1.4369918699186992E-2</v>
      </c>
      <c r="AC30" s="37">
        <v>1.4369918699186992E-2</v>
      </c>
      <c r="AD30" s="37">
        <v>1.4369918699186992E-2</v>
      </c>
      <c r="AE30" s="37">
        <v>1.4369918699186992E-2</v>
      </c>
      <c r="AF30" s="37">
        <v>1.4369918699186992E-2</v>
      </c>
      <c r="AG30" s="37">
        <v>1.4369918699186992E-2</v>
      </c>
      <c r="AH30" s="37">
        <v>1.4369918699186992E-2</v>
      </c>
      <c r="AI30" s="37">
        <v>1.4369918699186992E-2</v>
      </c>
      <c r="AJ30" s="37">
        <v>1.4369918699186992E-2</v>
      </c>
      <c r="AK30" s="37">
        <v>1.4369918699186992E-2</v>
      </c>
      <c r="AL30" s="37">
        <v>1.4369918699186992E-2</v>
      </c>
      <c r="AM30" s="37">
        <v>1.4369918699186992E-2</v>
      </c>
      <c r="AN30" s="37">
        <v>1.4369918699186992E-2</v>
      </c>
      <c r="AO30" s="37">
        <v>1.4369918699186992E-2</v>
      </c>
      <c r="AP30" s="37">
        <v>1.4369918699186992E-2</v>
      </c>
      <c r="AQ30" s="37">
        <v>1.4369918699186992E-2</v>
      </c>
      <c r="AR30" s="37">
        <v>1.4369918699186992E-2</v>
      </c>
      <c r="AS30" s="37">
        <v>1.4369918699186992E-2</v>
      </c>
      <c r="AT30" s="37">
        <v>1.4369918699186992E-2</v>
      </c>
      <c r="AU30" s="37">
        <v>1.4369918699186992E-2</v>
      </c>
      <c r="AV30" s="37">
        <v>1.4369918699186992E-2</v>
      </c>
      <c r="AW30" s="37">
        <v>1.4369918699186992E-2</v>
      </c>
      <c r="AX30" s="37">
        <v>1.4369918699186992E-2</v>
      </c>
      <c r="AY30" s="37">
        <v>1.4369918699186992E-2</v>
      </c>
      <c r="AZ30" s="37">
        <v>1.4369918699186992E-2</v>
      </c>
      <c r="BA30" s="37">
        <v>1.4369918699186992E-2</v>
      </c>
      <c r="BB30" s="37">
        <v>1.4369918699186992E-2</v>
      </c>
      <c r="BC30" s="37">
        <v>1.4369918699186992E-2</v>
      </c>
      <c r="BD30" s="37">
        <v>1.4369918699186992E-2</v>
      </c>
      <c r="BE30" s="37">
        <v>1.4369918699186992E-2</v>
      </c>
      <c r="BF30" s="37">
        <v>1.4369918699186992E-2</v>
      </c>
      <c r="BG30" s="37">
        <v>1.4369918699186992E-2</v>
      </c>
      <c r="BH30" s="37">
        <v>1.4369918699186992E-2</v>
      </c>
      <c r="BI30" s="37">
        <v>1.4369918699186992E-2</v>
      </c>
      <c r="BJ30" s="37">
        <v>1.4369918699186992E-2</v>
      </c>
      <c r="BK30" s="37">
        <v>1.4369918699186992E-2</v>
      </c>
      <c r="BL30" s="37">
        <v>1.4369918699186992E-2</v>
      </c>
      <c r="BM30" s="37">
        <v>1.4369918699186992E-2</v>
      </c>
      <c r="BN30" s="37">
        <v>1.4369918699186992E-2</v>
      </c>
      <c r="BO30" s="37">
        <v>1.4369918699186992E-2</v>
      </c>
      <c r="BP30" s="37">
        <v>1.4369918699186992E-2</v>
      </c>
      <c r="BQ30" s="37">
        <v>1.4369918699186992E-2</v>
      </c>
      <c r="BR30" s="37">
        <v>1.4369918699186992E-2</v>
      </c>
      <c r="BS30" s="37">
        <v>1.4369918699186992E-2</v>
      </c>
      <c r="BT30" s="37">
        <v>1.4369918699186992E-2</v>
      </c>
      <c r="BU30" s="37">
        <v>1.4369918699186992E-2</v>
      </c>
      <c r="BV30" s="37">
        <v>1.4369918699186992E-2</v>
      </c>
      <c r="BW30" s="37">
        <v>1.4369918699186992E-2</v>
      </c>
      <c r="BX30" s="37">
        <v>1.4369918699186992E-2</v>
      </c>
      <c r="BY30" s="37">
        <v>1.4369918699186992E-2</v>
      </c>
      <c r="BZ30" s="37">
        <v>1.4369918699186992E-2</v>
      </c>
      <c r="CA30" s="37">
        <v>1.4369918699186992E-2</v>
      </c>
      <c r="CB30" s="37">
        <v>1.4369918699186992E-2</v>
      </c>
      <c r="CC30" s="37">
        <v>1.4369918699186992E-2</v>
      </c>
      <c r="CD30" s="37">
        <v>1.4369918699186992E-2</v>
      </c>
      <c r="CE30" s="37">
        <v>1.4369918699186992E-2</v>
      </c>
      <c r="CF30" s="37">
        <v>1.4369918699186992E-2</v>
      </c>
      <c r="CG30" s="37">
        <v>1.4369918699186992E-2</v>
      </c>
      <c r="CH30" s="37">
        <v>1.4369918699186992E-2</v>
      </c>
      <c r="CI30" s="37">
        <v>1.4369918699186992E-2</v>
      </c>
      <c r="CJ30" s="37">
        <v>1.4369918699186992E-2</v>
      </c>
      <c r="CK30" s="37">
        <v>1.4369918699186992E-2</v>
      </c>
      <c r="CL30" s="37">
        <v>1.4369918699186992E-2</v>
      </c>
      <c r="CM30" s="37">
        <v>1.4369918699186992E-2</v>
      </c>
      <c r="CN30" s="37">
        <v>1.4369918699186992E-2</v>
      </c>
      <c r="CO30" s="37">
        <v>1.4369918699186992E-2</v>
      </c>
      <c r="CP30" s="37">
        <v>1.4369918699186992E-2</v>
      </c>
      <c r="CQ30" s="37">
        <v>1.4369918699186992E-2</v>
      </c>
      <c r="CR30" s="37">
        <v>1.4369918699186992E-2</v>
      </c>
      <c r="CS30" s="37">
        <v>1.4369918699186992E-2</v>
      </c>
      <c r="CT30" s="37">
        <v>1.4369918699186992E-2</v>
      </c>
      <c r="CU30" s="37">
        <v>1.4369918699186992E-2</v>
      </c>
      <c r="CV30" s="37">
        <v>1.4369918699186992E-2</v>
      </c>
      <c r="CW30" s="37">
        <v>1.4369918699186992E-2</v>
      </c>
      <c r="CX30" s="93"/>
      <c r="CY30" s="93"/>
      <c r="CZ30" s="93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</row>
    <row r="31" spans="1:119" x14ac:dyDescent="0.3">
      <c r="A31" s="22"/>
      <c r="B31" s="2"/>
      <c r="C31" s="21" t="s">
        <v>36</v>
      </c>
      <c r="D31" s="2" t="s">
        <v>22</v>
      </c>
      <c r="E31" s="38">
        <f t="shared" ref="E31:E41" si="26">SUM(G31:CW31)</f>
        <v>1.132037356187731</v>
      </c>
      <c r="F31" s="93"/>
      <c r="G31" s="93">
        <v>0</v>
      </c>
      <c r="H31" s="93">
        <v>0</v>
      </c>
      <c r="I31" s="37">
        <v>0.11459833179748752</v>
      </c>
      <c r="J31" s="93">
        <v>0</v>
      </c>
      <c r="K31" s="93">
        <v>0</v>
      </c>
      <c r="L31" s="93">
        <v>0</v>
      </c>
      <c r="M31" s="93">
        <v>0</v>
      </c>
      <c r="N31" s="93">
        <v>0</v>
      </c>
      <c r="O31" s="93">
        <v>0</v>
      </c>
      <c r="P31" s="93">
        <v>0</v>
      </c>
      <c r="Q31" s="93">
        <v>0</v>
      </c>
      <c r="R31" s="93">
        <v>0</v>
      </c>
      <c r="S31" s="93">
        <v>0</v>
      </c>
      <c r="T31" s="93">
        <v>0</v>
      </c>
      <c r="U31" s="37">
        <v>1.2560975609756098E-2</v>
      </c>
      <c r="V31" s="37">
        <v>1.2560975609756098E-2</v>
      </c>
      <c r="W31" s="37">
        <v>1.2560975609756098E-2</v>
      </c>
      <c r="X31" s="37">
        <v>1.2560975609756098E-2</v>
      </c>
      <c r="Y31" s="37">
        <v>1.2560975609756098E-2</v>
      </c>
      <c r="Z31" s="37">
        <v>1.2560975609756098E-2</v>
      </c>
      <c r="AA31" s="37">
        <v>1.2560975609756098E-2</v>
      </c>
      <c r="AB31" s="37">
        <v>1.2560975609756098E-2</v>
      </c>
      <c r="AC31" s="37">
        <v>1.2560975609756098E-2</v>
      </c>
      <c r="AD31" s="37">
        <v>1.2560975609756098E-2</v>
      </c>
      <c r="AE31" s="37">
        <v>1.2560975609756098E-2</v>
      </c>
      <c r="AF31" s="37">
        <v>1.2560975609756098E-2</v>
      </c>
      <c r="AG31" s="37">
        <v>1.2560975609756098E-2</v>
      </c>
      <c r="AH31" s="37">
        <v>1.2560975609756098E-2</v>
      </c>
      <c r="AI31" s="37">
        <v>1.2560975609756098E-2</v>
      </c>
      <c r="AJ31" s="37">
        <v>1.2560975609756098E-2</v>
      </c>
      <c r="AK31" s="37">
        <v>1.2560975609756098E-2</v>
      </c>
      <c r="AL31" s="37">
        <v>1.2560975609756098E-2</v>
      </c>
      <c r="AM31" s="37">
        <v>1.2560975609756098E-2</v>
      </c>
      <c r="AN31" s="37">
        <v>1.2560975609756098E-2</v>
      </c>
      <c r="AO31" s="37">
        <v>1.2560975609756098E-2</v>
      </c>
      <c r="AP31" s="37">
        <v>1.2560975609756098E-2</v>
      </c>
      <c r="AQ31" s="37">
        <v>1.2560975609756098E-2</v>
      </c>
      <c r="AR31" s="37">
        <v>1.2560975609756098E-2</v>
      </c>
      <c r="AS31" s="37">
        <v>1.2560975609756098E-2</v>
      </c>
      <c r="AT31" s="37">
        <v>1.2560975609756098E-2</v>
      </c>
      <c r="AU31" s="37">
        <v>1.2560975609756098E-2</v>
      </c>
      <c r="AV31" s="37">
        <v>1.2560975609756098E-2</v>
      </c>
      <c r="AW31" s="37">
        <v>1.2560975609756098E-2</v>
      </c>
      <c r="AX31" s="37">
        <v>1.2560975609756098E-2</v>
      </c>
      <c r="AY31" s="37">
        <v>1.2560975609756098E-2</v>
      </c>
      <c r="AZ31" s="37">
        <v>1.2560975609756098E-2</v>
      </c>
      <c r="BA31" s="37">
        <v>1.2560975609756098E-2</v>
      </c>
      <c r="BB31" s="37">
        <v>1.2560975609756098E-2</v>
      </c>
      <c r="BC31" s="37">
        <v>1.2560975609756098E-2</v>
      </c>
      <c r="BD31" s="37">
        <v>1.2560975609756098E-2</v>
      </c>
      <c r="BE31" s="37">
        <v>1.2560975609756098E-2</v>
      </c>
      <c r="BF31" s="37">
        <v>1.2560975609756098E-2</v>
      </c>
      <c r="BG31" s="37">
        <v>1.2560975609756098E-2</v>
      </c>
      <c r="BH31" s="37">
        <v>1.2560975609756098E-2</v>
      </c>
      <c r="BI31" s="37">
        <v>1.2560975609756098E-2</v>
      </c>
      <c r="BJ31" s="37">
        <v>1.2560975609756098E-2</v>
      </c>
      <c r="BK31" s="37">
        <v>1.2560975609756098E-2</v>
      </c>
      <c r="BL31" s="37">
        <v>1.2560975609756098E-2</v>
      </c>
      <c r="BM31" s="37">
        <v>1.2560975609756098E-2</v>
      </c>
      <c r="BN31" s="37">
        <v>1.2560975609756098E-2</v>
      </c>
      <c r="BO31" s="37">
        <v>1.2560975609756098E-2</v>
      </c>
      <c r="BP31" s="37">
        <v>1.2560975609756098E-2</v>
      </c>
      <c r="BQ31" s="37">
        <v>1.2560975609756098E-2</v>
      </c>
      <c r="BR31" s="37">
        <v>1.2560975609756098E-2</v>
      </c>
      <c r="BS31" s="37">
        <v>1.2560975609756098E-2</v>
      </c>
      <c r="BT31" s="37">
        <v>1.2560975609756098E-2</v>
      </c>
      <c r="BU31" s="37">
        <v>1.2560975609756098E-2</v>
      </c>
      <c r="BV31" s="37">
        <v>1.2560975609756098E-2</v>
      </c>
      <c r="BW31" s="37">
        <v>1.2560975609756098E-2</v>
      </c>
      <c r="BX31" s="37">
        <v>1.2560975609756098E-2</v>
      </c>
      <c r="BY31" s="37">
        <v>1.2560975609756098E-2</v>
      </c>
      <c r="BZ31" s="37">
        <v>1.2560975609756098E-2</v>
      </c>
      <c r="CA31" s="37">
        <v>1.2560975609756098E-2</v>
      </c>
      <c r="CB31" s="37">
        <v>1.2560975609756098E-2</v>
      </c>
      <c r="CC31" s="37">
        <v>1.2560975609756098E-2</v>
      </c>
      <c r="CD31" s="37">
        <v>1.2560975609756098E-2</v>
      </c>
      <c r="CE31" s="37">
        <v>1.2560975609756098E-2</v>
      </c>
      <c r="CF31" s="37">
        <v>1.2560975609756098E-2</v>
      </c>
      <c r="CG31" s="37">
        <v>1.2560975609756098E-2</v>
      </c>
      <c r="CH31" s="37">
        <v>1.2560975609756098E-2</v>
      </c>
      <c r="CI31" s="37">
        <v>1.2560975609756098E-2</v>
      </c>
      <c r="CJ31" s="37">
        <v>1.2560975609756098E-2</v>
      </c>
      <c r="CK31" s="37">
        <v>1.2560975609756098E-2</v>
      </c>
      <c r="CL31" s="37">
        <v>1.2560975609756098E-2</v>
      </c>
      <c r="CM31" s="37">
        <v>1.2560975609756098E-2</v>
      </c>
      <c r="CN31" s="37">
        <v>1.2560975609756098E-2</v>
      </c>
      <c r="CO31" s="37">
        <v>1.2560975609756098E-2</v>
      </c>
      <c r="CP31" s="37">
        <v>1.2560975609756098E-2</v>
      </c>
      <c r="CQ31" s="37">
        <v>1.2560975609756098E-2</v>
      </c>
      <c r="CR31" s="37">
        <v>1.2560975609756098E-2</v>
      </c>
      <c r="CS31" s="37">
        <v>1.2560975609756098E-2</v>
      </c>
      <c r="CT31" s="37">
        <v>1.2560975609756098E-2</v>
      </c>
      <c r="CU31" s="37">
        <v>1.2560975609756098E-2</v>
      </c>
      <c r="CV31" s="37">
        <v>1.2560975609756098E-2</v>
      </c>
      <c r="CW31" s="37">
        <v>1.2560975609756098E-2</v>
      </c>
      <c r="CX31" s="93"/>
      <c r="CY31" s="93"/>
      <c r="CZ31" s="93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</row>
    <row r="32" spans="1:119" x14ac:dyDescent="0.3">
      <c r="A32" s="22"/>
      <c r="B32" s="2"/>
      <c r="C32" s="21" t="s">
        <v>28</v>
      </c>
      <c r="D32" s="2" t="s">
        <v>22</v>
      </c>
      <c r="E32" s="38">
        <f t="shared" si="26"/>
        <v>7.086060000000001E-2</v>
      </c>
      <c r="F32" s="93"/>
      <c r="G32" s="93">
        <v>0</v>
      </c>
      <c r="H32" s="93">
        <v>0</v>
      </c>
      <c r="I32" s="37">
        <v>7.086060000000001E-2</v>
      </c>
      <c r="J32" s="93">
        <v>0</v>
      </c>
      <c r="K32" s="93">
        <v>0</v>
      </c>
      <c r="L32" s="93">
        <v>0</v>
      </c>
      <c r="M32" s="93">
        <v>0</v>
      </c>
      <c r="N32" s="93">
        <v>0</v>
      </c>
      <c r="O32" s="93">
        <v>0</v>
      </c>
      <c r="P32" s="93">
        <v>0</v>
      </c>
      <c r="Q32" s="93">
        <v>0</v>
      </c>
      <c r="R32" s="93">
        <v>0</v>
      </c>
      <c r="S32" s="93">
        <v>0</v>
      </c>
      <c r="T32" s="93">
        <v>0</v>
      </c>
      <c r="U32" s="37">
        <v>0</v>
      </c>
      <c r="V32" s="37">
        <v>0</v>
      </c>
      <c r="W32" s="37">
        <v>0</v>
      </c>
      <c r="X32" s="37">
        <v>0</v>
      </c>
      <c r="Y32" s="37">
        <v>0</v>
      </c>
      <c r="Z32" s="37">
        <v>0</v>
      </c>
      <c r="AA32" s="37">
        <v>0</v>
      </c>
      <c r="AB32" s="37">
        <v>0</v>
      </c>
      <c r="AC32" s="37">
        <v>0</v>
      </c>
      <c r="AD32" s="37">
        <v>0</v>
      </c>
      <c r="AE32" s="37">
        <v>0</v>
      </c>
      <c r="AF32" s="37">
        <v>0</v>
      </c>
      <c r="AG32" s="37">
        <v>0</v>
      </c>
      <c r="AH32" s="37">
        <v>0</v>
      </c>
      <c r="AI32" s="37">
        <v>0</v>
      </c>
      <c r="AJ32" s="37">
        <v>0</v>
      </c>
      <c r="AK32" s="37">
        <v>0</v>
      </c>
      <c r="AL32" s="37">
        <v>0</v>
      </c>
      <c r="AM32" s="37">
        <v>0</v>
      </c>
      <c r="AN32" s="37">
        <v>0</v>
      </c>
      <c r="AO32" s="37">
        <v>0</v>
      </c>
      <c r="AP32" s="37">
        <v>0</v>
      </c>
      <c r="AQ32" s="37">
        <v>0</v>
      </c>
      <c r="AR32" s="37">
        <v>0</v>
      </c>
      <c r="AS32" s="37">
        <v>0</v>
      </c>
      <c r="AT32" s="37">
        <v>0</v>
      </c>
      <c r="AU32" s="37">
        <v>0</v>
      </c>
      <c r="AV32" s="37">
        <v>0</v>
      </c>
      <c r="AW32" s="37">
        <v>0</v>
      </c>
      <c r="AX32" s="37">
        <v>0</v>
      </c>
      <c r="AY32" s="37">
        <v>0</v>
      </c>
      <c r="AZ32" s="37">
        <v>0</v>
      </c>
      <c r="BA32" s="37">
        <v>0</v>
      </c>
      <c r="BB32" s="37">
        <v>0</v>
      </c>
      <c r="BC32" s="37">
        <v>0</v>
      </c>
      <c r="BD32" s="37">
        <v>0</v>
      </c>
      <c r="BE32" s="37">
        <v>0</v>
      </c>
      <c r="BF32" s="37">
        <v>0</v>
      </c>
      <c r="BG32" s="37">
        <v>0</v>
      </c>
      <c r="BH32" s="37">
        <v>0</v>
      </c>
      <c r="BI32" s="37">
        <v>0</v>
      </c>
      <c r="BJ32" s="37">
        <v>0</v>
      </c>
      <c r="BK32" s="37">
        <v>0</v>
      </c>
      <c r="BL32" s="37">
        <v>0</v>
      </c>
      <c r="BM32" s="37">
        <v>0</v>
      </c>
      <c r="BN32" s="37">
        <v>0</v>
      </c>
      <c r="BO32" s="37">
        <v>0</v>
      </c>
      <c r="BP32" s="37">
        <v>0</v>
      </c>
      <c r="BQ32" s="37">
        <v>0</v>
      </c>
      <c r="BR32" s="37">
        <v>0</v>
      </c>
      <c r="BS32" s="37">
        <v>0</v>
      </c>
      <c r="BT32" s="37">
        <v>0</v>
      </c>
      <c r="BU32" s="37">
        <v>0</v>
      </c>
      <c r="BV32" s="37">
        <v>0</v>
      </c>
      <c r="BW32" s="37">
        <v>0</v>
      </c>
      <c r="BX32" s="37">
        <v>0</v>
      </c>
      <c r="BY32" s="37">
        <v>0</v>
      </c>
      <c r="BZ32" s="37">
        <v>0</v>
      </c>
      <c r="CA32" s="37">
        <v>0</v>
      </c>
      <c r="CB32" s="37">
        <v>0</v>
      </c>
      <c r="CC32" s="37">
        <v>0</v>
      </c>
      <c r="CD32" s="37">
        <v>0</v>
      </c>
      <c r="CE32" s="37">
        <v>0</v>
      </c>
      <c r="CF32" s="37">
        <v>0</v>
      </c>
      <c r="CG32" s="37">
        <v>0</v>
      </c>
      <c r="CH32" s="37">
        <v>0</v>
      </c>
      <c r="CI32" s="37">
        <v>0</v>
      </c>
      <c r="CJ32" s="37">
        <v>0</v>
      </c>
      <c r="CK32" s="37">
        <v>0</v>
      </c>
      <c r="CL32" s="37">
        <v>0</v>
      </c>
      <c r="CM32" s="37">
        <v>0</v>
      </c>
      <c r="CN32" s="37">
        <v>0</v>
      </c>
      <c r="CO32" s="37">
        <v>0</v>
      </c>
      <c r="CP32" s="37">
        <v>0</v>
      </c>
      <c r="CQ32" s="37">
        <v>0</v>
      </c>
      <c r="CR32" s="37">
        <v>0</v>
      </c>
      <c r="CS32" s="37">
        <v>0</v>
      </c>
      <c r="CT32" s="37">
        <v>0</v>
      </c>
      <c r="CU32" s="37">
        <v>0</v>
      </c>
      <c r="CV32" s="37">
        <v>0</v>
      </c>
      <c r="CW32" s="37">
        <v>0</v>
      </c>
      <c r="CX32" s="93"/>
      <c r="CY32" s="93"/>
      <c r="CZ32" s="93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</row>
    <row r="33" spans="1:120" x14ac:dyDescent="0.3">
      <c r="A33" s="22"/>
      <c r="B33" s="2"/>
      <c r="C33" s="21" t="s">
        <v>37</v>
      </c>
      <c r="D33" s="2" t="s">
        <v>22</v>
      </c>
      <c r="E33" s="38">
        <f t="shared" si="26"/>
        <v>1.6140436829268279</v>
      </c>
      <c r="F33" s="93"/>
      <c r="G33" s="93">
        <v>0</v>
      </c>
      <c r="H33" s="93">
        <v>0</v>
      </c>
      <c r="I33" s="37">
        <v>0.20000100000000001</v>
      </c>
      <c r="J33" s="93">
        <v>0</v>
      </c>
      <c r="K33" s="93">
        <v>0</v>
      </c>
      <c r="L33" s="93">
        <v>0</v>
      </c>
      <c r="M33" s="93">
        <v>0</v>
      </c>
      <c r="N33" s="93">
        <v>0</v>
      </c>
      <c r="O33" s="93">
        <v>0</v>
      </c>
      <c r="P33" s="93">
        <v>0</v>
      </c>
      <c r="Q33" s="93">
        <v>0</v>
      </c>
      <c r="R33" s="93">
        <v>0</v>
      </c>
      <c r="S33" s="93">
        <v>0</v>
      </c>
      <c r="T33" s="93">
        <v>0</v>
      </c>
      <c r="U33" s="37">
        <v>1.7457317073170733E-2</v>
      </c>
      <c r="V33" s="37">
        <v>1.7457317073170733E-2</v>
      </c>
      <c r="W33" s="37">
        <v>1.7457317073170733E-2</v>
      </c>
      <c r="X33" s="37">
        <v>1.7457317073170733E-2</v>
      </c>
      <c r="Y33" s="37">
        <v>1.7457317073170733E-2</v>
      </c>
      <c r="Z33" s="37">
        <v>1.7457317073170733E-2</v>
      </c>
      <c r="AA33" s="37">
        <v>1.7457317073170733E-2</v>
      </c>
      <c r="AB33" s="37">
        <v>1.7457317073170733E-2</v>
      </c>
      <c r="AC33" s="37">
        <v>1.7457317073170733E-2</v>
      </c>
      <c r="AD33" s="37">
        <v>1.7457317073170733E-2</v>
      </c>
      <c r="AE33" s="37">
        <v>1.7457317073170733E-2</v>
      </c>
      <c r="AF33" s="37">
        <v>1.7457317073170733E-2</v>
      </c>
      <c r="AG33" s="37">
        <v>1.7457317073170733E-2</v>
      </c>
      <c r="AH33" s="37">
        <v>1.7457317073170733E-2</v>
      </c>
      <c r="AI33" s="37">
        <v>1.7457317073170733E-2</v>
      </c>
      <c r="AJ33" s="37">
        <v>1.7457317073170733E-2</v>
      </c>
      <c r="AK33" s="37">
        <v>1.7457317073170733E-2</v>
      </c>
      <c r="AL33" s="37">
        <v>1.7457317073170733E-2</v>
      </c>
      <c r="AM33" s="37">
        <v>1.7457317073170733E-2</v>
      </c>
      <c r="AN33" s="37">
        <v>1.7457317073170733E-2</v>
      </c>
      <c r="AO33" s="37">
        <v>1.7457317073170733E-2</v>
      </c>
      <c r="AP33" s="37">
        <v>1.7457317073170733E-2</v>
      </c>
      <c r="AQ33" s="37">
        <v>1.7457317073170733E-2</v>
      </c>
      <c r="AR33" s="37">
        <v>1.7457317073170733E-2</v>
      </c>
      <c r="AS33" s="37">
        <v>1.7457317073170733E-2</v>
      </c>
      <c r="AT33" s="37">
        <v>1.7457317073170733E-2</v>
      </c>
      <c r="AU33" s="37">
        <v>1.7457317073170733E-2</v>
      </c>
      <c r="AV33" s="37">
        <v>1.7457317073170733E-2</v>
      </c>
      <c r="AW33" s="37">
        <v>1.7457317073170733E-2</v>
      </c>
      <c r="AX33" s="37">
        <v>1.7457317073170733E-2</v>
      </c>
      <c r="AY33" s="37">
        <v>1.7457317073170733E-2</v>
      </c>
      <c r="AZ33" s="37">
        <v>1.7457317073170733E-2</v>
      </c>
      <c r="BA33" s="37">
        <v>1.7457317073170733E-2</v>
      </c>
      <c r="BB33" s="37">
        <v>1.7457317073170733E-2</v>
      </c>
      <c r="BC33" s="37">
        <v>1.7457317073170733E-2</v>
      </c>
      <c r="BD33" s="37">
        <v>1.7457317073170733E-2</v>
      </c>
      <c r="BE33" s="37">
        <v>1.7457317073170733E-2</v>
      </c>
      <c r="BF33" s="37">
        <v>1.7457317073170733E-2</v>
      </c>
      <c r="BG33" s="37">
        <v>1.7457317073170733E-2</v>
      </c>
      <c r="BH33" s="37">
        <v>1.7457317073170733E-2</v>
      </c>
      <c r="BI33" s="37">
        <v>1.7457317073170733E-2</v>
      </c>
      <c r="BJ33" s="37">
        <v>1.7457317073170733E-2</v>
      </c>
      <c r="BK33" s="37">
        <v>1.7457317073170733E-2</v>
      </c>
      <c r="BL33" s="37">
        <v>1.7457317073170733E-2</v>
      </c>
      <c r="BM33" s="37">
        <v>1.7457317073170733E-2</v>
      </c>
      <c r="BN33" s="37">
        <v>1.7457317073170733E-2</v>
      </c>
      <c r="BO33" s="37">
        <v>1.7457317073170733E-2</v>
      </c>
      <c r="BP33" s="37">
        <v>1.7457317073170733E-2</v>
      </c>
      <c r="BQ33" s="37">
        <v>1.7457317073170733E-2</v>
      </c>
      <c r="BR33" s="37">
        <v>1.7457317073170733E-2</v>
      </c>
      <c r="BS33" s="37">
        <v>1.7457317073170733E-2</v>
      </c>
      <c r="BT33" s="37">
        <v>1.7457317073170733E-2</v>
      </c>
      <c r="BU33" s="37">
        <v>1.7457317073170733E-2</v>
      </c>
      <c r="BV33" s="37">
        <v>1.7457317073170733E-2</v>
      </c>
      <c r="BW33" s="37">
        <v>1.7457317073170733E-2</v>
      </c>
      <c r="BX33" s="37">
        <v>1.7457317073170733E-2</v>
      </c>
      <c r="BY33" s="37">
        <v>1.7457317073170733E-2</v>
      </c>
      <c r="BZ33" s="37">
        <v>1.7457317073170733E-2</v>
      </c>
      <c r="CA33" s="37">
        <v>1.7457317073170733E-2</v>
      </c>
      <c r="CB33" s="37">
        <v>1.7457317073170733E-2</v>
      </c>
      <c r="CC33" s="37">
        <v>1.7457317073170733E-2</v>
      </c>
      <c r="CD33" s="37">
        <v>1.7457317073170733E-2</v>
      </c>
      <c r="CE33" s="37">
        <v>1.7457317073170733E-2</v>
      </c>
      <c r="CF33" s="37">
        <v>1.7457317073170733E-2</v>
      </c>
      <c r="CG33" s="37">
        <v>1.7457317073170733E-2</v>
      </c>
      <c r="CH33" s="37">
        <v>1.7457317073170733E-2</v>
      </c>
      <c r="CI33" s="37">
        <v>1.7457317073170733E-2</v>
      </c>
      <c r="CJ33" s="37">
        <v>1.7457317073170733E-2</v>
      </c>
      <c r="CK33" s="37">
        <v>1.7457317073170733E-2</v>
      </c>
      <c r="CL33" s="37">
        <v>1.7457317073170733E-2</v>
      </c>
      <c r="CM33" s="37">
        <v>1.7457317073170733E-2</v>
      </c>
      <c r="CN33" s="37">
        <v>1.7457317073170733E-2</v>
      </c>
      <c r="CO33" s="37">
        <v>1.7457317073170733E-2</v>
      </c>
      <c r="CP33" s="37">
        <v>1.7457317073170733E-2</v>
      </c>
      <c r="CQ33" s="37">
        <v>1.7457317073170733E-2</v>
      </c>
      <c r="CR33" s="37">
        <v>1.7457317073170733E-2</v>
      </c>
      <c r="CS33" s="37">
        <v>1.7457317073170733E-2</v>
      </c>
      <c r="CT33" s="37">
        <v>1.7457317073170733E-2</v>
      </c>
      <c r="CU33" s="37">
        <v>1.7457317073170733E-2</v>
      </c>
      <c r="CV33" s="37">
        <v>1.7457317073170733E-2</v>
      </c>
      <c r="CW33" s="37">
        <v>1.7457317073170733E-2</v>
      </c>
      <c r="CX33" s="93"/>
      <c r="CY33" s="93"/>
      <c r="CZ33" s="93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</row>
    <row r="34" spans="1:120" x14ac:dyDescent="0.3">
      <c r="A34" s="22"/>
      <c r="B34" s="2"/>
      <c r="C34" s="21" t="s">
        <v>38</v>
      </c>
      <c r="D34" s="2" t="s">
        <v>22</v>
      </c>
      <c r="E34" s="38">
        <f t="shared" si="26"/>
        <v>0.36154955130968286</v>
      </c>
      <c r="F34" s="93"/>
      <c r="G34" s="93">
        <v>0</v>
      </c>
      <c r="H34" s="93">
        <v>0</v>
      </c>
      <c r="I34" s="37">
        <v>0.11459833179748752</v>
      </c>
      <c r="J34" s="93">
        <v>0</v>
      </c>
      <c r="K34" s="93">
        <v>0</v>
      </c>
      <c r="L34" s="93">
        <v>0</v>
      </c>
      <c r="M34" s="93">
        <v>0</v>
      </c>
      <c r="N34" s="93">
        <v>0</v>
      </c>
      <c r="O34" s="93">
        <v>0</v>
      </c>
      <c r="P34" s="93">
        <v>0</v>
      </c>
      <c r="Q34" s="93">
        <v>0</v>
      </c>
      <c r="R34" s="93">
        <v>0</v>
      </c>
      <c r="S34" s="93">
        <v>0</v>
      </c>
      <c r="T34" s="93">
        <v>0</v>
      </c>
      <c r="U34" s="37">
        <v>3.0487804878048782E-3</v>
      </c>
      <c r="V34" s="37">
        <v>3.0487804878048782E-3</v>
      </c>
      <c r="W34" s="37">
        <v>3.0487804878048782E-3</v>
      </c>
      <c r="X34" s="37">
        <v>3.0487804878048782E-3</v>
      </c>
      <c r="Y34" s="37">
        <v>3.0487804878048782E-3</v>
      </c>
      <c r="Z34" s="37">
        <v>3.0487804878048782E-3</v>
      </c>
      <c r="AA34" s="37">
        <v>3.0487804878048782E-3</v>
      </c>
      <c r="AB34" s="37">
        <v>3.0487804878048782E-3</v>
      </c>
      <c r="AC34" s="37">
        <v>3.0487804878048782E-3</v>
      </c>
      <c r="AD34" s="37">
        <v>3.0487804878048782E-3</v>
      </c>
      <c r="AE34" s="37">
        <v>3.0487804878048782E-3</v>
      </c>
      <c r="AF34" s="37">
        <v>3.0487804878048782E-3</v>
      </c>
      <c r="AG34" s="37">
        <v>3.0487804878048782E-3</v>
      </c>
      <c r="AH34" s="37">
        <v>3.0487804878048782E-3</v>
      </c>
      <c r="AI34" s="37">
        <v>3.0487804878048782E-3</v>
      </c>
      <c r="AJ34" s="37">
        <v>3.0487804878048782E-3</v>
      </c>
      <c r="AK34" s="37">
        <v>3.0487804878048782E-3</v>
      </c>
      <c r="AL34" s="37">
        <v>3.0487804878048782E-3</v>
      </c>
      <c r="AM34" s="37">
        <v>3.0487804878048782E-3</v>
      </c>
      <c r="AN34" s="37">
        <v>3.0487804878048782E-3</v>
      </c>
      <c r="AO34" s="37">
        <v>3.0487804878048782E-3</v>
      </c>
      <c r="AP34" s="37">
        <v>3.0487804878048782E-3</v>
      </c>
      <c r="AQ34" s="37">
        <v>3.0487804878048782E-3</v>
      </c>
      <c r="AR34" s="37">
        <v>3.0487804878048782E-3</v>
      </c>
      <c r="AS34" s="37">
        <v>3.0487804878048782E-3</v>
      </c>
      <c r="AT34" s="37">
        <v>3.0487804878048782E-3</v>
      </c>
      <c r="AU34" s="37">
        <v>3.0487804878048782E-3</v>
      </c>
      <c r="AV34" s="37">
        <v>3.0487804878048782E-3</v>
      </c>
      <c r="AW34" s="37">
        <v>3.0487804878048782E-3</v>
      </c>
      <c r="AX34" s="37">
        <v>3.0487804878048782E-3</v>
      </c>
      <c r="AY34" s="37">
        <v>3.0487804878048782E-3</v>
      </c>
      <c r="AZ34" s="37">
        <v>3.0487804878048782E-3</v>
      </c>
      <c r="BA34" s="37">
        <v>3.0487804878048782E-3</v>
      </c>
      <c r="BB34" s="37">
        <v>3.0487804878048782E-3</v>
      </c>
      <c r="BC34" s="37">
        <v>3.0487804878048782E-3</v>
      </c>
      <c r="BD34" s="37">
        <v>3.0487804878048782E-3</v>
      </c>
      <c r="BE34" s="37">
        <v>3.0487804878048782E-3</v>
      </c>
      <c r="BF34" s="37">
        <v>3.0487804878048782E-3</v>
      </c>
      <c r="BG34" s="37">
        <v>3.0487804878048782E-3</v>
      </c>
      <c r="BH34" s="37">
        <v>3.0487804878048782E-3</v>
      </c>
      <c r="BI34" s="37">
        <v>3.0487804878048782E-3</v>
      </c>
      <c r="BJ34" s="37">
        <v>3.0487804878048782E-3</v>
      </c>
      <c r="BK34" s="37">
        <v>3.0487804878048782E-3</v>
      </c>
      <c r="BL34" s="37">
        <v>3.0487804878048782E-3</v>
      </c>
      <c r="BM34" s="37">
        <v>3.0487804878048782E-3</v>
      </c>
      <c r="BN34" s="37">
        <v>3.0487804878048782E-3</v>
      </c>
      <c r="BO34" s="37">
        <v>3.0487804878048782E-3</v>
      </c>
      <c r="BP34" s="37">
        <v>3.0487804878048782E-3</v>
      </c>
      <c r="BQ34" s="37">
        <v>3.0487804878048782E-3</v>
      </c>
      <c r="BR34" s="37">
        <v>3.0487804878048782E-3</v>
      </c>
      <c r="BS34" s="37">
        <v>3.0487804878048782E-3</v>
      </c>
      <c r="BT34" s="37">
        <v>3.0487804878048782E-3</v>
      </c>
      <c r="BU34" s="37">
        <v>3.0487804878048782E-3</v>
      </c>
      <c r="BV34" s="37">
        <v>3.0487804878048782E-3</v>
      </c>
      <c r="BW34" s="37">
        <v>3.0487804878048782E-3</v>
      </c>
      <c r="BX34" s="37">
        <v>3.0487804878048782E-3</v>
      </c>
      <c r="BY34" s="37">
        <v>3.0487804878048782E-3</v>
      </c>
      <c r="BZ34" s="37">
        <v>3.0487804878048782E-3</v>
      </c>
      <c r="CA34" s="37">
        <v>3.0487804878048782E-3</v>
      </c>
      <c r="CB34" s="37">
        <v>3.0487804878048782E-3</v>
      </c>
      <c r="CC34" s="37">
        <v>3.0487804878048782E-3</v>
      </c>
      <c r="CD34" s="37">
        <v>3.0487804878048782E-3</v>
      </c>
      <c r="CE34" s="37">
        <v>3.0487804878048782E-3</v>
      </c>
      <c r="CF34" s="37">
        <v>3.0487804878048782E-3</v>
      </c>
      <c r="CG34" s="37">
        <v>3.0487804878048782E-3</v>
      </c>
      <c r="CH34" s="37">
        <v>3.0487804878048782E-3</v>
      </c>
      <c r="CI34" s="37">
        <v>3.0487804878048782E-3</v>
      </c>
      <c r="CJ34" s="37">
        <v>3.0487804878048782E-3</v>
      </c>
      <c r="CK34" s="37">
        <v>3.0487804878048782E-3</v>
      </c>
      <c r="CL34" s="37">
        <v>3.0487804878048782E-3</v>
      </c>
      <c r="CM34" s="37">
        <v>3.0487804878048782E-3</v>
      </c>
      <c r="CN34" s="37">
        <v>3.0487804878048782E-3</v>
      </c>
      <c r="CO34" s="37">
        <v>3.0487804878048782E-3</v>
      </c>
      <c r="CP34" s="37">
        <v>3.0487804878048782E-3</v>
      </c>
      <c r="CQ34" s="37">
        <v>3.0487804878048782E-3</v>
      </c>
      <c r="CR34" s="37">
        <v>3.0487804878048782E-3</v>
      </c>
      <c r="CS34" s="37">
        <v>3.0487804878048782E-3</v>
      </c>
      <c r="CT34" s="37">
        <v>3.0487804878048782E-3</v>
      </c>
      <c r="CU34" s="37">
        <v>3.0487804878048782E-3</v>
      </c>
      <c r="CV34" s="37">
        <v>3.0487804878048782E-3</v>
      </c>
      <c r="CW34" s="37">
        <v>3.0487804878048782E-3</v>
      </c>
      <c r="CX34" s="93"/>
      <c r="CY34" s="93"/>
      <c r="CZ34" s="93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</row>
    <row r="35" spans="1:120" x14ac:dyDescent="0.3">
      <c r="A35" s="22"/>
      <c r="B35" s="2"/>
      <c r="C35" s="21" t="s">
        <v>39</v>
      </c>
      <c r="D35" s="2" t="s">
        <v>22</v>
      </c>
      <c r="E35" s="38">
        <f t="shared" si="26"/>
        <v>1.4481349171633393</v>
      </c>
      <c r="F35" s="93"/>
      <c r="G35" s="93">
        <v>0</v>
      </c>
      <c r="H35" s="93">
        <v>0</v>
      </c>
      <c r="I35" s="37">
        <v>0.11459833179748752</v>
      </c>
      <c r="J35" s="93">
        <v>0</v>
      </c>
      <c r="K35" s="93">
        <v>0</v>
      </c>
      <c r="L35" s="93">
        <v>0</v>
      </c>
      <c r="M35" s="93">
        <v>0</v>
      </c>
      <c r="N35" s="93">
        <v>0</v>
      </c>
      <c r="O35" s="93">
        <v>0</v>
      </c>
      <c r="P35" s="93">
        <v>0</v>
      </c>
      <c r="Q35" s="93">
        <v>0</v>
      </c>
      <c r="R35" s="93">
        <v>0</v>
      </c>
      <c r="S35" s="93">
        <v>0</v>
      </c>
      <c r="T35" s="93">
        <v>0</v>
      </c>
      <c r="U35" s="37">
        <v>1.6463414634146342E-2</v>
      </c>
      <c r="V35" s="37">
        <v>1.6463414634146342E-2</v>
      </c>
      <c r="W35" s="37">
        <v>1.6463414634146342E-2</v>
      </c>
      <c r="X35" s="37">
        <v>1.6463414634146342E-2</v>
      </c>
      <c r="Y35" s="37">
        <v>1.6463414634146342E-2</v>
      </c>
      <c r="Z35" s="37">
        <v>1.6463414634146342E-2</v>
      </c>
      <c r="AA35" s="37">
        <v>1.6463414634146342E-2</v>
      </c>
      <c r="AB35" s="37">
        <v>1.6463414634146342E-2</v>
      </c>
      <c r="AC35" s="37">
        <v>1.6463414634146342E-2</v>
      </c>
      <c r="AD35" s="37">
        <v>1.6463414634146342E-2</v>
      </c>
      <c r="AE35" s="37">
        <v>1.6463414634146342E-2</v>
      </c>
      <c r="AF35" s="37">
        <v>1.6463414634146342E-2</v>
      </c>
      <c r="AG35" s="37">
        <v>1.6463414634146342E-2</v>
      </c>
      <c r="AH35" s="37">
        <v>1.6463414634146342E-2</v>
      </c>
      <c r="AI35" s="37">
        <v>1.6463414634146342E-2</v>
      </c>
      <c r="AJ35" s="37">
        <v>1.6463414634146342E-2</v>
      </c>
      <c r="AK35" s="37">
        <v>1.6463414634146342E-2</v>
      </c>
      <c r="AL35" s="37">
        <v>1.6463414634146342E-2</v>
      </c>
      <c r="AM35" s="37">
        <v>1.6463414634146342E-2</v>
      </c>
      <c r="AN35" s="37">
        <v>1.6463414634146342E-2</v>
      </c>
      <c r="AO35" s="37">
        <v>1.6463414634146342E-2</v>
      </c>
      <c r="AP35" s="37">
        <v>1.6463414634146342E-2</v>
      </c>
      <c r="AQ35" s="37">
        <v>1.6463414634146342E-2</v>
      </c>
      <c r="AR35" s="37">
        <v>1.6463414634146342E-2</v>
      </c>
      <c r="AS35" s="37">
        <v>1.6463414634146342E-2</v>
      </c>
      <c r="AT35" s="37">
        <v>1.6463414634146342E-2</v>
      </c>
      <c r="AU35" s="37">
        <v>1.6463414634146342E-2</v>
      </c>
      <c r="AV35" s="37">
        <v>1.6463414634146342E-2</v>
      </c>
      <c r="AW35" s="37">
        <v>1.6463414634146342E-2</v>
      </c>
      <c r="AX35" s="37">
        <v>1.6463414634146342E-2</v>
      </c>
      <c r="AY35" s="37">
        <v>1.6463414634146342E-2</v>
      </c>
      <c r="AZ35" s="37">
        <v>1.6463414634146342E-2</v>
      </c>
      <c r="BA35" s="37">
        <v>1.6463414634146342E-2</v>
      </c>
      <c r="BB35" s="37">
        <v>1.6463414634146342E-2</v>
      </c>
      <c r="BC35" s="37">
        <v>1.6463414634146342E-2</v>
      </c>
      <c r="BD35" s="37">
        <v>1.6463414634146342E-2</v>
      </c>
      <c r="BE35" s="37">
        <v>1.6463414634146342E-2</v>
      </c>
      <c r="BF35" s="37">
        <v>1.6463414634146342E-2</v>
      </c>
      <c r="BG35" s="37">
        <v>1.6463414634146342E-2</v>
      </c>
      <c r="BH35" s="37">
        <v>1.6463414634146342E-2</v>
      </c>
      <c r="BI35" s="37">
        <v>1.6463414634146342E-2</v>
      </c>
      <c r="BJ35" s="37">
        <v>1.6463414634146342E-2</v>
      </c>
      <c r="BK35" s="37">
        <v>1.6463414634146342E-2</v>
      </c>
      <c r="BL35" s="37">
        <v>1.6463414634146342E-2</v>
      </c>
      <c r="BM35" s="37">
        <v>1.6463414634146342E-2</v>
      </c>
      <c r="BN35" s="37">
        <v>1.6463414634146342E-2</v>
      </c>
      <c r="BO35" s="37">
        <v>1.6463414634146342E-2</v>
      </c>
      <c r="BP35" s="37">
        <v>1.6463414634146342E-2</v>
      </c>
      <c r="BQ35" s="37">
        <v>1.6463414634146342E-2</v>
      </c>
      <c r="BR35" s="37">
        <v>1.6463414634146342E-2</v>
      </c>
      <c r="BS35" s="37">
        <v>1.6463414634146342E-2</v>
      </c>
      <c r="BT35" s="37">
        <v>1.6463414634146342E-2</v>
      </c>
      <c r="BU35" s="37">
        <v>1.6463414634146342E-2</v>
      </c>
      <c r="BV35" s="37">
        <v>1.6463414634146342E-2</v>
      </c>
      <c r="BW35" s="37">
        <v>1.6463414634146342E-2</v>
      </c>
      <c r="BX35" s="37">
        <v>1.6463414634146342E-2</v>
      </c>
      <c r="BY35" s="37">
        <v>1.6463414634146342E-2</v>
      </c>
      <c r="BZ35" s="37">
        <v>1.6463414634146342E-2</v>
      </c>
      <c r="CA35" s="37">
        <v>1.6463414634146342E-2</v>
      </c>
      <c r="CB35" s="37">
        <v>1.6463414634146342E-2</v>
      </c>
      <c r="CC35" s="37">
        <v>1.6463414634146342E-2</v>
      </c>
      <c r="CD35" s="37">
        <v>1.6463414634146342E-2</v>
      </c>
      <c r="CE35" s="37">
        <v>1.6463414634146342E-2</v>
      </c>
      <c r="CF35" s="37">
        <v>1.6463414634146342E-2</v>
      </c>
      <c r="CG35" s="37">
        <v>1.6463414634146342E-2</v>
      </c>
      <c r="CH35" s="37">
        <v>1.6463414634146342E-2</v>
      </c>
      <c r="CI35" s="37">
        <v>1.6463414634146342E-2</v>
      </c>
      <c r="CJ35" s="37">
        <v>1.6463414634146342E-2</v>
      </c>
      <c r="CK35" s="37">
        <v>1.6463414634146342E-2</v>
      </c>
      <c r="CL35" s="37">
        <v>1.6463414634146342E-2</v>
      </c>
      <c r="CM35" s="37">
        <v>1.6463414634146342E-2</v>
      </c>
      <c r="CN35" s="37">
        <v>1.6463414634146342E-2</v>
      </c>
      <c r="CO35" s="37">
        <v>1.6463414634146342E-2</v>
      </c>
      <c r="CP35" s="37">
        <v>1.6463414634146342E-2</v>
      </c>
      <c r="CQ35" s="37">
        <v>1.6463414634146342E-2</v>
      </c>
      <c r="CR35" s="37">
        <v>1.6463414634146342E-2</v>
      </c>
      <c r="CS35" s="37">
        <v>1.6463414634146342E-2</v>
      </c>
      <c r="CT35" s="37">
        <v>1.6463414634146342E-2</v>
      </c>
      <c r="CU35" s="37">
        <v>1.6463414634146342E-2</v>
      </c>
      <c r="CV35" s="37">
        <v>1.6463414634146342E-2</v>
      </c>
      <c r="CW35" s="37">
        <v>1.6463414634146342E-2</v>
      </c>
      <c r="CX35" s="93"/>
      <c r="CY35" s="93"/>
      <c r="CZ35" s="93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</row>
    <row r="36" spans="1:120" x14ac:dyDescent="0.3">
      <c r="A36" s="22"/>
      <c r="B36" s="2"/>
      <c r="C36" s="21" t="s">
        <v>40</v>
      </c>
      <c r="D36" s="2" t="s">
        <v>22</v>
      </c>
      <c r="E36" s="38">
        <f t="shared" si="26"/>
        <v>1.07828173215146E-2</v>
      </c>
      <c r="F36" s="93"/>
      <c r="G36" s="93">
        <v>0</v>
      </c>
      <c r="H36" s="93">
        <v>0</v>
      </c>
      <c r="I36" s="37">
        <v>1.07828173215146E-2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3">
        <v>0</v>
      </c>
      <c r="R36" s="93">
        <v>0</v>
      </c>
      <c r="S36" s="93">
        <v>0</v>
      </c>
      <c r="T36" s="93">
        <v>0</v>
      </c>
      <c r="U36" s="37">
        <v>0</v>
      </c>
      <c r="V36" s="37">
        <v>0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37">
        <v>0</v>
      </c>
      <c r="AD36" s="37">
        <v>0</v>
      </c>
      <c r="AE36" s="37">
        <v>0</v>
      </c>
      <c r="AF36" s="37">
        <v>0</v>
      </c>
      <c r="AG36" s="37">
        <v>0</v>
      </c>
      <c r="AH36" s="37">
        <v>0</v>
      </c>
      <c r="AI36" s="37">
        <v>0</v>
      </c>
      <c r="AJ36" s="37">
        <v>0</v>
      </c>
      <c r="AK36" s="37">
        <v>0</v>
      </c>
      <c r="AL36" s="37">
        <v>0</v>
      </c>
      <c r="AM36" s="37">
        <v>0</v>
      </c>
      <c r="AN36" s="37">
        <v>0</v>
      </c>
      <c r="AO36" s="37">
        <v>0</v>
      </c>
      <c r="AP36" s="37">
        <v>0</v>
      </c>
      <c r="AQ36" s="37">
        <v>0</v>
      </c>
      <c r="AR36" s="37">
        <v>0</v>
      </c>
      <c r="AS36" s="37">
        <v>0</v>
      </c>
      <c r="AT36" s="37">
        <v>0</v>
      </c>
      <c r="AU36" s="37">
        <v>0</v>
      </c>
      <c r="AV36" s="37">
        <v>0</v>
      </c>
      <c r="AW36" s="37">
        <v>0</v>
      </c>
      <c r="AX36" s="37">
        <v>0</v>
      </c>
      <c r="AY36" s="37">
        <v>0</v>
      </c>
      <c r="AZ36" s="37">
        <v>0</v>
      </c>
      <c r="BA36" s="37">
        <v>0</v>
      </c>
      <c r="BB36" s="37">
        <v>0</v>
      </c>
      <c r="BC36" s="37">
        <v>0</v>
      </c>
      <c r="BD36" s="37">
        <v>0</v>
      </c>
      <c r="BE36" s="37">
        <v>0</v>
      </c>
      <c r="BF36" s="37">
        <v>0</v>
      </c>
      <c r="BG36" s="37">
        <v>0</v>
      </c>
      <c r="BH36" s="37">
        <v>0</v>
      </c>
      <c r="BI36" s="37">
        <v>0</v>
      </c>
      <c r="BJ36" s="37">
        <v>0</v>
      </c>
      <c r="BK36" s="37">
        <v>0</v>
      </c>
      <c r="BL36" s="37">
        <v>0</v>
      </c>
      <c r="BM36" s="37">
        <v>0</v>
      </c>
      <c r="BN36" s="37">
        <v>0</v>
      </c>
      <c r="BO36" s="37">
        <v>0</v>
      </c>
      <c r="BP36" s="37">
        <v>0</v>
      </c>
      <c r="BQ36" s="37">
        <v>0</v>
      </c>
      <c r="BR36" s="37">
        <v>0</v>
      </c>
      <c r="BS36" s="37">
        <v>0</v>
      </c>
      <c r="BT36" s="37">
        <v>0</v>
      </c>
      <c r="BU36" s="37">
        <v>0</v>
      </c>
      <c r="BV36" s="37">
        <v>0</v>
      </c>
      <c r="BW36" s="37">
        <v>0</v>
      </c>
      <c r="BX36" s="37">
        <v>0</v>
      </c>
      <c r="BY36" s="37">
        <v>0</v>
      </c>
      <c r="BZ36" s="37">
        <v>0</v>
      </c>
      <c r="CA36" s="37">
        <v>0</v>
      </c>
      <c r="CB36" s="37">
        <v>0</v>
      </c>
      <c r="CC36" s="37">
        <v>0</v>
      </c>
      <c r="CD36" s="37">
        <v>0</v>
      </c>
      <c r="CE36" s="37">
        <v>0</v>
      </c>
      <c r="CF36" s="37">
        <v>0</v>
      </c>
      <c r="CG36" s="37">
        <v>0</v>
      </c>
      <c r="CH36" s="37">
        <v>0</v>
      </c>
      <c r="CI36" s="37">
        <v>0</v>
      </c>
      <c r="CJ36" s="37">
        <v>0</v>
      </c>
      <c r="CK36" s="37">
        <v>0</v>
      </c>
      <c r="CL36" s="37">
        <v>0</v>
      </c>
      <c r="CM36" s="37">
        <v>0</v>
      </c>
      <c r="CN36" s="37">
        <v>0</v>
      </c>
      <c r="CO36" s="37">
        <v>0</v>
      </c>
      <c r="CP36" s="37">
        <v>0</v>
      </c>
      <c r="CQ36" s="37">
        <v>0</v>
      </c>
      <c r="CR36" s="37">
        <v>0</v>
      </c>
      <c r="CS36" s="37">
        <v>0</v>
      </c>
      <c r="CT36" s="37">
        <v>0</v>
      </c>
      <c r="CU36" s="37">
        <v>0</v>
      </c>
      <c r="CV36" s="37">
        <v>0</v>
      </c>
      <c r="CW36" s="37">
        <v>0</v>
      </c>
      <c r="CX36" s="93"/>
      <c r="CY36" s="93"/>
      <c r="CZ36" s="93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</row>
    <row r="37" spans="1:120" x14ac:dyDescent="0.3">
      <c r="A37" s="22"/>
      <c r="B37" s="2"/>
      <c r="C37" s="21" t="s">
        <v>41</v>
      </c>
      <c r="D37" s="2" t="s">
        <v>22</v>
      </c>
      <c r="E37" s="38">
        <f t="shared" si="26"/>
        <v>4.3565000000000001E-3</v>
      </c>
      <c r="F37" s="93"/>
      <c r="G37" s="93">
        <v>0</v>
      </c>
      <c r="H37" s="93">
        <v>0</v>
      </c>
      <c r="I37" s="37">
        <v>4.3565000000000001E-3</v>
      </c>
      <c r="J37" s="93">
        <v>0</v>
      </c>
      <c r="K37" s="93">
        <v>0</v>
      </c>
      <c r="L37" s="93">
        <v>0</v>
      </c>
      <c r="M37" s="93">
        <v>0</v>
      </c>
      <c r="N37" s="93">
        <v>0</v>
      </c>
      <c r="O37" s="93">
        <v>0</v>
      </c>
      <c r="P37" s="93">
        <v>0</v>
      </c>
      <c r="Q37" s="93">
        <v>0</v>
      </c>
      <c r="R37" s="93">
        <v>0</v>
      </c>
      <c r="S37" s="93">
        <v>0</v>
      </c>
      <c r="T37" s="93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0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37">
        <v>0</v>
      </c>
      <c r="AK37" s="37">
        <v>0</v>
      </c>
      <c r="AL37" s="37">
        <v>0</v>
      </c>
      <c r="AM37" s="37">
        <v>0</v>
      </c>
      <c r="AN37" s="37">
        <v>0</v>
      </c>
      <c r="AO37" s="37">
        <v>0</v>
      </c>
      <c r="AP37" s="37">
        <v>0</v>
      </c>
      <c r="AQ37" s="37">
        <v>0</v>
      </c>
      <c r="AR37" s="37">
        <v>0</v>
      </c>
      <c r="AS37" s="37">
        <v>0</v>
      </c>
      <c r="AT37" s="37">
        <v>0</v>
      </c>
      <c r="AU37" s="37">
        <v>0</v>
      </c>
      <c r="AV37" s="37">
        <v>0</v>
      </c>
      <c r="AW37" s="37">
        <v>0</v>
      </c>
      <c r="AX37" s="37">
        <v>0</v>
      </c>
      <c r="AY37" s="37">
        <v>0</v>
      </c>
      <c r="AZ37" s="37">
        <v>0</v>
      </c>
      <c r="BA37" s="37">
        <v>0</v>
      </c>
      <c r="BB37" s="37">
        <v>0</v>
      </c>
      <c r="BC37" s="37">
        <v>0</v>
      </c>
      <c r="BD37" s="37">
        <v>0</v>
      </c>
      <c r="BE37" s="37">
        <v>0</v>
      </c>
      <c r="BF37" s="37">
        <v>0</v>
      </c>
      <c r="BG37" s="37">
        <v>0</v>
      </c>
      <c r="BH37" s="37">
        <v>0</v>
      </c>
      <c r="BI37" s="37">
        <v>0</v>
      </c>
      <c r="BJ37" s="37">
        <v>0</v>
      </c>
      <c r="BK37" s="37">
        <v>0</v>
      </c>
      <c r="BL37" s="37">
        <v>0</v>
      </c>
      <c r="BM37" s="37">
        <v>0</v>
      </c>
      <c r="BN37" s="37">
        <v>0</v>
      </c>
      <c r="BO37" s="37">
        <v>0</v>
      </c>
      <c r="BP37" s="37">
        <v>0</v>
      </c>
      <c r="BQ37" s="37">
        <v>0</v>
      </c>
      <c r="BR37" s="37">
        <v>0</v>
      </c>
      <c r="BS37" s="37">
        <v>0</v>
      </c>
      <c r="BT37" s="37">
        <v>0</v>
      </c>
      <c r="BU37" s="37">
        <v>0</v>
      </c>
      <c r="BV37" s="37">
        <v>0</v>
      </c>
      <c r="BW37" s="37">
        <v>0</v>
      </c>
      <c r="BX37" s="37">
        <v>0</v>
      </c>
      <c r="BY37" s="37">
        <v>0</v>
      </c>
      <c r="BZ37" s="37">
        <v>0</v>
      </c>
      <c r="CA37" s="37">
        <v>0</v>
      </c>
      <c r="CB37" s="37">
        <v>0</v>
      </c>
      <c r="CC37" s="37">
        <v>0</v>
      </c>
      <c r="CD37" s="37">
        <v>0</v>
      </c>
      <c r="CE37" s="37">
        <v>0</v>
      </c>
      <c r="CF37" s="37">
        <v>0</v>
      </c>
      <c r="CG37" s="37">
        <v>0</v>
      </c>
      <c r="CH37" s="37">
        <v>0</v>
      </c>
      <c r="CI37" s="37">
        <v>0</v>
      </c>
      <c r="CJ37" s="37">
        <v>0</v>
      </c>
      <c r="CK37" s="37">
        <v>0</v>
      </c>
      <c r="CL37" s="37">
        <v>0</v>
      </c>
      <c r="CM37" s="37">
        <v>0</v>
      </c>
      <c r="CN37" s="37">
        <v>0</v>
      </c>
      <c r="CO37" s="37">
        <v>0</v>
      </c>
      <c r="CP37" s="37">
        <v>0</v>
      </c>
      <c r="CQ37" s="37">
        <v>0</v>
      </c>
      <c r="CR37" s="37">
        <v>0</v>
      </c>
      <c r="CS37" s="37">
        <v>0</v>
      </c>
      <c r="CT37" s="37">
        <v>0</v>
      </c>
      <c r="CU37" s="37">
        <v>0</v>
      </c>
      <c r="CV37" s="37">
        <v>0</v>
      </c>
      <c r="CW37" s="37">
        <v>0</v>
      </c>
      <c r="CX37" s="93"/>
      <c r="CY37" s="93"/>
      <c r="CZ37" s="93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</row>
    <row r="38" spans="1:120" x14ac:dyDescent="0.3">
      <c r="A38" s="22"/>
      <c r="B38" s="2"/>
      <c r="C38" s="21" t="s">
        <v>42</v>
      </c>
      <c r="D38" s="2" t="s">
        <v>22</v>
      </c>
      <c r="E38" s="38">
        <f t="shared" si="26"/>
        <v>0.55334995121951247</v>
      </c>
      <c r="F38" s="93"/>
      <c r="G38" s="93">
        <v>0</v>
      </c>
      <c r="H38" s="93">
        <v>0</v>
      </c>
      <c r="I38" s="37">
        <v>0.15822800000000001</v>
      </c>
      <c r="J38" s="93">
        <v>0</v>
      </c>
      <c r="K38" s="93">
        <v>0</v>
      </c>
      <c r="L38" s="93">
        <v>0</v>
      </c>
      <c r="M38" s="93">
        <v>0</v>
      </c>
      <c r="N38" s="93">
        <v>0</v>
      </c>
      <c r="O38" s="93">
        <v>0</v>
      </c>
      <c r="P38" s="93">
        <v>0</v>
      </c>
      <c r="Q38" s="93">
        <v>0</v>
      </c>
      <c r="R38" s="93">
        <v>0</v>
      </c>
      <c r="S38" s="93">
        <v>0</v>
      </c>
      <c r="T38" s="93">
        <v>0</v>
      </c>
      <c r="U38" s="37">
        <v>4.8780487804878049E-3</v>
      </c>
      <c r="V38" s="37">
        <v>4.8780487804878049E-3</v>
      </c>
      <c r="W38" s="37">
        <v>4.8780487804878049E-3</v>
      </c>
      <c r="X38" s="37">
        <v>4.8780487804878049E-3</v>
      </c>
      <c r="Y38" s="37">
        <v>4.8780487804878049E-3</v>
      </c>
      <c r="Z38" s="37">
        <v>4.8780487804878049E-3</v>
      </c>
      <c r="AA38" s="37">
        <v>4.8780487804878049E-3</v>
      </c>
      <c r="AB38" s="37">
        <v>4.8780487804878049E-3</v>
      </c>
      <c r="AC38" s="37">
        <v>4.8780487804878049E-3</v>
      </c>
      <c r="AD38" s="37">
        <v>4.8780487804878049E-3</v>
      </c>
      <c r="AE38" s="37">
        <v>4.8780487804878049E-3</v>
      </c>
      <c r="AF38" s="37">
        <v>4.8780487804878049E-3</v>
      </c>
      <c r="AG38" s="37">
        <v>4.8780487804878049E-3</v>
      </c>
      <c r="AH38" s="37">
        <v>4.8780487804878049E-3</v>
      </c>
      <c r="AI38" s="37">
        <v>4.8780487804878049E-3</v>
      </c>
      <c r="AJ38" s="37">
        <v>4.8780487804878049E-3</v>
      </c>
      <c r="AK38" s="37">
        <v>4.8780487804878049E-3</v>
      </c>
      <c r="AL38" s="37">
        <v>4.8780487804878049E-3</v>
      </c>
      <c r="AM38" s="37">
        <v>4.8780487804878049E-3</v>
      </c>
      <c r="AN38" s="37">
        <v>4.8780487804878049E-3</v>
      </c>
      <c r="AO38" s="37">
        <v>4.8780487804878049E-3</v>
      </c>
      <c r="AP38" s="37">
        <v>4.8780487804878049E-3</v>
      </c>
      <c r="AQ38" s="37">
        <v>4.8780487804878049E-3</v>
      </c>
      <c r="AR38" s="37">
        <v>4.8780487804878049E-3</v>
      </c>
      <c r="AS38" s="37">
        <v>4.8780487804878049E-3</v>
      </c>
      <c r="AT38" s="37">
        <v>4.8780487804878049E-3</v>
      </c>
      <c r="AU38" s="37">
        <v>4.8780487804878049E-3</v>
      </c>
      <c r="AV38" s="37">
        <v>4.8780487804878049E-3</v>
      </c>
      <c r="AW38" s="37">
        <v>4.8780487804878049E-3</v>
      </c>
      <c r="AX38" s="37">
        <v>4.8780487804878049E-3</v>
      </c>
      <c r="AY38" s="37">
        <v>4.8780487804878049E-3</v>
      </c>
      <c r="AZ38" s="37">
        <v>4.8780487804878049E-3</v>
      </c>
      <c r="BA38" s="37">
        <v>4.8780487804878049E-3</v>
      </c>
      <c r="BB38" s="37">
        <v>4.8780487804878049E-3</v>
      </c>
      <c r="BC38" s="37">
        <v>4.8780487804878049E-3</v>
      </c>
      <c r="BD38" s="37">
        <v>4.8780487804878049E-3</v>
      </c>
      <c r="BE38" s="37">
        <v>4.8780487804878049E-3</v>
      </c>
      <c r="BF38" s="37">
        <v>4.8780487804878049E-3</v>
      </c>
      <c r="BG38" s="37">
        <v>4.8780487804878049E-3</v>
      </c>
      <c r="BH38" s="37">
        <v>4.8780487804878049E-3</v>
      </c>
      <c r="BI38" s="37">
        <v>4.8780487804878049E-3</v>
      </c>
      <c r="BJ38" s="37">
        <v>4.8780487804878049E-3</v>
      </c>
      <c r="BK38" s="37">
        <v>4.8780487804878049E-3</v>
      </c>
      <c r="BL38" s="37">
        <v>4.8780487804878049E-3</v>
      </c>
      <c r="BM38" s="37">
        <v>4.8780487804878049E-3</v>
      </c>
      <c r="BN38" s="37">
        <v>4.8780487804878049E-3</v>
      </c>
      <c r="BO38" s="37">
        <v>4.8780487804878049E-3</v>
      </c>
      <c r="BP38" s="37">
        <v>4.8780487804878049E-3</v>
      </c>
      <c r="BQ38" s="37">
        <v>4.8780487804878049E-3</v>
      </c>
      <c r="BR38" s="37">
        <v>4.8780487804878049E-3</v>
      </c>
      <c r="BS38" s="37">
        <v>4.8780487804878049E-3</v>
      </c>
      <c r="BT38" s="37">
        <v>4.8780487804878049E-3</v>
      </c>
      <c r="BU38" s="37">
        <v>4.8780487804878049E-3</v>
      </c>
      <c r="BV38" s="37">
        <v>4.8780487804878049E-3</v>
      </c>
      <c r="BW38" s="37">
        <v>4.8780487804878049E-3</v>
      </c>
      <c r="BX38" s="37">
        <v>4.8780487804878049E-3</v>
      </c>
      <c r="BY38" s="37">
        <v>4.8780487804878049E-3</v>
      </c>
      <c r="BZ38" s="37">
        <v>4.8780487804878049E-3</v>
      </c>
      <c r="CA38" s="37">
        <v>4.8780487804878049E-3</v>
      </c>
      <c r="CB38" s="37">
        <v>4.8780487804878049E-3</v>
      </c>
      <c r="CC38" s="37">
        <v>4.8780487804878049E-3</v>
      </c>
      <c r="CD38" s="37">
        <v>4.8780487804878049E-3</v>
      </c>
      <c r="CE38" s="37">
        <v>4.8780487804878049E-3</v>
      </c>
      <c r="CF38" s="37">
        <v>4.8780487804878049E-3</v>
      </c>
      <c r="CG38" s="37">
        <v>4.8780487804878049E-3</v>
      </c>
      <c r="CH38" s="37">
        <v>4.8780487804878049E-3</v>
      </c>
      <c r="CI38" s="37">
        <v>4.8780487804878049E-3</v>
      </c>
      <c r="CJ38" s="37">
        <v>4.8780487804878049E-3</v>
      </c>
      <c r="CK38" s="37">
        <v>4.8780487804878049E-3</v>
      </c>
      <c r="CL38" s="37">
        <v>4.8780487804878049E-3</v>
      </c>
      <c r="CM38" s="37">
        <v>4.8780487804878049E-3</v>
      </c>
      <c r="CN38" s="37">
        <v>4.8780487804878049E-3</v>
      </c>
      <c r="CO38" s="37">
        <v>4.8780487804878049E-3</v>
      </c>
      <c r="CP38" s="37">
        <v>4.8780487804878049E-3</v>
      </c>
      <c r="CQ38" s="37">
        <v>4.8780487804878049E-3</v>
      </c>
      <c r="CR38" s="37">
        <v>4.8780487804878049E-3</v>
      </c>
      <c r="CS38" s="37">
        <v>4.8780487804878049E-3</v>
      </c>
      <c r="CT38" s="37">
        <v>4.8780487804878049E-3</v>
      </c>
      <c r="CU38" s="37">
        <v>4.8780487804878049E-3</v>
      </c>
      <c r="CV38" s="37">
        <v>4.8780487804878049E-3</v>
      </c>
      <c r="CW38" s="37">
        <v>4.8780487804878049E-3</v>
      </c>
      <c r="CX38" s="93"/>
      <c r="CY38" s="93"/>
      <c r="CZ38" s="93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</row>
    <row r="39" spans="1:120" x14ac:dyDescent="0.3">
      <c r="A39" s="22"/>
      <c r="B39" s="2">
        <v>0.2</v>
      </c>
      <c r="C39" s="21" t="s">
        <v>32</v>
      </c>
      <c r="D39" s="2" t="s">
        <v>22</v>
      </c>
      <c r="E39" s="38">
        <f t="shared" si="22"/>
        <v>0.17706575946431591</v>
      </c>
      <c r="F39" s="37"/>
      <c r="G39" s="37">
        <f>$B39*(((G$84+(G$85*35.3/10^6)*1000/6))/10^6)*G$3</f>
        <v>0</v>
      </c>
      <c r="H39" s="37">
        <f t="shared" ref="H39:V39" si="27">$B39*(((H$84+(H$85*35.3/10^6)*1000/6))/10^6)*H$3</f>
        <v>0</v>
      </c>
      <c r="I39" s="37">
        <v>2.095E-2</v>
      </c>
      <c r="J39" s="37">
        <f t="shared" si="27"/>
        <v>0</v>
      </c>
      <c r="K39" s="37">
        <f t="shared" si="27"/>
        <v>0</v>
      </c>
      <c r="L39" s="37">
        <f t="shared" si="27"/>
        <v>0</v>
      </c>
      <c r="M39" s="37">
        <f t="shared" si="27"/>
        <v>0</v>
      </c>
      <c r="N39" s="93">
        <v>0</v>
      </c>
      <c r="O39" s="93">
        <v>0</v>
      </c>
      <c r="P39" s="93">
        <v>0</v>
      </c>
      <c r="Q39" s="93">
        <v>0</v>
      </c>
      <c r="R39" s="93">
        <v>0</v>
      </c>
      <c r="S39" s="93">
        <v>0</v>
      </c>
      <c r="T39" s="93">
        <v>0</v>
      </c>
      <c r="U39" s="37">
        <f t="shared" si="27"/>
        <v>1.1779129348619298E-3</v>
      </c>
      <c r="V39" s="37">
        <f t="shared" si="27"/>
        <v>1.8000173285241199E-3</v>
      </c>
      <c r="W39" s="37">
        <f t="shared" ref="W39:CH39" si="28">$B39*(((W$84+(W$85*35.3/10^6)*1000/6))/10^6)*W$3</f>
        <v>1.8600179061415906E-3</v>
      </c>
      <c r="X39" s="37">
        <f t="shared" si="28"/>
        <v>1.8000173285241199E-3</v>
      </c>
      <c r="Y39" s="37">
        <f t="shared" si="28"/>
        <v>1.8600179061415906E-3</v>
      </c>
      <c r="Z39" s="37">
        <f t="shared" si="28"/>
        <v>1.8600179061415906E-3</v>
      </c>
      <c r="AA39" s="37">
        <f t="shared" si="28"/>
        <v>1.8000173285241199E-3</v>
      </c>
      <c r="AB39" s="37">
        <f t="shared" si="28"/>
        <v>1.8600179061415906E-3</v>
      </c>
      <c r="AC39" s="37">
        <f t="shared" si="28"/>
        <v>1.8000173285241199E-3</v>
      </c>
      <c r="AD39" s="37">
        <f t="shared" si="28"/>
        <v>1.8600179061415906E-3</v>
      </c>
      <c r="AE39" s="37">
        <f t="shared" si="28"/>
        <v>1.8600179061415906E-3</v>
      </c>
      <c r="AF39" s="37">
        <f t="shared" si="28"/>
        <v>1.6800161732891787E-3</v>
      </c>
      <c r="AG39" s="37">
        <f t="shared" si="28"/>
        <v>1.8600179061415906E-3</v>
      </c>
      <c r="AH39" s="37">
        <f t="shared" si="28"/>
        <v>2.5902544122699397E-3</v>
      </c>
      <c r="AI39" s="37">
        <f t="shared" si="28"/>
        <v>2.6765962260122708E-3</v>
      </c>
      <c r="AJ39" s="37">
        <f t="shared" si="28"/>
        <v>2.5902544122699397E-3</v>
      </c>
      <c r="AK39" s="37">
        <f t="shared" si="28"/>
        <v>2.6765962260122708E-3</v>
      </c>
      <c r="AL39" s="37">
        <f t="shared" si="28"/>
        <v>2.6765962260122708E-3</v>
      </c>
      <c r="AM39" s="37">
        <f t="shared" si="28"/>
        <v>2.5902544122699397E-3</v>
      </c>
      <c r="AN39" s="37">
        <f t="shared" si="28"/>
        <v>2.6765962260122708E-3</v>
      </c>
      <c r="AO39" s="37">
        <f t="shared" si="28"/>
        <v>2.5902544122699397E-3</v>
      </c>
      <c r="AP39" s="37">
        <f t="shared" si="28"/>
        <v>2.6765962260122708E-3</v>
      </c>
      <c r="AQ39" s="37">
        <f t="shared" si="28"/>
        <v>2.6765962260122708E-3</v>
      </c>
      <c r="AR39" s="37">
        <f t="shared" si="28"/>
        <v>2.4175707847852771E-3</v>
      </c>
      <c r="AS39" s="37">
        <f t="shared" si="28"/>
        <v>2.6765962260122708E-3</v>
      </c>
      <c r="AT39" s="37">
        <f t="shared" si="28"/>
        <v>2.4615706273203126E-3</v>
      </c>
      <c r="AU39" s="37">
        <f t="shared" si="28"/>
        <v>2.543622981564323E-3</v>
      </c>
      <c r="AV39" s="37">
        <f t="shared" si="28"/>
        <v>2.4615706273203126E-3</v>
      </c>
      <c r="AW39" s="37">
        <f t="shared" si="28"/>
        <v>2.543622981564323E-3</v>
      </c>
      <c r="AX39" s="37">
        <f t="shared" si="28"/>
        <v>2.543622981564323E-3</v>
      </c>
      <c r="AY39" s="37">
        <f t="shared" si="28"/>
        <v>2.4615706273203126E-3</v>
      </c>
      <c r="AZ39" s="37">
        <f t="shared" si="28"/>
        <v>2.543622981564323E-3</v>
      </c>
      <c r="BA39" s="37">
        <f t="shared" si="28"/>
        <v>2.4615706273203126E-3</v>
      </c>
      <c r="BB39" s="37">
        <f t="shared" si="28"/>
        <v>2.543622981564323E-3</v>
      </c>
      <c r="BC39" s="37">
        <f t="shared" si="28"/>
        <v>2.543622981564323E-3</v>
      </c>
      <c r="BD39" s="37">
        <f t="shared" si="28"/>
        <v>2.2974659188322918E-3</v>
      </c>
      <c r="BE39" s="37">
        <f t="shared" si="28"/>
        <v>2.543622981564323E-3</v>
      </c>
      <c r="BF39" s="37">
        <f t="shared" si="28"/>
        <v>2.1217807486179777E-3</v>
      </c>
      <c r="BG39" s="37">
        <f t="shared" si="28"/>
        <v>2.19250677357191E-3</v>
      </c>
      <c r="BH39" s="37">
        <f t="shared" si="28"/>
        <v>2.1217807486179777E-3</v>
      </c>
      <c r="BI39" s="37">
        <f t="shared" si="28"/>
        <v>2.19250677357191E-3</v>
      </c>
      <c r="BJ39" s="37">
        <f t="shared" si="28"/>
        <v>2.19250677357191E-3</v>
      </c>
      <c r="BK39" s="37">
        <f t="shared" si="28"/>
        <v>2.1217807486179777E-3</v>
      </c>
      <c r="BL39" s="37">
        <f t="shared" si="28"/>
        <v>2.19250677357191E-3</v>
      </c>
      <c r="BM39" s="37">
        <f t="shared" si="28"/>
        <v>2.1217807486179777E-3</v>
      </c>
      <c r="BN39" s="37">
        <f t="shared" si="28"/>
        <v>2.19250677357191E-3</v>
      </c>
      <c r="BO39" s="37">
        <f t="shared" si="28"/>
        <v>2.19250677357191E-3</v>
      </c>
      <c r="BP39" s="37">
        <f t="shared" si="28"/>
        <v>2.051054723664045E-3</v>
      </c>
      <c r="BQ39" s="37">
        <f t="shared" si="28"/>
        <v>2.19250677357191E-3</v>
      </c>
      <c r="BR39" s="37">
        <f t="shared" si="28"/>
        <v>1.5871227876670582E-3</v>
      </c>
      <c r="BS39" s="37">
        <f t="shared" si="28"/>
        <v>1.6400268805892935E-3</v>
      </c>
      <c r="BT39" s="37">
        <f t="shared" si="28"/>
        <v>1.5871227876670582E-3</v>
      </c>
      <c r="BU39" s="37">
        <f t="shared" si="28"/>
        <v>1.6400268805892935E-3</v>
      </c>
      <c r="BV39" s="37">
        <f t="shared" si="28"/>
        <v>1.6400268805892935E-3</v>
      </c>
      <c r="BW39" s="37">
        <f t="shared" si="28"/>
        <v>1.5871227876670582E-3</v>
      </c>
      <c r="BX39" s="37">
        <f t="shared" si="28"/>
        <v>1.6400268805892935E-3</v>
      </c>
      <c r="BY39" s="37">
        <f t="shared" si="28"/>
        <v>1.5871227876670582E-3</v>
      </c>
      <c r="BZ39" s="37">
        <f t="shared" si="28"/>
        <v>1.6400268805892935E-3</v>
      </c>
      <c r="CA39" s="37">
        <f t="shared" si="28"/>
        <v>1.6400268805892935E-3</v>
      </c>
      <c r="CB39" s="37">
        <f t="shared" si="28"/>
        <v>1.4813146018225877E-3</v>
      </c>
      <c r="CC39" s="37">
        <f t="shared" si="28"/>
        <v>1.6400268805892935E-3</v>
      </c>
      <c r="CD39" s="37">
        <f t="shared" si="28"/>
        <v>1.350675346162241E-3</v>
      </c>
      <c r="CE39" s="37">
        <f t="shared" si="28"/>
        <v>1.3956978577009825E-3</v>
      </c>
      <c r="CF39" s="37">
        <f t="shared" si="28"/>
        <v>1.350675346162241E-3</v>
      </c>
      <c r="CG39" s="37">
        <f t="shared" si="28"/>
        <v>1.3956978577009825E-3</v>
      </c>
      <c r="CH39" s="37">
        <f t="shared" si="28"/>
        <v>1.3956978577009825E-3</v>
      </c>
      <c r="CI39" s="37">
        <f t="shared" ref="CI39:CW39" si="29">$B39*(((CI$84+(CI$85*35.3/10^6)*1000/6))/10^6)*CI$3</f>
        <v>1.350675346162241E-3</v>
      </c>
      <c r="CJ39" s="37">
        <f t="shared" si="29"/>
        <v>1.3956978577009825E-3</v>
      </c>
      <c r="CK39" s="37">
        <f t="shared" si="29"/>
        <v>1.350675346162241E-3</v>
      </c>
      <c r="CL39" s="37">
        <f t="shared" si="29"/>
        <v>1.3956978577009825E-3</v>
      </c>
      <c r="CM39" s="37">
        <f t="shared" si="29"/>
        <v>1.3956978577009825E-3</v>
      </c>
      <c r="CN39" s="37">
        <f t="shared" si="29"/>
        <v>1.2606303230847584E-3</v>
      </c>
      <c r="CO39" s="37">
        <f t="shared" si="29"/>
        <v>1.3956978577009825E-3</v>
      </c>
      <c r="CP39" s="37">
        <f t="shared" si="29"/>
        <v>1.2641731299999999E-3</v>
      </c>
      <c r="CQ39" s="37">
        <f t="shared" si="29"/>
        <v>1.3063122343333333E-3</v>
      </c>
      <c r="CR39" s="37">
        <f t="shared" si="29"/>
        <v>1.2641731299999999E-3</v>
      </c>
      <c r="CS39" s="37">
        <f t="shared" si="29"/>
        <v>1.3063122343333333E-3</v>
      </c>
      <c r="CT39" s="37">
        <f t="shared" si="29"/>
        <v>1.3063122343333333E-3</v>
      </c>
      <c r="CU39" s="37">
        <f t="shared" si="29"/>
        <v>1.2641731299999999E-3</v>
      </c>
      <c r="CV39" s="37">
        <f t="shared" si="29"/>
        <v>1.3063122343333333E-3</v>
      </c>
      <c r="CW39" s="37">
        <f t="shared" si="29"/>
        <v>9.2706029533333326E-4</v>
      </c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</row>
    <row r="40" spans="1:120" x14ac:dyDescent="0.3">
      <c r="A40" s="22"/>
      <c r="B40" s="2"/>
      <c r="C40" s="21" t="s">
        <v>43</v>
      </c>
      <c r="D40" s="2" t="s">
        <v>22</v>
      </c>
      <c r="E40" s="38">
        <f t="shared" si="26"/>
        <v>0.32688037829712457</v>
      </c>
      <c r="F40" s="93"/>
      <c r="G40" s="93">
        <f t="shared" ref="G40:V45" si="30">$B40*(((G$84+(G$85*35.3/10^6)*1000/6))/10^6)*G$3</f>
        <v>0</v>
      </c>
      <c r="H40" s="93">
        <v>0</v>
      </c>
      <c r="I40" s="37">
        <v>1.07828173215146E-2</v>
      </c>
      <c r="J40" s="93">
        <v>0</v>
      </c>
      <c r="K40" s="93">
        <v>0</v>
      </c>
      <c r="L40" s="93">
        <v>0</v>
      </c>
      <c r="M40" s="93">
        <v>0</v>
      </c>
      <c r="N40" s="93">
        <v>0</v>
      </c>
      <c r="O40" s="93">
        <v>0</v>
      </c>
      <c r="P40" s="93">
        <v>0</v>
      </c>
      <c r="Q40" s="93">
        <v>0</v>
      </c>
      <c r="R40" s="93">
        <v>0</v>
      </c>
      <c r="S40" s="93">
        <v>0</v>
      </c>
      <c r="T40" s="93">
        <v>0</v>
      </c>
      <c r="U40" s="37">
        <v>3.9024390243902439E-3</v>
      </c>
      <c r="V40" s="37">
        <v>3.9024390243902439E-3</v>
      </c>
      <c r="W40" s="37">
        <v>3.9024390243902439E-3</v>
      </c>
      <c r="X40" s="37">
        <v>3.9024390243902439E-3</v>
      </c>
      <c r="Y40" s="37">
        <v>3.9024390243902439E-3</v>
      </c>
      <c r="Z40" s="37">
        <v>3.9024390243902439E-3</v>
      </c>
      <c r="AA40" s="37">
        <v>3.9024390243902439E-3</v>
      </c>
      <c r="AB40" s="37">
        <v>3.9024390243902439E-3</v>
      </c>
      <c r="AC40" s="37">
        <v>3.9024390243902439E-3</v>
      </c>
      <c r="AD40" s="37">
        <v>3.9024390243902439E-3</v>
      </c>
      <c r="AE40" s="37">
        <v>3.9024390243902439E-3</v>
      </c>
      <c r="AF40" s="37">
        <v>3.9024390243902439E-3</v>
      </c>
      <c r="AG40" s="37">
        <v>3.9024390243902439E-3</v>
      </c>
      <c r="AH40" s="37">
        <v>3.9024390243902439E-3</v>
      </c>
      <c r="AI40" s="37">
        <v>3.9024390243902439E-3</v>
      </c>
      <c r="AJ40" s="37">
        <v>3.9024390243902439E-3</v>
      </c>
      <c r="AK40" s="37">
        <v>3.9024390243902439E-3</v>
      </c>
      <c r="AL40" s="37">
        <v>3.9024390243902439E-3</v>
      </c>
      <c r="AM40" s="37">
        <v>3.9024390243902439E-3</v>
      </c>
      <c r="AN40" s="37">
        <v>3.9024390243902439E-3</v>
      </c>
      <c r="AO40" s="37">
        <v>3.9024390243902439E-3</v>
      </c>
      <c r="AP40" s="37">
        <v>3.9024390243902439E-3</v>
      </c>
      <c r="AQ40" s="37">
        <v>3.9024390243902439E-3</v>
      </c>
      <c r="AR40" s="37">
        <v>3.9024390243902439E-3</v>
      </c>
      <c r="AS40" s="37">
        <v>3.9024390243902439E-3</v>
      </c>
      <c r="AT40" s="37">
        <v>3.9024390243902439E-3</v>
      </c>
      <c r="AU40" s="37">
        <v>3.9024390243902439E-3</v>
      </c>
      <c r="AV40" s="37">
        <v>3.9024390243902439E-3</v>
      </c>
      <c r="AW40" s="37">
        <v>3.9024390243902439E-3</v>
      </c>
      <c r="AX40" s="37">
        <v>3.9024390243902439E-3</v>
      </c>
      <c r="AY40" s="37">
        <v>3.9024390243902439E-3</v>
      </c>
      <c r="AZ40" s="37">
        <v>3.9024390243902439E-3</v>
      </c>
      <c r="BA40" s="37">
        <v>3.9024390243902439E-3</v>
      </c>
      <c r="BB40" s="37">
        <v>3.9024390243902439E-3</v>
      </c>
      <c r="BC40" s="37">
        <v>3.9024390243902439E-3</v>
      </c>
      <c r="BD40" s="37">
        <v>3.9024390243902439E-3</v>
      </c>
      <c r="BE40" s="37">
        <v>3.9024390243902439E-3</v>
      </c>
      <c r="BF40" s="37">
        <v>3.9024390243902439E-3</v>
      </c>
      <c r="BG40" s="37">
        <v>3.9024390243902439E-3</v>
      </c>
      <c r="BH40" s="37">
        <v>3.9024390243902439E-3</v>
      </c>
      <c r="BI40" s="37">
        <v>3.9024390243902439E-3</v>
      </c>
      <c r="BJ40" s="37">
        <v>3.9024390243902439E-3</v>
      </c>
      <c r="BK40" s="37">
        <v>3.9024390243902439E-3</v>
      </c>
      <c r="BL40" s="37">
        <v>3.9024390243902439E-3</v>
      </c>
      <c r="BM40" s="37">
        <v>3.9024390243902439E-3</v>
      </c>
      <c r="BN40" s="37">
        <v>3.9024390243902439E-3</v>
      </c>
      <c r="BO40" s="37">
        <v>3.9024390243902439E-3</v>
      </c>
      <c r="BP40" s="37">
        <v>3.9024390243902439E-3</v>
      </c>
      <c r="BQ40" s="37">
        <v>3.9024390243902439E-3</v>
      </c>
      <c r="BR40" s="37">
        <v>3.9024390243902439E-3</v>
      </c>
      <c r="BS40" s="37">
        <v>3.9024390243902439E-3</v>
      </c>
      <c r="BT40" s="37">
        <v>3.9024390243902439E-3</v>
      </c>
      <c r="BU40" s="37">
        <v>3.9024390243902439E-3</v>
      </c>
      <c r="BV40" s="37">
        <v>3.9024390243902439E-3</v>
      </c>
      <c r="BW40" s="37">
        <v>3.9024390243902439E-3</v>
      </c>
      <c r="BX40" s="37">
        <v>3.9024390243902439E-3</v>
      </c>
      <c r="BY40" s="37">
        <v>3.9024390243902439E-3</v>
      </c>
      <c r="BZ40" s="37">
        <v>3.9024390243902439E-3</v>
      </c>
      <c r="CA40" s="37">
        <v>3.9024390243902439E-3</v>
      </c>
      <c r="CB40" s="37">
        <v>3.9024390243902439E-3</v>
      </c>
      <c r="CC40" s="37">
        <v>3.9024390243902439E-3</v>
      </c>
      <c r="CD40" s="37">
        <v>3.9024390243902439E-3</v>
      </c>
      <c r="CE40" s="37">
        <v>3.9024390243902439E-3</v>
      </c>
      <c r="CF40" s="37">
        <v>3.9024390243902439E-3</v>
      </c>
      <c r="CG40" s="37">
        <v>3.9024390243902439E-3</v>
      </c>
      <c r="CH40" s="37">
        <v>3.9024390243902439E-3</v>
      </c>
      <c r="CI40" s="37">
        <v>3.9024390243902439E-3</v>
      </c>
      <c r="CJ40" s="37">
        <v>3.9024390243902439E-3</v>
      </c>
      <c r="CK40" s="37">
        <v>3.9024390243902439E-3</v>
      </c>
      <c r="CL40" s="37">
        <v>3.9024390243902439E-3</v>
      </c>
      <c r="CM40" s="37">
        <v>3.9024390243902439E-3</v>
      </c>
      <c r="CN40" s="37">
        <v>3.9024390243902439E-3</v>
      </c>
      <c r="CO40" s="37">
        <v>3.9024390243902439E-3</v>
      </c>
      <c r="CP40" s="37">
        <v>3.9024390243902439E-3</v>
      </c>
      <c r="CQ40" s="37">
        <v>3.9024390243902439E-3</v>
      </c>
      <c r="CR40" s="37">
        <v>3.9024390243902439E-3</v>
      </c>
      <c r="CS40" s="37">
        <v>3.9024390243902439E-3</v>
      </c>
      <c r="CT40" s="37">
        <v>3.9024390243902439E-3</v>
      </c>
      <c r="CU40" s="37">
        <v>3.9024390243902439E-3</v>
      </c>
      <c r="CV40" s="37">
        <v>3.9024390243902439E-3</v>
      </c>
      <c r="CW40" s="37">
        <v>3.9024390243902439E-3</v>
      </c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3"/>
      <c r="DN40" s="93"/>
      <c r="DO40" s="93">
        <f>0.13*80</f>
        <v>10.4</v>
      </c>
      <c r="DP40" s="94"/>
    </row>
    <row r="41" spans="1:120" x14ac:dyDescent="0.3">
      <c r="A41" s="22"/>
      <c r="B41" s="2"/>
      <c r="C41" s="21" t="s">
        <v>44</v>
      </c>
      <c r="D41" s="2" t="s">
        <v>22</v>
      </c>
      <c r="E41" s="38">
        <f t="shared" si="26"/>
        <v>0.94919745146785672</v>
      </c>
      <c r="F41" s="93"/>
      <c r="G41" s="93">
        <f t="shared" si="30"/>
        <v>0</v>
      </c>
      <c r="H41" s="93">
        <v>0</v>
      </c>
      <c r="I41" s="37">
        <v>1.07828173215146E-2</v>
      </c>
      <c r="J41" s="93">
        <v>0</v>
      </c>
      <c r="K41" s="93">
        <v>0</v>
      </c>
      <c r="L41" s="93">
        <v>0</v>
      </c>
      <c r="M41" s="93">
        <v>0</v>
      </c>
      <c r="N41" s="93">
        <v>0</v>
      </c>
      <c r="O41" s="93">
        <v>0</v>
      </c>
      <c r="P41" s="93">
        <v>0</v>
      </c>
      <c r="Q41" s="93">
        <v>0</v>
      </c>
      <c r="R41" s="93">
        <v>0</v>
      </c>
      <c r="S41" s="93">
        <v>0</v>
      </c>
      <c r="T41" s="93">
        <v>0</v>
      </c>
      <c r="U41" s="37">
        <v>1.1585365853658536E-2</v>
      </c>
      <c r="V41" s="37">
        <v>1.1585365853658536E-2</v>
      </c>
      <c r="W41" s="37">
        <v>1.1585365853658536E-2</v>
      </c>
      <c r="X41" s="37">
        <v>1.1585365853658536E-2</v>
      </c>
      <c r="Y41" s="37">
        <v>1.1585365853658536E-2</v>
      </c>
      <c r="Z41" s="37">
        <v>1.1585365853658536E-2</v>
      </c>
      <c r="AA41" s="37">
        <v>1.1585365853658536E-2</v>
      </c>
      <c r="AB41" s="37">
        <v>1.1585365853658536E-2</v>
      </c>
      <c r="AC41" s="37">
        <v>1.1585365853658536E-2</v>
      </c>
      <c r="AD41" s="37">
        <v>1.1585365853658536E-2</v>
      </c>
      <c r="AE41" s="37">
        <v>1.1585365853658536E-2</v>
      </c>
      <c r="AF41" s="37">
        <v>1.1585365853658536E-2</v>
      </c>
      <c r="AG41" s="37">
        <v>1.1585365853658536E-2</v>
      </c>
      <c r="AH41" s="37">
        <v>1.1585365853658536E-2</v>
      </c>
      <c r="AI41" s="37">
        <v>1.1585365853658536E-2</v>
      </c>
      <c r="AJ41" s="37">
        <v>1.1585365853658536E-2</v>
      </c>
      <c r="AK41" s="37">
        <v>1.1585365853658536E-2</v>
      </c>
      <c r="AL41" s="37">
        <v>1.1585365853658536E-2</v>
      </c>
      <c r="AM41" s="37">
        <v>1.1585365853658536E-2</v>
      </c>
      <c r="AN41" s="37">
        <v>1.1585365853658536E-2</v>
      </c>
      <c r="AO41" s="37">
        <v>1.1585365853658536E-2</v>
      </c>
      <c r="AP41" s="37">
        <v>1.1585365853658536E-2</v>
      </c>
      <c r="AQ41" s="37">
        <v>1.1585365853658536E-2</v>
      </c>
      <c r="AR41" s="37">
        <v>1.1585365853658536E-2</v>
      </c>
      <c r="AS41" s="37">
        <v>1.1585365853658536E-2</v>
      </c>
      <c r="AT41" s="37">
        <v>1.1585365853658536E-2</v>
      </c>
      <c r="AU41" s="37">
        <v>1.1585365853658536E-2</v>
      </c>
      <c r="AV41" s="37">
        <v>1.1585365853658536E-2</v>
      </c>
      <c r="AW41" s="37">
        <v>1.1585365853658536E-2</v>
      </c>
      <c r="AX41" s="37">
        <v>1.1585365853658536E-2</v>
      </c>
      <c r="AY41" s="37">
        <v>1.1585365853658536E-2</v>
      </c>
      <c r="AZ41" s="37">
        <v>1.1585365853658536E-2</v>
      </c>
      <c r="BA41" s="37">
        <v>1.1585365853658536E-2</v>
      </c>
      <c r="BB41" s="37">
        <v>1.1585365853658536E-2</v>
      </c>
      <c r="BC41" s="37">
        <v>1.1585365853658536E-2</v>
      </c>
      <c r="BD41" s="37">
        <v>1.1585365853658536E-2</v>
      </c>
      <c r="BE41" s="37">
        <v>1.1585365853658536E-2</v>
      </c>
      <c r="BF41" s="37">
        <v>1.1585365853658536E-2</v>
      </c>
      <c r="BG41" s="37">
        <v>1.1585365853658536E-2</v>
      </c>
      <c r="BH41" s="37">
        <v>1.1585365853658536E-2</v>
      </c>
      <c r="BI41" s="37">
        <v>1.1585365853658536E-2</v>
      </c>
      <c r="BJ41" s="37">
        <v>1.1585365853658536E-2</v>
      </c>
      <c r="BK41" s="37">
        <v>1.1585365853658536E-2</v>
      </c>
      <c r="BL41" s="37">
        <v>1.1585365853658536E-2</v>
      </c>
      <c r="BM41" s="37">
        <v>1.1585365853658536E-2</v>
      </c>
      <c r="BN41" s="37">
        <v>1.1585365853658536E-2</v>
      </c>
      <c r="BO41" s="37">
        <v>1.1585365853658536E-2</v>
      </c>
      <c r="BP41" s="37">
        <v>1.1585365853658536E-2</v>
      </c>
      <c r="BQ41" s="37">
        <v>1.1585365853658536E-2</v>
      </c>
      <c r="BR41" s="37">
        <v>1.1585365853658536E-2</v>
      </c>
      <c r="BS41" s="37">
        <v>1.1585365853658536E-2</v>
      </c>
      <c r="BT41" s="37">
        <v>1.1585365853658536E-2</v>
      </c>
      <c r="BU41" s="37">
        <v>1.1585365853658536E-2</v>
      </c>
      <c r="BV41" s="37">
        <v>1.1585365853658536E-2</v>
      </c>
      <c r="BW41" s="37">
        <v>1.1585365853658536E-2</v>
      </c>
      <c r="BX41" s="37">
        <v>1.1585365853658536E-2</v>
      </c>
      <c r="BY41" s="37">
        <v>1.1585365853658536E-2</v>
      </c>
      <c r="BZ41" s="37">
        <v>1.1585365853658536E-2</v>
      </c>
      <c r="CA41" s="37">
        <v>1.1585365853658536E-2</v>
      </c>
      <c r="CB41" s="37">
        <v>1.1585365853658536E-2</v>
      </c>
      <c r="CC41" s="37">
        <v>1.1585365853658536E-2</v>
      </c>
      <c r="CD41" s="37">
        <v>1.1585365853658536E-2</v>
      </c>
      <c r="CE41" s="37">
        <v>1.1585365853658536E-2</v>
      </c>
      <c r="CF41" s="37">
        <v>1.1585365853658536E-2</v>
      </c>
      <c r="CG41" s="37">
        <v>1.1585365853658536E-2</v>
      </c>
      <c r="CH41" s="37">
        <v>1.1585365853658536E-2</v>
      </c>
      <c r="CI41" s="37">
        <v>1.1585365853658536E-2</v>
      </c>
      <c r="CJ41" s="37">
        <v>1.1585365853658536E-2</v>
      </c>
      <c r="CK41" s="37">
        <v>1.1585365853658536E-2</v>
      </c>
      <c r="CL41" s="37">
        <v>1.1585365853658536E-2</v>
      </c>
      <c r="CM41" s="37">
        <v>1.1585365853658536E-2</v>
      </c>
      <c r="CN41" s="37">
        <v>1.1585365853658536E-2</v>
      </c>
      <c r="CO41" s="37">
        <v>1.1585365853658536E-2</v>
      </c>
      <c r="CP41" s="37">
        <v>1.1585365853658536E-2</v>
      </c>
      <c r="CQ41" s="37">
        <v>1.1585365853658536E-2</v>
      </c>
      <c r="CR41" s="37">
        <v>1.1585365853658536E-2</v>
      </c>
      <c r="CS41" s="37">
        <v>1.1585365853658536E-2</v>
      </c>
      <c r="CT41" s="37">
        <v>1.1585365853658536E-2</v>
      </c>
      <c r="CU41" s="37">
        <v>1.1585365853658536E-2</v>
      </c>
      <c r="CV41" s="37">
        <v>1.1585365853658536E-2</v>
      </c>
      <c r="CW41" s="37">
        <v>1.1585365853658536E-2</v>
      </c>
      <c r="CX41" s="93"/>
      <c r="CY41" s="93"/>
      <c r="CZ41" s="93"/>
      <c r="DA41" s="93"/>
      <c r="DB41" s="93"/>
      <c r="DC41" s="93"/>
      <c r="DD41" s="93"/>
      <c r="DE41" s="93"/>
      <c r="DF41" s="93"/>
      <c r="DG41" s="93"/>
      <c r="DH41" s="93"/>
      <c r="DI41" s="93"/>
      <c r="DJ41" s="93"/>
      <c r="DK41" s="93"/>
      <c r="DL41" s="93"/>
      <c r="DM41" s="93"/>
      <c r="DN41" s="93"/>
      <c r="DO41" s="93"/>
      <c r="DP41" s="94"/>
    </row>
    <row r="42" spans="1:120" x14ac:dyDescent="0.3">
      <c r="A42" s="22"/>
      <c r="B42" s="2">
        <v>0.1</v>
      </c>
      <c r="C42" s="21" t="s">
        <v>45</v>
      </c>
      <c r="D42" s="2" t="s">
        <v>22</v>
      </c>
      <c r="E42" s="38">
        <f t="shared" si="22"/>
        <v>8.6697279732157961E-2</v>
      </c>
      <c r="F42" s="37"/>
      <c r="G42" s="37">
        <f t="shared" si="30"/>
        <v>0</v>
      </c>
      <c r="H42" s="37">
        <f t="shared" si="30"/>
        <v>0</v>
      </c>
      <c r="I42" s="37">
        <v>8.6394000000000019E-3</v>
      </c>
      <c r="J42" s="37">
        <f t="shared" si="30"/>
        <v>0</v>
      </c>
      <c r="K42" s="37">
        <f t="shared" si="30"/>
        <v>0</v>
      </c>
      <c r="L42" s="37">
        <f t="shared" si="30"/>
        <v>0</v>
      </c>
      <c r="M42" s="37">
        <f t="shared" si="30"/>
        <v>0</v>
      </c>
      <c r="N42" s="93">
        <v>0</v>
      </c>
      <c r="O42" s="93">
        <v>0</v>
      </c>
      <c r="P42" s="93">
        <v>0</v>
      </c>
      <c r="Q42" s="93">
        <v>0</v>
      </c>
      <c r="R42" s="93">
        <v>0</v>
      </c>
      <c r="S42" s="93">
        <v>0</v>
      </c>
      <c r="T42" s="93">
        <v>0</v>
      </c>
      <c r="U42" s="37">
        <f t="shared" si="30"/>
        <v>5.8895646743096488E-4</v>
      </c>
      <c r="V42" s="37">
        <f t="shared" si="30"/>
        <v>9.0000866426205996E-4</v>
      </c>
      <c r="W42" s="37">
        <f t="shared" ref="W42:CH43" si="31">$B42*(((W$84+(W$85*35.3/10^6)*1000/6))/10^6)*W$3</f>
        <v>9.3000895307079532E-4</v>
      </c>
      <c r="X42" s="37">
        <f t="shared" si="31"/>
        <v>9.0000866426205996E-4</v>
      </c>
      <c r="Y42" s="37">
        <f t="shared" si="31"/>
        <v>9.3000895307079532E-4</v>
      </c>
      <c r="Z42" s="37">
        <f t="shared" si="31"/>
        <v>9.3000895307079532E-4</v>
      </c>
      <c r="AA42" s="37">
        <f t="shared" si="31"/>
        <v>9.0000866426205996E-4</v>
      </c>
      <c r="AB42" s="37">
        <f t="shared" si="31"/>
        <v>9.3000895307079532E-4</v>
      </c>
      <c r="AC42" s="37">
        <f t="shared" si="31"/>
        <v>9.0000866426205996E-4</v>
      </c>
      <c r="AD42" s="37">
        <f t="shared" si="31"/>
        <v>9.3000895307079532E-4</v>
      </c>
      <c r="AE42" s="37">
        <f t="shared" si="31"/>
        <v>9.3000895307079532E-4</v>
      </c>
      <c r="AF42" s="37">
        <f t="shared" si="31"/>
        <v>8.4000808664458934E-4</v>
      </c>
      <c r="AG42" s="37">
        <f t="shared" si="31"/>
        <v>9.3000895307079532E-4</v>
      </c>
      <c r="AH42" s="37">
        <f t="shared" si="31"/>
        <v>1.2951272061349699E-3</v>
      </c>
      <c r="AI42" s="37">
        <f t="shared" si="31"/>
        <v>1.3382981130061354E-3</v>
      </c>
      <c r="AJ42" s="37">
        <f t="shared" si="31"/>
        <v>1.2951272061349699E-3</v>
      </c>
      <c r="AK42" s="37">
        <f t="shared" si="31"/>
        <v>1.3382981130061354E-3</v>
      </c>
      <c r="AL42" s="37">
        <f t="shared" si="31"/>
        <v>1.3382981130061354E-3</v>
      </c>
      <c r="AM42" s="37">
        <f t="shared" si="31"/>
        <v>1.2951272061349699E-3</v>
      </c>
      <c r="AN42" s="37">
        <f t="shared" si="31"/>
        <v>1.3382981130061354E-3</v>
      </c>
      <c r="AO42" s="37">
        <f t="shared" si="31"/>
        <v>1.2951272061349699E-3</v>
      </c>
      <c r="AP42" s="37">
        <f t="shared" si="31"/>
        <v>1.3382981130061354E-3</v>
      </c>
      <c r="AQ42" s="37">
        <f t="shared" si="31"/>
        <v>1.3382981130061354E-3</v>
      </c>
      <c r="AR42" s="37">
        <f t="shared" si="31"/>
        <v>1.2087853923926385E-3</v>
      </c>
      <c r="AS42" s="37">
        <f t="shared" si="31"/>
        <v>1.3382981130061354E-3</v>
      </c>
      <c r="AT42" s="37">
        <f t="shared" si="31"/>
        <v>1.2307853136601563E-3</v>
      </c>
      <c r="AU42" s="37">
        <f t="shared" si="31"/>
        <v>1.2718114907821615E-3</v>
      </c>
      <c r="AV42" s="37">
        <f t="shared" si="31"/>
        <v>1.2307853136601563E-3</v>
      </c>
      <c r="AW42" s="37">
        <f t="shared" si="31"/>
        <v>1.2718114907821615E-3</v>
      </c>
      <c r="AX42" s="37">
        <f t="shared" si="31"/>
        <v>1.2718114907821615E-3</v>
      </c>
      <c r="AY42" s="37">
        <f t="shared" si="31"/>
        <v>1.2307853136601563E-3</v>
      </c>
      <c r="AZ42" s="37">
        <f t="shared" si="31"/>
        <v>1.2718114907821615E-3</v>
      </c>
      <c r="BA42" s="37">
        <f t="shared" si="31"/>
        <v>1.2307853136601563E-3</v>
      </c>
      <c r="BB42" s="37">
        <f t="shared" si="31"/>
        <v>1.2718114907821615E-3</v>
      </c>
      <c r="BC42" s="37">
        <f t="shared" si="31"/>
        <v>1.2718114907821615E-3</v>
      </c>
      <c r="BD42" s="37">
        <f t="shared" si="31"/>
        <v>1.1487329594161459E-3</v>
      </c>
      <c r="BE42" s="37">
        <f t="shared" si="31"/>
        <v>1.2718114907821615E-3</v>
      </c>
      <c r="BF42" s="37">
        <f t="shared" si="31"/>
        <v>1.0608903743089888E-3</v>
      </c>
      <c r="BG42" s="37">
        <f t="shared" si="31"/>
        <v>1.096253386785955E-3</v>
      </c>
      <c r="BH42" s="37">
        <f t="shared" si="31"/>
        <v>1.0608903743089888E-3</v>
      </c>
      <c r="BI42" s="37">
        <f t="shared" si="31"/>
        <v>1.096253386785955E-3</v>
      </c>
      <c r="BJ42" s="37">
        <f t="shared" si="31"/>
        <v>1.096253386785955E-3</v>
      </c>
      <c r="BK42" s="37">
        <f t="shared" si="31"/>
        <v>1.0608903743089888E-3</v>
      </c>
      <c r="BL42" s="37">
        <f t="shared" si="31"/>
        <v>1.096253386785955E-3</v>
      </c>
      <c r="BM42" s="37">
        <f t="shared" si="31"/>
        <v>1.0608903743089888E-3</v>
      </c>
      <c r="BN42" s="37">
        <f t="shared" si="31"/>
        <v>1.096253386785955E-3</v>
      </c>
      <c r="BO42" s="37">
        <f t="shared" si="31"/>
        <v>1.096253386785955E-3</v>
      </c>
      <c r="BP42" s="37">
        <f t="shared" si="31"/>
        <v>1.0255273618320225E-3</v>
      </c>
      <c r="BQ42" s="37">
        <f t="shared" si="31"/>
        <v>1.096253386785955E-3</v>
      </c>
      <c r="BR42" s="37">
        <f t="shared" si="31"/>
        <v>7.9356139383352908E-4</v>
      </c>
      <c r="BS42" s="37">
        <f t="shared" si="31"/>
        <v>8.2001344029464674E-4</v>
      </c>
      <c r="BT42" s="37">
        <f t="shared" si="31"/>
        <v>7.9356139383352908E-4</v>
      </c>
      <c r="BU42" s="37">
        <f t="shared" si="31"/>
        <v>8.2001344029464674E-4</v>
      </c>
      <c r="BV42" s="37">
        <f t="shared" si="31"/>
        <v>8.2001344029464674E-4</v>
      </c>
      <c r="BW42" s="37">
        <f t="shared" si="31"/>
        <v>7.9356139383352908E-4</v>
      </c>
      <c r="BX42" s="37">
        <f t="shared" si="31"/>
        <v>8.2001344029464674E-4</v>
      </c>
      <c r="BY42" s="37">
        <f t="shared" si="31"/>
        <v>7.9356139383352908E-4</v>
      </c>
      <c r="BZ42" s="37">
        <f t="shared" si="31"/>
        <v>8.2001344029464674E-4</v>
      </c>
      <c r="CA42" s="37">
        <f t="shared" si="31"/>
        <v>8.2001344029464674E-4</v>
      </c>
      <c r="CB42" s="37">
        <f t="shared" si="31"/>
        <v>7.4065730091129385E-4</v>
      </c>
      <c r="CC42" s="37">
        <f t="shared" si="31"/>
        <v>8.2001344029464674E-4</v>
      </c>
      <c r="CD42" s="37">
        <f t="shared" si="31"/>
        <v>6.7533767308112049E-4</v>
      </c>
      <c r="CE42" s="37">
        <f t="shared" si="31"/>
        <v>6.9784892885049125E-4</v>
      </c>
      <c r="CF42" s="37">
        <f t="shared" si="31"/>
        <v>6.7533767308112049E-4</v>
      </c>
      <c r="CG42" s="37">
        <f t="shared" si="31"/>
        <v>6.9784892885049125E-4</v>
      </c>
      <c r="CH42" s="37">
        <f t="shared" si="31"/>
        <v>6.9784892885049125E-4</v>
      </c>
      <c r="CI42" s="37">
        <f t="shared" ref="CI42:CW43" si="32">$B42*(((CI$84+(CI$85*35.3/10^6)*1000/6))/10^6)*CI$3</f>
        <v>6.7533767308112049E-4</v>
      </c>
      <c r="CJ42" s="37">
        <f t="shared" si="32"/>
        <v>6.9784892885049125E-4</v>
      </c>
      <c r="CK42" s="37">
        <f t="shared" si="32"/>
        <v>6.7533767308112049E-4</v>
      </c>
      <c r="CL42" s="37">
        <f t="shared" si="32"/>
        <v>6.9784892885049125E-4</v>
      </c>
      <c r="CM42" s="37">
        <f t="shared" si="32"/>
        <v>6.9784892885049125E-4</v>
      </c>
      <c r="CN42" s="37">
        <f t="shared" si="32"/>
        <v>6.3031516154237919E-4</v>
      </c>
      <c r="CO42" s="37">
        <f t="shared" si="32"/>
        <v>6.9784892885049125E-4</v>
      </c>
      <c r="CP42" s="37">
        <f t="shared" si="32"/>
        <v>6.3208656499999993E-4</v>
      </c>
      <c r="CQ42" s="37">
        <f t="shared" si="32"/>
        <v>6.5315611716666667E-4</v>
      </c>
      <c r="CR42" s="37">
        <f t="shared" si="32"/>
        <v>6.3208656499999993E-4</v>
      </c>
      <c r="CS42" s="37">
        <f t="shared" si="32"/>
        <v>6.5315611716666667E-4</v>
      </c>
      <c r="CT42" s="37">
        <f t="shared" si="32"/>
        <v>6.5315611716666667E-4</v>
      </c>
      <c r="CU42" s="37">
        <f t="shared" si="32"/>
        <v>6.3208656499999993E-4</v>
      </c>
      <c r="CV42" s="37">
        <f t="shared" si="32"/>
        <v>6.5315611716666667E-4</v>
      </c>
      <c r="CW42" s="37">
        <f t="shared" si="32"/>
        <v>4.6353014766666663E-4</v>
      </c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</row>
    <row r="43" spans="1:120" x14ac:dyDescent="0.3">
      <c r="A43" s="22"/>
      <c r="B43" s="2">
        <v>0</v>
      </c>
      <c r="C43" s="21" t="s">
        <v>46</v>
      </c>
      <c r="D43" s="2" t="s">
        <v>22</v>
      </c>
      <c r="E43" s="38">
        <f t="shared" si="22"/>
        <v>0</v>
      </c>
      <c r="F43" s="37"/>
      <c r="G43" s="37">
        <f t="shared" si="30"/>
        <v>0</v>
      </c>
      <c r="H43" s="37">
        <f t="shared" si="30"/>
        <v>0</v>
      </c>
      <c r="I43" s="37">
        <v>0</v>
      </c>
      <c r="J43" s="37">
        <f t="shared" ref="J43:BT43" si="33">$B43*(((J$84+(J$85*35.3/10^6)*1000/6))/10^6)*J$3</f>
        <v>0</v>
      </c>
      <c r="K43" s="37">
        <f t="shared" si="33"/>
        <v>0</v>
      </c>
      <c r="L43" s="37">
        <f t="shared" si="33"/>
        <v>0</v>
      </c>
      <c r="M43" s="37">
        <f t="shared" si="33"/>
        <v>0</v>
      </c>
      <c r="N43" s="93">
        <v>0</v>
      </c>
      <c r="O43" s="93">
        <v>0</v>
      </c>
      <c r="P43" s="93">
        <v>0</v>
      </c>
      <c r="Q43" s="93">
        <v>0</v>
      </c>
      <c r="R43" s="93">
        <v>0</v>
      </c>
      <c r="S43" s="93">
        <v>0</v>
      </c>
      <c r="T43" s="93">
        <v>0</v>
      </c>
      <c r="U43" s="37">
        <f t="shared" si="33"/>
        <v>0</v>
      </c>
      <c r="V43" s="37">
        <f t="shared" si="33"/>
        <v>0</v>
      </c>
      <c r="W43" s="37">
        <f t="shared" si="33"/>
        <v>0</v>
      </c>
      <c r="X43" s="37">
        <f t="shared" si="33"/>
        <v>0</v>
      </c>
      <c r="Y43" s="37">
        <f t="shared" si="33"/>
        <v>0</v>
      </c>
      <c r="Z43" s="37">
        <f t="shared" si="33"/>
        <v>0</v>
      </c>
      <c r="AA43" s="37">
        <f t="shared" si="33"/>
        <v>0</v>
      </c>
      <c r="AB43" s="37">
        <f t="shared" si="33"/>
        <v>0</v>
      </c>
      <c r="AC43" s="37">
        <f t="shared" si="33"/>
        <v>0</v>
      </c>
      <c r="AD43" s="37">
        <f t="shared" si="33"/>
        <v>0</v>
      </c>
      <c r="AE43" s="37">
        <f t="shared" si="33"/>
        <v>0</v>
      </c>
      <c r="AF43" s="37">
        <f t="shared" si="33"/>
        <v>0</v>
      </c>
      <c r="AG43" s="37">
        <f t="shared" si="33"/>
        <v>0</v>
      </c>
      <c r="AH43" s="37">
        <f t="shared" si="33"/>
        <v>0</v>
      </c>
      <c r="AI43" s="37">
        <f t="shared" si="33"/>
        <v>0</v>
      </c>
      <c r="AJ43" s="37">
        <f t="shared" si="33"/>
        <v>0</v>
      </c>
      <c r="AK43" s="37">
        <f t="shared" si="33"/>
        <v>0</v>
      </c>
      <c r="AL43" s="37">
        <f t="shared" si="33"/>
        <v>0</v>
      </c>
      <c r="AM43" s="37">
        <f t="shared" si="33"/>
        <v>0</v>
      </c>
      <c r="AN43" s="37">
        <f t="shared" si="33"/>
        <v>0</v>
      </c>
      <c r="AO43" s="37">
        <f t="shared" si="33"/>
        <v>0</v>
      </c>
      <c r="AP43" s="37">
        <f t="shared" si="33"/>
        <v>0</v>
      </c>
      <c r="AQ43" s="37">
        <f t="shared" si="33"/>
        <v>0</v>
      </c>
      <c r="AR43" s="37">
        <f t="shared" si="33"/>
        <v>0</v>
      </c>
      <c r="AS43" s="37">
        <f t="shared" si="33"/>
        <v>0</v>
      </c>
      <c r="AT43" s="37">
        <f t="shared" si="33"/>
        <v>0</v>
      </c>
      <c r="AU43" s="37">
        <f t="shared" si="33"/>
        <v>0</v>
      </c>
      <c r="AV43" s="37">
        <f t="shared" si="33"/>
        <v>0</v>
      </c>
      <c r="AW43" s="37">
        <f t="shared" si="33"/>
        <v>0</v>
      </c>
      <c r="AX43" s="37">
        <f t="shared" si="33"/>
        <v>0</v>
      </c>
      <c r="AY43" s="37">
        <f t="shared" si="33"/>
        <v>0</v>
      </c>
      <c r="AZ43" s="37">
        <f t="shared" si="33"/>
        <v>0</v>
      </c>
      <c r="BA43" s="37">
        <f t="shared" si="33"/>
        <v>0</v>
      </c>
      <c r="BB43" s="37">
        <f t="shared" si="33"/>
        <v>0</v>
      </c>
      <c r="BC43" s="37">
        <f t="shared" si="33"/>
        <v>0</v>
      </c>
      <c r="BD43" s="37">
        <f t="shared" si="33"/>
        <v>0</v>
      </c>
      <c r="BE43" s="37">
        <f t="shared" si="33"/>
        <v>0</v>
      </c>
      <c r="BF43" s="37">
        <f t="shared" si="33"/>
        <v>0</v>
      </c>
      <c r="BG43" s="37">
        <f t="shared" si="33"/>
        <v>0</v>
      </c>
      <c r="BH43" s="37">
        <f t="shared" si="33"/>
        <v>0</v>
      </c>
      <c r="BI43" s="37">
        <f t="shared" si="33"/>
        <v>0</v>
      </c>
      <c r="BJ43" s="37">
        <f t="shared" si="33"/>
        <v>0</v>
      </c>
      <c r="BK43" s="37">
        <f t="shared" si="33"/>
        <v>0</v>
      </c>
      <c r="BL43" s="37">
        <f t="shared" si="33"/>
        <v>0</v>
      </c>
      <c r="BM43" s="37">
        <f t="shared" si="33"/>
        <v>0</v>
      </c>
      <c r="BN43" s="37">
        <f t="shared" si="33"/>
        <v>0</v>
      </c>
      <c r="BO43" s="37">
        <f t="shared" si="33"/>
        <v>0</v>
      </c>
      <c r="BP43" s="37">
        <f t="shared" si="33"/>
        <v>0</v>
      </c>
      <c r="BQ43" s="37">
        <f t="shared" si="33"/>
        <v>0</v>
      </c>
      <c r="BR43" s="37">
        <f t="shared" si="33"/>
        <v>0</v>
      </c>
      <c r="BS43" s="37">
        <f t="shared" si="33"/>
        <v>0</v>
      </c>
      <c r="BT43" s="37">
        <f t="shared" si="33"/>
        <v>0</v>
      </c>
      <c r="BU43" s="37">
        <f t="shared" si="31"/>
        <v>0</v>
      </c>
      <c r="BV43" s="37">
        <f t="shared" si="31"/>
        <v>0</v>
      </c>
      <c r="BW43" s="37">
        <f t="shared" si="31"/>
        <v>0</v>
      </c>
      <c r="BX43" s="37">
        <f t="shared" si="31"/>
        <v>0</v>
      </c>
      <c r="BY43" s="37">
        <f t="shared" si="31"/>
        <v>0</v>
      </c>
      <c r="BZ43" s="37">
        <f t="shared" si="31"/>
        <v>0</v>
      </c>
      <c r="CA43" s="37">
        <f t="shared" si="31"/>
        <v>0</v>
      </c>
      <c r="CB43" s="37">
        <f t="shared" si="31"/>
        <v>0</v>
      </c>
      <c r="CC43" s="37">
        <f t="shared" si="31"/>
        <v>0</v>
      </c>
      <c r="CD43" s="37">
        <f t="shared" si="31"/>
        <v>0</v>
      </c>
      <c r="CE43" s="37">
        <f t="shared" si="31"/>
        <v>0</v>
      </c>
      <c r="CF43" s="37">
        <f t="shared" si="31"/>
        <v>0</v>
      </c>
      <c r="CG43" s="37">
        <f t="shared" si="31"/>
        <v>0</v>
      </c>
      <c r="CH43" s="37">
        <f t="shared" si="31"/>
        <v>0</v>
      </c>
      <c r="CI43" s="37">
        <f t="shared" si="32"/>
        <v>0</v>
      </c>
      <c r="CJ43" s="37">
        <f t="shared" si="32"/>
        <v>0</v>
      </c>
      <c r="CK43" s="37">
        <f t="shared" si="32"/>
        <v>0</v>
      </c>
      <c r="CL43" s="37">
        <f t="shared" si="32"/>
        <v>0</v>
      </c>
      <c r="CM43" s="37">
        <f t="shared" si="32"/>
        <v>0</v>
      </c>
      <c r="CN43" s="37">
        <f t="shared" si="32"/>
        <v>0</v>
      </c>
      <c r="CO43" s="37">
        <f t="shared" si="32"/>
        <v>0</v>
      </c>
      <c r="CP43" s="37">
        <f t="shared" si="32"/>
        <v>0</v>
      </c>
      <c r="CQ43" s="37">
        <f t="shared" si="32"/>
        <v>0</v>
      </c>
      <c r="CR43" s="37">
        <f t="shared" si="32"/>
        <v>0</v>
      </c>
      <c r="CS43" s="37">
        <f t="shared" si="32"/>
        <v>0</v>
      </c>
      <c r="CT43" s="37">
        <f t="shared" si="32"/>
        <v>0</v>
      </c>
      <c r="CU43" s="37">
        <f t="shared" si="32"/>
        <v>0</v>
      </c>
      <c r="CV43" s="37">
        <f t="shared" si="32"/>
        <v>0</v>
      </c>
      <c r="CW43" s="37">
        <f t="shared" si="32"/>
        <v>0</v>
      </c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</row>
    <row r="44" spans="1:120" x14ac:dyDescent="0.3">
      <c r="A44" s="22"/>
      <c r="B44" s="24">
        <v>0</v>
      </c>
      <c r="C44" s="21" t="s">
        <v>33</v>
      </c>
      <c r="D44" s="2" t="s">
        <v>22</v>
      </c>
      <c r="E44" s="38">
        <f t="shared" si="22"/>
        <v>2.4112597560975627E-2</v>
      </c>
      <c r="F44" s="93"/>
      <c r="G44" s="93">
        <v>0</v>
      </c>
      <c r="H44" s="95">
        <v>0</v>
      </c>
      <c r="I44" s="37">
        <v>4.3565000000000001E-3</v>
      </c>
      <c r="J44" s="93">
        <v>0</v>
      </c>
      <c r="K44" s="93">
        <v>0</v>
      </c>
      <c r="L44" s="93">
        <v>0</v>
      </c>
      <c r="M44" s="93">
        <v>0</v>
      </c>
      <c r="N44" s="93">
        <v>0</v>
      </c>
      <c r="O44" s="93">
        <v>0</v>
      </c>
      <c r="P44" s="93">
        <v>0</v>
      </c>
      <c r="Q44" s="93">
        <v>0</v>
      </c>
      <c r="R44" s="93">
        <v>0</v>
      </c>
      <c r="S44" s="93">
        <v>0</v>
      </c>
      <c r="T44" s="93">
        <v>0</v>
      </c>
      <c r="U44" s="37">
        <v>2.4390243902439024E-4</v>
      </c>
      <c r="V44" s="37">
        <v>2.4390243902439024E-4</v>
      </c>
      <c r="W44" s="37">
        <v>2.4390243902439024E-4</v>
      </c>
      <c r="X44" s="37">
        <v>2.4390243902439024E-4</v>
      </c>
      <c r="Y44" s="37">
        <v>2.4390243902439024E-4</v>
      </c>
      <c r="Z44" s="37">
        <v>2.4390243902439024E-4</v>
      </c>
      <c r="AA44" s="37">
        <v>2.4390243902439024E-4</v>
      </c>
      <c r="AB44" s="37">
        <v>2.4390243902439024E-4</v>
      </c>
      <c r="AC44" s="37">
        <v>2.4390243902439024E-4</v>
      </c>
      <c r="AD44" s="37">
        <v>2.4390243902439024E-4</v>
      </c>
      <c r="AE44" s="37">
        <v>2.4390243902439024E-4</v>
      </c>
      <c r="AF44" s="37">
        <v>2.4390243902439024E-4</v>
      </c>
      <c r="AG44" s="37">
        <v>2.4390243902439024E-4</v>
      </c>
      <c r="AH44" s="37">
        <v>2.4390243902439024E-4</v>
      </c>
      <c r="AI44" s="37">
        <v>2.4390243902439024E-4</v>
      </c>
      <c r="AJ44" s="37">
        <v>2.4390243902439024E-4</v>
      </c>
      <c r="AK44" s="37">
        <v>2.4390243902439024E-4</v>
      </c>
      <c r="AL44" s="37">
        <v>2.4390243902439024E-4</v>
      </c>
      <c r="AM44" s="37">
        <v>2.4390243902439024E-4</v>
      </c>
      <c r="AN44" s="37">
        <v>2.4390243902439024E-4</v>
      </c>
      <c r="AO44" s="37">
        <v>2.4390243902439024E-4</v>
      </c>
      <c r="AP44" s="37">
        <v>2.4390243902439024E-4</v>
      </c>
      <c r="AQ44" s="37">
        <v>2.4390243902439024E-4</v>
      </c>
      <c r="AR44" s="37">
        <v>2.4390243902439024E-4</v>
      </c>
      <c r="AS44" s="37">
        <v>2.4390243902439024E-4</v>
      </c>
      <c r="AT44" s="37">
        <v>2.4390243902439024E-4</v>
      </c>
      <c r="AU44" s="37">
        <v>2.4390243902439024E-4</v>
      </c>
      <c r="AV44" s="37">
        <v>2.4390243902439024E-4</v>
      </c>
      <c r="AW44" s="37">
        <v>2.4390243902439024E-4</v>
      </c>
      <c r="AX44" s="37">
        <v>2.4390243902439024E-4</v>
      </c>
      <c r="AY44" s="37">
        <v>2.4390243902439024E-4</v>
      </c>
      <c r="AZ44" s="37">
        <v>2.4390243902439024E-4</v>
      </c>
      <c r="BA44" s="37">
        <v>2.4390243902439024E-4</v>
      </c>
      <c r="BB44" s="37">
        <v>2.4390243902439024E-4</v>
      </c>
      <c r="BC44" s="37">
        <v>2.4390243902439024E-4</v>
      </c>
      <c r="BD44" s="37">
        <v>2.4390243902439024E-4</v>
      </c>
      <c r="BE44" s="37">
        <v>2.4390243902439024E-4</v>
      </c>
      <c r="BF44" s="37">
        <v>2.4390243902439024E-4</v>
      </c>
      <c r="BG44" s="37">
        <v>2.4390243902439024E-4</v>
      </c>
      <c r="BH44" s="37">
        <v>2.4390243902439024E-4</v>
      </c>
      <c r="BI44" s="37">
        <v>2.4390243902439024E-4</v>
      </c>
      <c r="BJ44" s="37">
        <v>2.4390243902439024E-4</v>
      </c>
      <c r="BK44" s="37">
        <v>2.4390243902439024E-4</v>
      </c>
      <c r="BL44" s="37">
        <v>2.4390243902439024E-4</v>
      </c>
      <c r="BM44" s="37">
        <v>2.4390243902439024E-4</v>
      </c>
      <c r="BN44" s="37">
        <v>2.4390243902439024E-4</v>
      </c>
      <c r="BO44" s="37">
        <v>2.4390243902439024E-4</v>
      </c>
      <c r="BP44" s="37">
        <v>2.4390243902439024E-4</v>
      </c>
      <c r="BQ44" s="37">
        <v>2.4390243902439024E-4</v>
      </c>
      <c r="BR44" s="37">
        <v>2.4390243902439024E-4</v>
      </c>
      <c r="BS44" s="37">
        <v>2.4390243902439024E-4</v>
      </c>
      <c r="BT44" s="37">
        <v>2.4390243902439024E-4</v>
      </c>
      <c r="BU44" s="37">
        <v>2.4390243902439024E-4</v>
      </c>
      <c r="BV44" s="37">
        <v>2.4390243902439024E-4</v>
      </c>
      <c r="BW44" s="37">
        <v>2.4390243902439024E-4</v>
      </c>
      <c r="BX44" s="37">
        <v>2.4390243902439024E-4</v>
      </c>
      <c r="BY44" s="37">
        <v>2.4390243902439024E-4</v>
      </c>
      <c r="BZ44" s="37">
        <v>2.4390243902439024E-4</v>
      </c>
      <c r="CA44" s="37">
        <v>2.4390243902439024E-4</v>
      </c>
      <c r="CB44" s="37">
        <v>2.4390243902439024E-4</v>
      </c>
      <c r="CC44" s="37">
        <v>2.4390243902439024E-4</v>
      </c>
      <c r="CD44" s="37">
        <v>2.4390243902439024E-4</v>
      </c>
      <c r="CE44" s="37">
        <v>2.4390243902439024E-4</v>
      </c>
      <c r="CF44" s="37">
        <v>2.4390243902439024E-4</v>
      </c>
      <c r="CG44" s="37">
        <v>2.4390243902439024E-4</v>
      </c>
      <c r="CH44" s="37">
        <v>2.4390243902439024E-4</v>
      </c>
      <c r="CI44" s="37">
        <v>2.4390243902439024E-4</v>
      </c>
      <c r="CJ44" s="37">
        <v>2.4390243902439024E-4</v>
      </c>
      <c r="CK44" s="37">
        <v>2.4390243902439024E-4</v>
      </c>
      <c r="CL44" s="37">
        <v>2.4390243902439024E-4</v>
      </c>
      <c r="CM44" s="37">
        <v>2.4390243902439024E-4</v>
      </c>
      <c r="CN44" s="37">
        <v>2.4390243902439024E-4</v>
      </c>
      <c r="CO44" s="37">
        <v>2.4390243902439024E-4</v>
      </c>
      <c r="CP44" s="37">
        <v>2.4390243902439024E-4</v>
      </c>
      <c r="CQ44" s="37">
        <v>2.4390243902439024E-4</v>
      </c>
      <c r="CR44" s="37">
        <v>2.4390243902439024E-4</v>
      </c>
      <c r="CS44" s="37">
        <v>2.4390243902439024E-4</v>
      </c>
      <c r="CT44" s="37">
        <v>2.4390243902439024E-4</v>
      </c>
      <c r="CU44" s="37">
        <v>2.4390243902439024E-4</v>
      </c>
      <c r="CV44" s="37">
        <v>2.4390243902439024E-4</v>
      </c>
      <c r="CW44" s="37">
        <v>2.4390243902439024E-4</v>
      </c>
      <c r="CX44" s="93"/>
      <c r="CY44" s="93"/>
      <c r="CZ44" s="93"/>
      <c r="DA44" s="93"/>
      <c r="DB44" s="93"/>
      <c r="DC44" s="93"/>
      <c r="DD44" s="93"/>
      <c r="DE44" s="93"/>
      <c r="DF44" s="93"/>
      <c r="DG44" s="93"/>
      <c r="DH44" s="93"/>
      <c r="DI44" s="93"/>
      <c r="DJ44" s="93"/>
      <c r="DK44" s="93"/>
      <c r="DL44" s="93"/>
      <c r="DM44" s="93"/>
      <c r="DN44" s="93"/>
      <c r="DO44" s="93"/>
    </row>
    <row r="45" spans="1:120" x14ac:dyDescent="0.3">
      <c r="A45" s="22"/>
      <c r="B45" s="25">
        <f>(10%*$E$17*10^6)/($E$84+$E$85*35.3/6000)</f>
        <v>1.3512235371235717</v>
      </c>
      <c r="C45" s="21" t="s">
        <v>47</v>
      </c>
      <c r="D45" s="2" t="s">
        <v>22</v>
      </c>
      <c r="E45" s="38">
        <f t="shared" si="22"/>
        <v>1.106118300000001</v>
      </c>
      <c r="F45" s="37"/>
      <c r="G45" s="37">
        <f t="shared" si="30"/>
        <v>0</v>
      </c>
      <c r="H45" s="37">
        <f t="shared" si="30"/>
        <v>0</v>
      </c>
      <c r="I45" s="37">
        <v>4.6600000000000001E-3</v>
      </c>
      <c r="J45" s="37">
        <f t="shared" ref="J45:BT45" si="34">$B45*(((J$84+(J$85*35.3/10^6)*1000/6))/10^6)*J$3</f>
        <v>0</v>
      </c>
      <c r="K45" s="37">
        <f t="shared" si="34"/>
        <v>0</v>
      </c>
      <c r="L45" s="37">
        <f t="shared" si="34"/>
        <v>0</v>
      </c>
      <c r="M45" s="37">
        <f t="shared" si="34"/>
        <v>0</v>
      </c>
      <c r="N45" s="37">
        <f t="shared" si="34"/>
        <v>0</v>
      </c>
      <c r="O45" s="37">
        <f>$B45*(((O$84+(O$85*35.3/10^6)*1000/6))/10^6)*O$3</f>
        <v>7.7014049141987612E-3</v>
      </c>
      <c r="P45" s="37">
        <f t="shared" si="34"/>
        <v>7.9581184113387202E-3</v>
      </c>
      <c r="Q45" s="37">
        <f t="shared" si="34"/>
        <v>7.7014049141987612E-3</v>
      </c>
      <c r="R45" s="37">
        <f t="shared" si="34"/>
        <v>7.9581184113387202E-3</v>
      </c>
      <c r="S45" s="37">
        <f t="shared" si="34"/>
        <v>7.9581184113387202E-3</v>
      </c>
      <c r="T45" s="37">
        <f t="shared" si="34"/>
        <v>7.4446914170588022E-3</v>
      </c>
      <c r="U45" s="37">
        <f>$B45*(((U$84+(U$85*35.3/10^6)*1000/6))/10^6)*U$3</f>
        <v>7.9581184113387202E-3</v>
      </c>
      <c r="V45" s="37">
        <f t="shared" si="34"/>
        <v>1.2161128907660418E-2</v>
      </c>
      <c r="W45" s="37">
        <f t="shared" si="34"/>
        <v>1.2566499871249099E-2</v>
      </c>
      <c r="X45" s="37">
        <f t="shared" si="34"/>
        <v>1.2161128907660418E-2</v>
      </c>
      <c r="Y45" s="37">
        <f t="shared" si="34"/>
        <v>1.2566499871249099E-2</v>
      </c>
      <c r="Z45" s="37">
        <f t="shared" si="34"/>
        <v>1.2566499871249099E-2</v>
      </c>
      <c r="AA45" s="37">
        <f t="shared" si="34"/>
        <v>1.2161128907660418E-2</v>
      </c>
      <c r="AB45" s="37">
        <f t="shared" si="34"/>
        <v>1.2566499871249099E-2</v>
      </c>
      <c r="AC45" s="37">
        <f t="shared" si="34"/>
        <v>1.2161128907660418E-2</v>
      </c>
      <c r="AD45" s="37">
        <f t="shared" si="34"/>
        <v>1.2566499871249099E-2</v>
      </c>
      <c r="AE45" s="37">
        <f t="shared" si="34"/>
        <v>1.2566499871249099E-2</v>
      </c>
      <c r="AF45" s="37">
        <f t="shared" si="34"/>
        <v>1.1350386980483056E-2</v>
      </c>
      <c r="AG45" s="37">
        <f t="shared" si="34"/>
        <v>1.2566499871249099E-2</v>
      </c>
      <c r="AH45" s="37">
        <f t="shared" si="34"/>
        <v>1.750006364498663E-2</v>
      </c>
      <c r="AI45" s="37">
        <f t="shared" si="34"/>
        <v>1.8083399099819517E-2</v>
      </c>
      <c r="AJ45" s="37">
        <f t="shared" si="34"/>
        <v>1.750006364498663E-2</v>
      </c>
      <c r="AK45" s="37">
        <f t="shared" si="34"/>
        <v>1.8083399099819517E-2</v>
      </c>
      <c r="AL45" s="37">
        <f t="shared" si="34"/>
        <v>1.8083399099819517E-2</v>
      </c>
      <c r="AM45" s="37">
        <f t="shared" si="34"/>
        <v>1.750006364498663E-2</v>
      </c>
      <c r="AN45" s="37">
        <f t="shared" si="34"/>
        <v>1.8083399099819517E-2</v>
      </c>
      <c r="AO45" s="37">
        <f t="shared" si="34"/>
        <v>1.750006364498663E-2</v>
      </c>
      <c r="AP45" s="37">
        <f t="shared" si="34"/>
        <v>1.8083399099819517E-2</v>
      </c>
      <c r="AQ45" s="37">
        <f t="shared" si="34"/>
        <v>1.8083399099819517E-2</v>
      </c>
      <c r="AR45" s="37">
        <f t="shared" si="34"/>
        <v>1.6333392735320855E-2</v>
      </c>
      <c r="AS45" s="37">
        <f t="shared" si="34"/>
        <v>1.8083399099819517E-2</v>
      </c>
      <c r="AT45" s="37">
        <f t="shared" si="34"/>
        <v>1.6630660849636207E-2</v>
      </c>
      <c r="AU45" s="37">
        <f t="shared" si="34"/>
        <v>1.718501621129075E-2</v>
      </c>
      <c r="AV45" s="37">
        <f t="shared" si="34"/>
        <v>1.6630660849636207E-2</v>
      </c>
      <c r="AW45" s="37">
        <f t="shared" si="34"/>
        <v>1.718501621129075E-2</v>
      </c>
      <c r="AX45" s="37">
        <f t="shared" si="34"/>
        <v>1.718501621129075E-2</v>
      </c>
      <c r="AY45" s="37">
        <f t="shared" si="34"/>
        <v>1.6630660849636207E-2</v>
      </c>
      <c r="AZ45" s="37">
        <f t="shared" si="34"/>
        <v>1.718501621129075E-2</v>
      </c>
      <c r="BA45" s="37">
        <f t="shared" si="34"/>
        <v>1.6630660849636207E-2</v>
      </c>
      <c r="BB45" s="37">
        <f t="shared" si="34"/>
        <v>1.718501621129075E-2</v>
      </c>
      <c r="BC45" s="37">
        <f t="shared" si="34"/>
        <v>1.718501621129075E-2</v>
      </c>
      <c r="BD45" s="37">
        <f t="shared" si="34"/>
        <v>1.5521950126327127E-2</v>
      </c>
      <c r="BE45" s="37">
        <f t="shared" si="34"/>
        <v>1.718501621129075E-2</v>
      </c>
      <c r="BF45" s="37">
        <f t="shared" si="34"/>
        <v>1.4335000440741416E-2</v>
      </c>
      <c r="BG45" s="37">
        <f t="shared" si="34"/>
        <v>1.481283378876613E-2</v>
      </c>
      <c r="BH45" s="37">
        <f t="shared" si="34"/>
        <v>1.4335000440741416E-2</v>
      </c>
      <c r="BI45" s="37">
        <f t="shared" si="34"/>
        <v>1.481283378876613E-2</v>
      </c>
      <c r="BJ45" s="37">
        <f t="shared" si="34"/>
        <v>1.481283378876613E-2</v>
      </c>
      <c r="BK45" s="37">
        <f t="shared" si="34"/>
        <v>1.4335000440741416E-2</v>
      </c>
      <c r="BL45" s="37">
        <f t="shared" si="34"/>
        <v>1.481283378876613E-2</v>
      </c>
      <c r="BM45" s="37">
        <f t="shared" si="34"/>
        <v>1.4335000440741416E-2</v>
      </c>
      <c r="BN45" s="37">
        <f t="shared" si="34"/>
        <v>1.481283378876613E-2</v>
      </c>
      <c r="BO45" s="37">
        <f t="shared" si="34"/>
        <v>1.481283378876613E-2</v>
      </c>
      <c r="BP45" s="37">
        <f t="shared" si="34"/>
        <v>1.3857167092716702E-2</v>
      </c>
      <c r="BQ45" s="37">
        <f t="shared" si="34"/>
        <v>1.481283378876613E-2</v>
      </c>
      <c r="BR45" s="37">
        <f t="shared" si="34"/>
        <v>1.0722788335004528E-2</v>
      </c>
      <c r="BS45" s="37">
        <f t="shared" si="34"/>
        <v>1.1080214612838013E-2</v>
      </c>
      <c r="BT45" s="37">
        <f t="shared" si="34"/>
        <v>1.0722788335004528E-2</v>
      </c>
      <c r="BU45" s="37">
        <f t="shared" ref="BU45:CW45" si="35">$B45*(((BU$84+(BU$85*35.3/10^6)*1000/6))/10^6)*BU$3</f>
        <v>1.1080214612838013E-2</v>
      </c>
      <c r="BV45" s="37">
        <f t="shared" si="35"/>
        <v>1.1080214612838013E-2</v>
      </c>
      <c r="BW45" s="37">
        <f t="shared" si="35"/>
        <v>1.0722788335004528E-2</v>
      </c>
      <c r="BX45" s="37">
        <f t="shared" si="35"/>
        <v>1.1080214612838013E-2</v>
      </c>
      <c r="BY45" s="37">
        <f t="shared" si="35"/>
        <v>1.0722788335004528E-2</v>
      </c>
      <c r="BZ45" s="37">
        <f t="shared" si="35"/>
        <v>1.1080214612838013E-2</v>
      </c>
      <c r="CA45" s="37">
        <f t="shared" si="35"/>
        <v>1.1080214612838013E-2</v>
      </c>
      <c r="CB45" s="37">
        <f t="shared" si="35"/>
        <v>1.0007935779337561E-2</v>
      </c>
      <c r="CC45" s="37">
        <f t="shared" si="35"/>
        <v>1.1080214612838013E-2</v>
      </c>
      <c r="CD45" s="37">
        <f t="shared" si="35"/>
        <v>9.1253215937347389E-3</v>
      </c>
      <c r="CE45" s="37">
        <f t="shared" si="35"/>
        <v>9.429498980192564E-3</v>
      </c>
      <c r="CF45" s="37">
        <f t="shared" si="35"/>
        <v>9.1253215937347389E-3</v>
      </c>
      <c r="CG45" s="37">
        <f t="shared" si="35"/>
        <v>9.429498980192564E-3</v>
      </c>
      <c r="CH45" s="37">
        <f t="shared" si="35"/>
        <v>9.429498980192564E-3</v>
      </c>
      <c r="CI45" s="37">
        <f t="shared" si="35"/>
        <v>9.1253215937347389E-3</v>
      </c>
      <c r="CJ45" s="37">
        <f t="shared" si="35"/>
        <v>9.429498980192564E-3</v>
      </c>
      <c r="CK45" s="37">
        <f t="shared" si="35"/>
        <v>9.1253215937347389E-3</v>
      </c>
      <c r="CL45" s="37">
        <f t="shared" si="35"/>
        <v>9.429498980192564E-3</v>
      </c>
      <c r="CM45" s="37">
        <f t="shared" si="35"/>
        <v>9.429498980192564E-3</v>
      </c>
      <c r="CN45" s="37">
        <f t="shared" si="35"/>
        <v>8.5169668208190906E-3</v>
      </c>
      <c r="CO45" s="37">
        <f t="shared" si="35"/>
        <v>9.429498980192564E-3</v>
      </c>
      <c r="CP45" s="37">
        <f t="shared" si="35"/>
        <v>8.5409024412758834E-3</v>
      </c>
      <c r="CQ45" s="37">
        <f t="shared" si="35"/>
        <v>8.8255991893184133E-3</v>
      </c>
      <c r="CR45" s="37">
        <f t="shared" si="35"/>
        <v>8.5409024412758834E-3</v>
      </c>
      <c r="CS45" s="37">
        <f t="shared" si="35"/>
        <v>8.8255991893184133E-3</v>
      </c>
      <c r="CT45" s="37">
        <f t="shared" si="35"/>
        <v>8.8255991893184133E-3</v>
      </c>
      <c r="CU45" s="37">
        <f t="shared" si="35"/>
        <v>8.5409024412758834E-3</v>
      </c>
      <c r="CV45" s="37">
        <f t="shared" si="35"/>
        <v>8.8255991893184133E-3</v>
      </c>
      <c r="CW45" s="37">
        <f t="shared" si="35"/>
        <v>6.2633284569356485E-3</v>
      </c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</row>
    <row r="46" spans="1:120" x14ac:dyDescent="0.3">
      <c r="A46" s="22"/>
      <c r="B46" s="27"/>
      <c r="C46" s="21" t="s">
        <v>15</v>
      </c>
      <c r="D46" s="2" t="s">
        <v>22</v>
      </c>
      <c r="E46" s="38">
        <f t="shared" si="22"/>
        <v>3.1369408809371455</v>
      </c>
      <c r="F46" s="37"/>
      <c r="G46" s="37">
        <f t="shared" ref="G46:H46" si="36">G13+G15</f>
        <v>0</v>
      </c>
      <c r="H46" s="37">
        <f t="shared" si="36"/>
        <v>0</v>
      </c>
      <c r="I46" s="37">
        <f t="shared" ref="I46:BT46" si="37">I13+I15</f>
        <v>0.92902746388540447</v>
      </c>
      <c r="J46" s="37">
        <f t="shared" si="37"/>
        <v>0</v>
      </c>
      <c r="K46" s="37">
        <f t="shared" si="37"/>
        <v>0</v>
      </c>
      <c r="L46" s="37">
        <f t="shared" si="37"/>
        <v>0</v>
      </c>
      <c r="M46" s="37">
        <f t="shared" si="37"/>
        <v>0</v>
      </c>
      <c r="N46" s="93">
        <v>0</v>
      </c>
      <c r="O46" s="93">
        <v>0</v>
      </c>
      <c r="P46" s="93">
        <v>0</v>
      </c>
      <c r="Q46" s="93">
        <v>0</v>
      </c>
      <c r="R46" s="93">
        <v>0</v>
      </c>
      <c r="S46" s="93">
        <v>0</v>
      </c>
      <c r="T46" s="93">
        <v>0</v>
      </c>
      <c r="U46" s="37">
        <f t="shared" ref="U46" si="38">U13+U15</f>
        <v>2.3256969070586841E-2</v>
      </c>
      <c r="V46" s="37">
        <f t="shared" si="37"/>
        <v>3.2290843373006847E-2</v>
      </c>
      <c r="W46" s="37">
        <f t="shared" si="37"/>
        <v>3.3367204818773741E-2</v>
      </c>
      <c r="X46" s="37">
        <f t="shared" si="37"/>
        <v>3.2290843373006847E-2</v>
      </c>
      <c r="Y46" s="37">
        <f t="shared" si="37"/>
        <v>3.3367204818773741E-2</v>
      </c>
      <c r="Z46" s="37">
        <f t="shared" si="37"/>
        <v>3.3367204818773741E-2</v>
      </c>
      <c r="AA46" s="37">
        <f t="shared" si="37"/>
        <v>3.2290843373006847E-2</v>
      </c>
      <c r="AB46" s="37">
        <f t="shared" si="37"/>
        <v>3.3367204818773741E-2</v>
      </c>
      <c r="AC46" s="37">
        <f t="shared" si="37"/>
        <v>3.2290843373006847E-2</v>
      </c>
      <c r="AD46" s="37">
        <f t="shared" si="37"/>
        <v>3.3367204818773741E-2</v>
      </c>
      <c r="AE46" s="37">
        <f t="shared" si="37"/>
        <v>3.3367204818773741E-2</v>
      </c>
      <c r="AF46" s="37">
        <f t="shared" si="37"/>
        <v>3.013812048147306E-2</v>
      </c>
      <c r="AG46" s="37">
        <f t="shared" si="37"/>
        <v>3.3367204818773741E-2</v>
      </c>
      <c r="AH46" s="37">
        <f t="shared" si="37"/>
        <v>4.1510061480729235E-2</v>
      </c>
      <c r="AI46" s="37">
        <f t="shared" si="37"/>
        <v>4.2893730196753542E-2</v>
      </c>
      <c r="AJ46" s="37">
        <f t="shared" si="37"/>
        <v>4.1510061480729235E-2</v>
      </c>
      <c r="AK46" s="37">
        <f t="shared" si="37"/>
        <v>4.2893730196753542E-2</v>
      </c>
      <c r="AL46" s="37">
        <f t="shared" si="37"/>
        <v>4.2893730196753542E-2</v>
      </c>
      <c r="AM46" s="37">
        <f t="shared" si="37"/>
        <v>4.1510061480729235E-2</v>
      </c>
      <c r="AN46" s="37">
        <f t="shared" si="37"/>
        <v>4.2893730196753542E-2</v>
      </c>
      <c r="AO46" s="37">
        <f t="shared" si="37"/>
        <v>4.1510061480729235E-2</v>
      </c>
      <c r="AP46" s="37">
        <f t="shared" si="37"/>
        <v>4.2893730196753542E-2</v>
      </c>
      <c r="AQ46" s="37">
        <f t="shared" si="37"/>
        <v>4.2893730196753542E-2</v>
      </c>
      <c r="AR46" s="37">
        <f t="shared" si="37"/>
        <v>3.8742724048680621E-2</v>
      </c>
      <c r="AS46" s="37">
        <f t="shared" si="37"/>
        <v>4.2893730196753542E-2</v>
      </c>
      <c r="AT46" s="37">
        <f t="shared" si="37"/>
        <v>3.8781650374894845E-2</v>
      </c>
      <c r="AU46" s="37">
        <f t="shared" si="37"/>
        <v>4.0074372054058005E-2</v>
      </c>
      <c r="AV46" s="37">
        <f t="shared" si="37"/>
        <v>3.8781650374894845E-2</v>
      </c>
      <c r="AW46" s="37">
        <f t="shared" si="37"/>
        <v>4.0074372054058005E-2</v>
      </c>
      <c r="AX46" s="37">
        <f t="shared" si="37"/>
        <v>4.0074372054058005E-2</v>
      </c>
      <c r="AY46" s="37">
        <f t="shared" si="37"/>
        <v>3.8781650374894845E-2</v>
      </c>
      <c r="AZ46" s="37">
        <f t="shared" si="37"/>
        <v>4.0074372054058005E-2</v>
      </c>
      <c r="BA46" s="37">
        <f t="shared" si="37"/>
        <v>3.8781650374894845E-2</v>
      </c>
      <c r="BB46" s="37">
        <f t="shared" si="37"/>
        <v>4.0074372054058005E-2</v>
      </c>
      <c r="BC46" s="37">
        <f t="shared" si="37"/>
        <v>4.0074372054058005E-2</v>
      </c>
      <c r="BD46" s="37">
        <f t="shared" si="37"/>
        <v>3.6196207016568525E-2</v>
      </c>
      <c r="BE46" s="37">
        <f t="shared" si="37"/>
        <v>4.0074372054058005E-2</v>
      </c>
      <c r="BF46" s="37">
        <f t="shared" si="37"/>
        <v>2.8853609025979228E-2</v>
      </c>
      <c r="BG46" s="37">
        <f t="shared" si="37"/>
        <v>2.9815395993511875E-2</v>
      </c>
      <c r="BH46" s="37">
        <f t="shared" si="37"/>
        <v>2.8853609025979228E-2</v>
      </c>
      <c r="BI46" s="37">
        <f t="shared" si="37"/>
        <v>2.9815395993511875E-2</v>
      </c>
      <c r="BJ46" s="37">
        <f t="shared" si="37"/>
        <v>2.9815395993511875E-2</v>
      </c>
      <c r="BK46" s="37">
        <f t="shared" si="37"/>
        <v>2.8853609025979228E-2</v>
      </c>
      <c r="BL46" s="37">
        <f t="shared" si="37"/>
        <v>2.9815395993511875E-2</v>
      </c>
      <c r="BM46" s="37">
        <f t="shared" si="37"/>
        <v>2.8853609025979228E-2</v>
      </c>
      <c r="BN46" s="37">
        <f t="shared" si="37"/>
        <v>2.9815395993511875E-2</v>
      </c>
      <c r="BO46" s="37">
        <f t="shared" si="37"/>
        <v>2.9815395993511875E-2</v>
      </c>
      <c r="BP46" s="37">
        <f t="shared" si="37"/>
        <v>2.7891822058446591E-2</v>
      </c>
      <c r="BQ46" s="37">
        <f t="shared" si="37"/>
        <v>2.9815395993511875E-2</v>
      </c>
      <c r="BR46" s="37">
        <f t="shared" si="37"/>
        <v>1.8364247565596535E-2</v>
      </c>
      <c r="BS46" s="37">
        <f t="shared" si="37"/>
        <v>1.8976389151116421E-2</v>
      </c>
      <c r="BT46" s="37">
        <f t="shared" si="37"/>
        <v>1.8364247565596535E-2</v>
      </c>
      <c r="BU46" s="37">
        <f t="shared" ref="BU46:CW46" si="39">BU13+BU15</f>
        <v>1.8976389151116421E-2</v>
      </c>
      <c r="BV46" s="37">
        <f t="shared" si="39"/>
        <v>1.8976389151116421E-2</v>
      </c>
      <c r="BW46" s="37">
        <f t="shared" si="39"/>
        <v>1.8364247565596535E-2</v>
      </c>
      <c r="BX46" s="37">
        <f t="shared" si="39"/>
        <v>1.8976389151116421E-2</v>
      </c>
      <c r="BY46" s="37">
        <f t="shared" si="39"/>
        <v>1.8364247565596535E-2</v>
      </c>
      <c r="BZ46" s="37">
        <f t="shared" si="39"/>
        <v>1.8976389151116421E-2</v>
      </c>
      <c r="CA46" s="37">
        <f t="shared" si="39"/>
        <v>1.8976389151116421E-2</v>
      </c>
      <c r="CB46" s="37">
        <f t="shared" si="39"/>
        <v>1.713996439455677E-2</v>
      </c>
      <c r="CC46" s="37">
        <f t="shared" si="39"/>
        <v>1.8976389151116421E-2</v>
      </c>
      <c r="CD46" s="37">
        <f t="shared" si="39"/>
        <v>1.2489251769833664E-2</v>
      </c>
      <c r="CE46" s="37">
        <f t="shared" si="39"/>
        <v>1.2905560162161453E-2</v>
      </c>
      <c r="CF46" s="37">
        <f t="shared" si="39"/>
        <v>1.2489251769833664E-2</v>
      </c>
      <c r="CG46" s="37">
        <f t="shared" si="39"/>
        <v>1.2905560162161453E-2</v>
      </c>
      <c r="CH46" s="37">
        <f t="shared" si="39"/>
        <v>1.2905560162161453E-2</v>
      </c>
      <c r="CI46" s="37">
        <f t="shared" si="39"/>
        <v>1.2489251769833664E-2</v>
      </c>
      <c r="CJ46" s="37">
        <f t="shared" si="39"/>
        <v>1.2905560162161453E-2</v>
      </c>
      <c r="CK46" s="37">
        <f t="shared" si="39"/>
        <v>1.2489251769833664E-2</v>
      </c>
      <c r="CL46" s="37">
        <f t="shared" si="39"/>
        <v>1.2905560162161453E-2</v>
      </c>
      <c r="CM46" s="37">
        <f t="shared" si="39"/>
        <v>1.2905560162161453E-2</v>
      </c>
      <c r="CN46" s="37">
        <f t="shared" si="39"/>
        <v>1.1656634985178087E-2</v>
      </c>
      <c r="CO46" s="37">
        <f t="shared" si="39"/>
        <v>1.2905560162161453E-2</v>
      </c>
      <c r="CP46" s="37">
        <f t="shared" si="39"/>
        <v>1.1123358559507841E-2</v>
      </c>
      <c r="CQ46" s="37">
        <f t="shared" si="39"/>
        <v>1.1494137178158101E-2</v>
      </c>
      <c r="CR46" s="37">
        <f t="shared" si="39"/>
        <v>1.1123358559507841E-2</v>
      </c>
      <c r="CS46" s="37">
        <f t="shared" si="39"/>
        <v>1.1494137178158101E-2</v>
      </c>
      <c r="CT46" s="37">
        <f t="shared" si="39"/>
        <v>1.1494137178158101E-2</v>
      </c>
      <c r="CU46" s="37">
        <f t="shared" si="39"/>
        <v>1.1123358559507841E-2</v>
      </c>
      <c r="CV46" s="37">
        <f t="shared" si="39"/>
        <v>1.1494137178158101E-2</v>
      </c>
      <c r="CW46" s="37">
        <f t="shared" si="39"/>
        <v>8.1571296103057495E-3</v>
      </c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</row>
    <row r="47" spans="1:120" x14ac:dyDescent="0.3">
      <c r="A47" s="22"/>
      <c r="B47" s="26"/>
      <c r="C47" s="21" t="s">
        <v>16</v>
      </c>
      <c r="D47" s="2" t="s">
        <v>22</v>
      </c>
      <c r="E47" s="38">
        <f t="shared" si="22"/>
        <v>0.53815458487784995</v>
      </c>
      <c r="F47" s="37"/>
      <c r="G47" s="37">
        <f t="shared" ref="G47:H47" si="40">G14</f>
        <v>0</v>
      </c>
      <c r="H47" s="37">
        <f t="shared" si="40"/>
        <v>0</v>
      </c>
      <c r="I47" s="37">
        <f t="shared" ref="I47:BT47" si="41">I14</f>
        <v>5.655579349593496E-2</v>
      </c>
      <c r="J47" s="37">
        <f t="shared" si="41"/>
        <v>0</v>
      </c>
      <c r="K47" s="37">
        <f t="shared" si="41"/>
        <v>0</v>
      </c>
      <c r="L47" s="37">
        <f t="shared" si="41"/>
        <v>0</v>
      </c>
      <c r="M47" s="37">
        <f t="shared" si="41"/>
        <v>0</v>
      </c>
      <c r="N47" s="93">
        <v>0</v>
      </c>
      <c r="O47" s="93">
        <v>0</v>
      </c>
      <c r="P47" s="93">
        <v>0</v>
      </c>
      <c r="Q47" s="93">
        <v>0</v>
      </c>
      <c r="R47" s="93">
        <v>0</v>
      </c>
      <c r="S47" s="93">
        <v>0</v>
      </c>
      <c r="T47" s="93">
        <v>0</v>
      </c>
      <c r="U47" s="37">
        <f t="shared" ref="U47" si="42">U14</f>
        <v>2.2306569680818002E-3</v>
      </c>
      <c r="V47" s="37">
        <f t="shared" si="41"/>
        <v>4.099680076430209E-3</v>
      </c>
      <c r="W47" s="37">
        <f t="shared" si="41"/>
        <v>4.2363360789778827E-3</v>
      </c>
      <c r="X47" s="37">
        <f t="shared" si="41"/>
        <v>4.099680076430209E-3</v>
      </c>
      <c r="Y47" s="37">
        <f t="shared" si="41"/>
        <v>4.2363360789778827E-3</v>
      </c>
      <c r="Z47" s="37">
        <f t="shared" si="41"/>
        <v>4.2363360789778827E-3</v>
      </c>
      <c r="AA47" s="37">
        <f t="shared" si="41"/>
        <v>4.099680076430209E-3</v>
      </c>
      <c r="AB47" s="37">
        <f t="shared" si="41"/>
        <v>4.2363360789778827E-3</v>
      </c>
      <c r="AC47" s="37">
        <f t="shared" si="41"/>
        <v>4.099680076430209E-3</v>
      </c>
      <c r="AD47" s="37">
        <f t="shared" si="41"/>
        <v>4.2363360789778827E-3</v>
      </c>
      <c r="AE47" s="37">
        <f t="shared" si="41"/>
        <v>4.2363360789778827E-3</v>
      </c>
      <c r="AF47" s="37">
        <f t="shared" si="41"/>
        <v>3.8263680713348618E-3</v>
      </c>
      <c r="AG47" s="37">
        <f t="shared" si="41"/>
        <v>4.2363360789778827E-3</v>
      </c>
      <c r="AH47" s="37">
        <f t="shared" si="41"/>
        <v>6.9536141956336034E-3</v>
      </c>
      <c r="AI47" s="37">
        <f t="shared" si="41"/>
        <v>7.1854013354880576E-3</v>
      </c>
      <c r="AJ47" s="37">
        <f t="shared" si="41"/>
        <v>6.9536141956336034E-3</v>
      </c>
      <c r="AK47" s="37">
        <f t="shared" si="41"/>
        <v>7.1854013354880576E-3</v>
      </c>
      <c r="AL47" s="37">
        <f t="shared" si="41"/>
        <v>7.1854013354880576E-3</v>
      </c>
      <c r="AM47" s="37">
        <f t="shared" si="41"/>
        <v>6.9536141956336034E-3</v>
      </c>
      <c r="AN47" s="37">
        <f t="shared" si="41"/>
        <v>7.1854013354880576E-3</v>
      </c>
      <c r="AO47" s="37">
        <f t="shared" si="41"/>
        <v>6.9536141956336034E-3</v>
      </c>
      <c r="AP47" s="37">
        <f t="shared" si="41"/>
        <v>7.1854013354880576E-3</v>
      </c>
      <c r="AQ47" s="37">
        <f t="shared" si="41"/>
        <v>7.1854013354880576E-3</v>
      </c>
      <c r="AR47" s="37">
        <f t="shared" si="41"/>
        <v>6.4900399159246959E-3</v>
      </c>
      <c r="AS47" s="37">
        <f t="shared" si="41"/>
        <v>7.1854013354880576E-3</v>
      </c>
      <c r="AT47" s="37">
        <f t="shared" si="41"/>
        <v>6.7498249876410833E-3</v>
      </c>
      <c r="AU47" s="37">
        <f t="shared" si="41"/>
        <v>6.974819153895786E-3</v>
      </c>
      <c r="AV47" s="37">
        <f t="shared" si="41"/>
        <v>6.7498249876410833E-3</v>
      </c>
      <c r="AW47" s="37">
        <f t="shared" si="41"/>
        <v>6.974819153895786E-3</v>
      </c>
      <c r="AX47" s="37">
        <f t="shared" si="41"/>
        <v>6.974819153895786E-3</v>
      </c>
      <c r="AY47" s="37">
        <f t="shared" si="41"/>
        <v>6.7498249876410833E-3</v>
      </c>
      <c r="AZ47" s="37">
        <f t="shared" si="41"/>
        <v>6.974819153895786E-3</v>
      </c>
      <c r="BA47" s="37">
        <f t="shared" si="41"/>
        <v>6.7498249876410833E-3</v>
      </c>
      <c r="BB47" s="37">
        <f t="shared" si="41"/>
        <v>6.974819153895786E-3</v>
      </c>
      <c r="BC47" s="37">
        <f t="shared" si="41"/>
        <v>6.974819153895786E-3</v>
      </c>
      <c r="BD47" s="37">
        <f t="shared" si="41"/>
        <v>6.2998366551316777E-3</v>
      </c>
      <c r="BE47" s="37">
        <f t="shared" si="41"/>
        <v>6.974819153895786E-3</v>
      </c>
      <c r="BF47" s="37">
        <f t="shared" si="41"/>
        <v>6.7909081179761159E-3</v>
      </c>
      <c r="BG47" s="37">
        <f t="shared" si="41"/>
        <v>7.0172717219086538E-3</v>
      </c>
      <c r="BH47" s="37">
        <f t="shared" si="41"/>
        <v>6.7909081179761159E-3</v>
      </c>
      <c r="BI47" s="37">
        <f t="shared" si="41"/>
        <v>7.0172717219086538E-3</v>
      </c>
      <c r="BJ47" s="37">
        <f t="shared" si="41"/>
        <v>7.0172717219086538E-3</v>
      </c>
      <c r="BK47" s="37">
        <f t="shared" si="41"/>
        <v>6.7909081179761159E-3</v>
      </c>
      <c r="BL47" s="37">
        <f t="shared" si="41"/>
        <v>7.0172717219086538E-3</v>
      </c>
      <c r="BM47" s="37">
        <f t="shared" si="41"/>
        <v>6.7909081179761159E-3</v>
      </c>
      <c r="BN47" s="37">
        <f t="shared" si="41"/>
        <v>7.0172717219086538E-3</v>
      </c>
      <c r="BO47" s="37">
        <f t="shared" si="41"/>
        <v>7.0172717219086538E-3</v>
      </c>
      <c r="BP47" s="37">
        <f t="shared" si="41"/>
        <v>6.5645445140435797E-3</v>
      </c>
      <c r="BQ47" s="37">
        <f t="shared" si="41"/>
        <v>7.0172717219086538E-3</v>
      </c>
      <c r="BR47" s="37">
        <f t="shared" si="41"/>
        <v>5.7641502769150144E-3</v>
      </c>
      <c r="BS47" s="37">
        <f t="shared" si="41"/>
        <v>5.9562886194788481E-3</v>
      </c>
      <c r="BT47" s="37">
        <f t="shared" si="41"/>
        <v>5.7641502769150144E-3</v>
      </c>
      <c r="BU47" s="37">
        <f t="shared" ref="BU47:CW47" si="43">BU14</f>
        <v>5.9562886194788481E-3</v>
      </c>
      <c r="BV47" s="37">
        <f t="shared" si="43"/>
        <v>5.9562886194788481E-3</v>
      </c>
      <c r="BW47" s="37">
        <f t="shared" si="43"/>
        <v>5.7641502769150144E-3</v>
      </c>
      <c r="BX47" s="37">
        <f t="shared" si="43"/>
        <v>5.9562886194788481E-3</v>
      </c>
      <c r="BY47" s="37">
        <f t="shared" si="43"/>
        <v>5.7641502769150144E-3</v>
      </c>
      <c r="BZ47" s="37">
        <f t="shared" si="43"/>
        <v>5.9562886194788481E-3</v>
      </c>
      <c r="CA47" s="37">
        <f t="shared" si="43"/>
        <v>5.9562886194788481E-3</v>
      </c>
      <c r="CB47" s="37">
        <f t="shared" si="43"/>
        <v>5.3798735917873477E-3</v>
      </c>
      <c r="CC47" s="37">
        <f t="shared" si="43"/>
        <v>5.9562886194788481E-3</v>
      </c>
      <c r="CD47" s="37">
        <f t="shared" si="43"/>
        <v>5.5729496590142613E-3</v>
      </c>
      <c r="CE47" s="37">
        <f t="shared" si="43"/>
        <v>5.7587146476480704E-3</v>
      </c>
      <c r="CF47" s="37">
        <f t="shared" si="43"/>
        <v>5.5729496590142613E-3</v>
      </c>
      <c r="CG47" s="37">
        <f t="shared" si="43"/>
        <v>5.7587146476480704E-3</v>
      </c>
      <c r="CH47" s="37">
        <f t="shared" si="43"/>
        <v>5.7587146476480704E-3</v>
      </c>
      <c r="CI47" s="37">
        <f t="shared" si="43"/>
        <v>5.5729496590142613E-3</v>
      </c>
      <c r="CJ47" s="37">
        <f t="shared" si="43"/>
        <v>5.7587146476480704E-3</v>
      </c>
      <c r="CK47" s="37">
        <f t="shared" si="43"/>
        <v>5.5729496590142613E-3</v>
      </c>
      <c r="CL47" s="37">
        <f t="shared" si="43"/>
        <v>5.7587146476480704E-3</v>
      </c>
      <c r="CM47" s="37">
        <f t="shared" si="43"/>
        <v>5.7587146476480704E-3</v>
      </c>
      <c r="CN47" s="37">
        <f t="shared" si="43"/>
        <v>5.201419681746644E-3</v>
      </c>
      <c r="CO47" s="37">
        <f t="shared" si="43"/>
        <v>5.7587146476480704E-3</v>
      </c>
      <c r="CP47" s="37">
        <f t="shared" si="43"/>
        <v>5.3364053170731705E-3</v>
      </c>
      <c r="CQ47" s="37">
        <f t="shared" si="43"/>
        <v>5.5142854943089434E-3</v>
      </c>
      <c r="CR47" s="37">
        <f t="shared" si="43"/>
        <v>5.3364053170731705E-3</v>
      </c>
      <c r="CS47" s="37">
        <f t="shared" si="43"/>
        <v>5.5142854943089434E-3</v>
      </c>
      <c r="CT47" s="37">
        <f t="shared" si="43"/>
        <v>5.5142854943089434E-3</v>
      </c>
      <c r="CU47" s="37">
        <f t="shared" si="43"/>
        <v>5.3364053170731705E-3</v>
      </c>
      <c r="CV47" s="37">
        <f t="shared" si="43"/>
        <v>5.5142854943089434E-3</v>
      </c>
      <c r="CW47" s="37">
        <f t="shared" si="43"/>
        <v>3.9133638991869918E-3</v>
      </c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</row>
    <row r="48" spans="1:120" x14ac:dyDescent="0.3">
      <c r="E48" s="38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</row>
    <row r="49" spans="1:119" x14ac:dyDescent="0.3">
      <c r="C49" s="33" t="s">
        <v>53</v>
      </c>
      <c r="D49" s="5" t="s">
        <v>22</v>
      </c>
      <c r="E49" s="40">
        <f>+SUM(G49:CW49)</f>
        <v>42.373318555183147</v>
      </c>
      <c r="F49" s="39"/>
      <c r="G49" s="39">
        <f>G50-G51</f>
        <v>0</v>
      </c>
      <c r="H49" s="39">
        <f t="shared" ref="H49:BS49" si="44">H50-H51</f>
        <v>0</v>
      </c>
      <c r="I49" s="39">
        <f t="shared" si="44"/>
        <v>6.3765158157684851</v>
      </c>
      <c r="J49" s="39">
        <f t="shared" si="44"/>
        <v>0</v>
      </c>
      <c r="K49" s="39">
        <f t="shared" si="44"/>
        <v>0</v>
      </c>
      <c r="L49" s="39">
        <f t="shared" si="44"/>
        <v>0</v>
      </c>
      <c r="M49" s="39">
        <f t="shared" si="44"/>
        <v>0</v>
      </c>
      <c r="N49" s="39">
        <f>N50-N51</f>
        <v>0</v>
      </c>
      <c r="O49" s="39">
        <f t="shared" si="44"/>
        <v>0.17861938705722774</v>
      </c>
      <c r="P49" s="39">
        <f t="shared" si="44"/>
        <v>0.18457336662580204</v>
      </c>
      <c r="Q49" s="39">
        <f t="shared" si="44"/>
        <v>0.17861938705722774</v>
      </c>
      <c r="R49" s="39">
        <f t="shared" si="44"/>
        <v>0.18457336662580204</v>
      </c>
      <c r="S49" s="39">
        <f t="shared" si="44"/>
        <v>0.18457336662580204</v>
      </c>
      <c r="T49" s="39">
        <f t="shared" si="44"/>
        <v>0.1726654074886535</v>
      </c>
      <c r="U49" s="39">
        <f t="shared" si="44"/>
        <v>0.18457336662580204</v>
      </c>
      <c r="V49" s="39">
        <f t="shared" si="44"/>
        <v>0.28696033193211362</v>
      </c>
      <c r="W49" s="39">
        <f t="shared" si="44"/>
        <v>0.29652567632985072</v>
      </c>
      <c r="X49" s="39">
        <f t="shared" si="44"/>
        <v>0.28696033193211362</v>
      </c>
      <c r="Y49" s="39">
        <f t="shared" si="44"/>
        <v>0.29652567632985072</v>
      </c>
      <c r="Z49" s="39">
        <f t="shared" si="44"/>
        <v>0.29652567632985072</v>
      </c>
      <c r="AA49" s="39">
        <f t="shared" si="44"/>
        <v>0.28696033193211362</v>
      </c>
      <c r="AB49" s="39">
        <f t="shared" si="44"/>
        <v>0.29652567632985072</v>
      </c>
      <c r="AC49" s="39">
        <f t="shared" si="44"/>
        <v>0.28696033193211362</v>
      </c>
      <c r="AD49" s="39">
        <f t="shared" si="44"/>
        <v>0.29652567632985072</v>
      </c>
      <c r="AE49" s="39">
        <f t="shared" si="44"/>
        <v>0.29652567632985072</v>
      </c>
      <c r="AF49" s="39">
        <f t="shared" si="44"/>
        <v>0.26782964313663937</v>
      </c>
      <c r="AG49" s="39">
        <f t="shared" si="44"/>
        <v>0.29652567632985072</v>
      </c>
      <c r="AH49" s="39">
        <f t="shared" si="44"/>
        <v>0.42042572380179305</v>
      </c>
      <c r="AI49" s="39">
        <f t="shared" si="44"/>
        <v>0.43443991459518616</v>
      </c>
      <c r="AJ49" s="39">
        <f t="shared" si="44"/>
        <v>0.42042572380179305</v>
      </c>
      <c r="AK49" s="39">
        <f t="shared" si="44"/>
        <v>0.43443991459518616</v>
      </c>
      <c r="AL49" s="39">
        <f t="shared" si="44"/>
        <v>0.43443991459518616</v>
      </c>
      <c r="AM49" s="39">
        <f t="shared" si="44"/>
        <v>0.42042572380179305</v>
      </c>
      <c r="AN49" s="39">
        <f t="shared" si="44"/>
        <v>0.43443991459518616</v>
      </c>
      <c r="AO49" s="39">
        <f t="shared" si="44"/>
        <v>0.42042572380179305</v>
      </c>
      <c r="AP49" s="39">
        <f t="shared" si="44"/>
        <v>0.43443991459518616</v>
      </c>
      <c r="AQ49" s="39">
        <f t="shared" si="44"/>
        <v>0.43443991459518616</v>
      </c>
      <c r="AR49" s="39">
        <f t="shared" si="44"/>
        <v>0.39239734221500688</v>
      </c>
      <c r="AS49" s="39">
        <f t="shared" si="44"/>
        <v>0.43443991459518616</v>
      </c>
      <c r="AT49" s="39">
        <f t="shared" si="44"/>
        <v>0.4005449395643047</v>
      </c>
      <c r="AU49" s="39">
        <f t="shared" si="44"/>
        <v>0.4138964375497815</v>
      </c>
      <c r="AV49" s="39">
        <f t="shared" si="44"/>
        <v>0.50279532094506618</v>
      </c>
      <c r="AW49" s="39">
        <f t="shared" si="44"/>
        <v>0.67523307060634596</v>
      </c>
      <c r="AX49" s="39">
        <f t="shared" si="44"/>
        <v>0.67523307060634596</v>
      </c>
      <c r="AY49" s="39">
        <f t="shared" si="44"/>
        <v>0.65072522437383074</v>
      </c>
      <c r="AZ49" s="39">
        <f t="shared" si="44"/>
        <v>0.67523307060634596</v>
      </c>
      <c r="BA49" s="39">
        <f t="shared" si="44"/>
        <v>0.65072522437383074</v>
      </c>
      <c r="BB49" s="39">
        <f t="shared" si="44"/>
        <v>0.67523307060634596</v>
      </c>
      <c r="BC49" s="39">
        <f t="shared" si="44"/>
        <v>0.67523307060634596</v>
      </c>
      <c r="BD49" s="39">
        <f t="shared" si="44"/>
        <v>0.60170953190880017</v>
      </c>
      <c r="BE49" s="39">
        <f t="shared" si="44"/>
        <v>0.67523307060634596</v>
      </c>
      <c r="BF49" s="39">
        <f t="shared" si="44"/>
        <v>0.56665252235571661</v>
      </c>
      <c r="BG49" s="39">
        <f t="shared" si="44"/>
        <v>0.58835794518762807</v>
      </c>
      <c r="BH49" s="39">
        <f t="shared" si="44"/>
        <v>0.56665252235571661</v>
      </c>
      <c r="BI49" s="39">
        <f t="shared" si="44"/>
        <v>0.58835794518762807</v>
      </c>
      <c r="BJ49" s="39">
        <f t="shared" si="44"/>
        <v>0.58835794518762807</v>
      </c>
      <c r="BK49" s="39">
        <f t="shared" si="44"/>
        <v>0.56665252235571661</v>
      </c>
      <c r="BL49" s="39">
        <f t="shared" si="44"/>
        <v>0.58835794518762807</v>
      </c>
      <c r="BM49" s="39">
        <f t="shared" si="44"/>
        <v>0.56665252235571661</v>
      </c>
      <c r="BN49" s="39">
        <f t="shared" si="44"/>
        <v>0.58835794518762807</v>
      </c>
      <c r="BO49" s="39">
        <f t="shared" si="44"/>
        <v>0.58835794518762807</v>
      </c>
      <c r="BP49" s="39">
        <f t="shared" si="44"/>
        <v>0.54494709952380516</v>
      </c>
      <c r="BQ49" s="39">
        <f t="shared" si="44"/>
        <v>0.58835794518762807</v>
      </c>
      <c r="BR49" s="39">
        <f t="shared" si="44"/>
        <v>0.41482364374098291</v>
      </c>
      <c r="BS49" s="39">
        <f t="shared" si="44"/>
        <v>0.43146810395240315</v>
      </c>
      <c r="BT49" s="39">
        <f t="shared" ref="BT49:CW49" si="45">BT50-BT51</f>
        <v>0.41482364374098291</v>
      </c>
      <c r="BU49" s="39">
        <f t="shared" si="45"/>
        <v>0.43146810395240315</v>
      </c>
      <c r="BV49" s="39">
        <f t="shared" si="45"/>
        <v>0.43146810395240315</v>
      </c>
      <c r="BW49" s="39">
        <f t="shared" si="45"/>
        <v>0.41482364374098291</v>
      </c>
      <c r="BX49" s="39">
        <f t="shared" si="45"/>
        <v>0.43146810395240315</v>
      </c>
      <c r="BY49" s="39">
        <f t="shared" si="45"/>
        <v>0.41482364374098291</v>
      </c>
      <c r="BZ49" s="39">
        <f t="shared" si="45"/>
        <v>0.43146810395240315</v>
      </c>
      <c r="CA49" s="39">
        <f t="shared" si="45"/>
        <v>0.43146810395240315</v>
      </c>
      <c r="CB49" s="39">
        <f t="shared" si="45"/>
        <v>0.38153472331814225</v>
      </c>
      <c r="CC49" s="39">
        <f t="shared" si="45"/>
        <v>0.43146810395240315</v>
      </c>
      <c r="CD49" s="39">
        <f t="shared" si="45"/>
        <v>0.3523853277227123</v>
      </c>
      <c r="CE49" s="39">
        <f t="shared" si="45"/>
        <v>0.36694851073352369</v>
      </c>
      <c r="CF49" s="39">
        <f t="shared" si="45"/>
        <v>0.3523853277227123</v>
      </c>
      <c r="CG49" s="39">
        <f t="shared" si="45"/>
        <v>0.36694851073352369</v>
      </c>
      <c r="CH49" s="39">
        <f t="shared" si="45"/>
        <v>0.36694851073352369</v>
      </c>
      <c r="CI49" s="39">
        <f t="shared" si="45"/>
        <v>0.3523853277227123</v>
      </c>
      <c r="CJ49" s="39">
        <f t="shared" si="45"/>
        <v>0.36694851073352369</v>
      </c>
      <c r="CK49" s="39">
        <f t="shared" si="45"/>
        <v>0.3523853277227123</v>
      </c>
      <c r="CL49" s="39">
        <f t="shared" si="45"/>
        <v>0.36694851073352369</v>
      </c>
      <c r="CM49" s="39">
        <f t="shared" si="45"/>
        <v>0.36694851073352369</v>
      </c>
      <c r="CN49" s="39">
        <f t="shared" si="45"/>
        <v>0.32325896170108981</v>
      </c>
      <c r="CO49" s="39">
        <f t="shared" si="45"/>
        <v>0.36694851073352369</v>
      </c>
      <c r="CP49" s="39">
        <f t="shared" si="45"/>
        <v>0.32656004071230282</v>
      </c>
      <c r="CQ49" s="39">
        <f t="shared" si="45"/>
        <v>0.34026238082276711</v>
      </c>
      <c r="CR49" s="39">
        <f t="shared" si="45"/>
        <v>0.32656004071230282</v>
      </c>
      <c r="CS49" s="39">
        <f t="shared" si="45"/>
        <v>0.34026238082276711</v>
      </c>
      <c r="CT49" s="39">
        <f t="shared" si="45"/>
        <v>0.34026238082276711</v>
      </c>
      <c r="CU49" s="39">
        <f t="shared" si="45"/>
        <v>0.32656004071230282</v>
      </c>
      <c r="CV49" s="39">
        <f t="shared" si="45"/>
        <v>0.34026238082276711</v>
      </c>
      <c r="CW49" s="39">
        <f t="shared" si="45"/>
        <v>0.21694131982858839</v>
      </c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</row>
    <row r="50" spans="1:119" x14ac:dyDescent="0.3">
      <c r="C50" s="21" t="s">
        <v>14</v>
      </c>
      <c r="D50" s="48" t="s">
        <v>22</v>
      </c>
      <c r="E50" s="88">
        <f>+SUM(G50:CW50)</f>
        <v>66.486394910080818</v>
      </c>
      <c r="F50" s="88"/>
      <c r="G50" s="88">
        <f>G10</f>
        <v>0</v>
      </c>
      <c r="H50" s="88">
        <f t="shared" ref="H50:BS50" si="46">H10</f>
        <v>0</v>
      </c>
      <c r="I50" s="88">
        <f t="shared" si="46"/>
        <v>12.75303163153697</v>
      </c>
      <c r="J50" s="88">
        <f t="shared" si="46"/>
        <v>0</v>
      </c>
      <c r="K50" s="88">
        <f t="shared" si="46"/>
        <v>0</v>
      </c>
      <c r="L50" s="88">
        <f t="shared" si="46"/>
        <v>0</v>
      </c>
      <c r="M50" s="88">
        <f t="shared" si="46"/>
        <v>0</v>
      </c>
      <c r="N50" s="88">
        <f t="shared" ref="N50" si="47">N10</f>
        <v>0</v>
      </c>
      <c r="O50" s="88">
        <f t="shared" si="46"/>
        <v>0.35723877411445548</v>
      </c>
      <c r="P50" s="88">
        <f t="shared" si="46"/>
        <v>0.36914673325160408</v>
      </c>
      <c r="Q50" s="88">
        <f t="shared" si="46"/>
        <v>0.35723877411445548</v>
      </c>
      <c r="R50" s="88">
        <f t="shared" si="46"/>
        <v>0.36914673325160408</v>
      </c>
      <c r="S50" s="88">
        <f t="shared" si="46"/>
        <v>0.36914673325160408</v>
      </c>
      <c r="T50" s="88">
        <f t="shared" si="46"/>
        <v>0.345330814977307</v>
      </c>
      <c r="U50" s="88">
        <f t="shared" si="46"/>
        <v>0.36914673325160408</v>
      </c>
      <c r="V50" s="88">
        <f t="shared" si="46"/>
        <v>0.57392066386422724</v>
      </c>
      <c r="W50" s="88">
        <f t="shared" si="46"/>
        <v>0.59305135265970144</v>
      </c>
      <c r="X50" s="88">
        <f t="shared" si="46"/>
        <v>0.57392066386422724</v>
      </c>
      <c r="Y50" s="88">
        <f t="shared" si="46"/>
        <v>0.59305135265970144</v>
      </c>
      <c r="Z50" s="88">
        <f t="shared" si="46"/>
        <v>0.59305135265970144</v>
      </c>
      <c r="AA50" s="88">
        <f t="shared" si="46"/>
        <v>0.57392066386422724</v>
      </c>
      <c r="AB50" s="88">
        <f t="shared" si="46"/>
        <v>0.59305135265970144</v>
      </c>
      <c r="AC50" s="88">
        <f t="shared" si="46"/>
        <v>0.57392066386422724</v>
      </c>
      <c r="AD50" s="88">
        <f t="shared" si="46"/>
        <v>0.59305135265970144</v>
      </c>
      <c r="AE50" s="88">
        <f t="shared" si="46"/>
        <v>0.59305135265970144</v>
      </c>
      <c r="AF50" s="88">
        <f t="shared" si="46"/>
        <v>0.53565928627327875</v>
      </c>
      <c r="AG50" s="88">
        <f t="shared" si="46"/>
        <v>0.59305135265970144</v>
      </c>
      <c r="AH50" s="88">
        <f t="shared" si="46"/>
        <v>0.8408514476035861</v>
      </c>
      <c r="AI50" s="88">
        <f t="shared" si="46"/>
        <v>0.86887982919037232</v>
      </c>
      <c r="AJ50" s="88">
        <f t="shared" si="46"/>
        <v>0.8408514476035861</v>
      </c>
      <c r="AK50" s="88">
        <f t="shared" si="46"/>
        <v>0.86887982919037232</v>
      </c>
      <c r="AL50" s="88">
        <f t="shared" si="46"/>
        <v>0.86887982919037232</v>
      </c>
      <c r="AM50" s="88">
        <f t="shared" si="46"/>
        <v>0.8408514476035861</v>
      </c>
      <c r="AN50" s="88">
        <f t="shared" si="46"/>
        <v>0.86887982919037232</v>
      </c>
      <c r="AO50" s="88">
        <f t="shared" si="46"/>
        <v>0.8408514476035861</v>
      </c>
      <c r="AP50" s="88">
        <f t="shared" si="46"/>
        <v>0.86887982919037232</v>
      </c>
      <c r="AQ50" s="88">
        <f t="shared" si="46"/>
        <v>0.86887982919037232</v>
      </c>
      <c r="AR50" s="88">
        <f t="shared" si="46"/>
        <v>0.78479468443001377</v>
      </c>
      <c r="AS50" s="88">
        <f t="shared" si="46"/>
        <v>0.86887982919037232</v>
      </c>
      <c r="AT50" s="88">
        <f t="shared" si="46"/>
        <v>0.80108987912860941</v>
      </c>
      <c r="AU50" s="88">
        <f t="shared" si="46"/>
        <v>0.82779287509956301</v>
      </c>
      <c r="AV50" s="88">
        <f t="shared" si="46"/>
        <v>0.80108987912860941</v>
      </c>
      <c r="AW50" s="88">
        <f t="shared" si="46"/>
        <v>0.82779287509956301</v>
      </c>
      <c r="AX50" s="88">
        <f t="shared" si="46"/>
        <v>0.82779287509956301</v>
      </c>
      <c r="AY50" s="88">
        <f t="shared" si="46"/>
        <v>0.80108987912860941</v>
      </c>
      <c r="AZ50" s="88">
        <f t="shared" si="46"/>
        <v>0.82779287509956301</v>
      </c>
      <c r="BA50" s="88">
        <f t="shared" si="46"/>
        <v>0.80108987912860941</v>
      </c>
      <c r="BB50" s="88">
        <f t="shared" si="46"/>
        <v>0.82779287509956301</v>
      </c>
      <c r="BC50" s="88">
        <f t="shared" si="46"/>
        <v>0.82779287509956301</v>
      </c>
      <c r="BD50" s="88">
        <f t="shared" si="46"/>
        <v>0.74768388718670198</v>
      </c>
      <c r="BE50" s="88">
        <f t="shared" si="46"/>
        <v>0.82779287509956301</v>
      </c>
      <c r="BF50" s="88">
        <f t="shared" si="46"/>
        <v>0.70432487366496632</v>
      </c>
      <c r="BG50" s="88">
        <f t="shared" si="46"/>
        <v>0.72780236945379861</v>
      </c>
      <c r="BH50" s="88">
        <f t="shared" si="46"/>
        <v>0.70432487366496632</v>
      </c>
      <c r="BI50" s="88">
        <f t="shared" si="46"/>
        <v>0.72780236945379861</v>
      </c>
      <c r="BJ50" s="88">
        <f t="shared" si="46"/>
        <v>0.72780236945379861</v>
      </c>
      <c r="BK50" s="88">
        <f t="shared" si="46"/>
        <v>0.70432487366496632</v>
      </c>
      <c r="BL50" s="88">
        <f t="shared" si="46"/>
        <v>0.72780236945379861</v>
      </c>
      <c r="BM50" s="88">
        <f t="shared" si="46"/>
        <v>0.70432487366496632</v>
      </c>
      <c r="BN50" s="88">
        <f t="shared" si="46"/>
        <v>0.72780236945379861</v>
      </c>
      <c r="BO50" s="88">
        <f t="shared" si="46"/>
        <v>0.72780236945379861</v>
      </c>
      <c r="BP50" s="88">
        <f t="shared" si="46"/>
        <v>0.68084737787613414</v>
      </c>
      <c r="BQ50" s="88">
        <f t="shared" si="46"/>
        <v>0.72780236945379861</v>
      </c>
      <c r="BR50" s="88">
        <f t="shared" si="46"/>
        <v>0.53656567670162558</v>
      </c>
      <c r="BS50" s="88">
        <f t="shared" si="46"/>
        <v>0.55445119925834641</v>
      </c>
      <c r="BT50" s="88">
        <f t="shared" ref="BT50:CW50" si="48">BT10</f>
        <v>0.53656567670162558</v>
      </c>
      <c r="BU50" s="88">
        <f t="shared" si="48"/>
        <v>0.55445119925834641</v>
      </c>
      <c r="BV50" s="88">
        <f t="shared" si="48"/>
        <v>0.55445119925834641</v>
      </c>
      <c r="BW50" s="88">
        <f t="shared" si="48"/>
        <v>0.53656567670162558</v>
      </c>
      <c r="BX50" s="88">
        <f t="shared" si="48"/>
        <v>0.55445119925834641</v>
      </c>
      <c r="BY50" s="88">
        <f t="shared" si="48"/>
        <v>0.53656567670162558</v>
      </c>
      <c r="BZ50" s="88">
        <f t="shared" si="48"/>
        <v>0.55445119925834641</v>
      </c>
      <c r="CA50" s="88">
        <f t="shared" si="48"/>
        <v>0.55445119925834641</v>
      </c>
      <c r="CB50" s="88">
        <f t="shared" si="48"/>
        <v>0.50079463158818383</v>
      </c>
      <c r="CC50" s="88">
        <f t="shared" si="48"/>
        <v>0.55445119925834641</v>
      </c>
      <c r="CD50" s="88">
        <f t="shared" si="48"/>
        <v>0.46610902636616436</v>
      </c>
      <c r="CE50" s="88">
        <f t="shared" si="48"/>
        <v>0.48164599391170326</v>
      </c>
      <c r="CF50" s="88">
        <f t="shared" si="48"/>
        <v>0.46610902636616436</v>
      </c>
      <c r="CG50" s="88">
        <f t="shared" si="48"/>
        <v>0.48164599391170326</v>
      </c>
      <c r="CH50" s="88">
        <f t="shared" si="48"/>
        <v>0.48164599391170326</v>
      </c>
      <c r="CI50" s="88">
        <f t="shared" si="48"/>
        <v>0.46610902636616436</v>
      </c>
      <c r="CJ50" s="88">
        <f t="shared" si="48"/>
        <v>0.48164599391170326</v>
      </c>
      <c r="CK50" s="88">
        <f t="shared" si="48"/>
        <v>0.46610902636616436</v>
      </c>
      <c r="CL50" s="88">
        <f t="shared" si="48"/>
        <v>0.48164599391170326</v>
      </c>
      <c r="CM50" s="88">
        <f t="shared" si="48"/>
        <v>0.48164599391170326</v>
      </c>
      <c r="CN50" s="88">
        <f t="shared" si="48"/>
        <v>0.43503509127508677</v>
      </c>
      <c r="CO50" s="88">
        <f t="shared" si="48"/>
        <v>0.48164599391170326</v>
      </c>
      <c r="CP50" s="88">
        <f t="shared" si="48"/>
        <v>0.43796712932678578</v>
      </c>
      <c r="CQ50" s="88">
        <f t="shared" si="48"/>
        <v>0.45256603363767861</v>
      </c>
      <c r="CR50" s="88">
        <f t="shared" si="48"/>
        <v>0.43796712932678578</v>
      </c>
      <c r="CS50" s="88">
        <f t="shared" si="48"/>
        <v>0.45256603363767861</v>
      </c>
      <c r="CT50" s="88">
        <f t="shared" si="48"/>
        <v>0.45256603363767861</v>
      </c>
      <c r="CU50" s="88">
        <f t="shared" si="48"/>
        <v>0.43796712932678578</v>
      </c>
      <c r="CV50" s="88">
        <f t="shared" si="48"/>
        <v>0.45256603363767861</v>
      </c>
      <c r="CW50" s="88">
        <f t="shared" si="48"/>
        <v>0.32117589483964282</v>
      </c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</row>
    <row r="51" spans="1:119" x14ac:dyDescent="0.3">
      <c r="C51" s="21" t="s">
        <v>62</v>
      </c>
      <c r="D51" s="48" t="s">
        <v>22</v>
      </c>
      <c r="E51" s="88">
        <f>+SUM(G51:CW51)</f>
        <v>24.113076354897668</v>
      </c>
      <c r="F51" s="88"/>
      <c r="G51" s="88">
        <f t="shared" ref="G51:AL51" si="49">G78</f>
        <v>0</v>
      </c>
      <c r="H51" s="88">
        <f t="shared" si="49"/>
        <v>0</v>
      </c>
      <c r="I51" s="88">
        <f t="shared" si="49"/>
        <v>6.3765158157684851</v>
      </c>
      <c r="J51" s="88">
        <f t="shared" si="49"/>
        <v>0</v>
      </c>
      <c r="K51" s="88">
        <f t="shared" si="49"/>
        <v>0</v>
      </c>
      <c r="L51" s="88">
        <f t="shared" si="49"/>
        <v>0</v>
      </c>
      <c r="M51" s="88">
        <f t="shared" si="49"/>
        <v>0</v>
      </c>
      <c r="N51" s="88">
        <f t="shared" ref="N51" si="50">N78</f>
        <v>0</v>
      </c>
      <c r="O51" s="88">
        <f t="shared" si="49"/>
        <v>0.17861938705722774</v>
      </c>
      <c r="P51" s="88">
        <f t="shared" si="49"/>
        <v>0.18457336662580204</v>
      </c>
      <c r="Q51" s="88">
        <f t="shared" si="49"/>
        <v>0.17861938705722774</v>
      </c>
      <c r="R51" s="88">
        <f t="shared" si="49"/>
        <v>0.18457336662580204</v>
      </c>
      <c r="S51" s="88">
        <f t="shared" si="49"/>
        <v>0.18457336662580204</v>
      </c>
      <c r="T51" s="88">
        <f t="shared" si="49"/>
        <v>0.1726654074886535</v>
      </c>
      <c r="U51" s="88">
        <f t="shared" si="49"/>
        <v>0.18457336662580204</v>
      </c>
      <c r="V51" s="88">
        <f t="shared" si="49"/>
        <v>0.28696033193211362</v>
      </c>
      <c r="W51" s="88">
        <f t="shared" si="49"/>
        <v>0.29652567632985072</v>
      </c>
      <c r="X51" s="88">
        <f t="shared" si="49"/>
        <v>0.28696033193211362</v>
      </c>
      <c r="Y51" s="88">
        <f t="shared" si="49"/>
        <v>0.29652567632985072</v>
      </c>
      <c r="Z51" s="88">
        <f t="shared" si="49"/>
        <v>0.29652567632985072</v>
      </c>
      <c r="AA51" s="88">
        <f t="shared" si="49"/>
        <v>0.28696033193211362</v>
      </c>
      <c r="AB51" s="88">
        <f t="shared" si="49"/>
        <v>0.29652567632985072</v>
      </c>
      <c r="AC51" s="88">
        <f t="shared" si="49"/>
        <v>0.28696033193211362</v>
      </c>
      <c r="AD51" s="88">
        <f t="shared" si="49"/>
        <v>0.29652567632985072</v>
      </c>
      <c r="AE51" s="88">
        <f t="shared" si="49"/>
        <v>0.29652567632985072</v>
      </c>
      <c r="AF51" s="88">
        <f t="shared" si="49"/>
        <v>0.26782964313663937</v>
      </c>
      <c r="AG51" s="88">
        <f t="shared" si="49"/>
        <v>0.29652567632985072</v>
      </c>
      <c r="AH51" s="88">
        <f t="shared" si="49"/>
        <v>0.42042572380179305</v>
      </c>
      <c r="AI51" s="88">
        <f t="shared" si="49"/>
        <v>0.43443991459518616</v>
      </c>
      <c r="AJ51" s="88">
        <f t="shared" si="49"/>
        <v>0.42042572380179305</v>
      </c>
      <c r="AK51" s="88">
        <f t="shared" si="49"/>
        <v>0.43443991459518616</v>
      </c>
      <c r="AL51" s="88">
        <f t="shared" si="49"/>
        <v>0.43443991459518616</v>
      </c>
      <c r="AM51" s="88">
        <f t="shared" ref="AM51:BR51" si="51">AM78</f>
        <v>0.42042572380179305</v>
      </c>
      <c r="AN51" s="88">
        <f t="shared" si="51"/>
        <v>0.43443991459518616</v>
      </c>
      <c r="AO51" s="88">
        <f t="shared" si="51"/>
        <v>0.42042572380179305</v>
      </c>
      <c r="AP51" s="88">
        <f t="shared" si="51"/>
        <v>0.43443991459518616</v>
      </c>
      <c r="AQ51" s="88">
        <f t="shared" si="51"/>
        <v>0.43443991459518616</v>
      </c>
      <c r="AR51" s="88">
        <f t="shared" si="51"/>
        <v>0.39239734221500688</v>
      </c>
      <c r="AS51" s="88">
        <f t="shared" si="51"/>
        <v>0.43443991459518616</v>
      </c>
      <c r="AT51" s="88">
        <f t="shared" si="51"/>
        <v>0.4005449395643047</v>
      </c>
      <c r="AU51" s="88">
        <f t="shared" si="51"/>
        <v>0.4138964375497815</v>
      </c>
      <c r="AV51" s="88">
        <f t="shared" si="51"/>
        <v>0.29829455818354322</v>
      </c>
      <c r="AW51" s="88">
        <f t="shared" si="51"/>
        <v>0.15255980449321704</v>
      </c>
      <c r="AX51" s="88">
        <f t="shared" si="51"/>
        <v>0.15255980449321704</v>
      </c>
      <c r="AY51" s="88">
        <f t="shared" si="51"/>
        <v>0.15036465475477864</v>
      </c>
      <c r="AZ51" s="88">
        <f t="shared" si="51"/>
        <v>0.15255980449321704</v>
      </c>
      <c r="BA51" s="88">
        <f t="shared" si="51"/>
        <v>0.15036465475477864</v>
      </c>
      <c r="BB51" s="88">
        <f t="shared" si="51"/>
        <v>0.15255980449321704</v>
      </c>
      <c r="BC51" s="88">
        <f t="shared" si="51"/>
        <v>0.15255980449321704</v>
      </c>
      <c r="BD51" s="88">
        <f t="shared" si="51"/>
        <v>0.14597435527790178</v>
      </c>
      <c r="BE51" s="88">
        <f t="shared" si="51"/>
        <v>0.15255980449321704</v>
      </c>
      <c r="BF51" s="88">
        <f t="shared" si="51"/>
        <v>0.13767235130924976</v>
      </c>
      <c r="BG51" s="88">
        <f t="shared" si="51"/>
        <v>0.13944442426617057</v>
      </c>
      <c r="BH51" s="88">
        <f t="shared" si="51"/>
        <v>0.13767235130924976</v>
      </c>
      <c r="BI51" s="88">
        <f t="shared" si="51"/>
        <v>0.13944442426617057</v>
      </c>
      <c r="BJ51" s="88">
        <f t="shared" si="51"/>
        <v>0.13944442426617057</v>
      </c>
      <c r="BK51" s="88">
        <f t="shared" si="51"/>
        <v>0.13767235130924976</v>
      </c>
      <c r="BL51" s="88">
        <f t="shared" si="51"/>
        <v>0.13944442426617057</v>
      </c>
      <c r="BM51" s="88">
        <f t="shared" si="51"/>
        <v>0.13767235130924976</v>
      </c>
      <c r="BN51" s="88">
        <f t="shared" si="51"/>
        <v>0.13944442426617057</v>
      </c>
      <c r="BO51" s="88">
        <f t="shared" si="51"/>
        <v>0.13944442426617057</v>
      </c>
      <c r="BP51" s="88">
        <f t="shared" si="51"/>
        <v>0.13590027835232898</v>
      </c>
      <c r="BQ51" s="88">
        <f t="shared" si="51"/>
        <v>0.13944442426617057</v>
      </c>
      <c r="BR51" s="88">
        <f t="shared" si="51"/>
        <v>0.1217420329606427</v>
      </c>
      <c r="BS51" s="88">
        <f t="shared" ref="BS51:CW51" si="52">BS78</f>
        <v>0.12298309530594324</v>
      </c>
      <c r="BT51" s="88">
        <f t="shared" si="52"/>
        <v>0.1217420329606427</v>
      </c>
      <c r="BU51" s="88">
        <f t="shared" si="52"/>
        <v>0.12298309530594324</v>
      </c>
      <c r="BV51" s="88">
        <f t="shared" si="52"/>
        <v>0.12298309530594324</v>
      </c>
      <c r="BW51" s="88">
        <f t="shared" si="52"/>
        <v>0.1217420329606427</v>
      </c>
      <c r="BX51" s="88">
        <f t="shared" si="52"/>
        <v>0.12298309530594324</v>
      </c>
      <c r="BY51" s="88">
        <f t="shared" si="52"/>
        <v>0.1217420329606427</v>
      </c>
      <c r="BZ51" s="88">
        <f t="shared" si="52"/>
        <v>0.12298309530594324</v>
      </c>
      <c r="CA51" s="88">
        <f t="shared" si="52"/>
        <v>0.12298309530594324</v>
      </c>
      <c r="CB51" s="88">
        <f t="shared" si="52"/>
        <v>0.11925990827004158</v>
      </c>
      <c r="CC51" s="88">
        <f t="shared" si="52"/>
        <v>0.12298309530594324</v>
      </c>
      <c r="CD51" s="88">
        <f t="shared" si="52"/>
        <v>0.11372369864345205</v>
      </c>
      <c r="CE51" s="88">
        <f t="shared" si="52"/>
        <v>0.11469748317817959</v>
      </c>
      <c r="CF51" s="88">
        <f t="shared" si="52"/>
        <v>0.11372369864345205</v>
      </c>
      <c r="CG51" s="88">
        <f t="shared" si="52"/>
        <v>0.11469748317817959</v>
      </c>
      <c r="CH51" s="88">
        <f t="shared" si="52"/>
        <v>0.11469748317817959</v>
      </c>
      <c r="CI51" s="88">
        <f t="shared" si="52"/>
        <v>0.11372369864345205</v>
      </c>
      <c r="CJ51" s="88">
        <f t="shared" si="52"/>
        <v>0.11469748317817959</v>
      </c>
      <c r="CK51" s="88">
        <f t="shared" si="52"/>
        <v>0.11372369864345205</v>
      </c>
      <c r="CL51" s="88">
        <f t="shared" si="52"/>
        <v>0.11469748317817959</v>
      </c>
      <c r="CM51" s="88">
        <f t="shared" si="52"/>
        <v>0.11469748317817959</v>
      </c>
      <c r="CN51" s="88">
        <f t="shared" si="52"/>
        <v>0.11177612957399699</v>
      </c>
      <c r="CO51" s="88">
        <f t="shared" si="52"/>
        <v>0.11469748317817959</v>
      </c>
      <c r="CP51" s="88">
        <f t="shared" si="52"/>
        <v>0.11140708861448292</v>
      </c>
      <c r="CQ51" s="88">
        <f t="shared" si="52"/>
        <v>0.11230365281491149</v>
      </c>
      <c r="CR51" s="88">
        <f t="shared" si="52"/>
        <v>0.11140708861448292</v>
      </c>
      <c r="CS51" s="88">
        <f t="shared" si="52"/>
        <v>0.11230365281491149</v>
      </c>
      <c r="CT51" s="88">
        <f t="shared" si="52"/>
        <v>0.11230365281491149</v>
      </c>
      <c r="CU51" s="88">
        <f t="shared" si="52"/>
        <v>0.11140708861448292</v>
      </c>
      <c r="CV51" s="88">
        <f t="shared" si="52"/>
        <v>0.11230365281491149</v>
      </c>
      <c r="CW51" s="88">
        <f t="shared" si="52"/>
        <v>0.10423457501105442</v>
      </c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</row>
    <row r="53" spans="1:119" x14ac:dyDescent="0.3">
      <c r="C53" s="33" t="s">
        <v>64</v>
      </c>
      <c r="D53" s="5" t="s">
        <v>21</v>
      </c>
      <c r="E53" s="14"/>
      <c r="F53" s="33"/>
      <c r="G53" s="45">
        <v>0</v>
      </c>
      <c r="H53" s="42">
        <f>G53</f>
        <v>0</v>
      </c>
      <c r="I53" s="42">
        <f>H53</f>
        <v>0</v>
      </c>
      <c r="J53" s="42">
        <f t="shared" ref="J53:BU53" si="53">I53</f>
        <v>0</v>
      </c>
      <c r="K53" s="42">
        <f t="shared" si="53"/>
        <v>0</v>
      </c>
      <c r="L53" s="42">
        <f t="shared" si="53"/>
        <v>0</v>
      </c>
      <c r="M53" s="42">
        <f t="shared" si="53"/>
        <v>0</v>
      </c>
      <c r="N53" s="42">
        <f t="shared" si="53"/>
        <v>0</v>
      </c>
      <c r="O53" s="42">
        <f t="shared" si="53"/>
        <v>0</v>
      </c>
      <c r="P53" s="42">
        <f t="shared" si="53"/>
        <v>0</v>
      </c>
      <c r="Q53" s="42">
        <f t="shared" si="53"/>
        <v>0</v>
      </c>
      <c r="R53" s="42">
        <f t="shared" si="53"/>
        <v>0</v>
      </c>
      <c r="S53" s="42">
        <f t="shared" si="53"/>
        <v>0</v>
      </c>
      <c r="T53" s="42">
        <f t="shared" si="53"/>
        <v>0</v>
      </c>
      <c r="U53" s="42">
        <f t="shared" si="53"/>
        <v>0</v>
      </c>
      <c r="V53" s="42">
        <f t="shared" si="53"/>
        <v>0</v>
      </c>
      <c r="W53" s="42">
        <f t="shared" si="53"/>
        <v>0</v>
      </c>
      <c r="X53" s="42">
        <f t="shared" si="53"/>
        <v>0</v>
      </c>
      <c r="Y53" s="42">
        <f t="shared" si="53"/>
        <v>0</v>
      </c>
      <c r="Z53" s="42">
        <f t="shared" si="53"/>
        <v>0</v>
      </c>
      <c r="AA53" s="42">
        <f t="shared" si="53"/>
        <v>0</v>
      </c>
      <c r="AB53" s="42">
        <f t="shared" si="53"/>
        <v>0</v>
      </c>
      <c r="AC53" s="42">
        <f t="shared" si="53"/>
        <v>0</v>
      </c>
      <c r="AD53" s="42">
        <f t="shared" si="53"/>
        <v>0</v>
      </c>
      <c r="AE53" s="42">
        <f t="shared" si="53"/>
        <v>0</v>
      </c>
      <c r="AF53" s="42">
        <f t="shared" si="53"/>
        <v>0</v>
      </c>
      <c r="AG53" s="42">
        <f t="shared" si="53"/>
        <v>0</v>
      </c>
      <c r="AH53" s="42">
        <f t="shared" si="53"/>
        <v>0</v>
      </c>
      <c r="AI53" s="42">
        <f t="shared" si="53"/>
        <v>0</v>
      </c>
      <c r="AJ53" s="42">
        <f t="shared" si="53"/>
        <v>0</v>
      </c>
      <c r="AK53" s="42">
        <f t="shared" si="53"/>
        <v>0</v>
      </c>
      <c r="AL53" s="42">
        <f t="shared" si="53"/>
        <v>0</v>
      </c>
      <c r="AM53" s="42">
        <f t="shared" si="53"/>
        <v>0</v>
      </c>
      <c r="AN53" s="42">
        <f t="shared" si="53"/>
        <v>0</v>
      </c>
      <c r="AO53" s="42">
        <f t="shared" si="53"/>
        <v>0</v>
      </c>
      <c r="AP53" s="42">
        <f t="shared" si="53"/>
        <v>0</v>
      </c>
      <c r="AQ53" s="42">
        <f t="shared" si="53"/>
        <v>0</v>
      </c>
      <c r="AR53" s="42">
        <f t="shared" si="53"/>
        <v>0</v>
      </c>
      <c r="AS53" s="42">
        <f t="shared" si="53"/>
        <v>0</v>
      </c>
      <c r="AT53" s="42">
        <f t="shared" si="53"/>
        <v>0</v>
      </c>
      <c r="AU53" s="42">
        <f t="shared" si="53"/>
        <v>0</v>
      </c>
      <c r="AV53" s="42">
        <f t="shared" si="53"/>
        <v>0</v>
      </c>
      <c r="AW53" s="42">
        <f t="shared" si="53"/>
        <v>0</v>
      </c>
      <c r="AX53" s="42">
        <f t="shared" si="53"/>
        <v>0</v>
      </c>
      <c r="AY53" s="42">
        <f t="shared" si="53"/>
        <v>0</v>
      </c>
      <c r="AZ53" s="42">
        <f t="shared" si="53"/>
        <v>0</v>
      </c>
      <c r="BA53" s="42">
        <f t="shared" si="53"/>
        <v>0</v>
      </c>
      <c r="BB53" s="42">
        <f t="shared" si="53"/>
        <v>0</v>
      </c>
      <c r="BC53" s="42">
        <f t="shared" si="53"/>
        <v>0</v>
      </c>
      <c r="BD53" s="42">
        <f t="shared" si="53"/>
        <v>0</v>
      </c>
      <c r="BE53" s="42">
        <f t="shared" si="53"/>
        <v>0</v>
      </c>
      <c r="BF53" s="42">
        <f t="shared" si="53"/>
        <v>0</v>
      </c>
      <c r="BG53" s="42">
        <f t="shared" si="53"/>
        <v>0</v>
      </c>
      <c r="BH53" s="42">
        <f t="shared" si="53"/>
        <v>0</v>
      </c>
      <c r="BI53" s="42">
        <f t="shared" si="53"/>
        <v>0</v>
      </c>
      <c r="BJ53" s="42">
        <f t="shared" si="53"/>
        <v>0</v>
      </c>
      <c r="BK53" s="42">
        <f t="shared" si="53"/>
        <v>0</v>
      </c>
      <c r="BL53" s="42">
        <f t="shared" si="53"/>
        <v>0</v>
      </c>
      <c r="BM53" s="42">
        <f t="shared" si="53"/>
        <v>0</v>
      </c>
      <c r="BN53" s="42">
        <f t="shared" si="53"/>
        <v>0</v>
      </c>
      <c r="BO53" s="42">
        <f t="shared" si="53"/>
        <v>0</v>
      </c>
      <c r="BP53" s="42">
        <f t="shared" si="53"/>
        <v>0</v>
      </c>
      <c r="BQ53" s="42">
        <f t="shared" si="53"/>
        <v>0</v>
      </c>
      <c r="BR53" s="42">
        <f t="shared" si="53"/>
        <v>0</v>
      </c>
      <c r="BS53" s="42">
        <f t="shared" si="53"/>
        <v>0</v>
      </c>
      <c r="BT53" s="42">
        <f t="shared" si="53"/>
        <v>0</v>
      </c>
      <c r="BU53" s="42">
        <f t="shared" si="53"/>
        <v>0</v>
      </c>
      <c r="BV53" s="42">
        <f t="shared" ref="BV53:CW53" si="54">BU53</f>
        <v>0</v>
      </c>
      <c r="BW53" s="42">
        <f t="shared" si="54"/>
        <v>0</v>
      </c>
      <c r="BX53" s="42">
        <f t="shared" si="54"/>
        <v>0</v>
      </c>
      <c r="BY53" s="42">
        <f t="shared" si="54"/>
        <v>0</v>
      </c>
      <c r="BZ53" s="42">
        <f t="shared" si="54"/>
        <v>0</v>
      </c>
      <c r="CA53" s="42">
        <f t="shared" si="54"/>
        <v>0</v>
      </c>
      <c r="CB53" s="42">
        <f t="shared" si="54"/>
        <v>0</v>
      </c>
      <c r="CC53" s="42">
        <f t="shared" si="54"/>
        <v>0</v>
      </c>
      <c r="CD53" s="42">
        <f t="shared" si="54"/>
        <v>0</v>
      </c>
      <c r="CE53" s="42">
        <f t="shared" si="54"/>
        <v>0</v>
      </c>
      <c r="CF53" s="42">
        <f t="shared" si="54"/>
        <v>0</v>
      </c>
      <c r="CG53" s="42">
        <f t="shared" si="54"/>
        <v>0</v>
      </c>
      <c r="CH53" s="42">
        <f t="shared" si="54"/>
        <v>0</v>
      </c>
      <c r="CI53" s="42">
        <f t="shared" si="54"/>
        <v>0</v>
      </c>
      <c r="CJ53" s="42">
        <f t="shared" si="54"/>
        <v>0</v>
      </c>
      <c r="CK53" s="42">
        <f t="shared" si="54"/>
        <v>0</v>
      </c>
      <c r="CL53" s="42">
        <f t="shared" si="54"/>
        <v>0</v>
      </c>
      <c r="CM53" s="42">
        <f t="shared" si="54"/>
        <v>0</v>
      </c>
      <c r="CN53" s="42">
        <f t="shared" si="54"/>
        <v>0</v>
      </c>
      <c r="CO53" s="42">
        <f t="shared" si="54"/>
        <v>0</v>
      </c>
      <c r="CP53" s="42">
        <f t="shared" si="54"/>
        <v>0</v>
      </c>
      <c r="CQ53" s="42">
        <f t="shared" si="54"/>
        <v>0</v>
      </c>
      <c r="CR53" s="42">
        <f t="shared" si="54"/>
        <v>0</v>
      </c>
      <c r="CS53" s="42">
        <f t="shared" si="54"/>
        <v>0</v>
      </c>
      <c r="CT53" s="42">
        <f t="shared" si="54"/>
        <v>0</v>
      </c>
      <c r="CU53" s="42">
        <f t="shared" si="54"/>
        <v>0</v>
      </c>
      <c r="CV53" s="42">
        <f t="shared" si="54"/>
        <v>0</v>
      </c>
      <c r="CW53" s="42">
        <f t="shared" si="54"/>
        <v>0</v>
      </c>
    </row>
    <row r="54" spans="1:119" x14ac:dyDescent="0.3">
      <c r="C54" s="1" t="s">
        <v>64</v>
      </c>
      <c r="D54" s="2" t="s">
        <v>22</v>
      </c>
      <c r="E54" s="44">
        <f>+SUM(G54:CW54)</f>
        <v>0</v>
      </c>
      <c r="G54" s="11">
        <f>G53*G49</f>
        <v>0</v>
      </c>
      <c r="H54" s="11">
        <f t="shared" ref="H54:BS54" si="55">H53*H49</f>
        <v>0</v>
      </c>
      <c r="I54" s="11">
        <f t="shared" si="55"/>
        <v>0</v>
      </c>
      <c r="J54" s="11">
        <f t="shared" si="55"/>
        <v>0</v>
      </c>
      <c r="K54" s="11">
        <f t="shared" si="55"/>
        <v>0</v>
      </c>
      <c r="L54" s="11">
        <f t="shared" si="55"/>
        <v>0</v>
      </c>
      <c r="M54" s="11">
        <f t="shared" si="55"/>
        <v>0</v>
      </c>
      <c r="N54" s="11">
        <f t="shared" si="55"/>
        <v>0</v>
      </c>
      <c r="O54" s="11">
        <f t="shared" si="55"/>
        <v>0</v>
      </c>
      <c r="P54" s="11">
        <f t="shared" si="55"/>
        <v>0</v>
      </c>
      <c r="Q54" s="11">
        <f t="shared" si="55"/>
        <v>0</v>
      </c>
      <c r="R54" s="11">
        <f t="shared" si="55"/>
        <v>0</v>
      </c>
      <c r="S54" s="11">
        <f t="shared" si="55"/>
        <v>0</v>
      </c>
      <c r="T54" s="11">
        <f t="shared" si="55"/>
        <v>0</v>
      </c>
      <c r="U54" s="11">
        <f t="shared" si="55"/>
        <v>0</v>
      </c>
      <c r="V54" s="11">
        <f t="shared" si="55"/>
        <v>0</v>
      </c>
      <c r="W54" s="11">
        <f t="shared" si="55"/>
        <v>0</v>
      </c>
      <c r="X54" s="11">
        <f t="shared" si="55"/>
        <v>0</v>
      </c>
      <c r="Y54" s="11">
        <f t="shared" si="55"/>
        <v>0</v>
      </c>
      <c r="Z54" s="11">
        <f t="shared" si="55"/>
        <v>0</v>
      </c>
      <c r="AA54" s="11">
        <f t="shared" si="55"/>
        <v>0</v>
      </c>
      <c r="AB54" s="11">
        <f t="shared" si="55"/>
        <v>0</v>
      </c>
      <c r="AC54" s="11">
        <f t="shared" si="55"/>
        <v>0</v>
      </c>
      <c r="AD54" s="11">
        <f t="shared" si="55"/>
        <v>0</v>
      </c>
      <c r="AE54" s="11">
        <f t="shared" si="55"/>
        <v>0</v>
      </c>
      <c r="AF54" s="11">
        <f t="shared" si="55"/>
        <v>0</v>
      </c>
      <c r="AG54" s="11">
        <f t="shared" si="55"/>
        <v>0</v>
      </c>
      <c r="AH54" s="11">
        <f t="shared" si="55"/>
        <v>0</v>
      </c>
      <c r="AI54" s="11">
        <f t="shared" si="55"/>
        <v>0</v>
      </c>
      <c r="AJ54" s="11">
        <f t="shared" si="55"/>
        <v>0</v>
      </c>
      <c r="AK54" s="11">
        <f t="shared" si="55"/>
        <v>0</v>
      </c>
      <c r="AL54" s="11">
        <f t="shared" si="55"/>
        <v>0</v>
      </c>
      <c r="AM54" s="11">
        <f t="shared" si="55"/>
        <v>0</v>
      </c>
      <c r="AN54" s="11">
        <f t="shared" si="55"/>
        <v>0</v>
      </c>
      <c r="AO54" s="11">
        <f t="shared" si="55"/>
        <v>0</v>
      </c>
      <c r="AP54" s="11">
        <f t="shared" si="55"/>
        <v>0</v>
      </c>
      <c r="AQ54" s="11">
        <f t="shared" si="55"/>
        <v>0</v>
      </c>
      <c r="AR54" s="11">
        <f t="shared" si="55"/>
        <v>0</v>
      </c>
      <c r="AS54" s="11">
        <f t="shared" si="55"/>
        <v>0</v>
      </c>
      <c r="AT54" s="11">
        <f t="shared" si="55"/>
        <v>0</v>
      </c>
      <c r="AU54" s="11">
        <f t="shared" si="55"/>
        <v>0</v>
      </c>
      <c r="AV54" s="11">
        <f t="shared" si="55"/>
        <v>0</v>
      </c>
      <c r="AW54" s="11">
        <f t="shared" si="55"/>
        <v>0</v>
      </c>
      <c r="AX54" s="11">
        <f t="shared" si="55"/>
        <v>0</v>
      </c>
      <c r="AY54" s="11">
        <f t="shared" si="55"/>
        <v>0</v>
      </c>
      <c r="AZ54" s="11">
        <f t="shared" si="55"/>
        <v>0</v>
      </c>
      <c r="BA54" s="11">
        <f t="shared" si="55"/>
        <v>0</v>
      </c>
      <c r="BB54" s="11">
        <f t="shared" si="55"/>
        <v>0</v>
      </c>
      <c r="BC54" s="11">
        <f t="shared" si="55"/>
        <v>0</v>
      </c>
      <c r="BD54" s="11">
        <f t="shared" si="55"/>
        <v>0</v>
      </c>
      <c r="BE54" s="11">
        <f t="shared" si="55"/>
        <v>0</v>
      </c>
      <c r="BF54" s="11">
        <f t="shared" si="55"/>
        <v>0</v>
      </c>
      <c r="BG54" s="11">
        <f t="shared" si="55"/>
        <v>0</v>
      </c>
      <c r="BH54" s="11">
        <f t="shared" si="55"/>
        <v>0</v>
      </c>
      <c r="BI54" s="11">
        <f t="shared" si="55"/>
        <v>0</v>
      </c>
      <c r="BJ54" s="11">
        <f t="shared" si="55"/>
        <v>0</v>
      </c>
      <c r="BK54" s="11">
        <f t="shared" si="55"/>
        <v>0</v>
      </c>
      <c r="BL54" s="11">
        <f t="shared" si="55"/>
        <v>0</v>
      </c>
      <c r="BM54" s="11">
        <f t="shared" si="55"/>
        <v>0</v>
      </c>
      <c r="BN54" s="11">
        <f t="shared" si="55"/>
        <v>0</v>
      </c>
      <c r="BO54" s="11">
        <f t="shared" si="55"/>
        <v>0</v>
      </c>
      <c r="BP54" s="11">
        <f t="shared" si="55"/>
        <v>0</v>
      </c>
      <c r="BQ54" s="11">
        <f t="shared" si="55"/>
        <v>0</v>
      </c>
      <c r="BR54" s="11">
        <f t="shared" si="55"/>
        <v>0</v>
      </c>
      <c r="BS54" s="11">
        <f t="shared" si="55"/>
        <v>0</v>
      </c>
      <c r="BT54" s="11">
        <f t="shared" ref="BT54:CW54" si="56">BT53*BT49</f>
        <v>0</v>
      </c>
      <c r="BU54" s="11">
        <f t="shared" si="56"/>
        <v>0</v>
      </c>
      <c r="BV54" s="11">
        <f t="shared" si="56"/>
        <v>0</v>
      </c>
      <c r="BW54" s="11">
        <f t="shared" si="56"/>
        <v>0</v>
      </c>
      <c r="BX54" s="11">
        <f t="shared" si="56"/>
        <v>0</v>
      </c>
      <c r="BY54" s="11">
        <f t="shared" si="56"/>
        <v>0</v>
      </c>
      <c r="BZ54" s="11">
        <f t="shared" si="56"/>
        <v>0</v>
      </c>
      <c r="CA54" s="11">
        <f t="shared" si="56"/>
        <v>0</v>
      </c>
      <c r="CB54" s="11">
        <f t="shared" si="56"/>
        <v>0</v>
      </c>
      <c r="CC54" s="11">
        <f t="shared" si="56"/>
        <v>0</v>
      </c>
      <c r="CD54" s="11">
        <f t="shared" si="56"/>
        <v>0</v>
      </c>
      <c r="CE54" s="11">
        <f t="shared" si="56"/>
        <v>0</v>
      </c>
      <c r="CF54" s="11">
        <f t="shared" si="56"/>
        <v>0</v>
      </c>
      <c r="CG54" s="11">
        <f t="shared" si="56"/>
        <v>0</v>
      </c>
      <c r="CH54" s="11">
        <f t="shared" si="56"/>
        <v>0</v>
      </c>
      <c r="CI54" s="11">
        <f t="shared" si="56"/>
        <v>0</v>
      </c>
      <c r="CJ54" s="11">
        <f t="shared" si="56"/>
        <v>0</v>
      </c>
      <c r="CK54" s="11">
        <f t="shared" si="56"/>
        <v>0</v>
      </c>
      <c r="CL54" s="11">
        <f t="shared" si="56"/>
        <v>0</v>
      </c>
      <c r="CM54" s="11">
        <f t="shared" si="56"/>
        <v>0</v>
      </c>
      <c r="CN54" s="11">
        <f t="shared" si="56"/>
        <v>0</v>
      </c>
      <c r="CO54" s="11">
        <f t="shared" si="56"/>
        <v>0</v>
      </c>
      <c r="CP54" s="11">
        <f t="shared" si="56"/>
        <v>0</v>
      </c>
      <c r="CQ54" s="11">
        <f t="shared" si="56"/>
        <v>0</v>
      </c>
      <c r="CR54" s="11">
        <f t="shared" si="56"/>
        <v>0</v>
      </c>
      <c r="CS54" s="11">
        <f t="shared" si="56"/>
        <v>0</v>
      </c>
      <c r="CT54" s="11">
        <f t="shared" si="56"/>
        <v>0</v>
      </c>
      <c r="CU54" s="11">
        <f t="shared" si="56"/>
        <v>0</v>
      </c>
      <c r="CV54" s="11">
        <f t="shared" si="56"/>
        <v>0</v>
      </c>
      <c r="CW54" s="11">
        <f t="shared" si="56"/>
        <v>0</v>
      </c>
    </row>
    <row r="55" spans="1:119" x14ac:dyDescent="0.3">
      <c r="C55" s="1" t="s">
        <v>65</v>
      </c>
      <c r="D55" s="2" t="s">
        <v>22</v>
      </c>
      <c r="E55" s="88">
        <f>+SUM(G55:CW55)</f>
        <v>42.373318555183147</v>
      </c>
      <c r="F55" s="37"/>
      <c r="G55" s="37">
        <f t="shared" ref="G55:AL55" si="57">G49*(1-G53)</f>
        <v>0</v>
      </c>
      <c r="H55" s="37">
        <f t="shared" si="57"/>
        <v>0</v>
      </c>
      <c r="I55" s="37">
        <f t="shared" si="57"/>
        <v>6.3765158157684851</v>
      </c>
      <c r="J55" s="37">
        <f t="shared" si="57"/>
        <v>0</v>
      </c>
      <c r="K55" s="37">
        <f t="shared" si="57"/>
        <v>0</v>
      </c>
      <c r="L55" s="37">
        <f t="shared" si="57"/>
        <v>0</v>
      </c>
      <c r="M55" s="37">
        <f t="shared" si="57"/>
        <v>0</v>
      </c>
      <c r="N55" s="37">
        <f t="shared" si="57"/>
        <v>0</v>
      </c>
      <c r="O55" s="37">
        <f t="shared" si="57"/>
        <v>0.17861938705722774</v>
      </c>
      <c r="P55" s="37">
        <f t="shared" si="57"/>
        <v>0.18457336662580204</v>
      </c>
      <c r="Q55" s="37">
        <f t="shared" si="57"/>
        <v>0.17861938705722774</v>
      </c>
      <c r="R55" s="37">
        <f t="shared" si="57"/>
        <v>0.18457336662580204</v>
      </c>
      <c r="S55" s="37">
        <f t="shared" si="57"/>
        <v>0.18457336662580204</v>
      </c>
      <c r="T55" s="37">
        <f t="shared" si="57"/>
        <v>0.1726654074886535</v>
      </c>
      <c r="U55" s="37">
        <f t="shared" si="57"/>
        <v>0.18457336662580204</v>
      </c>
      <c r="V55" s="37">
        <f t="shared" si="57"/>
        <v>0.28696033193211362</v>
      </c>
      <c r="W55" s="37">
        <f t="shared" si="57"/>
        <v>0.29652567632985072</v>
      </c>
      <c r="X55" s="37">
        <f t="shared" si="57"/>
        <v>0.28696033193211362</v>
      </c>
      <c r="Y55" s="37">
        <f t="shared" si="57"/>
        <v>0.29652567632985072</v>
      </c>
      <c r="Z55" s="37">
        <f t="shared" si="57"/>
        <v>0.29652567632985072</v>
      </c>
      <c r="AA55" s="37">
        <f t="shared" si="57"/>
        <v>0.28696033193211362</v>
      </c>
      <c r="AB55" s="37">
        <f t="shared" si="57"/>
        <v>0.29652567632985072</v>
      </c>
      <c r="AC55" s="37">
        <f t="shared" si="57"/>
        <v>0.28696033193211362</v>
      </c>
      <c r="AD55" s="37">
        <f t="shared" si="57"/>
        <v>0.29652567632985072</v>
      </c>
      <c r="AE55" s="37">
        <f t="shared" si="57"/>
        <v>0.29652567632985072</v>
      </c>
      <c r="AF55" s="37">
        <f t="shared" si="57"/>
        <v>0.26782964313663937</v>
      </c>
      <c r="AG55" s="37">
        <f t="shared" si="57"/>
        <v>0.29652567632985072</v>
      </c>
      <c r="AH55" s="37">
        <f t="shared" si="57"/>
        <v>0.42042572380179305</v>
      </c>
      <c r="AI55" s="37">
        <f t="shared" si="57"/>
        <v>0.43443991459518616</v>
      </c>
      <c r="AJ55" s="37">
        <f t="shared" si="57"/>
        <v>0.42042572380179305</v>
      </c>
      <c r="AK55" s="37">
        <f t="shared" si="57"/>
        <v>0.43443991459518616</v>
      </c>
      <c r="AL55" s="37">
        <f t="shared" si="57"/>
        <v>0.43443991459518616</v>
      </c>
      <c r="AM55" s="37">
        <f t="shared" ref="AM55:BR55" si="58">AM49*(1-AM53)</f>
        <v>0.42042572380179305</v>
      </c>
      <c r="AN55" s="37">
        <f t="shared" si="58"/>
        <v>0.43443991459518616</v>
      </c>
      <c r="AO55" s="37">
        <f t="shared" si="58"/>
        <v>0.42042572380179305</v>
      </c>
      <c r="AP55" s="37">
        <f t="shared" si="58"/>
        <v>0.43443991459518616</v>
      </c>
      <c r="AQ55" s="37">
        <f t="shared" si="58"/>
        <v>0.43443991459518616</v>
      </c>
      <c r="AR55" s="37">
        <f t="shared" si="58"/>
        <v>0.39239734221500688</v>
      </c>
      <c r="AS55" s="37">
        <f t="shared" si="58"/>
        <v>0.43443991459518616</v>
      </c>
      <c r="AT55" s="37">
        <f t="shared" si="58"/>
        <v>0.4005449395643047</v>
      </c>
      <c r="AU55" s="37">
        <f t="shared" si="58"/>
        <v>0.4138964375497815</v>
      </c>
      <c r="AV55" s="37">
        <f t="shared" si="58"/>
        <v>0.50279532094506618</v>
      </c>
      <c r="AW55" s="37">
        <f t="shared" si="58"/>
        <v>0.67523307060634596</v>
      </c>
      <c r="AX55" s="37">
        <f t="shared" si="58"/>
        <v>0.67523307060634596</v>
      </c>
      <c r="AY55" s="37">
        <f t="shared" si="58"/>
        <v>0.65072522437383074</v>
      </c>
      <c r="AZ55" s="37">
        <f t="shared" si="58"/>
        <v>0.67523307060634596</v>
      </c>
      <c r="BA55" s="37">
        <f t="shared" si="58"/>
        <v>0.65072522437383074</v>
      </c>
      <c r="BB55" s="37">
        <f t="shared" si="58"/>
        <v>0.67523307060634596</v>
      </c>
      <c r="BC55" s="37">
        <f t="shared" si="58"/>
        <v>0.67523307060634596</v>
      </c>
      <c r="BD55" s="37">
        <f t="shared" si="58"/>
        <v>0.60170953190880017</v>
      </c>
      <c r="BE55" s="37">
        <f t="shared" si="58"/>
        <v>0.67523307060634596</v>
      </c>
      <c r="BF55" s="37">
        <f t="shared" si="58"/>
        <v>0.56665252235571661</v>
      </c>
      <c r="BG55" s="37">
        <f t="shared" si="58"/>
        <v>0.58835794518762807</v>
      </c>
      <c r="BH55" s="37">
        <f t="shared" si="58"/>
        <v>0.56665252235571661</v>
      </c>
      <c r="BI55" s="37">
        <f t="shared" si="58"/>
        <v>0.58835794518762807</v>
      </c>
      <c r="BJ55" s="37">
        <f t="shared" si="58"/>
        <v>0.58835794518762807</v>
      </c>
      <c r="BK55" s="37">
        <f t="shared" si="58"/>
        <v>0.56665252235571661</v>
      </c>
      <c r="BL55" s="37">
        <f t="shared" si="58"/>
        <v>0.58835794518762807</v>
      </c>
      <c r="BM55" s="37">
        <f t="shared" si="58"/>
        <v>0.56665252235571661</v>
      </c>
      <c r="BN55" s="37">
        <f t="shared" si="58"/>
        <v>0.58835794518762807</v>
      </c>
      <c r="BO55" s="37">
        <f t="shared" si="58"/>
        <v>0.58835794518762807</v>
      </c>
      <c r="BP55" s="37">
        <f t="shared" si="58"/>
        <v>0.54494709952380516</v>
      </c>
      <c r="BQ55" s="37">
        <f t="shared" si="58"/>
        <v>0.58835794518762807</v>
      </c>
      <c r="BR55" s="37">
        <f t="shared" si="58"/>
        <v>0.41482364374098291</v>
      </c>
      <c r="BS55" s="37">
        <f t="shared" ref="BS55:CW55" si="59">BS49*(1-BS53)</f>
        <v>0.43146810395240315</v>
      </c>
      <c r="BT55" s="37">
        <f t="shared" si="59"/>
        <v>0.41482364374098291</v>
      </c>
      <c r="BU55" s="37">
        <f t="shared" si="59"/>
        <v>0.43146810395240315</v>
      </c>
      <c r="BV55" s="37">
        <f t="shared" si="59"/>
        <v>0.43146810395240315</v>
      </c>
      <c r="BW55" s="37">
        <f t="shared" si="59"/>
        <v>0.41482364374098291</v>
      </c>
      <c r="BX55" s="37">
        <f t="shared" si="59"/>
        <v>0.43146810395240315</v>
      </c>
      <c r="BY55" s="37">
        <f t="shared" si="59"/>
        <v>0.41482364374098291</v>
      </c>
      <c r="BZ55" s="37">
        <f t="shared" si="59"/>
        <v>0.43146810395240315</v>
      </c>
      <c r="CA55" s="37">
        <f t="shared" si="59"/>
        <v>0.43146810395240315</v>
      </c>
      <c r="CB55" s="37">
        <f t="shared" si="59"/>
        <v>0.38153472331814225</v>
      </c>
      <c r="CC55" s="37">
        <f t="shared" si="59"/>
        <v>0.43146810395240315</v>
      </c>
      <c r="CD55" s="37">
        <f t="shared" si="59"/>
        <v>0.3523853277227123</v>
      </c>
      <c r="CE55" s="37">
        <f t="shared" si="59"/>
        <v>0.36694851073352369</v>
      </c>
      <c r="CF55" s="37">
        <f t="shared" si="59"/>
        <v>0.3523853277227123</v>
      </c>
      <c r="CG55" s="37">
        <f t="shared" si="59"/>
        <v>0.36694851073352369</v>
      </c>
      <c r="CH55" s="37">
        <f t="shared" si="59"/>
        <v>0.36694851073352369</v>
      </c>
      <c r="CI55" s="37">
        <f t="shared" si="59"/>
        <v>0.3523853277227123</v>
      </c>
      <c r="CJ55" s="37">
        <f t="shared" si="59"/>
        <v>0.36694851073352369</v>
      </c>
      <c r="CK55" s="37">
        <f t="shared" si="59"/>
        <v>0.3523853277227123</v>
      </c>
      <c r="CL55" s="37">
        <f t="shared" si="59"/>
        <v>0.36694851073352369</v>
      </c>
      <c r="CM55" s="37">
        <f t="shared" si="59"/>
        <v>0.36694851073352369</v>
      </c>
      <c r="CN55" s="37">
        <f t="shared" si="59"/>
        <v>0.32325896170108981</v>
      </c>
      <c r="CO55" s="37">
        <f t="shared" si="59"/>
        <v>0.36694851073352369</v>
      </c>
      <c r="CP55" s="37">
        <f t="shared" si="59"/>
        <v>0.32656004071230282</v>
      </c>
      <c r="CQ55" s="37">
        <f t="shared" si="59"/>
        <v>0.34026238082276711</v>
      </c>
      <c r="CR55" s="37">
        <f t="shared" si="59"/>
        <v>0.32656004071230282</v>
      </c>
      <c r="CS55" s="37">
        <f t="shared" si="59"/>
        <v>0.34026238082276711</v>
      </c>
      <c r="CT55" s="37">
        <f t="shared" si="59"/>
        <v>0.34026238082276711</v>
      </c>
      <c r="CU55" s="37">
        <f t="shared" si="59"/>
        <v>0.32656004071230282</v>
      </c>
      <c r="CV55" s="37">
        <f t="shared" si="59"/>
        <v>0.34026238082276711</v>
      </c>
      <c r="CW55" s="37">
        <f t="shared" si="59"/>
        <v>0.21694131982858839</v>
      </c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</row>
    <row r="56" spans="1:119" x14ac:dyDescent="0.3">
      <c r="E56" s="38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</row>
    <row r="57" spans="1:119" s="29" customFormat="1" x14ac:dyDescent="0.3">
      <c r="A57" s="46" t="s">
        <v>66</v>
      </c>
      <c r="D57" s="47"/>
      <c r="E57" s="89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90"/>
      <c r="CE57" s="90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90"/>
      <c r="CQ57" s="90"/>
      <c r="CR57" s="90"/>
      <c r="CS57" s="90"/>
      <c r="CT57" s="90"/>
      <c r="CU57" s="90"/>
      <c r="CV57" s="90"/>
      <c r="CW57" s="90"/>
      <c r="CX57" s="90"/>
      <c r="CY57" s="90"/>
      <c r="CZ57" s="90"/>
      <c r="DA57" s="90"/>
      <c r="DB57" s="90"/>
      <c r="DC57" s="90"/>
      <c r="DD57" s="90"/>
      <c r="DE57" s="90"/>
      <c r="DF57" s="90"/>
      <c r="DG57" s="90"/>
      <c r="DH57" s="90"/>
      <c r="DI57" s="90"/>
      <c r="DJ57" s="90"/>
      <c r="DK57" s="90"/>
      <c r="DL57" s="90"/>
      <c r="DM57" s="90"/>
    </row>
    <row r="58" spans="1:119" ht="12.5" x14ac:dyDescent="0.25">
      <c r="D58" s="1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</row>
    <row r="59" spans="1:119" x14ac:dyDescent="0.3">
      <c r="C59" s="1" t="s">
        <v>67</v>
      </c>
      <c r="D59" s="2" t="s">
        <v>22</v>
      </c>
      <c r="E59" s="88">
        <f>+SUM(G59:CW59)</f>
        <v>66.486394910080818</v>
      </c>
      <c r="F59" s="37"/>
      <c r="G59" s="37">
        <f>G10</f>
        <v>0</v>
      </c>
      <c r="H59" s="37">
        <f t="shared" ref="H59:BS59" si="60">H10</f>
        <v>0</v>
      </c>
      <c r="I59" s="37">
        <f t="shared" si="60"/>
        <v>12.75303163153697</v>
      </c>
      <c r="J59" s="37">
        <f t="shared" si="60"/>
        <v>0</v>
      </c>
      <c r="K59" s="37">
        <f t="shared" si="60"/>
        <v>0</v>
      </c>
      <c r="L59" s="37">
        <f t="shared" si="60"/>
        <v>0</v>
      </c>
      <c r="M59" s="37">
        <f t="shared" si="60"/>
        <v>0</v>
      </c>
      <c r="N59" s="37">
        <f t="shared" si="60"/>
        <v>0</v>
      </c>
      <c r="O59" s="37">
        <f t="shared" si="60"/>
        <v>0.35723877411445548</v>
      </c>
      <c r="P59" s="37">
        <f t="shared" si="60"/>
        <v>0.36914673325160408</v>
      </c>
      <c r="Q59" s="37">
        <f t="shared" si="60"/>
        <v>0.35723877411445548</v>
      </c>
      <c r="R59" s="37">
        <f t="shared" si="60"/>
        <v>0.36914673325160408</v>
      </c>
      <c r="S59" s="37">
        <f t="shared" si="60"/>
        <v>0.36914673325160408</v>
      </c>
      <c r="T59" s="37">
        <f t="shared" si="60"/>
        <v>0.345330814977307</v>
      </c>
      <c r="U59" s="37">
        <f t="shared" si="60"/>
        <v>0.36914673325160408</v>
      </c>
      <c r="V59" s="37">
        <f t="shared" si="60"/>
        <v>0.57392066386422724</v>
      </c>
      <c r="W59" s="37">
        <f t="shared" si="60"/>
        <v>0.59305135265970144</v>
      </c>
      <c r="X59" s="37">
        <f t="shared" si="60"/>
        <v>0.57392066386422724</v>
      </c>
      <c r="Y59" s="37">
        <f t="shared" si="60"/>
        <v>0.59305135265970144</v>
      </c>
      <c r="Z59" s="37">
        <f t="shared" si="60"/>
        <v>0.59305135265970144</v>
      </c>
      <c r="AA59" s="37">
        <f t="shared" si="60"/>
        <v>0.57392066386422724</v>
      </c>
      <c r="AB59" s="37">
        <f t="shared" si="60"/>
        <v>0.59305135265970144</v>
      </c>
      <c r="AC59" s="37">
        <f t="shared" si="60"/>
        <v>0.57392066386422724</v>
      </c>
      <c r="AD59" s="37">
        <f t="shared" si="60"/>
        <v>0.59305135265970144</v>
      </c>
      <c r="AE59" s="37">
        <f t="shared" si="60"/>
        <v>0.59305135265970144</v>
      </c>
      <c r="AF59" s="37">
        <f t="shared" si="60"/>
        <v>0.53565928627327875</v>
      </c>
      <c r="AG59" s="37">
        <f t="shared" si="60"/>
        <v>0.59305135265970144</v>
      </c>
      <c r="AH59" s="37">
        <f t="shared" si="60"/>
        <v>0.8408514476035861</v>
      </c>
      <c r="AI59" s="37">
        <f t="shared" si="60"/>
        <v>0.86887982919037232</v>
      </c>
      <c r="AJ59" s="37">
        <f t="shared" si="60"/>
        <v>0.8408514476035861</v>
      </c>
      <c r="AK59" s="37">
        <f t="shared" si="60"/>
        <v>0.86887982919037232</v>
      </c>
      <c r="AL59" s="37">
        <f t="shared" si="60"/>
        <v>0.86887982919037232</v>
      </c>
      <c r="AM59" s="37">
        <f t="shared" si="60"/>
        <v>0.8408514476035861</v>
      </c>
      <c r="AN59" s="37">
        <f t="shared" si="60"/>
        <v>0.86887982919037232</v>
      </c>
      <c r="AO59" s="37">
        <f t="shared" si="60"/>
        <v>0.8408514476035861</v>
      </c>
      <c r="AP59" s="37">
        <f t="shared" si="60"/>
        <v>0.86887982919037232</v>
      </c>
      <c r="AQ59" s="37">
        <f t="shared" si="60"/>
        <v>0.86887982919037232</v>
      </c>
      <c r="AR59" s="37">
        <f t="shared" si="60"/>
        <v>0.78479468443001377</v>
      </c>
      <c r="AS59" s="37">
        <f t="shared" si="60"/>
        <v>0.86887982919037232</v>
      </c>
      <c r="AT59" s="37">
        <f t="shared" si="60"/>
        <v>0.80108987912860941</v>
      </c>
      <c r="AU59" s="37">
        <f t="shared" si="60"/>
        <v>0.82779287509956301</v>
      </c>
      <c r="AV59" s="37">
        <f t="shared" si="60"/>
        <v>0.80108987912860941</v>
      </c>
      <c r="AW59" s="37">
        <f t="shared" si="60"/>
        <v>0.82779287509956301</v>
      </c>
      <c r="AX59" s="37">
        <f t="shared" si="60"/>
        <v>0.82779287509956301</v>
      </c>
      <c r="AY59" s="37">
        <f t="shared" si="60"/>
        <v>0.80108987912860941</v>
      </c>
      <c r="AZ59" s="37">
        <f t="shared" si="60"/>
        <v>0.82779287509956301</v>
      </c>
      <c r="BA59" s="37">
        <f t="shared" si="60"/>
        <v>0.80108987912860941</v>
      </c>
      <c r="BB59" s="37">
        <f t="shared" si="60"/>
        <v>0.82779287509956301</v>
      </c>
      <c r="BC59" s="37">
        <f t="shared" si="60"/>
        <v>0.82779287509956301</v>
      </c>
      <c r="BD59" s="37">
        <f t="shared" si="60"/>
        <v>0.74768388718670198</v>
      </c>
      <c r="BE59" s="37">
        <f t="shared" si="60"/>
        <v>0.82779287509956301</v>
      </c>
      <c r="BF59" s="37">
        <f t="shared" si="60"/>
        <v>0.70432487366496632</v>
      </c>
      <c r="BG59" s="37">
        <f t="shared" si="60"/>
        <v>0.72780236945379861</v>
      </c>
      <c r="BH59" s="37">
        <f t="shared" si="60"/>
        <v>0.70432487366496632</v>
      </c>
      <c r="BI59" s="37">
        <f t="shared" si="60"/>
        <v>0.72780236945379861</v>
      </c>
      <c r="BJ59" s="37">
        <f t="shared" si="60"/>
        <v>0.72780236945379861</v>
      </c>
      <c r="BK59" s="37">
        <f t="shared" si="60"/>
        <v>0.70432487366496632</v>
      </c>
      <c r="BL59" s="37">
        <f t="shared" si="60"/>
        <v>0.72780236945379861</v>
      </c>
      <c r="BM59" s="37">
        <f t="shared" si="60"/>
        <v>0.70432487366496632</v>
      </c>
      <c r="BN59" s="37">
        <f t="shared" si="60"/>
        <v>0.72780236945379861</v>
      </c>
      <c r="BO59" s="37">
        <f t="shared" si="60"/>
        <v>0.72780236945379861</v>
      </c>
      <c r="BP59" s="37">
        <f t="shared" si="60"/>
        <v>0.68084737787613414</v>
      </c>
      <c r="BQ59" s="37">
        <f t="shared" si="60"/>
        <v>0.72780236945379861</v>
      </c>
      <c r="BR59" s="37">
        <f t="shared" si="60"/>
        <v>0.53656567670162558</v>
      </c>
      <c r="BS59" s="37">
        <f t="shared" si="60"/>
        <v>0.55445119925834641</v>
      </c>
      <c r="BT59" s="37">
        <f t="shared" ref="BT59:CW59" si="61">BT10</f>
        <v>0.53656567670162558</v>
      </c>
      <c r="BU59" s="37">
        <f t="shared" si="61"/>
        <v>0.55445119925834641</v>
      </c>
      <c r="BV59" s="37">
        <f t="shared" si="61"/>
        <v>0.55445119925834641</v>
      </c>
      <c r="BW59" s="37">
        <f t="shared" si="61"/>
        <v>0.53656567670162558</v>
      </c>
      <c r="BX59" s="37">
        <f t="shared" si="61"/>
        <v>0.55445119925834641</v>
      </c>
      <c r="BY59" s="37">
        <f t="shared" si="61"/>
        <v>0.53656567670162558</v>
      </c>
      <c r="BZ59" s="37">
        <f t="shared" si="61"/>
        <v>0.55445119925834641</v>
      </c>
      <c r="CA59" s="37">
        <f t="shared" si="61"/>
        <v>0.55445119925834641</v>
      </c>
      <c r="CB59" s="37">
        <f t="shared" si="61"/>
        <v>0.50079463158818383</v>
      </c>
      <c r="CC59" s="37">
        <f t="shared" si="61"/>
        <v>0.55445119925834641</v>
      </c>
      <c r="CD59" s="37">
        <f t="shared" si="61"/>
        <v>0.46610902636616436</v>
      </c>
      <c r="CE59" s="37">
        <f t="shared" si="61"/>
        <v>0.48164599391170326</v>
      </c>
      <c r="CF59" s="37">
        <f t="shared" si="61"/>
        <v>0.46610902636616436</v>
      </c>
      <c r="CG59" s="37">
        <f t="shared" si="61"/>
        <v>0.48164599391170326</v>
      </c>
      <c r="CH59" s="37">
        <f t="shared" si="61"/>
        <v>0.48164599391170326</v>
      </c>
      <c r="CI59" s="37">
        <f t="shared" si="61"/>
        <v>0.46610902636616436</v>
      </c>
      <c r="CJ59" s="37">
        <f t="shared" si="61"/>
        <v>0.48164599391170326</v>
      </c>
      <c r="CK59" s="37">
        <f t="shared" si="61"/>
        <v>0.46610902636616436</v>
      </c>
      <c r="CL59" s="37">
        <f t="shared" si="61"/>
        <v>0.48164599391170326</v>
      </c>
      <c r="CM59" s="37">
        <f t="shared" si="61"/>
        <v>0.48164599391170326</v>
      </c>
      <c r="CN59" s="37">
        <f t="shared" si="61"/>
        <v>0.43503509127508677</v>
      </c>
      <c r="CO59" s="37">
        <f t="shared" si="61"/>
        <v>0.48164599391170326</v>
      </c>
      <c r="CP59" s="37">
        <f t="shared" si="61"/>
        <v>0.43796712932678578</v>
      </c>
      <c r="CQ59" s="37">
        <f t="shared" si="61"/>
        <v>0.45256603363767861</v>
      </c>
      <c r="CR59" s="37">
        <f t="shared" si="61"/>
        <v>0.43796712932678578</v>
      </c>
      <c r="CS59" s="37">
        <f t="shared" si="61"/>
        <v>0.45256603363767861</v>
      </c>
      <c r="CT59" s="37">
        <f t="shared" si="61"/>
        <v>0.45256603363767861</v>
      </c>
      <c r="CU59" s="37">
        <f t="shared" si="61"/>
        <v>0.43796712932678578</v>
      </c>
      <c r="CV59" s="37">
        <f t="shared" si="61"/>
        <v>0.45256603363767861</v>
      </c>
      <c r="CW59" s="37">
        <f t="shared" si="61"/>
        <v>0.32117589483964282</v>
      </c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</row>
    <row r="60" spans="1:119" x14ac:dyDescent="0.3">
      <c r="A60" s="49"/>
      <c r="C60" s="1" t="s">
        <v>64</v>
      </c>
      <c r="D60" s="2" t="s">
        <v>22</v>
      </c>
      <c r="E60" s="88">
        <f>+SUM(G60:CW60)</f>
        <v>0</v>
      </c>
      <c r="F60" s="37"/>
      <c r="G60" s="37">
        <f>-G54</f>
        <v>0</v>
      </c>
      <c r="H60" s="37">
        <f t="shared" ref="H60:BS60" si="62">-H54</f>
        <v>0</v>
      </c>
      <c r="I60" s="37">
        <f t="shared" si="62"/>
        <v>0</v>
      </c>
      <c r="J60" s="37">
        <f t="shared" si="62"/>
        <v>0</v>
      </c>
      <c r="K60" s="37">
        <f t="shared" si="62"/>
        <v>0</v>
      </c>
      <c r="L60" s="37">
        <f t="shared" si="62"/>
        <v>0</v>
      </c>
      <c r="M60" s="37">
        <f t="shared" si="62"/>
        <v>0</v>
      </c>
      <c r="N60" s="37">
        <f t="shared" si="62"/>
        <v>0</v>
      </c>
      <c r="O60" s="37">
        <f t="shared" si="62"/>
        <v>0</v>
      </c>
      <c r="P60" s="37">
        <f t="shared" si="62"/>
        <v>0</v>
      </c>
      <c r="Q60" s="37">
        <f t="shared" si="62"/>
        <v>0</v>
      </c>
      <c r="R60" s="37">
        <f t="shared" si="62"/>
        <v>0</v>
      </c>
      <c r="S60" s="37">
        <f t="shared" si="62"/>
        <v>0</v>
      </c>
      <c r="T60" s="37">
        <f t="shared" si="62"/>
        <v>0</v>
      </c>
      <c r="U60" s="37">
        <f t="shared" si="62"/>
        <v>0</v>
      </c>
      <c r="V60" s="37">
        <f t="shared" si="62"/>
        <v>0</v>
      </c>
      <c r="W60" s="37">
        <f t="shared" si="62"/>
        <v>0</v>
      </c>
      <c r="X60" s="37">
        <f t="shared" si="62"/>
        <v>0</v>
      </c>
      <c r="Y60" s="37">
        <f t="shared" si="62"/>
        <v>0</v>
      </c>
      <c r="Z60" s="37">
        <f t="shared" si="62"/>
        <v>0</v>
      </c>
      <c r="AA60" s="37">
        <f t="shared" si="62"/>
        <v>0</v>
      </c>
      <c r="AB60" s="37">
        <f t="shared" si="62"/>
        <v>0</v>
      </c>
      <c r="AC60" s="37">
        <f t="shared" si="62"/>
        <v>0</v>
      </c>
      <c r="AD60" s="37">
        <f t="shared" si="62"/>
        <v>0</v>
      </c>
      <c r="AE60" s="37">
        <f t="shared" si="62"/>
        <v>0</v>
      </c>
      <c r="AF60" s="37">
        <f t="shared" si="62"/>
        <v>0</v>
      </c>
      <c r="AG60" s="37">
        <f t="shared" si="62"/>
        <v>0</v>
      </c>
      <c r="AH60" s="37">
        <f t="shared" si="62"/>
        <v>0</v>
      </c>
      <c r="AI60" s="37">
        <f t="shared" si="62"/>
        <v>0</v>
      </c>
      <c r="AJ60" s="37">
        <f t="shared" si="62"/>
        <v>0</v>
      </c>
      <c r="AK60" s="37">
        <f t="shared" si="62"/>
        <v>0</v>
      </c>
      <c r="AL60" s="37">
        <f t="shared" si="62"/>
        <v>0</v>
      </c>
      <c r="AM60" s="37">
        <f t="shared" si="62"/>
        <v>0</v>
      </c>
      <c r="AN60" s="37">
        <f t="shared" si="62"/>
        <v>0</v>
      </c>
      <c r="AO60" s="37">
        <f t="shared" si="62"/>
        <v>0</v>
      </c>
      <c r="AP60" s="37">
        <f t="shared" si="62"/>
        <v>0</v>
      </c>
      <c r="AQ60" s="37">
        <f t="shared" si="62"/>
        <v>0</v>
      </c>
      <c r="AR60" s="37">
        <f t="shared" si="62"/>
        <v>0</v>
      </c>
      <c r="AS60" s="37">
        <f t="shared" si="62"/>
        <v>0</v>
      </c>
      <c r="AT60" s="37">
        <f t="shared" si="62"/>
        <v>0</v>
      </c>
      <c r="AU60" s="37">
        <f t="shared" si="62"/>
        <v>0</v>
      </c>
      <c r="AV60" s="37">
        <f t="shared" si="62"/>
        <v>0</v>
      </c>
      <c r="AW60" s="37">
        <f t="shared" si="62"/>
        <v>0</v>
      </c>
      <c r="AX60" s="37">
        <f t="shared" si="62"/>
        <v>0</v>
      </c>
      <c r="AY60" s="37">
        <f t="shared" si="62"/>
        <v>0</v>
      </c>
      <c r="AZ60" s="37">
        <f t="shared" si="62"/>
        <v>0</v>
      </c>
      <c r="BA60" s="37">
        <f t="shared" si="62"/>
        <v>0</v>
      </c>
      <c r="BB60" s="37">
        <f t="shared" si="62"/>
        <v>0</v>
      </c>
      <c r="BC60" s="37">
        <f t="shared" si="62"/>
        <v>0</v>
      </c>
      <c r="BD60" s="37">
        <f t="shared" si="62"/>
        <v>0</v>
      </c>
      <c r="BE60" s="37">
        <f t="shared" si="62"/>
        <v>0</v>
      </c>
      <c r="BF60" s="37">
        <f t="shared" si="62"/>
        <v>0</v>
      </c>
      <c r="BG60" s="37">
        <f t="shared" si="62"/>
        <v>0</v>
      </c>
      <c r="BH60" s="37">
        <f t="shared" si="62"/>
        <v>0</v>
      </c>
      <c r="BI60" s="37">
        <f t="shared" si="62"/>
        <v>0</v>
      </c>
      <c r="BJ60" s="37">
        <f t="shared" si="62"/>
        <v>0</v>
      </c>
      <c r="BK60" s="37">
        <f t="shared" si="62"/>
        <v>0</v>
      </c>
      <c r="BL60" s="37">
        <f t="shared" si="62"/>
        <v>0</v>
      </c>
      <c r="BM60" s="37">
        <f t="shared" si="62"/>
        <v>0</v>
      </c>
      <c r="BN60" s="37">
        <f t="shared" si="62"/>
        <v>0</v>
      </c>
      <c r="BO60" s="37">
        <f t="shared" si="62"/>
        <v>0</v>
      </c>
      <c r="BP60" s="37">
        <f t="shared" si="62"/>
        <v>0</v>
      </c>
      <c r="BQ60" s="37">
        <f t="shared" si="62"/>
        <v>0</v>
      </c>
      <c r="BR60" s="37">
        <f t="shared" si="62"/>
        <v>0</v>
      </c>
      <c r="BS60" s="37">
        <f t="shared" si="62"/>
        <v>0</v>
      </c>
      <c r="BT60" s="37">
        <f t="shared" ref="BT60:CW60" si="63">-BT54</f>
        <v>0</v>
      </c>
      <c r="BU60" s="37">
        <f t="shared" si="63"/>
        <v>0</v>
      </c>
      <c r="BV60" s="37">
        <f t="shared" si="63"/>
        <v>0</v>
      </c>
      <c r="BW60" s="37">
        <f t="shared" si="63"/>
        <v>0</v>
      </c>
      <c r="BX60" s="37">
        <f t="shared" si="63"/>
        <v>0</v>
      </c>
      <c r="BY60" s="37">
        <f t="shared" si="63"/>
        <v>0</v>
      </c>
      <c r="BZ60" s="37">
        <f t="shared" si="63"/>
        <v>0</v>
      </c>
      <c r="CA60" s="37">
        <f t="shared" si="63"/>
        <v>0</v>
      </c>
      <c r="CB60" s="37">
        <f t="shared" si="63"/>
        <v>0</v>
      </c>
      <c r="CC60" s="37">
        <f t="shared" si="63"/>
        <v>0</v>
      </c>
      <c r="CD60" s="37">
        <f t="shared" si="63"/>
        <v>0</v>
      </c>
      <c r="CE60" s="37">
        <f t="shared" si="63"/>
        <v>0</v>
      </c>
      <c r="CF60" s="37">
        <f t="shared" si="63"/>
        <v>0</v>
      </c>
      <c r="CG60" s="37">
        <f t="shared" si="63"/>
        <v>0</v>
      </c>
      <c r="CH60" s="37">
        <f t="shared" si="63"/>
        <v>0</v>
      </c>
      <c r="CI60" s="37">
        <f t="shared" si="63"/>
        <v>0</v>
      </c>
      <c r="CJ60" s="37">
        <f t="shared" si="63"/>
        <v>0</v>
      </c>
      <c r="CK60" s="37">
        <f t="shared" si="63"/>
        <v>0</v>
      </c>
      <c r="CL60" s="37">
        <f t="shared" si="63"/>
        <v>0</v>
      </c>
      <c r="CM60" s="37">
        <f t="shared" si="63"/>
        <v>0</v>
      </c>
      <c r="CN60" s="37">
        <f t="shared" si="63"/>
        <v>0</v>
      </c>
      <c r="CO60" s="37">
        <f t="shared" si="63"/>
        <v>0</v>
      </c>
      <c r="CP60" s="37">
        <f t="shared" si="63"/>
        <v>0</v>
      </c>
      <c r="CQ60" s="37">
        <f t="shared" si="63"/>
        <v>0</v>
      </c>
      <c r="CR60" s="37">
        <f t="shared" si="63"/>
        <v>0</v>
      </c>
      <c r="CS60" s="37">
        <f t="shared" si="63"/>
        <v>0</v>
      </c>
      <c r="CT60" s="37">
        <f t="shared" si="63"/>
        <v>0</v>
      </c>
      <c r="CU60" s="37">
        <f t="shared" si="63"/>
        <v>0</v>
      </c>
      <c r="CV60" s="37">
        <f t="shared" si="63"/>
        <v>0</v>
      </c>
      <c r="CW60" s="37">
        <f t="shared" si="63"/>
        <v>0</v>
      </c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</row>
    <row r="61" spans="1:119" x14ac:dyDescent="0.3">
      <c r="A61" s="22"/>
      <c r="C61" s="1" t="s">
        <v>68</v>
      </c>
      <c r="D61" s="2" t="s">
        <v>22</v>
      </c>
      <c r="E61" s="88">
        <f>+SUM(G61:CW61)</f>
        <v>-13.098493354897684</v>
      </c>
      <c r="F61" s="37"/>
      <c r="G61" s="37">
        <f>-G29</f>
        <v>0</v>
      </c>
      <c r="H61" s="37">
        <f t="shared" ref="H61:BS61" si="64">-H29</f>
        <v>0</v>
      </c>
      <c r="I61" s="37">
        <f t="shared" si="64"/>
        <v>-2.2280260365358338</v>
      </c>
      <c r="J61" s="37">
        <f t="shared" si="64"/>
        <v>0</v>
      </c>
      <c r="K61" s="37">
        <f t="shared" si="64"/>
        <v>0</v>
      </c>
      <c r="L61" s="37">
        <f t="shared" si="64"/>
        <v>0</v>
      </c>
      <c r="M61" s="37">
        <f t="shared" si="64"/>
        <v>0</v>
      </c>
      <c r="N61" s="37">
        <f t="shared" si="64"/>
        <v>0</v>
      </c>
      <c r="O61" s="37">
        <f t="shared" si="64"/>
        <v>-7.7014049141987612E-3</v>
      </c>
      <c r="P61" s="37">
        <f t="shared" si="64"/>
        <v>-7.9581184113387202E-3</v>
      </c>
      <c r="Q61" s="37">
        <f t="shared" si="64"/>
        <v>-7.7014049141987612E-3</v>
      </c>
      <c r="R61" s="37">
        <f t="shared" si="64"/>
        <v>-7.9581184113387202E-3</v>
      </c>
      <c r="S61" s="37">
        <f t="shared" si="64"/>
        <v>-7.9581184113387202E-3</v>
      </c>
      <c r="T61" s="37">
        <f t="shared" si="64"/>
        <v>-7.4446914170588022E-3</v>
      </c>
      <c r="U61" s="37">
        <f t="shared" si="64"/>
        <v>-0.1197227764539263</v>
      </c>
      <c r="V61" s="37">
        <f t="shared" si="64"/>
        <v>-0.1357618409515097</v>
      </c>
      <c r="W61" s="37">
        <f t="shared" si="64"/>
        <v>-0.13747023022983912</v>
      </c>
      <c r="X61" s="37">
        <f t="shared" si="64"/>
        <v>-0.1357618409515097</v>
      </c>
      <c r="Y61" s="37">
        <f t="shared" si="64"/>
        <v>-0.13747023022983912</v>
      </c>
      <c r="Z61" s="37">
        <f t="shared" si="64"/>
        <v>-0.13747023022983912</v>
      </c>
      <c r="AA61" s="37">
        <f t="shared" si="64"/>
        <v>-0.1357618409515097</v>
      </c>
      <c r="AB61" s="37">
        <f t="shared" si="64"/>
        <v>-0.13747023022983912</v>
      </c>
      <c r="AC61" s="37">
        <f t="shared" si="64"/>
        <v>-0.1357618409515097</v>
      </c>
      <c r="AD61" s="37">
        <f t="shared" si="64"/>
        <v>-0.13747023022983912</v>
      </c>
      <c r="AE61" s="37">
        <f t="shared" si="64"/>
        <v>-0.13747023022983912</v>
      </c>
      <c r="AF61" s="37">
        <f t="shared" si="64"/>
        <v>-0.13234506239485078</v>
      </c>
      <c r="AG61" s="37">
        <f t="shared" si="64"/>
        <v>-0.13747023022983912</v>
      </c>
      <c r="AH61" s="37">
        <f t="shared" si="64"/>
        <v>-0.1543592835413804</v>
      </c>
      <c r="AI61" s="37">
        <f t="shared" si="64"/>
        <v>-0.15668758757270554</v>
      </c>
      <c r="AJ61" s="37">
        <f t="shared" si="64"/>
        <v>-0.1543592835413804</v>
      </c>
      <c r="AK61" s="37">
        <f t="shared" si="64"/>
        <v>-0.15668758757270554</v>
      </c>
      <c r="AL61" s="37">
        <f t="shared" si="64"/>
        <v>-0.15668758757270554</v>
      </c>
      <c r="AM61" s="37">
        <f t="shared" si="64"/>
        <v>-0.1543592835413804</v>
      </c>
      <c r="AN61" s="37">
        <f t="shared" si="64"/>
        <v>-0.15668758757270554</v>
      </c>
      <c r="AO61" s="37">
        <f t="shared" si="64"/>
        <v>-0.1543592835413804</v>
      </c>
      <c r="AP61" s="37">
        <f t="shared" si="64"/>
        <v>-0.15668758757270554</v>
      </c>
      <c r="AQ61" s="37">
        <f t="shared" si="64"/>
        <v>-0.15668758757270554</v>
      </c>
      <c r="AR61" s="37">
        <f t="shared" si="64"/>
        <v>-0.14970267547873012</v>
      </c>
      <c r="AS61" s="37">
        <f t="shared" si="64"/>
        <v>-0.15668758757270554</v>
      </c>
      <c r="AT61" s="37">
        <f t="shared" si="64"/>
        <v>-0.15036465475477864</v>
      </c>
      <c r="AU61" s="37">
        <f t="shared" si="64"/>
        <v>-0.15255980449321704</v>
      </c>
      <c r="AV61" s="37">
        <f t="shared" si="64"/>
        <v>-0.15036465475477864</v>
      </c>
      <c r="AW61" s="37">
        <f t="shared" si="64"/>
        <v>-0.15255980449321704</v>
      </c>
      <c r="AX61" s="37">
        <f t="shared" si="64"/>
        <v>-0.15255980449321704</v>
      </c>
      <c r="AY61" s="37">
        <f t="shared" si="64"/>
        <v>-0.15036465475477864</v>
      </c>
      <c r="AZ61" s="37">
        <f t="shared" si="64"/>
        <v>-0.15255980449321704</v>
      </c>
      <c r="BA61" s="37">
        <f t="shared" si="64"/>
        <v>-0.15036465475477864</v>
      </c>
      <c r="BB61" s="37">
        <f t="shared" si="64"/>
        <v>-0.15255980449321704</v>
      </c>
      <c r="BC61" s="37">
        <f t="shared" si="64"/>
        <v>-0.15255980449321704</v>
      </c>
      <c r="BD61" s="37">
        <f t="shared" si="64"/>
        <v>-0.14597435527790178</v>
      </c>
      <c r="BE61" s="37">
        <f t="shared" si="64"/>
        <v>-0.15255980449321704</v>
      </c>
      <c r="BF61" s="37">
        <f t="shared" si="64"/>
        <v>-0.13767235130924976</v>
      </c>
      <c r="BG61" s="37">
        <f t="shared" si="64"/>
        <v>-0.13944442426617057</v>
      </c>
      <c r="BH61" s="37">
        <f t="shared" si="64"/>
        <v>-0.13767235130924976</v>
      </c>
      <c r="BI61" s="37">
        <f t="shared" si="64"/>
        <v>-0.13944442426617057</v>
      </c>
      <c r="BJ61" s="37">
        <f t="shared" si="64"/>
        <v>-0.13944442426617057</v>
      </c>
      <c r="BK61" s="37">
        <f t="shared" si="64"/>
        <v>-0.13767235130924976</v>
      </c>
      <c r="BL61" s="37">
        <f t="shared" si="64"/>
        <v>-0.13944442426617057</v>
      </c>
      <c r="BM61" s="37">
        <f t="shared" si="64"/>
        <v>-0.13767235130924976</v>
      </c>
      <c r="BN61" s="37">
        <f t="shared" si="64"/>
        <v>-0.13944442426617057</v>
      </c>
      <c r="BO61" s="37">
        <f t="shared" si="64"/>
        <v>-0.13944442426617057</v>
      </c>
      <c r="BP61" s="37">
        <f t="shared" si="64"/>
        <v>-0.13590027835232898</v>
      </c>
      <c r="BQ61" s="37">
        <f t="shared" si="64"/>
        <v>-0.13944442426617057</v>
      </c>
      <c r="BR61" s="37">
        <f t="shared" si="64"/>
        <v>-0.1217420329606427</v>
      </c>
      <c r="BS61" s="37">
        <f t="shared" si="64"/>
        <v>-0.12298309530594324</v>
      </c>
      <c r="BT61" s="37">
        <f t="shared" ref="BT61:CW61" si="65">-BT29</f>
        <v>-0.1217420329606427</v>
      </c>
      <c r="BU61" s="37">
        <f t="shared" si="65"/>
        <v>-0.12298309530594324</v>
      </c>
      <c r="BV61" s="37">
        <f t="shared" si="65"/>
        <v>-0.12298309530594324</v>
      </c>
      <c r="BW61" s="37">
        <f t="shared" si="65"/>
        <v>-0.1217420329606427</v>
      </c>
      <c r="BX61" s="37">
        <f t="shared" si="65"/>
        <v>-0.12298309530594324</v>
      </c>
      <c r="BY61" s="37">
        <f t="shared" si="65"/>
        <v>-0.1217420329606427</v>
      </c>
      <c r="BZ61" s="37">
        <f t="shared" si="65"/>
        <v>-0.12298309530594324</v>
      </c>
      <c r="CA61" s="37">
        <f t="shared" si="65"/>
        <v>-0.12298309530594324</v>
      </c>
      <c r="CB61" s="37">
        <f t="shared" si="65"/>
        <v>-0.11925990827004158</v>
      </c>
      <c r="CC61" s="37">
        <f t="shared" si="65"/>
        <v>-0.12298309530594324</v>
      </c>
      <c r="CD61" s="37">
        <f t="shared" si="65"/>
        <v>-0.11372369864345205</v>
      </c>
      <c r="CE61" s="37">
        <f t="shared" si="65"/>
        <v>-0.11469748317817959</v>
      </c>
      <c r="CF61" s="37">
        <f t="shared" si="65"/>
        <v>-0.11372369864345205</v>
      </c>
      <c r="CG61" s="37">
        <f t="shared" si="65"/>
        <v>-0.11469748317817959</v>
      </c>
      <c r="CH61" s="37">
        <f t="shared" si="65"/>
        <v>-0.11469748317817959</v>
      </c>
      <c r="CI61" s="37">
        <f t="shared" si="65"/>
        <v>-0.11372369864345205</v>
      </c>
      <c r="CJ61" s="37">
        <f t="shared" si="65"/>
        <v>-0.11469748317817959</v>
      </c>
      <c r="CK61" s="37">
        <f t="shared" si="65"/>
        <v>-0.11372369864345205</v>
      </c>
      <c r="CL61" s="37">
        <f t="shared" si="65"/>
        <v>-0.11469748317817959</v>
      </c>
      <c r="CM61" s="37">
        <f t="shared" si="65"/>
        <v>-0.11469748317817959</v>
      </c>
      <c r="CN61" s="37">
        <f t="shared" si="65"/>
        <v>-0.11177612957399699</v>
      </c>
      <c r="CO61" s="37">
        <f t="shared" si="65"/>
        <v>-0.11469748317817959</v>
      </c>
      <c r="CP61" s="37">
        <f t="shared" si="65"/>
        <v>-0.11140708861448292</v>
      </c>
      <c r="CQ61" s="37">
        <f t="shared" si="65"/>
        <v>-0.11230365281491149</v>
      </c>
      <c r="CR61" s="37">
        <f t="shared" si="65"/>
        <v>-0.11140708861448292</v>
      </c>
      <c r="CS61" s="37">
        <f t="shared" si="65"/>
        <v>-0.11230365281491149</v>
      </c>
      <c r="CT61" s="37">
        <f t="shared" si="65"/>
        <v>-0.11230365281491149</v>
      </c>
      <c r="CU61" s="37">
        <f t="shared" si="65"/>
        <v>-0.11140708861448292</v>
      </c>
      <c r="CV61" s="37">
        <f t="shared" si="65"/>
        <v>-0.11230365281491149</v>
      </c>
      <c r="CW61" s="37">
        <f t="shared" si="65"/>
        <v>-0.10423457501105442</v>
      </c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</row>
    <row r="62" spans="1:119" x14ac:dyDescent="0.3">
      <c r="C62" s="33" t="s">
        <v>69</v>
      </c>
      <c r="D62" s="5" t="s">
        <v>22</v>
      </c>
      <c r="E62" s="91">
        <f>+SUM(G62:CW62)</f>
        <v>-11.014583000000002</v>
      </c>
      <c r="F62" s="37"/>
      <c r="G62" s="39">
        <f>-G17</f>
        <v>0</v>
      </c>
      <c r="H62" s="39">
        <f t="shared" ref="H62:BS62" si="66">-H17</f>
        <v>0</v>
      </c>
      <c r="I62" s="39">
        <f t="shared" si="66"/>
        <v>-5.2351830000000001</v>
      </c>
      <c r="J62" s="39">
        <f t="shared" si="66"/>
        <v>0</v>
      </c>
      <c r="K62" s="39">
        <f t="shared" si="66"/>
        <v>0</v>
      </c>
      <c r="L62" s="39">
        <f t="shared" si="66"/>
        <v>0</v>
      </c>
      <c r="M62" s="39">
        <f t="shared" si="66"/>
        <v>0</v>
      </c>
      <c r="N62" s="39">
        <f t="shared" si="66"/>
        <v>0</v>
      </c>
      <c r="O62" s="39">
        <f t="shared" si="66"/>
        <v>0</v>
      </c>
      <c r="P62" s="39">
        <f t="shared" si="66"/>
        <v>0</v>
      </c>
      <c r="Q62" s="39">
        <f t="shared" si="66"/>
        <v>0</v>
      </c>
      <c r="R62" s="39">
        <f t="shared" si="66"/>
        <v>0</v>
      </c>
      <c r="S62" s="39">
        <f t="shared" si="66"/>
        <v>0</v>
      </c>
      <c r="T62" s="39">
        <f t="shared" si="66"/>
        <v>-2.8897000000000004</v>
      </c>
      <c r="U62" s="39">
        <f>-U17</f>
        <v>-2.8897000000000004</v>
      </c>
      <c r="V62" s="39">
        <f>-V17</f>
        <v>0</v>
      </c>
      <c r="W62" s="39">
        <f>-W17</f>
        <v>0</v>
      </c>
      <c r="X62" s="39">
        <f t="shared" si="66"/>
        <v>0</v>
      </c>
      <c r="Y62" s="39">
        <f t="shared" si="66"/>
        <v>0</v>
      </c>
      <c r="Z62" s="39">
        <f t="shared" si="66"/>
        <v>0</v>
      </c>
      <c r="AA62" s="39">
        <f t="shared" si="66"/>
        <v>0</v>
      </c>
      <c r="AB62" s="39">
        <f t="shared" si="66"/>
        <v>0</v>
      </c>
      <c r="AC62" s="39">
        <f t="shared" si="66"/>
        <v>0</v>
      </c>
      <c r="AD62" s="39">
        <f t="shared" si="66"/>
        <v>0</v>
      </c>
      <c r="AE62" s="39">
        <f t="shared" si="66"/>
        <v>0</v>
      </c>
      <c r="AF62" s="39">
        <f t="shared" si="66"/>
        <v>0</v>
      </c>
      <c r="AG62" s="39">
        <f t="shared" si="66"/>
        <v>0</v>
      </c>
      <c r="AH62" s="39">
        <f t="shared" si="66"/>
        <v>0</v>
      </c>
      <c r="AI62" s="39">
        <f t="shared" si="66"/>
        <v>0</v>
      </c>
      <c r="AJ62" s="39">
        <f t="shared" si="66"/>
        <v>0</v>
      </c>
      <c r="AK62" s="39">
        <f t="shared" si="66"/>
        <v>0</v>
      </c>
      <c r="AL62" s="39">
        <f t="shared" si="66"/>
        <v>0</v>
      </c>
      <c r="AM62" s="39">
        <f t="shared" si="66"/>
        <v>0</v>
      </c>
      <c r="AN62" s="39">
        <f t="shared" si="66"/>
        <v>0</v>
      </c>
      <c r="AO62" s="39">
        <f t="shared" si="66"/>
        <v>0</v>
      </c>
      <c r="AP62" s="39">
        <f t="shared" si="66"/>
        <v>0</v>
      </c>
      <c r="AQ62" s="39">
        <f t="shared" si="66"/>
        <v>0</v>
      </c>
      <c r="AR62" s="39">
        <f t="shared" si="66"/>
        <v>0</v>
      </c>
      <c r="AS62" s="39">
        <f t="shared" si="66"/>
        <v>0</v>
      </c>
      <c r="AT62" s="39">
        <f t="shared" si="66"/>
        <v>0</v>
      </c>
      <c r="AU62" s="39">
        <f t="shared" si="66"/>
        <v>0</v>
      </c>
      <c r="AV62" s="39">
        <f t="shared" si="66"/>
        <v>0</v>
      </c>
      <c r="AW62" s="39">
        <f t="shared" si="66"/>
        <v>0</v>
      </c>
      <c r="AX62" s="39">
        <f t="shared" si="66"/>
        <v>0</v>
      </c>
      <c r="AY62" s="39">
        <f t="shared" si="66"/>
        <v>0</v>
      </c>
      <c r="AZ62" s="39">
        <f t="shared" si="66"/>
        <v>0</v>
      </c>
      <c r="BA62" s="39">
        <f t="shared" si="66"/>
        <v>0</v>
      </c>
      <c r="BB62" s="39">
        <f t="shared" si="66"/>
        <v>0</v>
      </c>
      <c r="BC62" s="39">
        <f t="shared" si="66"/>
        <v>0</v>
      </c>
      <c r="BD62" s="39">
        <f t="shared" si="66"/>
        <v>0</v>
      </c>
      <c r="BE62" s="39">
        <f t="shared" si="66"/>
        <v>0</v>
      </c>
      <c r="BF62" s="39">
        <f t="shared" si="66"/>
        <v>0</v>
      </c>
      <c r="BG62" s="39">
        <f t="shared" si="66"/>
        <v>0</v>
      </c>
      <c r="BH62" s="39">
        <f t="shared" si="66"/>
        <v>0</v>
      </c>
      <c r="BI62" s="39">
        <f t="shared" si="66"/>
        <v>0</v>
      </c>
      <c r="BJ62" s="39">
        <f t="shared" si="66"/>
        <v>0</v>
      </c>
      <c r="BK62" s="39">
        <f t="shared" si="66"/>
        <v>0</v>
      </c>
      <c r="BL62" s="39">
        <f t="shared" si="66"/>
        <v>0</v>
      </c>
      <c r="BM62" s="39">
        <f t="shared" si="66"/>
        <v>0</v>
      </c>
      <c r="BN62" s="39">
        <f t="shared" si="66"/>
        <v>0</v>
      </c>
      <c r="BO62" s="39">
        <f t="shared" si="66"/>
        <v>0</v>
      </c>
      <c r="BP62" s="39">
        <f t="shared" si="66"/>
        <v>0</v>
      </c>
      <c r="BQ62" s="39">
        <f t="shared" si="66"/>
        <v>0</v>
      </c>
      <c r="BR62" s="39">
        <f t="shared" si="66"/>
        <v>0</v>
      </c>
      <c r="BS62" s="39">
        <f t="shared" si="66"/>
        <v>0</v>
      </c>
      <c r="BT62" s="39">
        <f t="shared" ref="BT62:CW62" si="67">-BT17</f>
        <v>0</v>
      </c>
      <c r="BU62" s="39">
        <f t="shared" si="67"/>
        <v>0</v>
      </c>
      <c r="BV62" s="39">
        <f t="shared" si="67"/>
        <v>0</v>
      </c>
      <c r="BW62" s="39">
        <f t="shared" si="67"/>
        <v>0</v>
      </c>
      <c r="BX62" s="39">
        <f t="shared" si="67"/>
        <v>0</v>
      </c>
      <c r="BY62" s="39">
        <f t="shared" si="67"/>
        <v>0</v>
      </c>
      <c r="BZ62" s="39">
        <f t="shared" si="67"/>
        <v>0</v>
      </c>
      <c r="CA62" s="39">
        <f t="shared" si="67"/>
        <v>0</v>
      </c>
      <c r="CB62" s="39">
        <f t="shared" si="67"/>
        <v>0</v>
      </c>
      <c r="CC62" s="39">
        <f t="shared" si="67"/>
        <v>0</v>
      </c>
      <c r="CD62" s="39">
        <f t="shared" si="67"/>
        <v>0</v>
      </c>
      <c r="CE62" s="39">
        <f t="shared" si="67"/>
        <v>0</v>
      </c>
      <c r="CF62" s="39">
        <f t="shared" si="67"/>
        <v>0</v>
      </c>
      <c r="CG62" s="39">
        <f t="shared" si="67"/>
        <v>0</v>
      </c>
      <c r="CH62" s="39">
        <f t="shared" si="67"/>
        <v>0</v>
      </c>
      <c r="CI62" s="39">
        <f t="shared" si="67"/>
        <v>0</v>
      </c>
      <c r="CJ62" s="39">
        <f t="shared" si="67"/>
        <v>0</v>
      </c>
      <c r="CK62" s="39">
        <f t="shared" si="67"/>
        <v>0</v>
      </c>
      <c r="CL62" s="39">
        <f t="shared" si="67"/>
        <v>0</v>
      </c>
      <c r="CM62" s="39">
        <f t="shared" si="67"/>
        <v>0</v>
      </c>
      <c r="CN62" s="39">
        <f t="shared" si="67"/>
        <v>0</v>
      </c>
      <c r="CO62" s="39">
        <f t="shared" si="67"/>
        <v>0</v>
      </c>
      <c r="CP62" s="39">
        <f t="shared" si="67"/>
        <v>0</v>
      </c>
      <c r="CQ62" s="39">
        <f t="shared" si="67"/>
        <v>0</v>
      </c>
      <c r="CR62" s="39">
        <f t="shared" si="67"/>
        <v>0</v>
      </c>
      <c r="CS62" s="39">
        <f t="shared" si="67"/>
        <v>0</v>
      </c>
      <c r="CT62" s="39">
        <f t="shared" si="67"/>
        <v>0</v>
      </c>
      <c r="CU62" s="39">
        <f t="shared" si="67"/>
        <v>0</v>
      </c>
      <c r="CV62" s="39">
        <f t="shared" si="67"/>
        <v>0</v>
      </c>
      <c r="CW62" s="39">
        <f t="shared" si="67"/>
        <v>0</v>
      </c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</row>
    <row r="63" spans="1:119" x14ac:dyDescent="0.3">
      <c r="C63" s="1" t="s">
        <v>70</v>
      </c>
      <c r="D63" s="2" t="s">
        <v>22</v>
      </c>
      <c r="E63" s="88">
        <f>+SUM(G63:CW63)</f>
        <v>42.37331855518314</v>
      </c>
      <c r="F63" s="37"/>
      <c r="G63" s="37">
        <f t="shared" ref="G63:AL63" si="68">SUM(G59:G62)</f>
        <v>0</v>
      </c>
      <c r="H63" s="37">
        <f t="shared" si="68"/>
        <v>0</v>
      </c>
      <c r="I63" s="37">
        <f t="shared" si="68"/>
        <v>5.2898225950011364</v>
      </c>
      <c r="J63" s="37">
        <f t="shared" si="68"/>
        <v>0</v>
      </c>
      <c r="K63" s="37">
        <f t="shared" si="68"/>
        <v>0</v>
      </c>
      <c r="L63" s="37">
        <f t="shared" si="68"/>
        <v>0</v>
      </c>
      <c r="M63" s="37">
        <f t="shared" si="68"/>
        <v>0</v>
      </c>
      <c r="N63" s="37">
        <f t="shared" si="68"/>
        <v>0</v>
      </c>
      <c r="O63" s="37">
        <f t="shared" si="68"/>
        <v>0.34953736920025674</v>
      </c>
      <c r="P63" s="37">
        <f t="shared" si="68"/>
        <v>0.36118861484026538</v>
      </c>
      <c r="Q63" s="37">
        <f t="shared" si="68"/>
        <v>0.34953736920025674</v>
      </c>
      <c r="R63" s="37">
        <f t="shared" si="68"/>
        <v>0.36118861484026538</v>
      </c>
      <c r="S63" s="37">
        <f t="shared" si="68"/>
        <v>0.36118861484026538</v>
      </c>
      <c r="T63" s="37">
        <f t="shared" si="68"/>
        <v>-2.551813876439752</v>
      </c>
      <c r="U63" s="37">
        <f t="shared" si="68"/>
        <v>-2.6402760432023227</v>
      </c>
      <c r="V63" s="37">
        <f t="shared" si="68"/>
        <v>0.43815882291271757</v>
      </c>
      <c r="W63" s="37">
        <f t="shared" si="68"/>
        <v>0.45558112242986232</v>
      </c>
      <c r="X63" s="37">
        <f t="shared" si="68"/>
        <v>0.43815882291271757</v>
      </c>
      <c r="Y63" s="37">
        <f t="shared" si="68"/>
        <v>0.45558112242986232</v>
      </c>
      <c r="Z63" s="37">
        <f t="shared" si="68"/>
        <v>0.45558112242986232</v>
      </c>
      <c r="AA63" s="37">
        <f t="shared" si="68"/>
        <v>0.43815882291271757</v>
      </c>
      <c r="AB63" s="37">
        <f t="shared" si="68"/>
        <v>0.45558112242986232</v>
      </c>
      <c r="AC63" s="37">
        <f t="shared" si="68"/>
        <v>0.43815882291271757</v>
      </c>
      <c r="AD63" s="37">
        <f t="shared" si="68"/>
        <v>0.45558112242986232</v>
      </c>
      <c r="AE63" s="37">
        <f t="shared" si="68"/>
        <v>0.45558112242986232</v>
      </c>
      <c r="AF63" s="37">
        <f t="shared" si="68"/>
        <v>0.40331422387842797</v>
      </c>
      <c r="AG63" s="37">
        <f t="shared" si="68"/>
        <v>0.45558112242986232</v>
      </c>
      <c r="AH63" s="37">
        <f t="shared" si="68"/>
        <v>0.6864921640622057</v>
      </c>
      <c r="AI63" s="37">
        <f t="shared" si="68"/>
        <v>0.71219224161766681</v>
      </c>
      <c r="AJ63" s="37">
        <f t="shared" si="68"/>
        <v>0.6864921640622057</v>
      </c>
      <c r="AK63" s="37">
        <f t="shared" si="68"/>
        <v>0.71219224161766681</v>
      </c>
      <c r="AL63" s="37">
        <f t="shared" si="68"/>
        <v>0.71219224161766681</v>
      </c>
      <c r="AM63" s="37">
        <f t="shared" ref="AM63:BR63" si="69">SUM(AM59:AM62)</f>
        <v>0.6864921640622057</v>
      </c>
      <c r="AN63" s="37">
        <f t="shared" si="69"/>
        <v>0.71219224161766681</v>
      </c>
      <c r="AO63" s="37">
        <f t="shared" si="69"/>
        <v>0.6864921640622057</v>
      </c>
      <c r="AP63" s="37">
        <f t="shared" si="69"/>
        <v>0.71219224161766681</v>
      </c>
      <c r="AQ63" s="37">
        <f t="shared" si="69"/>
        <v>0.71219224161766681</v>
      </c>
      <c r="AR63" s="37">
        <f t="shared" si="69"/>
        <v>0.6350920089512837</v>
      </c>
      <c r="AS63" s="37">
        <f t="shared" si="69"/>
        <v>0.71219224161766681</v>
      </c>
      <c r="AT63" s="37">
        <f t="shared" si="69"/>
        <v>0.65072522437383074</v>
      </c>
      <c r="AU63" s="37">
        <f t="shared" si="69"/>
        <v>0.67523307060634596</v>
      </c>
      <c r="AV63" s="37">
        <f t="shared" si="69"/>
        <v>0.65072522437383074</v>
      </c>
      <c r="AW63" s="37">
        <f t="shared" si="69"/>
        <v>0.67523307060634596</v>
      </c>
      <c r="AX63" s="37">
        <f t="shared" si="69"/>
        <v>0.67523307060634596</v>
      </c>
      <c r="AY63" s="37">
        <f t="shared" si="69"/>
        <v>0.65072522437383074</v>
      </c>
      <c r="AZ63" s="37">
        <f t="shared" si="69"/>
        <v>0.67523307060634596</v>
      </c>
      <c r="BA63" s="37">
        <f t="shared" si="69"/>
        <v>0.65072522437383074</v>
      </c>
      <c r="BB63" s="37">
        <f t="shared" si="69"/>
        <v>0.67523307060634596</v>
      </c>
      <c r="BC63" s="37">
        <f t="shared" si="69"/>
        <v>0.67523307060634596</v>
      </c>
      <c r="BD63" s="37">
        <f t="shared" si="69"/>
        <v>0.60170953190880017</v>
      </c>
      <c r="BE63" s="37">
        <f t="shared" si="69"/>
        <v>0.67523307060634596</v>
      </c>
      <c r="BF63" s="37">
        <f t="shared" si="69"/>
        <v>0.56665252235571661</v>
      </c>
      <c r="BG63" s="37">
        <f t="shared" si="69"/>
        <v>0.58835794518762807</v>
      </c>
      <c r="BH63" s="37">
        <f t="shared" si="69"/>
        <v>0.56665252235571661</v>
      </c>
      <c r="BI63" s="37">
        <f t="shared" si="69"/>
        <v>0.58835794518762807</v>
      </c>
      <c r="BJ63" s="37">
        <f t="shared" si="69"/>
        <v>0.58835794518762807</v>
      </c>
      <c r="BK63" s="37">
        <f t="shared" si="69"/>
        <v>0.56665252235571661</v>
      </c>
      <c r="BL63" s="37">
        <f t="shared" si="69"/>
        <v>0.58835794518762807</v>
      </c>
      <c r="BM63" s="37">
        <f t="shared" si="69"/>
        <v>0.56665252235571661</v>
      </c>
      <c r="BN63" s="37">
        <f t="shared" si="69"/>
        <v>0.58835794518762807</v>
      </c>
      <c r="BO63" s="37">
        <f t="shared" si="69"/>
        <v>0.58835794518762807</v>
      </c>
      <c r="BP63" s="37">
        <f t="shared" si="69"/>
        <v>0.54494709952380516</v>
      </c>
      <c r="BQ63" s="37">
        <f t="shared" si="69"/>
        <v>0.58835794518762807</v>
      </c>
      <c r="BR63" s="37">
        <f t="shared" si="69"/>
        <v>0.41482364374098291</v>
      </c>
      <c r="BS63" s="37">
        <f t="shared" ref="BS63:CW63" si="70">SUM(BS59:BS62)</f>
        <v>0.43146810395240315</v>
      </c>
      <c r="BT63" s="37">
        <f t="shared" si="70"/>
        <v>0.41482364374098291</v>
      </c>
      <c r="BU63" s="37">
        <f t="shared" si="70"/>
        <v>0.43146810395240315</v>
      </c>
      <c r="BV63" s="37">
        <f t="shared" si="70"/>
        <v>0.43146810395240315</v>
      </c>
      <c r="BW63" s="37">
        <f t="shared" si="70"/>
        <v>0.41482364374098291</v>
      </c>
      <c r="BX63" s="37">
        <f t="shared" si="70"/>
        <v>0.43146810395240315</v>
      </c>
      <c r="BY63" s="37">
        <f t="shared" si="70"/>
        <v>0.41482364374098291</v>
      </c>
      <c r="BZ63" s="37">
        <f t="shared" si="70"/>
        <v>0.43146810395240315</v>
      </c>
      <c r="CA63" s="37">
        <f t="shared" si="70"/>
        <v>0.43146810395240315</v>
      </c>
      <c r="CB63" s="37">
        <f t="shared" si="70"/>
        <v>0.38153472331814225</v>
      </c>
      <c r="CC63" s="37">
        <f t="shared" si="70"/>
        <v>0.43146810395240315</v>
      </c>
      <c r="CD63" s="37">
        <f t="shared" si="70"/>
        <v>0.3523853277227123</v>
      </c>
      <c r="CE63" s="37">
        <f t="shared" si="70"/>
        <v>0.36694851073352369</v>
      </c>
      <c r="CF63" s="37">
        <f t="shared" si="70"/>
        <v>0.3523853277227123</v>
      </c>
      <c r="CG63" s="37">
        <f t="shared" si="70"/>
        <v>0.36694851073352369</v>
      </c>
      <c r="CH63" s="37">
        <f t="shared" si="70"/>
        <v>0.36694851073352369</v>
      </c>
      <c r="CI63" s="37">
        <f t="shared" si="70"/>
        <v>0.3523853277227123</v>
      </c>
      <c r="CJ63" s="37">
        <f t="shared" si="70"/>
        <v>0.36694851073352369</v>
      </c>
      <c r="CK63" s="37">
        <f t="shared" si="70"/>
        <v>0.3523853277227123</v>
      </c>
      <c r="CL63" s="37">
        <f t="shared" si="70"/>
        <v>0.36694851073352369</v>
      </c>
      <c r="CM63" s="37">
        <f t="shared" si="70"/>
        <v>0.36694851073352369</v>
      </c>
      <c r="CN63" s="37">
        <f t="shared" si="70"/>
        <v>0.32325896170108981</v>
      </c>
      <c r="CO63" s="37">
        <f t="shared" si="70"/>
        <v>0.36694851073352369</v>
      </c>
      <c r="CP63" s="37">
        <f t="shared" si="70"/>
        <v>0.32656004071230282</v>
      </c>
      <c r="CQ63" s="37">
        <f t="shared" si="70"/>
        <v>0.34026238082276711</v>
      </c>
      <c r="CR63" s="37">
        <f t="shared" si="70"/>
        <v>0.32656004071230282</v>
      </c>
      <c r="CS63" s="37">
        <f t="shared" si="70"/>
        <v>0.34026238082276711</v>
      </c>
      <c r="CT63" s="37">
        <f t="shared" si="70"/>
        <v>0.34026238082276711</v>
      </c>
      <c r="CU63" s="37">
        <f t="shared" si="70"/>
        <v>0.32656004071230282</v>
      </c>
      <c r="CV63" s="37">
        <f t="shared" si="70"/>
        <v>0.34026238082276711</v>
      </c>
      <c r="CW63" s="37">
        <f t="shared" si="70"/>
        <v>0.21694131982858839</v>
      </c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</row>
    <row r="64" spans="1:119" ht="13.5" thickBot="1" x14ac:dyDescent="0.35">
      <c r="E64" s="88"/>
      <c r="F64" s="37"/>
      <c r="G64" s="18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</row>
    <row r="65" spans="1:259" x14ac:dyDescent="0.3">
      <c r="C65" s="55" t="s">
        <v>71</v>
      </c>
      <c r="D65" s="56" t="s">
        <v>22</v>
      </c>
      <c r="E65" s="109">
        <f>NPV((1+12%)^(1/12)-1,I63:CW63)</f>
        <v>28.108117174149971</v>
      </c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</row>
    <row r="66" spans="1:259" ht="13.5" thickBot="1" x14ac:dyDescent="0.35">
      <c r="C66" s="57" t="s">
        <v>72</v>
      </c>
      <c r="D66" s="58" t="s">
        <v>22</v>
      </c>
      <c r="E66" s="59" t="e">
        <f>(1+IRR(J63:CW63))^12-1</f>
        <v>#NUM!</v>
      </c>
      <c r="G66" s="11" t="s">
        <v>91</v>
      </c>
    </row>
    <row r="68" spans="1:259" s="29" customFormat="1" x14ac:dyDescent="0.3">
      <c r="A68" s="32" t="s">
        <v>63</v>
      </c>
      <c r="B68" s="28"/>
      <c r="D68" s="47"/>
      <c r="E68" s="30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</row>
    <row r="70" spans="1:259" s="3" customFormat="1" ht="12.5" x14ac:dyDescent="0.25">
      <c r="A70" s="1"/>
      <c r="B70" s="1"/>
      <c r="C70" s="1" t="s">
        <v>54</v>
      </c>
      <c r="D70" s="1"/>
      <c r="E70" s="38">
        <f>+SUM(G70:CW70)</f>
        <v>24.113076354897668</v>
      </c>
      <c r="F70" s="38"/>
      <c r="G70" s="37">
        <f t="shared" ref="G70:AL70" si="71">G17+G29</f>
        <v>0</v>
      </c>
      <c r="H70" s="38">
        <f t="shared" si="71"/>
        <v>0</v>
      </c>
      <c r="I70" s="38">
        <f t="shared" si="71"/>
        <v>7.4632090365358339</v>
      </c>
      <c r="J70" s="38">
        <f t="shared" si="71"/>
        <v>0</v>
      </c>
      <c r="K70" s="38">
        <f t="shared" si="71"/>
        <v>0</v>
      </c>
      <c r="L70" s="38">
        <f t="shared" si="71"/>
        <v>0</v>
      </c>
      <c r="M70" s="38">
        <f t="shared" si="71"/>
        <v>0</v>
      </c>
      <c r="N70" s="38">
        <f t="shared" si="71"/>
        <v>0</v>
      </c>
      <c r="O70" s="38">
        <f t="shared" si="71"/>
        <v>7.7014049141987612E-3</v>
      </c>
      <c r="P70" s="38">
        <f t="shared" si="71"/>
        <v>7.9581184113387202E-3</v>
      </c>
      <c r="Q70" s="38">
        <f t="shared" si="71"/>
        <v>7.7014049141987612E-3</v>
      </c>
      <c r="R70" s="38">
        <f t="shared" si="71"/>
        <v>7.9581184113387202E-3</v>
      </c>
      <c r="S70" s="38">
        <f t="shared" si="71"/>
        <v>7.9581184113387202E-3</v>
      </c>
      <c r="T70" s="38">
        <f t="shared" si="71"/>
        <v>2.8971446914170591</v>
      </c>
      <c r="U70" s="38">
        <f>U17+U29</f>
        <v>3.0094227764539268</v>
      </c>
      <c r="V70" s="38">
        <f>V17+V29</f>
        <v>0.1357618409515097</v>
      </c>
      <c r="W70" s="38">
        <f>W17+W29</f>
        <v>0.13747023022983912</v>
      </c>
      <c r="X70" s="38">
        <f t="shared" si="71"/>
        <v>0.1357618409515097</v>
      </c>
      <c r="Y70" s="38">
        <f t="shared" si="71"/>
        <v>0.13747023022983912</v>
      </c>
      <c r="Z70" s="38">
        <f t="shared" si="71"/>
        <v>0.13747023022983912</v>
      </c>
      <c r="AA70" s="38">
        <f t="shared" si="71"/>
        <v>0.1357618409515097</v>
      </c>
      <c r="AB70" s="38">
        <f t="shared" si="71"/>
        <v>0.13747023022983912</v>
      </c>
      <c r="AC70" s="38">
        <f t="shared" si="71"/>
        <v>0.1357618409515097</v>
      </c>
      <c r="AD70" s="38">
        <f t="shared" si="71"/>
        <v>0.13747023022983912</v>
      </c>
      <c r="AE70" s="38">
        <f t="shared" si="71"/>
        <v>0.13747023022983912</v>
      </c>
      <c r="AF70" s="38">
        <f t="shared" si="71"/>
        <v>0.13234506239485078</v>
      </c>
      <c r="AG70" s="38">
        <f t="shared" si="71"/>
        <v>0.13747023022983912</v>
      </c>
      <c r="AH70" s="38">
        <f t="shared" si="71"/>
        <v>0.1543592835413804</v>
      </c>
      <c r="AI70" s="38">
        <f t="shared" si="71"/>
        <v>0.15668758757270554</v>
      </c>
      <c r="AJ70" s="38">
        <f t="shared" si="71"/>
        <v>0.1543592835413804</v>
      </c>
      <c r="AK70" s="38">
        <f t="shared" si="71"/>
        <v>0.15668758757270554</v>
      </c>
      <c r="AL70" s="38">
        <f t="shared" si="71"/>
        <v>0.15668758757270554</v>
      </c>
      <c r="AM70" s="38">
        <f t="shared" ref="AM70:BR70" si="72">AM17+AM29</f>
        <v>0.1543592835413804</v>
      </c>
      <c r="AN70" s="38">
        <f t="shared" si="72"/>
        <v>0.15668758757270554</v>
      </c>
      <c r="AO70" s="38">
        <f t="shared" si="72"/>
        <v>0.1543592835413804</v>
      </c>
      <c r="AP70" s="38">
        <f t="shared" si="72"/>
        <v>0.15668758757270554</v>
      </c>
      <c r="AQ70" s="38">
        <f t="shared" si="72"/>
        <v>0.15668758757270554</v>
      </c>
      <c r="AR70" s="38">
        <f t="shared" si="72"/>
        <v>0.14970267547873012</v>
      </c>
      <c r="AS70" s="38">
        <f t="shared" si="72"/>
        <v>0.15668758757270554</v>
      </c>
      <c r="AT70" s="38">
        <f t="shared" si="72"/>
        <v>0.15036465475477864</v>
      </c>
      <c r="AU70" s="38">
        <f t="shared" si="72"/>
        <v>0.15255980449321704</v>
      </c>
      <c r="AV70" s="38">
        <f t="shared" si="72"/>
        <v>0.15036465475477864</v>
      </c>
      <c r="AW70" s="38">
        <f t="shared" si="72"/>
        <v>0.15255980449321704</v>
      </c>
      <c r="AX70" s="38">
        <f t="shared" si="72"/>
        <v>0.15255980449321704</v>
      </c>
      <c r="AY70" s="38">
        <f t="shared" si="72"/>
        <v>0.15036465475477864</v>
      </c>
      <c r="AZ70" s="38">
        <f t="shared" si="72"/>
        <v>0.15255980449321704</v>
      </c>
      <c r="BA70" s="38">
        <f t="shared" si="72"/>
        <v>0.15036465475477864</v>
      </c>
      <c r="BB70" s="38">
        <f t="shared" si="72"/>
        <v>0.15255980449321704</v>
      </c>
      <c r="BC70" s="38">
        <f t="shared" si="72"/>
        <v>0.15255980449321704</v>
      </c>
      <c r="BD70" s="38">
        <f t="shared" si="72"/>
        <v>0.14597435527790178</v>
      </c>
      <c r="BE70" s="38">
        <f t="shared" si="72"/>
        <v>0.15255980449321704</v>
      </c>
      <c r="BF70" s="38">
        <f t="shared" si="72"/>
        <v>0.13767235130924976</v>
      </c>
      <c r="BG70" s="38">
        <f t="shared" si="72"/>
        <v>0.13944442426617057</v>
      </c>
      <c r="BH70" s="38">
        <f t="shared" si="72"/>
        <v>0.13767235130924976</v>
      </c>
      <c r="BI70" s="38">
        <f t="shared" si="72"/>
        <v>0.13944442426617057</v>
      </c>
      <c r="BJ70" s="38">
        <f t="shared" si="72"/>
        <v>0.13944442426617057</v>
      </c>
      <c r="BK70" s="38">
        <f t="shared" si="72"/>
        <v>0.13767235130924976</v>
      </c>
      <c r="BL70" s="38">
        <f t="shared" si="72"/>
        <v>0.13944442426617057</v>
      </c>
      <c r="BM70" s="38">
        <f t="shared" si="72"/>
        <v>0.13767235130924976</v>
      </c>
      <c r="BN70" s="38">
        <f t="shared" si="72"/>
        <v>0.13944442426617057</v>
      </c>
      <c r="BO70" s="38">
        <f t="shared" si="72"/>
        <v>0.13944442426617057</v>
      </c>
      <c r="BP70" s="38">
        <f t="shared" si="72"/>
        <v>0.13590027835232898</v>
      </c>
      <c r="BQ70" s="38">
        <f t="shared" si="72"/>
        <v>0.13944442426617057</v>
      </c>
      <c r="BR70" s="38">
        <f t="shared" si="72"/>
        <v>0.1217420329606427</v>
      </c>
      <c r="BS70" s="38">
        <f t="shared" ref="BS70:CW70" si="73">BS17+BS29</f>
        <v>0.12298309530594324</v>
      </c>
      <c r="BT70" s="38">
        <f t="shared" si="73"/>
        <v>0.1217420329606427</v>
      </c>
      <c r="BU70" s="38">
        <f t="shared" si="73"/>
        <v>0.12298309530594324</v>
      </c>
      <c r="BV70" s="38">
        <f t="shared" si="73"/>
        <v>0.12298309530594324</v>
      </c>
      <c r="BW70" s="38">
        <f t="shared" si="73"/>
        <v>0.1217420329606427</v>
      </c>
      <c r="BX70" s="38">
        <f t="shared" si="73"/>
        <v>0.12298309530594324</v>
      </c>
      <c r="BY70" s="38">
        <f t="shared" si="73"/>
        <v>0.1217420329606427</v>
      </c>
      <c r="BZ70" s="38">
        <f t="shared" si="73"/>
        <v>0.12298309530594324</v>
      </c>
      <c r="CA70" s="38">
        <f t="shared" si="73"/>
        <v>0.12298309530594324</v>
      </c>
      <c r="CB70" s="38">
        <f t="shared" si="73"/>
        <v>0.11925990827004158</v>
      </c>
      <c r="CC70" s="38">
        <f t="shared" si="73"/>
        <v>0.12298309530594324</v>
      </c>
      <c r="CD70" s="38">
        <f t="shared" si="73"/>
        <v>0.11372369864345205</v>
      </c>
      <c r="CE70" s="38">
        <f t="shared" si="73"/>
        <v>0.11469748317817959</v>
      </c>
      <c r="CF70" s="38">
        <f t="shared" si="73"/>
        <v>0.11372369864345205</v>
      </c>
      <c r="CG70" s="38">
        <f t="shared" si="73"/>
        <v>0.11469748317817959</v>
      </c>
      <c r="CH70" s="38">
        <f t="shared" si="73"/>
        <v>0.11469748317817959</v>
      </c>
      <c r="CI70" s="38">
        <f t="shared" si="73"/>
        <v>0.11372369864345205</v>
      </c>
      <c r="CJ70" s="38">
        <f t="shared" si="73"/>
        <v>0.11469748317817959</v>
      </c>
      <c r="CK70" s="38">
        <f t="shared" si="73"/>
        <v>0.11372369864345205</v>
      </c>
      <c r="CL70" s="38">
        <f t="shared" si="73"/>
        <v>0.11469748317817959</v>
      </c>
      <c r="CM70" s="38">
        <f t="shared" si="73"/>
        <v>0.11469748317817959</v>
      </c>
      <c r="CN70" s="38">
        <f t="shared" si="73"/>
        <v>0.11177612957399699</v>
      </c>
      <c r="CO70" s="38">
        <f t="shared" si="73"/>
        <v>0.11469748317817959</v>
      </c>
      <c r="CP70" s="38">
        <f t="shared" si="73"/>
        <v>0.11140708861448292</v>
      </c>
      <c r="CQ70" s="38">
        <f t="shared" si="73"/>
        <v>0.11230365281491149</v>
      </c>
      <c r="CR70" s="38">
        <f t="shared" si="73"/>
        <v>0.11140708861448292</v>
      </c>
      <c r="CS70" s="38">
        <f t="shared" si="73"/>
        <v>0.11230365281491149</v>
      </c>
      <c r="CT70" s="38">
        <f t="shared" si="73"/>
        <v>0.11230365281491149</v>
      </c>
      <c r="CU70" s="38">
        <f t="shared" si="73"/>
        <v>0.11140708861448292</v>
      </c>
      <c r="CV70" s="38">
        <f t="shared" si="73"/>
        <v>0.11230365281491149</v>
      </c>
      <c r="CW70" s="38">
        <f t="shared" si="73"/>
        <v>0.10423457501105442</v>
      </c>
      <c r="CX70" s="38">
        <f>CX40</f>
        <v>0</v>
      </c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s="3" customFormat="1" ht="12.5" x14ac:dyDescent="0.25">
      <c r="A71" s="1"/>
      <c r="B71" s="1"/>
      <c r="C71" s="33" t="s">
        <v>55</v>
      </c>
      <c r="D71" s="33"/>
      <c r="E71" s="40">
        <f>+SUM(G71:CW71)</f>
        <v>66.486394910080818</v>
      </c>
      <c r="F71" s="38"/>
      <c r="G71" s="39">
        <f t="shared" ref="G71:AL71" si="74">G10</f>
        <v>0</v>
      </c>
      <c r="H71" s="40">
        <f t="shared" si="74"/>
        <v>0</v>
      </c>
      <c r="I71" s="40">
        <f t="shared" si="74"/>
        <v>12.75303163153697</v>
      </c>
      <c r="J71" s="40">
        <f t="shared" si="74"/>
        <v>0</v>
      </c>
      <c r="K71" s="40">
        <f t="shared" si="74"/>
        <v>0</v>
      </c>
      <c r="L71" s="40">
        <f t="shared" si="74"/>
        <v>0</v>
      </c>
      <c r="M71" s="40">
        <f t="shared" si="74"/>
        <v>0</v>
      </c>
      <c r="N71" s="40">
        <f t="shared" si="74"/>
        <v>0</v>
      </c>
      <c r="O71" s="40">
        <f t="shared" si="74"/>
        <v>0.35723877411445548</v>
      </c>
      <c r="P71" s="40">
        <f t="shared" si="74"/>
        <v>0.36914673325160408</v>
      </c>
      <c r="Q71" s="40">
        <f t="shared" si="74"/>
        <v>0.35723877411445548</v>
      </c>
      <c r="R71" s="40">
        <f t="shared" si="74"/>
        <v>0.36914673325160408</v>
      </c>
      <c r="S71" s="40">
        <f t="shared" si="74"/>
        <v>0.36914673325160408</v>
      </c>
      <c r="T71" s="40">
        <f t="shared" si="74"/>
        <v>0.345330814977307</v>
      </c>
      <c r="U71" s="40">
        <f t="shared" si="74"/>
        <v>0.36914673325160408</v>
      </c>
      <c r="V71" s="40">
        <f t="shared" si="74"/>
        <v>0.57392066386422724</v>
      </c>
      <c r="W71" s="40">
        <f t="shared" si="74"/>
        <v>0.59305135265970144</v>
      </c>
      <c r="X71" s="40">
        <f t="shared" si="74"/>
        <v>0.57392066386422724</v>
      </c>
      <c r="Y71" s="40">
        <f t="shared" si="74"/>
        <v>0.59305135265970144</v>
      </c>
      <c r="Z71" s="40">
        <f t="shared" si="74"/>
        <v>0.59305135265970144</v>
      </c>
      <c r="AA71" s="40">
        <f t="shared" si="74"/>
        <v>0.57392066386422724</v>
      </c>
      <c r="AB71" s="40">
        <f t="shared" si="74"/>
        <v>0.59305135265970144</v>
      </c>
      <c r="AC71" s="40">
        <f t="shared" si="74"/>
        <v>0.57392066386422724</v>
      </c>
      <c r="AD71" s="40">
        <f t="shared" si="74"/>
        <v>0.59305135265970144</v>
      </c>
      <c r="AE71" s="40">
        <f t="shared" si="74"/>
        <v>0.59305135265970144</v>
      </c>
      <c r="AF71" s="40">
        <f t="shared" si="74"/>
        <v>0.53565928627327875</v>
      </c>
      <c r="AG71" s="40">
        <f t="shared" si="74"/>
        <v>0.59305135265970144</v>
      </c>
      <c r="AH71" s="40">
        <f t="shared" si="74"/>
        <v>0.8408514476035861</v>
      </c>
      <c r="AI71" s="40">
        <f t="shared" si="74"/>
        <v>0.86887982919037232</v>
      </c>
      <c r="AJ71" s="40">
        <f t="shared" si="74"/>
        <v>0.8408514476035861</v>
      </c>
      <c r="AK71" s="40">
        <f t="shared" si="74"/>
        <v>0.86887982919037232</v>
      </c>
      <c r="AL71" s="40">
        <f t="shared" si="74"/>
        <v>0.86887982919037232</v>
      </c>
      <c r="AM71" s="40">
        <f t="shared" ref="AM71:BR71" si="75">AM10</f>
        <v>0.8408514476035861</v>
      </c>
      <c r="AN71" s="40">
        <f t="shared" si="75"/>
        <v>0.86887982919037232</v>
      </c>
      <c r="AO71" s="40">
        <f t="shared" si="75"/>
        <v>0.8408514476035861</v>
      </c>
      <c r="AP71" s="40">
        <f t="shared" si="75"/>
        <v>0.86887982919037232</v>
      </c>
      <c r="AQ71" s="40">
        <f t="shared" si="75"/>
        <v>0.86887982919037232</v>
      </c>
      <c r="AR71" s="40">
        <f t="shared" si="75"/>
        <v>0.78479468443001377</v>
      </c>
      <c r="AS71" s="40">
        <f t="shared" si="75"/>
        <v>0.86887982919037232</v>
      </c>
      <c r="AT71" s="40">
        <f t="shared" si="75"/>
        <v>0.80108987912860941</v>
      </c>
      <c r="AU71" s="40">
        <f t="shared" si="75"/>
        <v>0.82779287509956301</v>
      </c>
      <c r="AV71" s="40">
        <f t="shared" si="75"/>
        <v>0.80108987912860941</v>
      </c>
      <c r="AW71" s="40">
        <f t="shared" si="75"/>
        <v>0.82779287509956301</v>
      </c>
      <c r="AX71" s="40">
        <f t="shared" si="75"/>
        <v>0.82779287509956301</v>
      </c>
      <c r="AY71" s="40">
        <f t="shared" si="75"/>
        <v>0.80108987912860941</v>
      </c>
      <c r="AZ71" s="40">
        <f t="shared" si="75"/>
        <v>0.82779287509956301</v>
      </c>
      <c r="BA71" s="40">
        <f t="shared" si="75"/>
        <v>0.80108987912860941</v>
      </c>
      <c r="BB71" s="40">
        <f t="shared" si="75"/>
        <v>0.82779287509956301</v>
      </c>
      <c r="BC71" s="40">
        <f t="shared" si="75"/>
        <v>0.82779287509956301</v>
      </c>
      <c r="BD71" s="40">
        <f t="shared" si="75"/>
        <v>0.74768388718670198</v>
      </c>
      <c r="BE71" s="40">
        <f t="shared" si="75"/>
        <v>0.82779287509956301</v>
      </c>
      <c r="BF71" s="40">
        <f t="shared" si="75"/>
        <v>0.70432487366496632</v>
      </c>
      <c r="BG71" s="40">
        <f t="shared" si="75"/>
        <v>0.72780236945379861</v>
      </c>
      <c r="BH71" s="40">
        <f t="shared" si="75"/>
        <v>0.70432487366496632</v>
      </c>
      <c r="BI71" s="40">
        <f t="shared" si="75"/>
        <v>0.72780236945379861</v>
      </c>
      <c r="BJ71" s="40">
        <f t="shared" si="75"/>
        <v>0.72780236945379861</v>
      </c>
      <c r="BK71" s="40">
        <f t="shared" si="75"/>
        <v>0.70432487366496632</v>
      </c>
      <c r="BL71" s="40">
        <f t="shared" si="75"/>
        <v>0.72780236945379861</v>
      </c>
      <c r="BM71" s="40">
        <f t="shared" si="75"/>
        <v>0.70432487366496632</v>
      </c>
      <c r="BN71" s="40">
        <f t="shared" si="75"/>
        <v>0.72780236945379861</v>
      </c>
      <c r="BO71" s="40">
        <f t="shared" si="75"/>
        <v>0.72780236945379861</v>
      </c>
      <c r="BP71" s="40">
        <f t="shared" si="75"/>
        <v>0.68084737787613414</v>
      </c>
      <c r="BQ71" s="40">
        <f t="shared" si="75"/>
        <v>0.72780236945379861</v>
      </c>
      <c r="BR71" s="40">
        <f t="shared" si="75"/>
        <v>0.53656567670162558</v>
      </c>
      <c r="BS71" s="40">
        <f t="shared" ref="BS71:CW71" si="76">BS10</f>
        <v>0.55445119925834641</v>
      </c>
      <c r="BT71" s="40">
        <f t="shared" si="76"/>
        <v>0.53656567670162558</v>
      </c>
      <c r="BU71" s="40">
        <f t="shared" si="76"/>
        <v>0.55445119925834641</v>
      </c>
      <c r="BV71" s="40">
        <f t="shared" si="76"/>
        <v>0.55445119925834641</v>
      </c>
      <c r="BW71" s="40">
        <f t="shared" si="76"/>
        <v>0.53656567670162558</v>
      </c>
      <c r="BX71" s="40">
        <f t="shared" si="76"/>
        <v>0.55445119925834641</v>
      </c>
      <c r="BY71" s="40">
        <f t="shared" si="76"/>
        <v>0.53656567670162558</v>
      </c>
      <c r="BZ71" s="40">
        <f t="shared" si="76"/>
        <v>0.55445119925834641</v>
      </c>
      <c r="CA71" s="40">
        <f t="shared" si="76"/>
        <v>0.55445119925834641</v>
      </c>
      <c r="CB71" s="40">
        <f t="shared" si="76"/>
        <v>0.50079463158818383</v>
      </c>
      <c r="CC71" s="40">
        <f t="shared" si="76"/>
        <v>0.55445119925834641</v>
      </c>
      <c r="CD71" s="40">
        <f t="shared" si="76"/>
        <v>0.46610902636616436</v>
      </c>
      <c r="CE71" s="40">
        <f t="shared" si="76"/>
        <v>0.48164599391170326</v>
      </c>
      <c r="CF71" s="40">
        <f t="shared" si="76"/>
        <v>0.46610902636616436</v>
      </c>
      <c r="CG71" s="40">
        <f t="shared" si="76"/>
        <v>0.48164599391170326</v>
      </c>
      <c r="CH71" s="40">
        <f t="shared" si="76"/>
        <v>0.48164599391170326</v>
      </c>
      <c r="CI71" s="40">
        <f t="shared" si="76"/>
        <v>0.46610902636616436</v>
      </c>
      <c r="CJ71" s="40">
        <f t="shared" si="76"/>
        <v>0.48164599391170326</v>
      </c>
      <c r="CK71" s="40">
        <f t="shared" si="76"/>
        <v>0.46610902636616436</v>
      </c>
      <c r="CL71" s="40">
        <f t="shared" si="76"/>
        <v>0.48164599391170326</v>
      </c>
      <c r="CM71" s="40">
        <f t="shared" si="76"/>
        <v>0.48164599391170326</v>
      </c>
      <c r="CN71" s="40">
        <f t="shared" si="76"/>
        <v>0.43503509127508677</v>
      </c>
      <c r="CO71" s="40">
        <f t="shared" si="76"/>
        <v>0.48164599391170326</v>
      </c>
      <c r="CP71" s="40">
        <f t="shared" si="76"/>
        <v>0.43796712932678578</v>
      </c>
      <c r="CQ71" s="40">
        <f t="shared" si="76"/>
        <v>0.45256603363767861</v>
      </c>
      <c r="CR71" s="40">
        <f t="shared" si="76"/>
        <v>0.43796712932678578</v>
      </c>
      <c r="CS71" s="40">
        <f t="shared" si="76"/>
        <v>0.45256603363767861</v>
      </c>
      <c r="CT71" s="40">
        <f t="shared" si="76"/>
        <v>0.45256603363767861</v>
      </c>
      <c r="CU71" s="40">
        <f t="shared" si="76"/>
        <v>0.43796712932678578</v>
      </c>
      <c r="CV71" s="40">
        <f t="shared" si="76"/>
        <v>0.45256603363767861</v>
      </c>
      <c r="CW71" s="40">
        <f t="shared" si="76"/>
        <v>0.32117589483964282</v>
      </c>
      <c r="CX71" s="40">
        <f>CX35</f>
        <v>0</v>
      </c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s="3" customFormat="1" ht="12.5" x14ac:dyDescent="0.25">
      <c r="A72" s="1"/>
      <c r="B72" s="1"/>
      <c r="C72" s="33" t="s">
        <v>56</v>
      </c>
      <c r="D72" s="33"/>
      <c r="E72" s="34">
        <v>0.5</v>
      </c>
      <c r="G72" s="43">
        <f t="shared" ref="G72:AL72" si="77">$E$72</f>
        <v>0.5</v>
      </c>
      <c r="H72" s="43">
        <f t="shared" si="77"/>
        <v>0.5</v>
      </c>
      <c r="I72" s="43">
        <f t="shared" si="77"/>
        <v>0.5</v>
      </c>
      <c r="J72" s="43">
        <f t="shared" si="77"/>
        <v>0.5</v>
      </c>
      <c r="K72" s="43">
        <f t="shared" si="77"/>
        <v>0.5</v>
      </c>
      <c r="L72" s="43">
        <f t="shared" si="77"/>
        <v>0.5</v>
      </c>
      <c r="M72" s="43">
        <f t="shared" si="77"/>
        <v>0.5</v>
      </c>
      <c r="N72" s="43">
        <f t="shared" si="77"/>
        <v>0.5</v>
      </c>
      <c r="O72" s="43">
        <f t="shared" si="77"/>
        <v>0.5</v>
      </c>
      <c r="P72" s="43">
        <f t="shared" si="77"/>
        <v>0.5</v>
      </c>
      <c r="Q72" s="43">
        <f t="shared" si="77"/>
        <v>0.5</v>
      </c>
      <c r="R72" s="43">
        <f t="shared" si="77"/>
        <v>0.5</v>
      </c>
      <c r="S72" s="43">
        <f t="shared" si="77"/>
        <v>0.5</v>
      </c>
      <c r="T72" s="43">
        <f t="shared" si="77"/>
        <v>0.5</v>
      </c>
      <c r="U72" s="43">
        <f t="shared" si="77"/>
        <v>0.5</v>
      </c>
      <c r="V72" s="43">
        <f t="shared" si="77"/>
        <v>0.5</v>
      </c>
      <c r="W72" s="43">
        <f t="shared" si="77"/>
        <v>0.5</v>
      </c>
      <c r="X72" s="43">
        <f t="shared" si="77"/>
        <v>0.5</v>
      </c>
      <c r="Y72" s="43">
        <f t="shared" si="77"/>
        <v>0.5</v>
      </c>
      <c r="Z72" s="43">
        <f t="shared" si="77"/>
        <v>0.5</v>
      </c>
      <c r="AA72" s="43">
        <f t="shared" si="77"/>
        <v>0.5</v>
      </c>
      <c r="AB72" s="43">
        <f t="shared" si="77"/>
        <v>0.5</v>
      </c>
      <c r="AC72" s="43">
        <f t="shared" si="77"/>
        <v>0.5</v>
      </c>
      <c r="AD72" s="43">
        <f t="shared" si="77"/>
        <v>0.5</v>
      </c>
      <c r="AE72" s="43">
        <f t="shared" si="77"/>
        <v>0.5</v>
      </c>
      <c r="AF72" s="43">
        <f t="shared" si="77"/>
        <v>0.5</v>
      </c>
      <c r="AG72" s="43">
        <f t="shared" si="77"/>
        <v>0.5</v>
      </c>
      <c r="AH72" s="43">
        <f t="shared" si="77"/>
        <v>0.5</v>
      </c>
      <c r="AI72" s="43">
        <f t="shared" si="77"/>
        <v>0.5</v>
      </c>
      <c r="AJ72" s="43">
        <f t="shared" si="77"/>
        <v>0.5</v>
      </c>
      <c r="AK72" s="43">
        <f t="shared" si="77"/>
        <v>0.5</v>
      </c>
      <c r="AL72" s="43">
        <f t="shared" si="77"/>
        <v>0.5</v>
      </c>
      <c r="AM72" s="43">
        <f t="shared" ref="AM72:BR72" si="78">$E$72</f>
        <v>0.5</v>
      </c>
      <c r="AN72" s="43">
        <f t="shared" si="78"/>
        <v>0.5</v>
      </c>
      <c r="AO72" s="43">
        <f t="shared" si="78"/>
        <v>0.5</v>
      </c>
      <c r="AP72" s="43">
        <f t="shared" si="78"/>
        <v>0.5</v>
      </c>
      <c r="AQ72" s="43">
        <f t="shared" si="78"/>
        <v>0.5</v>
      </c>
      <c r="AR72" s="43">
        <f t="shared" si="78"/>
        <v>0.5</v>
      </c>
      <c r="AS72" s="43">
        <f t="shared" si="78"/>
        <v>0.5</v>
      </c>
      <c r="AT72" s="43">
        <f t="shared" si="78"/>
        <v>0.5</v>
      </c>
      <c r="AU72" s="43">
        <f t="shared" si="78"/>
        <v>0.5</v>
      </c>
      <c r="AV72" s="43">
        <f t="shared" si="78"/>
        <v>0.5</v>
      </c>
      <c r="AW72" s="43">
        <f t="shared" si="78"/>
        <v>0.5</v>
      </c>
      <c r="AX72" s="43">
        <f t="shared" si="78"/>
        <v>0.5</v>
      </c>
      <c r="AY72" s="43">
        <f t="shared" si="78"/>
        <v>0.5</v>
      </c>
      <c r="AZ72" s="43">
        <f t="shared" si="78"/>
        <v>0.5</v>
      </c>
      <c r="BA72" s="43">
        <f t="shared" si="78"/>
        <v>0.5</v>
      </c>
      <c r="BB72" s="43">
        <f t="shared" si="78"/>
        <v>0.5</v>
      </c>
      <c r="BC72" s="43">
        <f t="shared" si="78"/>
        <v>0.5</v>
      </c>
      <c r="BD72" s="43">
        <f t="shared" si="78"/>
        <v>0.5</v>
      </c>
      <c r="BE72" s="43">
        <f t="shared" si="78"/>
        <v>0.5</v>
      </c>
      <c r="BF72" s="43">
        <f t="shared" si="78"/>
        <v>0.5</v>
      </c>
      <c r="BG72" s="43">
        <f t="shared" si="78"/>
        <v>0.5</v>
      </c>
      <c r="BH72" s="43">
        <f t="shared" si="78"/>
        <v>0.5</v>
      </c>
      <c r="BI72" s="43">
        <f t="shared" si="78"/>
        <v>0.5</v>
      </c>
      <c r="BJ72" s="43">
        <f t="shared" si="78"/>
        <v>0.5</v>
      </c>
      <c r="BK72" s="43">
        <f t="shared" si="78"/>
        <v>0.5</v>
      </c>
      <c r="BL72" s="43">
        <f t="shared" si="78"/>
        <v>0.5</v>
      </c>
      <c r="BM72" s="43">
        <f t="shared" si="78"/>
        <v>0.5</v>
      </c>
      <c r="BN72" s="43">
        <f t="shared" si="78"/>
        <v>0.5</v>
      </c>
      <c r="BO72" s="43">
        <f t="shared" si="78"/>
        <v>0.5</v>
      </c>
      <c r="BP72" s="43">
        <f t="shared" si="78"/>
        <v>0.5</v>
      </c>
      <c r="BQ72" s="43">
        <f t="shared" si="78"/>
        <v>0.5</v>
      </c>
      <c r="BR72" s="43">
        <f t="shared" si="78"/>
        <v>0.5</v>
      </c>
      <c r="BS72" s="43">
        <f t="shared" ref="BS72:CX72" si="79">$E$72</f>
        <v>0.5</v>
      </c>
      <c r="BT72" s="43">
        <f t="shared" si="79"/>
        <v>0.5</v>
      </c>
      <c r="BU72" s="43">
        <f t="shared" si="79"/>
        <v>0.5</v>
      </c>
      <c r="BV72" s="43">
        <f t="shared" si="79"/>
        <v>0.5</v>
      </c>
      <c r="BW72" s="43">
        <f t="shared" si="79"/>
        <v>0.5</v>
      </c>
      <c r="BX72" s="43">
        <f t="shared" si="79"/>
        <v>0.5</v>
      </c>
      <c r="BY72" s="43">
        <f t="shared" si="79"/>
        <v>0.5</v>
      </c>
      <c r="BZ72" s="43">
        <f t="shared" si="79"/>
        <v>0.5</v>
      </c>
      <c r="CA72" s="43">
        <f t="shared" si="79"/>
        <v>0.5</v>
      </c>
      <c r="CB72" s="43">
        <f t="shared" si="79"/>
        <v>0.5</v>
      </c>
      <c r="CC72" s="43">
        <f t="shared" si="79"/>
        <v>0.5</v>
      </c>
      <c r="CD72" s="43">
        <f t="shared" si="79"/>
        <v>0.5</v>
      </c>
      <c r="CE72" s="43">
        <f t="shared" si="79"/>
        <v>0.5</v>
      </c>
      <c r="CF72" s="43">
        <f t="shared" si="79"/>
        <v>0.5</v>
      </c>
      <c r="CG72" s="43">
        <f t="shared" si="79"/>
        <v>0.5</v>
      </c>
      <c r="CH72" s="43">
        <f t="shared" si="79"/>
        <v>0.5</v>
      </c>
      <c r="CI72" s="43">
        <f t="shared" si="79"/>
        <v>0.5</v>
      </c>
      <c r="CJ72" s="43">
        <f t="shared" si="79"/>
        <v>0.5</v>
      </c>
      <c r="CK72" s="43">
        <f t="shared" si="79"/>
        <v>0.5</v>
      </c>
      <c r="CL72" s="43">
        <f t="shared" si="79"/>
        <v>0.5</v>
      </c>
      <c r="CM72" s="43">
        <f t="shared" si="79"/>
        <v>0.5</v>
      </c>
      <c r="CN72" s="43">
        <f t="shared" si="79"/>
        <v>0.5</v>
      </c>
      <c r="CO72" s="43">
        <f t="shared" si="79"/>
        <v>0.5</v>
      </c>
      <c r="CP72" s="43">
        <f t="shared" si="79"/>
        <v>0.5</v>
      </c>
      <c r="CQ72" s="43">
        <f t="shared" si="79"/>
        <v>0.5</v>
      </c>
      <c r="CR72" s="43">
        <f t="shared" si="79"/>
        <v>0.5</v>
      </c>
      <c r="CS72" s="43">
        <f t="shared" si="79"/>
        <v>0.5</v>
      </c>
      <c r="CT72" s="43">
        <f t="shared" si="79"/>
        <v>0.5</v>
      </c>
      <c r="CU72" s="43">
        <f t="shared" si="79"/>
        <v>0.5</v>
      </c>
      <c r="CV72" s="43">
        <f t="shared" si="79"/>
        <v>0.5</v>
      </c>
      <c r="CW72" s="43">
        <f t="shared" si="79"/>
        <v>0.5</v>
      </c>
      <c r="CX72" s="35">
        <f t="shared" si="79"/>
        <v>0.5</v>
      </c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s="3" customFormat="1" ht="12.5" x14ac:dyDescent="0.25">
      <c r="A73" s="1"/>
      <c r="B73" s="1"/>
      <c r="C73" s="1" t="s">
        <v>57</v>
      </c>
      <c r="D73" s="1"/>
      <c r="E73" s="38">
        <f>+SUM(G73:CW73)</f>
        <v>33.243197455040409</v>
      </c>
      <c r="F73" s="38"/>
      <c r="G73" s="38">
        <f t="shared" ref="G73:AL73" si="80">G72*G71</f>
        <v>0</v>
      </c>
      <c r="H73" s="38">
        <f t="shared" si="80"/>
        <v>0</v>
      </c>
      <c r="I73" s="38">
        <f t="shared" si="80"/>
        <v>6.3765158157684851</v>
      </c>
      <c r="J73" s="38">
        <f t="shared" si="80"/>
        <v>0</v>
      </c>
      <c r="K73" s="38">
        <f t="shared" si="80"/>
        <v>0</v>
      </c>
      <c r="L73" s="38">
        <f t="shared" si="80"/>
        <v>0</v>
      </c>
      <c r="M73" s="38">
        <f t="shared" si="80"/>
        <v>0</v>
      </c>
      <c r="N73" s="38">
        <f t="shared" si="80"/>
        <v>0</v>
      </c>
      <c r="O73" s="38">
        <f t="shared" si="80"/>
        <v>0.17861938705722774</v>
      </c>
      <c r="P73" s="38">
        <f t="shared" si="80"/>
        <v>0.18457336662580204</v>
      </c>
      <c r="Q73" s="38">
        <f t="shared" si="80"/>
        <v>0.17861938705722774</v>
      </c>
      <c r="R73" s="38">
        <f t="shared" si="80"/>
        <v>0.18457336662580204</v>
      </c>
      <c r="S73" s="38">
        <f t="shared" si="80"/>
        <v>0.18457336662580204</v>
      </c>
      <c r="T73" s="38">
        <f t="shared" si="80"/>
        <v>0.1726654074886535</v>
      </c>
      <c r="U73" s="38">
        <f t="shared" si="80"/>
        <v>0.18457336662580204</v>
      </c>
      <c r="V73" s="38">
        <f t="shared" si="80"/>
        <v>0.28696033193211362</v>
      </c>
      <c r="W73" s="38">
        <f t="shared" si="80"/>
        <v>0.29652567632985072</v>
      </c>
      <c r="X73" s="38">
        <f t="shared" si="80"/>
        <v>0.28696033193211362</v>
      </c>
      <c r="Y73" s="38">
        <f t="shared" si="80"/>
        <v>0.29652567632985072</v>
      </c>
      <c r="Z73" s="38">
        <f t="shared" si="80"/>
        <v>0.29652567632985072</v>
      </c>
      <c r="AA73" s="38">
        <f t="shared" si="80"/>
        <v>0.28696033193211362</v>
      </c>
      <c r="AB73" s="38">
        <f t="shared" si="80"/>
        <v>0.29652567632985072</v>
      </c>
      <c r="AC73" s="38">
        <f t="shared" si="80"/>
        <v>0.28696033193211362</v>
      </c>
      <c r="AD73" s="38">
        <f t="shared" si="80"/>
        <v>0.29652567632985072</v>
      </c>
      <c r="AE73" s="38">
        <f t="shared" si="80"/>
        <v>0.29652567632985072</v>
      </c>
      <c r="AF73" s="38">
        <f t="shared" si="80"/>
        <v>0.26782964313663937</v>
      </c>
      <c r="AG73" s="38">
        <f t="shared" si="80"/>
        <v>0.29652567632985072</v>
      </c>
      <c r="AH73" s="38">
        <f t="shared" si="80"/>
        <v>0.42042572380179305</v>
      </c>
      <c r="AI73" s="38">
        <f t="shared" si="80"/>
        <v>0.43443991459518616</v>
      </c>
      <c r="AJ73" s="38">
        <f t="shared" si="80"/>
        <v>0.42042572380179305</v>
      </c>
      <c r="AK73" s="38">
        <f t="shared" si="80"/>
        <v>0.43443991459518616</v>
      </c>
      <c r="AL73" s="38">
        <f t="shared" si="80"/>
        <v>0.43443991459518616</v>
      </c>
      <c r="AM73" s="38">
        <f t="shared" ref="AM73:BR73" si="81">AM72*AM71</f>
        <v>0.42042572380179305</v>
      </c>
      <c r="AN73" s="38">
        <f t="shared" si="81"/>
        <v>0.43443991459518616</v>
      </c>
      <c r="AO73" s="38">
        <f t="shared" si="81"/>
        <v>0.42042572380179305</v>
      </c>
      <c r="AP73" s="38">
        <f t="shared" si="81"/>
        <v>0.43443991459518616</v>
      </c>
      <c r="AQ73" s="38">
        <f t="shared" si="81"/>
        <v>0.43443991459518616</v>
      </c>
      <c r="AR73" s="38">
        <f t="shared" si="81"/>
        <v>0.39239734221500688</v>
      </c>
      <c r="AS73" s="38">
        <f t="shared" si="81"/>
        <v>0.43443991459518616</v>
      </c>
      <c r="AT73" s="38">
        <f t="shared" si="81"/>
        <v>0.4005449395643047</v>
      </c>
      <c r="AU73" s="38">
        <f t="shared" si="81"/>
        <v>0.4138964375497815</v>
      </c>
      <c r="AV73" s="38">
        <f t="shared" si="81"/>
        <v>0.4005449395643047</v>
      </c>
      <c r="AW73" s="38">
        <f t="shared" si="81"/>
        <v>0.4138964375497815</v>
      </c>
      <c r="AX73" s="38">
        <f t="shared" si="81"/>
        <v>0.4138964375497815</v>
      </c>
      <c r="AY73" s="38">
        <f t="shared" si="81"/>
        <v>0.4005449395643047</v>
      </c>
      <c r="AZ73" s="38">
        <f t="shared" si="81"/>
        <v>0.4138964375497815</v>
      </c>
      <c r="BA73" s="38">
        <f t="shared" si="81"/>
        <v>0.4005449395643047</v>
      </c>
      <c r="BB73" s="38">
        <f t="shared" si="81"/>
        <v>0.4138964375497815</v>
      </c>
      <c r="BC73" s="38">
        <f t="shared" si="81"/>
        <v>0.4138964375497815</v>
      </c>
      <c r="BD73" s="38">
        <f t="shared" si="81"/>
        <v>0.37384194359335099</v>
      </c>
      <c r="BE73" s="38">
        <f t="shared" si="81"/>
        <v>0.4138964375497815</v>
      </c>
      <c r="BF73" s="38">
        <f t="shared" si="81"/>
        <v>0.35216243683248316</v>
      </c>
      <c r="BG73" s="38">
        <f t="shared" si="81"/>
        <v>0.36390118472689931</v>
      </c>
      <c r="BH73" s="38">
        <f t="shared" si="81"/>
        <v>0.35216243683248316</v>
      </c>
      <c r="BI73" s="38">
        <f t="shared" si="81"/>
        <v>0.36390118472689931</v>
      </c>
      <c r="BJ73" s="38">
        <f t="shared" si="81"/>
        <v>0.36390118472689931</v>
      </c>
      <c r="BK73" s="38">
        <f t="shared" si="81"/>
        <v>0.35216243683248316</v>
      </c>
      <c r="BL73" s="38">
        <f t="shared" si="81"/>
        <v>0.36390118472689931</v>
      </c>
      <c r="BM73" s="38">
        <f t="shared" si="81"/>
        <v>0.35216243683248316</v>
      </c>
      <c r="BN73" s="38">
        <f t="shared" si="81"/>
        <v>0.36390118472689931</v>
      </c>
      <c r="BO73" s="38">
        <f t="shared" si="81"/>
        <v>0.36390118472689931</v>
      </c>
      <c r="BP73" s="38">
        <f t="shared" si="81"/>
        <v>0.34042368893806707</v>
      </c>
      <c r="BQ73" s="38">
        <f t="shared" si="81"/>
        <v>0.36390118472689931</v>
      </c>
      <c r="BR73" s="38">
        <f t="shared" si="81"/>
        <v>0.26828283835081279</v>
      </c>
      <c r="BS73" s="38">
        <f t="shared" ref="BS73:CX73" si="82">BS72*BS71</f>
        <v>0.2772255996291732</v>
      </c>
      <c r="BT73" s="38">
        <f t="shared" si="82"/>
        <v>0.26828283835081279</v>
      </c>
      <c r="BU73" s="38">
        <f t="shared" si="82"/>
        <v>0.2772255996291732</v>
      </c>
      <c r="BV73" s="38">
        <f t="shared" si="82"/>
        <v>0.2772255996291732</v>
      </c>
      <c r="BW73" s="38">
        <f t="shared" si="82"/>
        <v>0.26828283835081279</v>
      </c>
      <c r="BX73" s="38">
        <f t="shared" si="82"/>
        <v>0.2772255996291732</v>
      </c>
      <c r="BY73" s="38">
        <f t="shared" si="82"/>
        <v>0.26828283835081279</v>
      </c>
      <c r="BZ73" s="38">
        <f t="shared" si="82"/>
        <v>0.2772255996291732</v>
      </c>
      <c r="CA73" s="38">
        <f t="shared" si="82"/>
        <v>0.2772255996291732</v>
      </c>
      <c r="CB73" s="38">
        <f t="shared" si="82"/>
        <v>0.25039731579409191</v>
      </c>
      <c r="CC73" s="38">
        <f t="shared" si="82"/>
        <v>0.2772255996291732</v>
      </c>
      <c r="CD73" s="38">
        <f t="shared" si="82"/>
        <v>0.23305451318308218</v>
      </c>
      <c r="CE73" s="38">
        <f t="shared" si="82"/>
        <v>0.24082299695585163</v>
      </c>
      <c r="CF73" s="38">
        <f t="shared" si="82"/>
        <v>0.23305451318308218</v>
      </c>
      <c r="CG73" s="38">
        <f t="shared" si="82"/>
        <v>0.24082299695585163</v>
      </c>
      <c r="CH73" s="38">
        <f t="shared" si="82"/>
        <v>0.24082299695585163</v>
      </c>
      <c r="CI73" s="38">
        <f t="shared" si="82"/>
        <v>0.23305451318308218</v>
      </c>
      <c r="CJ73" s="38">
        <f t="shared" si="82"/>
        <v>0.24082299695585163</v>
      </c>
      <c r="CK73" s="38">
        <f t="shared" si="82"/>
        <v>0.23305451318308218</v>
      </c>
      <c r="CL73" s="38">
        <f t="shared" si="82"/>
        <v>0.24082299695585163</v>
      </c>
      <c r="CM73" s="38">
        <f t="shared" si="82"/>
        <v>0.24082299695585163</v>
      </c>
      <c r="CN73" s="38">
        <f t="shared" si="82"/>
        <v>0.21751754563754339</v>
      </c>
      <c r="CO73" s="38">
        <f t="shared" si="82"/>
        <v>0.24082299695585163</v>
      </c>
      <c r="CP73" s="38">
        <f t="shared" si="82"/>
        <v>0.21898356466339289</v>
      </c>
      <c r="CQ73" s="38">
        <f t="shared" si="82"/>
        <v>0.22628301681883931</v>
      </c>
      <c r="CR73" s="38">
        <f t="shared" si="82"/>
        <v>0.21898356466339289</v>
      </c>
      <c r="CS73" s="38">
        <f t="shared" si="82"/>
        <v>0.22628301681883931</v>
      </c>
      <c r="CT73" s="38">
        <f t="shared" si="82"/>
        <v>0.22628301681883931</v>
      </c>
      <c r="CU73" s="38">
        <f t="shared" si="82"/>
        <v>0.21898356466339289</v>
      </c>
      <c r="CV73" s="38">
        <f t="shared" si="82"/>
        <v>0.22628301681883931</v>
      </c>
      <c r="CW73" s="38">
        <f t="shared" si="82"/>
        <v>0.16058794741982141</v>
      </c>
      <c r="CX73" s="38">
        <f t="shared" si="82"/>
        <v>0</v>
      </c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s="3" customFormat="1" ht="12.5" x14ac:dyDescent="0.25">
      <c r="A74" s="1"/>
      <c r="B74" s="1"/>
      <c r="C74" s="1" t="s">
        <v>58</v>
      </c>
      <c r="D74" s="75"/>
      <c r="E74" s="38"/>
      <c r="F74" s="38"/>
      <c r="G74" s="38">
        <f t="shared" ref="G74:AL74" si="83">F77</f>
        <v>0</v>
      </c>
      <c r="H74" s="38">
        <f t="shared" si="83"/>
        <v>0</v>
      </c>
      <c r="I74" s="38">
        <f t="shared" si="83"/>
        <v>0</v>
      </c>
      <c r="J74" s="38">
        <f t="shared" si="83"/>
        <v>1.0866932207673488</v>
      </c>
      <c r="K74" s="38">
        <f t="shared" si="83"/>
        <v>1.0866932207673488</v>
      </c>
      <c r="L74" s="38">
        <f t="shared" si="83"/>
        <v>1.0866932207673488</v>
      </c>
      <c r="M74" s="38">
        <f t="shared" si="83"/>
        <v>1.0866932207673488</v>
      </c>
      <c r="N74" s="38">
        <f t="shared" si="83"/>
        <v>1.0866932207673488</v>
      </c>
      <c r="O74" s="38">
        <f t="shared" si="83"/>
        <v>1.0866932207673488</v>
      </c>
      <c r="P74" s="38">
        <f t="shared" si="83"/>
        <v>0.91577523862431987</v>
      </c>
      <c r="Q74" s="38">
        <f t="shared" si="83"/>
        <v>0.73915999040985658</v>
      </c>
      <c r="R74" s="38">
        <f t="shared" si="83"/>
        <v>0.56824200826682758</v>
      </c>
      <c r="S74" s="38">
        <f t="shared" si="83"/>
        <v>0.3916267600523643</v>
      </c>
      <c r="T74" s="38">
        <f t="shared" si="83"/>
        <v>0.21501151183790096</v>
      </c>
      <c r="U74" s="38">
        <f t="shared" si="83"/>
        <v>2.9394907957663068</v>
      </c>
      <c r="V74" s="38">
        <f t="shared" si="83"/>
        <v>5.7643402055944311</v>
      </c>
      <c r="W74" s="38">
        <f t="shared" si="83"/>
        <v>5.6131417146138274</v>
      </c>
      <c r="X74" s="38">
        <f t="shared" si="83"/>
        <v>5.4540862685138158</v>
      </c>
      <c r="Y74" s="38">
        <f t="shared" si="83"/>
        <v>5.3028877775332122</v>
      </c>
      <c r="Z74" s="38">
        <f t="shared" si="83"/>
        <v>5.1438323314332006</v>
      </c>
      <c r="AA74" s="38">
        <f t="shared" si="83"/>
        <v>4.9847768853331891</v>
      </c>
      <c r="AB74" s="38">
        <f t="shared" si="83"/>
        <v>4.8335783943525854</v>
      </c>
      <c r="AC74" s="38">
        <f t="shared" si="83"/>
        <v>4.6745229482525739</v>
      </c>
      <c r="AD74" s="38">
        <f t="shared" si="83"/>
        <v>4.5233244572719702</v>
      </c>
      <c r="AE74" s="38">
        <f t="shared" si="83"/>
        <v>4.3642690111719586</v>
      </c>
      <c r="AF74" s="38">
        <f t="shared" si="83"/>
        <v>4.2052135650719471</v>
      </c>
      <c r="AG74" s="38">
        <f t="shared" si="83"/>
        <v>4.0697289843301583</v>
      </c>
      <c r="AH74" s="38">
        <f t="shared" si="83"/>
        <v>3.9106735382301467</v>
      </c>
      <c r="AI74" s="38">
        <f t="shared" si="83"/>
        <v>3.6446070979697338</v>
      </c>
      <c r="AJ74" s="38">
        <f t="shared" si="83"/>
        <v>3.3668547709472532</v>
      </c>
      <c r="AK74" s="38">
        <f t="shared" si="83"/>
        <v>3.1007883306868407</v>
      </c>
      <c r="AL74" s="38">
        <f t="shared" si="83"/>
        <v>2.82303600366436</v>
      </c>
      <c r="AM74" s="38">
        <f t="shared" ref="AM74:BR74" si="84">AL77</f>
        <v>2.5452836766418794</v>
      </c>
      <c r="AN74" s="38">
        <f t="shared" si="84"/>
        <v>2.2792172363814669</v>
      </c>
      <c r="AO74" s="38">
        <f t="shared" si="84"/>
        <v>2.0014649093589862</v>
      </c>
      <c r="AP74" s="38">
        <f t="shared" si="84"/>
        <v>1.7353984690985738</v>
      </c>
      <c r="AQ74" s="38">
        <f t="shared" si="84"/>
        <v>1.4576461420760931</v>
      </c>
      <c r="AR74" s="38">
        <f t="shared" si="84"/>
        <v>1.1798938150536125</v>
      </c>
      <c r="AS74" s="38">
        <f t="shared" si="84"/>
        <v>0.93719914831733564</v>
      </c>
      <c r="AT74" s="38">
        <f t="shared" si="84"/>
        <v>0.6594468212948551</v>
      </c>
      <c r="AU74" s="38">
        <f t="shared" si="84"/>
        <v>0.40926653648532907</v>
      </c>
      <c r="AV74" s="38">
        <f t="shared" si="84"/>
        <v>0.14792990342876461</v>
      </c>
      <c r="AW74" s="38">
        <f t="shared" si="84"/>
        <v>0</v>
      </c>
      <c r="AX74" s="38">
        <f t="shared" si="84"/>
        <v>0</v>
      </c>
      <c r="AY74" s="38">
        <f t="shared" si="84"/>
        <v>0</v>
      </c>
      <c r="AZ74" s="38">
        <f t="shared" si="84"/>
        <v>0</v>
      </c>
      <c r="BA74" s="38">
        <f t="shared" si="84"/>
        <v>0</v>
      </c>
      <c r="BB74" s="38">
        <f t="shared" si="84"/>
        <v>0</v>
      </c>
      <c r="BC74" s="38">
        <f t="shared" si="84"/>
        <v>0</v>
      </c>
      <c r="BD74" s="38">
        <f t="shared" si="84"/>
        <v>0</v>
      </c>
      <c r="BE74" s="38">
        <f t="shared" si="84"/>
        <v>0</v>
      </c>
      <c r="BF74" s="38">
        <f t="shared" si="84"/>
        <v>0</v>
      </c>
      <c r="BG74" s="38">
        <f t="shared" si="84"/>
        <v>0</v>
      </c>
      <c r="BH74" s="38">
        <f t="shared" si="84"/>
        <v>0</v>
      </c>
      <c r="BI74" s="38">
        <f t="shared" si="84"/>
        <v>0</v>
      </c>
      <c r="BJ74" s="38">
        <f t="shared" si="84"/>
        <v>0</v>
      </c>
      <c r="BK74" s="38">
        <f t="shared" si="84"/>
        <v>0</v>
      </c>
      <c r="BL74" s="38">
        <f t="shared" si="84"/>
        <v>0</v>
      </c>
      <c r="BM74" s="38">
        <f t="shared" si="84"/>
        <v>0</v>
      </c>
      <c r="BN74" s="38">
        <f t="shared" si="84"/>
        <v>0</v>
      </c>
      <c r="BO74" s="38">
        <f t="shared" si="84"/>
        <v>0</v>
      </c>
      <c r="BP74" s="38">
        <f t="shared" si="84"/>
        <v>0</v>
      </c>
      <c r="BQ74" s="38">
        <f t="shared" si="84"/>
        <v>0</v>
      </c>
      <c r="BR74" s="38">
        <f t="shared" si="84"/>
        <v>0</v>
      </c>
      <c r="BS74" s="38">
        <f t="shared" ref="BS74:CX74" si="85">BR77</f>
        <v>0</v>
      </c>
      <c r="BT74" s="38">
        <f t="shared" si="85"/>
        <v>0</v>
      </c>
      <c r="BU74" s="38">
        <f t="shared" si="85"/>
        <v>0</v>
      </c>
      <c r="BV74" s="38">
        <f t="shared" si="85"/>
        <v>0</v>
      </c>
      <c r="BW74" s="38">
        <f t="shared" si="85"/>
        <v>0</v>
      </c>
      <c r="BX74" s="38">
        <f t="shared" si="85"/>
        <v>0</v>
      </c>
      <c r="BY74" s="38">
        <f t="shared" si="85"/>
        <v>0</v>
      </c>
      <c r="BZ74" s="38">
        <f t="shared" si="85"/>
        <v>0</v>
      </c>
      <c r="CA74" s="38">
        <f t="shared" si="85"/>
        <v>0</v>
      </c>
      <c r="CB74" s="38">
        <f t="shared" si="85"/>
        <v>0</v>
      </c>
      <c r="CC74" s="38">
        <f t="shared" si="85"/>
        <v>0</v>
      </c>
      <c r="CD74" s="38">
        <f t="shared" si="85"/>
        <v>0</v>
      </c>
      <c r="CE74" s="38">
        <f t="shared" si="85"/>
        <v>0</v>
      </c>
      <c r="CF74" s="38">
        <f t="shared" si="85"/>
        <v>0</v>
      </c>
      <c r="CG74" s="38">
        <f t="shared" si="85"/>
        <v>0</v>
      </c>
      <c r="CH74" s="38">
        <f t="shared" si="85"/>
        <v>0</v>
      </c>
      <c r="CI74" s="38">
        <f t="shared" si="85"/>
        <v>0</v>
      </c>
      <c r="CJ74" s="38">
        <f t="shared" si="85"/>
        <v>0</v>
      </c>
      <c r="CK74" s="38">
        <f t="shared" si="85"/>
        <v>0</v>
      </c>
      <c r="CL74" s="38">
        <f t="shared" si="85"/>
        <v>0</v>
      </c>
      <c r="CM74" s="38">
        <f t="shared" si="85"/>
        <v>0</v>
      </c>
      <c r="CN74" s="38">
        <f t="shared" si="85"/>
        <v>0</v>
      </c>
      <c r="CO74" s="38">
        <f t="shared" si="85"/>
        <v>0</v>
      </c>
      <c r="CP74" s="38">
        <f t="shared" si="85"/>
        <v>0</v>
      </c>
      <c r="CQ74" s="38">
        <f t="shared" si="85"/>
        <v>0</v>
      </c>
      <c r="CR74" s="38">
        <f t="shared" si="85"/>
        <v>0</v>
      </c>
      <c r="CS74" s="38">
        <f t="shared" si="85"/>
        <v>0</v>
      </c>
      <c r="CT74" s="38">
        <f t="shared" si="85"/>
        <v>0</v>
      </c>
      <c r="CU74" s="38">
        <f t="shared" si="85"/>
        <v>0</v>
      </c>
      <c r="CV74" s="38">
        <f t="shared" si="85"/>
        <v>0</v>
      </c>
      <c r="CW74" s="38">
        <f t="shared" si="85"/>
        <v>0</v>
      </c>
      <c r="CX74" s="38">
        <f t="shared" si="85"/>
        <v>0</v>
      </c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s="3" customFormat="1" ht="12.5" x14ac:dyDescent="0.25">
      <c r="A75" s="1"/>
      <c r="B75" s="1"/>
      <c r="C75" s="1" t="s">
        <v>59</v>
      </c>
      <c r="D75" s="1"/>
      <c r="E75" s="38"/>
      <c r="F75" s="38"/>
      <c r="G75" s="38">
        <f t="shared" ref="G75:AL75" si="86">G74+G70</f>
        <v>0</v>
      </c>
      <c r="H75" s="38">
        <f t="shared" si="86"/>
        <v>0</v>
      </c>
      <c r="I75" s="38">
        <f t="shared" si="86"/>
        <v>7.4632090365358339</v>
      </c>
      <c r="J75" s="38">
        <f t="shared" si="86"/>
        <v>1.0866932207673488</v>
      </c>
      <c r="K75" s="38">
        <f t="shared" si="86"/>
        <v>1.0866932207673488</v>
      </c>
      <c r="L75" s="38">
        <f t="shared" si="86"/>
        <v>1.0866932207673488</v>
      </c>
      <c r="M75" s="38">
        <f t="shared" si="86"/>
        <v>1.0866932207673488</v>
      </c>
      <c r="N75" s="38">
        <f t="shared" si="86"/>
        <v>1.0866932207673488</v>
      </c>
      <c r="O75" s="38">
        <f t="shared" si="86"/>
        <v>1.0943946256815476</v>
      </c>
      <c r="P75" s="38">
        <f t="shared" si="86"/>
        <v>0.92373335703565862</v>
      </c>
      <c r="Q75" s="38">
        <f t="shared" si="86"/>
        <v>0.74686139532405538</v>
      </c>
      <c r="R75" s="38">
        <f t="shared" si="86"/>
        <v>0.57620012667816634</v>
      </c>
      <c r="S75" s="38">
        <f t="shared" si="86"/>
        <v>0.399584878463703</v>
      </c>
      <c r="T75" s="38">
        <f t="shared" si="86"/>
        <v>3.1121562032549601</v>
      </c>
      <c r="U75" s="38">
        <f t="shared" si="86"/>
        <v>5.9489135722202331</v>
      </c>
      <c r="V75" s="38">
        <f t="shared" si="86"/>
        <v>5.9001020465459408</v>
      </c>
      <c r="W75" s="38">
        <f t="shared" si="86"/>
        <v>5.7506119448436666</v>
      </c>
      <c r="X75" s="38">
        <f t="shared" si="86"/>
        <v>5.5898481094653256</v>
      </c>
      <c r="Y75" s="38">
        <f t="shared" si="86"/>
        <v>5.4403580077630513</v>
      </c>
      <c r="Z75" s="38">
        <f t="shared" si="86"/>
        <v>5.2813025616630398</v>
      </c>
      <c r="AA75" s="38">
        <f t="shared" si="86"/>
        <v>5.1205387262846989</v>
      </c>
      <c r="AB75" s="38">
        <f t="shared" si="86"/>
        <v>4.9710486245824246</v>
      </c>
      <c r="AC75" s="38">
        <f t="shared" si="86"/>
        <v>4.8102847892040836</v>
      </c>
      <c r="AD75" s="38">
        <f t="shared" si="86"/>
        <v>4.6607946875018094</v>
      </c>
      <c r="AE75" s="38">
        <f t="shared" si="86"/>
        <v>4.5017392414017978</v>
      </c>
      <c r="AF75" s="38">
        <f t="shared" si="86"/>
        <v>4.3375586274667981</v>
      </c>
      <c r="AG75" s="38">
        <f t="shared" si="86"/>
        <v>4.2071992145599975</v>
      </c>
      <c r="AH75" s="38">
        <f t="shared" si="86"/>
        <v>4.0650328217715268</v>
      </c>
      <c r="AI75" s="38">
        <f t="shared" si="86"/>
        <v>3.8012946855424392</v>
      </c>
      <c r="AJ75" s="38">
        <f t="shared" si="86"/>
        <v>3.5212140544886337</v>
      </c>
      <c r="AK75" s="38">
        <f t="shared" si="86"/>
        <v>3.2574759182595461</v>
      </c>
      <c r="AL75" s="38">
        <f t="shared" si="86"/>
        <v>2.9797235912370654</v>
      </c>
      <c r="AM75" s="38">
        <f t="shared" ref="AM75:BR75" si="87">AM74+AM70</f>
        <v>2.6996429601832599</v>
      </c>
      <c r="AN75" s="38">
        <f t="shared" si="87"/>
        <v>2.4359048239541723</v>
      </c>
      <c r="AO75" s="38">
        <f t="shared" si="87"/>
        <v>2.1558241929003668</v>
      </c>
      <c r="AP75" s="38">
        <f t="shared" si="87"/>
        <v>1.8920860566712794</v>
      </c>
      <c r="AQ75" s="38">
        <f t="shared" si="87"/>
        <v>1.6143337296487987</v>
      </c>
      <c r="AR75" s="38">
        <f t="shared" si="87"/>
        <v>1.3295964905323425</v>
      </c>
      <c r="AS75" s="38">
        <f t="shared" si="87"/>
        <v>1.0938867358900413</v>
      </c>
      <c r="AT75" s="38">
        <f t="shared" si="87"/>
        <v>0.80981147604963377</v>
      </c>
      <c r="AU75" s="38">
        <f t="shared" si="87"/>
        <v>0.56182634097854611</v>
      </c>
      <c r="AV75" s="38">
        <f t="shared" si="87"/>
        <v>0.29829455818354322</v>
      </c>
      <c r="AW75" s="38">
        <f t="shared" si="87"/>
        <v>0.15255980449321704</v>
      </c>
      <c r="AX75" s="38">
        <f t="shared" si="87"/>
        <v>0.15255980449321704</v>
      </c>
      <c r="AY75" s="38">
        <f t="shared" si="87"/>
        <v>0.15036465475477864</v>
      </c>
      <c r="AZ75" s="38">
        <f t="shared" si="87"/>
        <v>0.15255980449321704</v>
      </c>
      <c r="BA75" s="38">
        <f t="shared" si="87"/>
        <v>0.15036465475477864</v>
      </c>
      <c r="BB75" s="38">
        <f t="shared" si="87"/>
        <v>0.15255980449321704</v>
      </c>
      <c r="BC75" s="38">
        <f t="shared" si="87"/>
        <v>0.15255980449321704</v>
      </c>
      <c r="BD75" s="38">
        <f t="shared" si="87"/>
        <v>0.14597435527790178</v>
      </c>
      <c r="BE75" s="38">
        <f t="shared" si="87"/>
        <v>0.15255980449321704</v>
      </c>
      <c r="BF75" s="38">
        <f t="shared" si="87"/>
        <v>0.13767235130924976</v>
      </c>
      <c r="BG75" s="38">
        <f t="shared" si="87"/>
        <v>0.13944442426617057</v>
      </c>
      <c r="BH75" s="38">
        <f t="shared" si="87"/>
        <v>0.13767235130924976</v>
      </c>
      <c r="BI75" s="38">
        <f t="shared" si="87"/>
        <v>0.13944442426617057</v>
      </c>
      <c r="BJ75" s="38">
        <f t="shared" si="87"/>
        <v>0.13944442426617057</v>
      </c>
      <c r="BK75" s="38">
        <f t="shared" si="87"/>
        <v>0.13767235130924976</v>
      </c>
      <c r="BL75" s="38">
        <f t="shared" si="87"/>
        <v>0.13944442426617057</v>
      </c>
      <c r="BM75" s="38">
        <f t="shared" si="87"/>
        <v>0.13767235130924976</v>
      </c>
      <c r="BN75" s="38">
        <f t="shared" si="87"/>
        <v>0.13944442426617057</v>
      </c>
      <c r="BO75" s="38">
        <f t="shared" si="87"/>
        <v>0.13944442426617057</v>
      </c>
      <c r="BP75" s="38">
        <f t="shared" si="87"/>
        <v>0.13590027835232898</v>
      </c>
      <c r="BQ75" s="38">
        <f t="shared" si="87"/>
        <v>0.13944442426617057</v>
      </c>
      <c r="BR75" s="38">
        <f t="shared" si="87"/>
        <v>0.1217420329606427</v>
      </c>
      <c r="BS75" s="38">
        <f t="shared" ref="BS75:CX75" si="88">BS74+BS70</f>
        <v>0.12298309530594324</v>
      </c>
      <c r="BT75" s="38">
        <f t="shared" si="88"/>
        <v>0.1217420329606427</v>
      </c>
      <c r="BU75" s="38">
        <f t="shared" si="88"/>
        <v>0.12298309530594324</v>
      </c>
      <c r="BV75" s="38">
        <f t="shared" si="88"/>
        <v>0.12298309530594324</v>
      </c>
      <c r="BW75" s="38">
        <f t="shared" si="88"/>
        <v>0.1217420329606427</v>
      </c>
      <c r="BX75" s="38">
        <f t="shared" si="88"/>
        <v>0.12298309530594324</v>
      </c>
      <c r="BY75" s="38">
        <f t="shared" si="88"/>
        <v>0.1217420329606427</v>
      </c>
      <c r="BZ75" s="38">
        <f t="shared" si="88"/>
        <v>0.12298309530594324</v>
      </c>
      <c r="CA75" s="38">
        <f t="shared" si="88"/>
        <v>0.12298309530594324</v>
      </c>
      <c r="CB75" s="38">
        <f t="shared" si="88"/>
        <v>0.11925990827004158</v>
      </c>
      <c r="CC75" s="38">
        <f t="shared" si="88"/>
        <v>0.12298309530594324</v>
      </c>
      <c r="CD75" s="38">
        <f t="shared" si="88"/>
        <v>0.11372369864345205</v>
      </c>
      <c r="CE75" s="38">
        <f t="shared" si="88"/>
        <v>0.11469748317817959</v>
      </c>
      <c r="CF75" s="38">
        <f t="shared" si="88"/>
        <v>0.11372369864345205</v>
      </c>
      <c r="CG75" s="38">
        <f t="shared" si="88"/>
        <v>0.11469748317817959</v>
      </c>
      <c r="CH75" s="38">
        <f t="shared" si="88"/>
        <v>0.11469748317817959</v>
      </c>
      <c r="CI75" s="38">
        <f t="shared" si="88"/>
        <v>0.11372369864345205</v>
      </c>
      <c r="CJ75" s="38">
        <f t="shared" si="88"/>
        <v>0.11469748317817959</v>
      </c>
      <c r="CK75" s="38">
        <f t="shared" si="88"/>
        <v>0.11372369864345205</v>
      </c>
      <c r="CL75" s="38">
        <f t="shared" si="88"/>
        <v>0.11469748317817959</v>
      </c>
      <c r="CM75" s="38">
        <f t="shared" si="88"/>
        <v>0.11469748317817959</v>
      </c>
      <c r="CN75" s="38">
        <f t="shared" si="88"/>
        <v>0.11177612957399699</v>
      </c>
      <c r="CO75" s="38">
        <f t="shared" si="88"/>
        <v>0.11469748317817959</v>
      </c>
      <c r="CP75" s="38">
        <f t="shared" si="88"/>
        <v>0.11140708861448292</v>
      </c>
      <c r="CQ75" s="38">
        <f t="shared" si="88"/>
        <v>0.11230365281491149</v>
      </c>
      <c r="CR75" s="38">
        <f t="shared" si="88"/>
        <v>0.11140708861448292</v>
      </c>
      <c r="CS75" s="38">
        <f t="shared" si="88"/>
        <v>0.11230365281491149</v>
      </c>
      <c r="CT75" s="38">
        <f t="shared" si="88"/>
        <v>0.11230365281491149</v>
      </c>
      <c r="CU75" s="38">
        <f t="shared" si="88"/>
        <v>0.11140708861448292</v>
      </c>
      <c r="CV75" s="38">
        <f t="shared" si="88"/>
        <v>0.11230365281491149</v>
      </c>
      <c r="CW75" s="38">
        <f t="shared" si="88"/>
        <v>0.10423457501105442</v>
      </c>
      <c r="CX75" s="38">
        <f t="shared" si="88"/>
        <v>0</v>
      </c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s="3" customFormat="1" ht="12.5" x14ac:dyDescent="0.25">
      <c r="A76" s="1"/>
      <c r="B76" s="1"/>
      <c r="C76" s="1" t="s">
        <v>60</v>
      </c>
      <c r="D76" s="1"/>
      <c r="E76" s="38">
        <f>+SUM(G76:CW76)</f>
        <v>24.113076354897668</v>
      </c>
      <c r="F76" s="38"/>
      <c r="G76" s="38">
        <f t="shared" ref="G76:AL76" si="89">MIN(G73,G75)</f>
        <v>0</v>
      </c>
      <c r="H76" s="38">
        <f t="shared" si="89"/>
        <v>0</v>
      </c>
      <c r="I76" s="38">
        <f t="shared" si="89"/>
        <v>6.3765158157684851</v>
      </c>
      <c r="J76" s="38">
        <f t="shared" si="89"/>
        <v>0</v>
      </c>
      <c r="K76" s="38">
        <f t="shared" si="89"/>
        <v>0</v>
      </c>
      <c r="L76" s="38">
        <f t="shared" si="89"/>
        <v>0</v>
      </c>
      <c r="M76" s="38">
        <f t="shared" si="89"/>
        <v>0</v>
      </c>
      <c r="N76" s="38">
        <f t="shared" si="89"/>
        <v>0</v>
      </c>
      <c r="O76" s="38">
        <f t="shared" si="89"/>
        <v>0.17861938705722774</v>
      </c>
      <c r="P76" s="38">
        <f t="shared" si="89"/>
        <v>0.18457336662580204</v>
      </c>
      <c r="Q76" s="38">
        <f t="shared" si="89"/>
        <v>0.17861938705722774</v>
      </c>
      <c r="R76" s="38">
        <f t="shared" si="89"/>
        <v>0.18457336662580204</v>
      </c>
      <c r="S76" s="38">
        <f t="shared" si="89"/>
        <v>0.18457336662580204</v>
      </c>
      <c r="T76" s="38">
        <f t="shared" si="89"/>
        <v>0.1726654074886535</v>
      </c>
      <c r="U76" s="38">
        <f t="shared" si="89"/>
        <v>0.18457336662580204</v>
      </c>
      <c r="V76" s="38">
        <f t="shared" si="89"/>
        <v>0.28696033193211362</v>
      </c>
      <c r="W76" s="38">
        <f t="shared" si="89"/>
        <v>0.29652567632985072</v>
      </c>
      <c r="X76" s="38">
        <f t="shared" si="89"/>
        <v>0.28696033193211362</v>
      </c>
      <c r="Y76" s="38">
        <f t="shared" si="89"/>
        <v>0.29652567632985072</v>
      </c>
      <c r="Z76" s="38">
        <f t="shared" si="89"/>
        <v>0.29652567632985072</v>
      </c>
      <c r="AA76" s="38">
        <f t="shared" si="89"/>
        <v>0.28696033193211362</v>
      </c>
      <c r="AB76" s="38">
        <f t="shared" si="89"/>
        <v>0.29652567632985072</v>
      </c>
      <c r="AC76" s="38">
        <f t="shared" si="89"/>
        <v>0.28696033193211362</v>
      </c>
      <c r="AD76" s="38">
        <f t="shared" si="89"/>
        <v>0.29652567632985072</v>
      </c>
      <c r="AE76" s="38">
        <f t="shared" si="89"/>
        <v>0.29652567632985072</v>
      </c>
      <c r="AF76" s="38">
        <f t="shared" si="89"/>
        <v>0.26782964313663937</v>
      </c>
      <c r="AG76" s="38">
        <f t="shared" si="89"/>
        <v>0.29652567632985072</v>
      </c>
      <c r="AH76" s="38">
        <f t="shared" si="89"/>
        <v>0.42042572380179305</v>
      </c>
      <c r="AI76" s="38">
        <f t="shared" si="89"/>
        <v>0.43443991459518616</v>
      </c>
      <c r="AJ76" s="38">
        <f t="shared" si="89"/>
        <v>0.42042572380179305</v>
      </c>
      <c r="AK76" s="38">
        <f t="shared" si="89"/>
        <v>0.43443991459518616</v>
      </c>
      <c r="AL76" s="38">
        <f t="shared" si="89"/>
        <v>0.43443991459518616</v>
      </c>
      <c r="AM76" s="38">
        <f t="shared" ref="AM76:BR76" si="90">MIN(AM73,AM75)</f>
        <v>0.42042572380179305</v>
      </c>
      <c r="AN76" s="38">
        <f t="shared" si="90"/>
        <v>0.43443991459518616</v>
      </c>
      <c r="AO76" s="38">
        <f t="shared" si="90"/>
        <v>0.42042572380179305</v>
      </c>
      <c r="AP76" s="38">
        <f t="shared" si="90"/>
        <v>0.43443991459518616</v>
      </c>
      <c r="AQ76" s="38">
        <f t="shared" si="90"/>
        <v>0.43443991459518616</v>
      </c>
      <c r="AR76" s="38">
        <f t="shared" si="90"/>
        <v>0.39239734221500688</v>
      </c>
      <c r="AS76" s="38">
        <f t="shared" si="90"/>
        <v>0.43443991459518616</v>
      </c>
      <c r="AT76" s="38">
        <f t="shared" si="90"/>
        <v>0.4005449395643047</v>
      </c>
      <c r="AU76" s="38">
        <f t="shared" si="90"/>
        <v>0.4138964375497815</v>
      </c>
      <c r="AV76" s="38">
        <f t="shared" si="90"/>
        <v>0.29829455818354322</v>
      </c>
      <c r="AW76" s="38">
        <f t="shared" si="90"/>
        <v>0.15255980449321704</v>
      </c>
      <c r="AX76" s="38">
        <f t="shared" si="90"/>
        <v>0.15255980449321704</v>
      </c>
      <c r="AY76" s="38">
        <f t="shared" si="90"/>
        <v>0.15036465475477864</v>
      </c>
      <c r="AZ76" s="38">
        <f t="shared" si="90"/>
        <v>0.15255980449321704</v>
      </c>
      <c r="BA76" s="38">
        <f t="shared" si="90"/>
        <v>0.15036465475477864</v>
      </c>
      <c r="BB76" s="38">
        <f t="shared" si="90"/>
        <v>0.15255980449321704</v>
      </c>
      <c r="BC76" s="38">
        <f t="shared" si="90"/>
        <v>0.15255980449321704</v>
      </c>
      <c r="BD76" s="38">
        <f t="shared" si="90"/>
        <v>0.14597435527790178</v>
      </c>
      <c r="BE76" s="38">
        <f t="shared" si="90"/>
        <v>0.15255980449321704</v>
      </c>
      <c r="BF76" s="38">
        <f t="shared" si="90"/>
        <v>0.13767235130924976</v>
      </c>
      <c r="BG76" s="38">
        <f t="shared" si="90"/>
        <v>0.13944442426617057</v>
      </c>
      <c r="BH76" s="38">
        <f t="shared" si="90"/>
        <v>0.13767235130924976</v>
      </c>
      <c r="BI76" s="38">
        <f t="shared" si="90"/>
        <v>0.13944442426617057</v>
      </c>
      <c r="BJ76" s="38">
        <f t="shared" si="90"/>
        <v>0.13944442426617057</v>
      </c>
      <c r="BK76" s="38">
        <f t="shared" si="90"/>
        <v>0.13767235130924976</v>
      </c>
      <c r="BL76" s="38">
        <f t="shared" si="90"/>
        <v>0.13944442426617057</v>
      </c>
      <c r="BM76" s="38">
        <f t="shared" si="90"/>
        <v>0.13767235130924976</v>
      </c>
      <c r="BN76" s="38">
        <f t="shared" si="90"/>
        <v>0.13944442426617057</v>
      </c>
      <c r="BO76" s="38">
        <f t="shared" si="90"/>
        <v>0.13944442426617057</v>
      </c>
      <c r="BP76" s="38">
        <f t="shared" si="90"/>
        <v>0.13590027835232898</v>
      </c>
      <c r="BQ76" s="38">
        <f t="shared" si="90"/>
        <v>0.13944442426617057</v>
      </c>
      <c r="BR76" s="38">
        <f t="shared" si="90"/>
        <v>0.1217420329606427</v>
      </c>
      <c r="BS76" s="38">
        <f t="shared" ref="BS76:CX76" si="91">MIN(BS73,BS75)</f>
        <v>0.12298309530594324</v>
      </c>
      <c r="BT76" s="38">
        <f t="shared" si="91"/>
        <v>0.1217420329606427</v>
      </c>
      <c r="BU76" s="38">
        <f t="shared" si="91"/>
        <v>0.12298309530594324</v>
      </c>
      <c r="BV76" s="38">
        <f t="shared" si="91"/>
        <v>0.12298309530594324</v>
      </c>
      <c r="BW76" s="38">
        <f t="shared" si="91"/>
        <v>0.1217420329606427</v>
      </c>
      <c r="BX76" s="38">
        <f t="shared" si="91"/>
        <v>0.12298309530594324</v>
      </c>
      <c r="BY76" s="38">
        <f t="shared" si="91"/>
        <v>0.1217420329606427</v>
      </c>
      <c r="BZ76" s="38">
        <f t="shared" si="91"/>
        <v>0.12298309530594324</v>
      </c>
      <c r="CA76" s="38">
        <f t="shared" si="91"/>
        <v>0.12298309530594324</v>
      </c>
      <c r="CB76" s="38">
        <f t="shared" si="91"/>
        <v>0.11925990827004158</v>
      </c>
      <c r="CC76" s="38">
        <f t="shared" si="91"/>
        <v>0.12298309530594324</v>
      </c>
      <c r="CD76" s="38">
        <f t="shared" si="91"/>
        <v>0.11372369864345205</v>
      </c>
      <c r="CE76" s="38">
        <f t="shared" si="91"/>
        <v>0.11469748317817959</v>
      </c>
      <c r="CF76" s="38">
        <f t="shared" si="91"/>
        <v>0.11372369864345205</v>
      </c>
      <c r="CG76" s="38">
        <f t="shared" si="91"/>
        <v>0.11469748317817959</v>
      </c>
      <c r="CH76" s="38">
        <f t="shared" si="91"/>
        <v>0.11469748317817959</v>
      </c>
      <c r="CI76" s="38">
        <f t="shared" si="91"/>
        <v>0.11372369864345205</v>
      </c>
      <c r="CJ76" s="38">
        <f t="shared" si="91"/>
        <v>0.11469748317817959</v>
      </c>
      <c r="CK76" s="38">
        <f t="shared" si="91"/>
        <v>0.11372369864345205</v>
      </c>
      <c r="CL76" s="38">
        <f t="shared" si="91"/>
        <v>0.11469748317817959</v>
      </c>
      <c r="CM76" s="38">
        <f t="shared" si="91"/>
        <v>0.11469748317817959</v>
      </c>
      <c r="CN76" s="38">
        <f t="shared" si="91"/>
        <v>0.11177612957399699</v>
      </c>
      <c r="CO76" s="38">
        <f t="shared" si="91"/>
        <v>0.11469748317817959</v>
      </c>
      <c r="CP76" s="38">
        <f t="shared" si="91"/>
        <v>0.11140708861448292</v>
      </c>
      <c r="CQ76" s="38">
        <f t="shared" si="91"/>
        <v>0.11230365281491149</v>
      </c>
      <c r="CR76" s="38">
        <f t="shared" si="91"/>
        <v>0.11140708861448292</v>
      </c>
      <c r="CS76" s="38">
        <f t="shared" si="91"/>
        <v>0.11230365281491149</v>
      </c>
      <c r="CT76" s="38">
        <f t="shared" si="91"/>
        <v>0.11230365281491149</v>
      </c>
      <c r="CU76" s="38">
        <f t="shared" si="91"/>
        <v>0.11140708861448292</v>
      </c>
      <c r="CV76" s="38">
        <f t="shared" si="91"/>
        <v>0.11230365281491149</v>
      </c>
      <c r="CW76" s="38">
        <f t="shared" si="91"/>
        <v>0.10423457501105442</v>
      </c>
      <c r="CX76" s="38">
        <f t="shared" si="91"/>
        <v>0</v>
      </c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s="3" customFormat="1" x14ac:dyDescent="0.3">
      <c r="A77" s="1"/>
      <c r="B77" s="1"/>
      <c r="C77" s="33" t="s">
        <v>61</v>
      </c>
      <c r="D77" s="33"/>
      <c r="E77" s="92"/>
      <c r="F77" s="38"/>
      <c r="G77" s="40">
        <f t="shared" ref="G77:AL77" si="92">G75-G76</f>
        <v>0</v>
      </c>
      <c r="H77" s="40">
        <f t="shared" si="92"/>
        <v>0</v>
      </c>
      <c r="I77" s="40">
        <f t="shared" si="92"/>
        <v>1.0866932207673488</v>
      </c>
      <c r="J77" s="40">
        <f t="shared" si="92"/>
        <v>1.0866932207673488</v>
      </c>
      <c r="K77" s="40">
        <f t="shared" si="92"/>
        <v>1.0866932207673488</v>
      </c>
      <c r="L77" s="40">
        <f t="shared" si="92"/>
        <v>1.0866932207673488</v>
      </c>
      <c r="M77" s="40">
        <f t="shared" si="92"/>
        <v>1.0866932207673488</v>
      </c>
      <c r="N77" s="40">
        <f t="shared" si="92"/>
        <v>1.0866932207673488</v>
      </c>
      <c r="O77" s="40">
        <f t="shared" si="92"/>
        <v>0.91577523862431987</v>
      </c>
      <c r="P77" s="40">
        <f t="shared" si="92"/>
        <v>0.73915999040985658</v>
      </c>
      <c r="Q77" s="40">
        <f t="shared" si="92"/>
        <v>0.56824200826682758</v>
      </c>
      <c r="R77" s="40">
        <f t="shared" si="92"/>
        <v>0.3916267600523643</v>
      </c>
      <c r="S77" s="40">
        <f t="shared" si="92"/>
        <v>0.21501151183790096</v>
      </c>
      <c r="T77" s="40">
        <f t="shared" si="92"/>
        <v>2.9394907957663068</v>
      </c>
      <c r="U77" s="40">
        <f t="shared" si="92"/>
        <v>5.7643402055944311</v>
      </c>
      <c r="V77" s="40">
        <f t="shared" si="92"/>
        <v>5.6131417146138274</v>
      </c>
      <c r="W77" s="40">
        <f t="shared" si="92"/>
        <v>5.4540862685138158</v>
      </c>
      <c r="X77" s="40">
        <f t="shared" si="92"/>
        <v>5.3028877775332122</v>
      </c>
      <c r="Y77" s="40">
        <f t="shared" si="92"/>
        <v>5.1438323314332006</v>
      </c>
      <c r="Z77" s="40">
        <f t="shared" si="92"/>
        <v>4.9847768853331891</v>
      </c>
      <c r="AA77" s="40">
        <f t="shared" si="92"/>
        <v>4.8335783943525854</v>
      </c>
      <c r="AB77" s="40">
        <f t="shared" si="92"/>
        <v>4.6745229482525739</v>
      </c>
      <c r="AC77" s="40">
        <f t="shared" si="92"/>
        <v>4.5233244572719702</v>
      </c>
      <c r="AD77" s="40">
        <f t="shared" si="92"/>
        <v>4.3642690111719586</v>
      </c>
      <c r="AE77" s="40">
        <f t="shared" si="92"/>
        <v>4.2052135650719471</v>
      </c>
      <c r="AF77" s="40">
        <f t="shared" si="92"/>
        <v>4.0697289843301583</v>
      </c>
      <c r="AG77" s="40">
        <f t="shared" si="92"/>
        <v>3.9106735382301467</v>
      </c>
      <c r="AH77" s="40">
        <f t="shared" si="92"/>
        <v>3.6446070979697338</v>
      </c>
      <c r="AI77" s="40">
        <f t="shared" si="92"/>
        <v>3.3668547709472532</v>
      </c>
      <c r="AJ77" s="40">
        <f t="shared" si="92"/>
        <v>3.1007883306868407</v>
      </c>
      <c r="AK77" s="40">
        <f t="shared" si="92"/>
        <v>2.82303600366436</v>
      </c>
      <c r="AL77" s="40">
        <f t="shared" si="92"/>
        <v>2.5452836766418794</v>
      </c>
      <c r="AM77" s="40">
        <f t="shared" ref="AM77:BR77" si="93">AM75-AM76</f>
        <v>2.2792172363814669</v>
      </c>
      <c r="AN77" s="40">
        <f t="shared" si="93"/>
        <v>2.0014649093589862</v>
      </c>
      <c r="AO77" s="40">
        <f t="shared" si="93"/>
        <v>1.7353984690985738</v>
      </c>
      <c r="AP77" s="40">
        <f t="shared" si="93"/>
        <v>1.4576461420760931</v>
      </c>
      <c r="AQ77" s="40">
        <f t="shared" si="93"/>
        <v>1.1798938150536125</v>
      </c>
      <c r="AR77" s="40">
        <f t="shared" si="93"/>
        <v>0.93719914831733564</v>
      </c>
      <c r="AS77" s="40">
        <f t="shared" si="93"/>
        <v>0.6594468212948551</v>
      </c>
      <c r="AT77" s="40">
        <f t="shared" si="93"/>
        <v>0.40926653648532907</v>
      </c>
      <c r="AU77" s="40">
        <f t="shared" si="93"/>
        <v>0.14792990342876461</v>
      </c>
      <c r="AV77" s="40">
        <f t="shared" si="93"/>
        <v>0</v>
      </c>
      <c r="AW77" s="40">
        <f t="shared" si="93"/>
        <v>0</v>
      </c>
      <c r="AX77" s="40">
        <f t="shared" si="93"/>
        <v>0</v>
      </c>
      <c r="AY77" s="40">
        <f t="shared" si="93"/>
        <v>0</v>
      </c>
      <c r="AZ77" s="40">
        <f t="shared" si="93"/>
        <v>0</v>
      </c>
      <c r="BA77" s="40">
        <f t="shared" si="93"/>
        <v>0</v>
      </c>
      <c r="BB77" s="40">
        <f t="shared" si="93"/>
        <v>0</v>
      </c>
      <c r="BC77" s="40">
        <f t="shared" si="93"/>
        <v>0</v>
      </c>
      <c r="BD77" s="40">
        <f t="shared" si="93"/>
        <v>0</v>
      </c>
      <c r="BE77" s="40">
        <f t="shared" si="93"/>
        <v>0</v>
      </c>
      <c r="BF77" s="40">
        <f t="shared" si="93"/>
        <v>0</v>
      </c>
      <c r="BG77" s="40">
        <f t="shared" si="93"/>
        <v>0</v>
      </c>
      <c r="BH77" s="40">
        <f t="shared" si="93"/>
        <v>0</v>
      </c>
      <c r="BI77" s="40">
        <f t="shared" si="93"/>
        <v>0</v>
      </c>
      <c r="BJ77" s="40">
        <f t="shared" si="93"/>
        <v>0</v>
      </c>
      <c r="BK77" s="40">
        <f t="shared" si="93"/>
        <v>0</v>
      </c>
      <c r="BL77" s="40">
        <f t="shared" si="93"/>
        <v>0</v>
      </c>
      <c r="BM77" s="40">
        <f t="shared" si="93"/>
        <v>0</v>
      </c>
      <c r="BN77" s="40">
        <f t="shared" si="93"/>
        <v>0</v>
      </c>
      <c r="BO77" s="40">
        <f t="shared" si="93"/>
        <v>0</v>
      </c>
      <c r="BP77" s="40">
        <f t="shared" si="93"/>
        <v>0</v>
      </c>
      <c r="BQ77" s="40">
        <f t="shared" si="93"/>
        <v>0</v>
      </c>
      <c r="BR77" s="40">
        <f t="shared" si="93"/>
        <v>0</v>
      </c>
      <c r="BS77" s="40">
        <f t="shared" ref="BS77:CX77" si="94">BS75-BS76</f>
        <v>0</v>
      </c>
      <c r="BT77" s="40">
        <f t="shared" si="94"/>
        <v>0</v>
      </c>
      <c r="BU77" s="40">
        <f t="shared" si="94"/>
        <v>0</v>
      </c>
      <c r="BV77" s="40">
        <f t="shared" si="94"/>
        <v>0</v>
      </c>
      <c r="BW77" s="40">
        <f t="shared" si="94"/>
        <v>0</v>
      </c>
      <c r="BX77" s="40">
        <f t="shared" si="94"/>
        <v>0</v>
      </c>
      <c r="BY77" s="40">
        <f t="shared" si="94"/>
        <v>0</v>
      </c>
      <c r="BZ77" s="40">
        <f t="shared" si="94"/>
        <v>0</v>
      </c>
      <c r="CA77" s="40">
        <f t="shared" si="94"/>
        <v>0</v>
      </c>
      <c r="CB77" s="40">
        <f t="shared" si="94"/>
        <v>0</v>
      </c>
      <c r="CC77" s="40">
        <f t="shared" si="94"/>
        <v>0</v>
      </c>
      <c r="CD77" s="40">
        <f t="shared" si="94"/>
        <v>0</v>
      </c>
      <c r="CE77" s="40">
        <f t="shared" si="94"/>
        <v>0</v>
      </c>
      <c r="CF77" s="40">
        <f t="shared" si="94"/>
        <v>0</v>
      </c>
      <c r="CG77" s="40">
        <f t="shared" si="94"/>
        <v>0</v>
      </c>
      <c r="CH77" s="40">
        <f t="shared" si="94"/>
        <v>0</v>
      </c>
      <c r="CI77" s="40">
        <f t="shared" si="94"/>
        <v>0</v>
      </c>
      <c r="CJ77" s="40">
        <f t="shared" si="94"/>
        <v>0</v>
      </c>
      <c r="CK77" s="40">
        <f t="shared" si="94"/>
        <v>0</v>
      </c>
      <c r="CL77" s="40">
        <f t="shared" si="94"/>
        <v>0</v>
      </c>
      <c r="CM77" s="40">
        <f t="shared" si="94"/>
        <v>0</v>
      </c>
      <c r="CN77" s="40">
        <f t="shared" si="94"/>
        <v>0</v>
      </c>
      <c r="CO77" s="40">
        <f t="shared" si="94"/>
        <v>0</v>
      </c>
      <c r="CP77" s="40">
        <f t="shared" si="94"/>
        <v>0</v>
      </c>
      <c r="CQ77" s="40">
        <f t="shared" si="94"/>
        <v>0</v>
      </c>
      <c r="CR77" s="40">
        <f t="shared" si="94"/>
        <v>0</v>
      </c>
      <c r="CS77" s="40">
        <f t="shared" si="94"/>
        <v>0</v>
      </c>
      <c r="CT77" s="40">
        <f t="shared" si="94"/>
        <v>0</v>
      </c>
      <c r="CU77" s="40">
        <f t="shared" si="94"/>
        <v>0</v>
      </c>
      <c r="CV77" s="40">
        <f t="shared" si="94"/>
        <v>0</v>
      </c>
      <c r="CW77" s="40">
        <f t="shared" si="94"/>
        <v>0</v>
      </c>
      <c r="CX77" s="40">
        <f t="shared" si="94"/>
        <v>0</v>
      </c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s="3" customFormat="1" ht="12.5" x14ac:dyDescent="0.25">
      <c r="A78" s="1"/>
      <c r="B78" s="1"/>
      <c r="C78" s="36" t="s">
        <v>60</v>
      </c>
      <c r="D78" s="36"/>
      <c r="E78" s="41">
        <f>+SUM(G78:CW78)</f>
        <v>24.113076354897668</v>
      </c>
      <c r="F78" s="38"/>
      <c r="G78" s="41">
        <f>G76</f>
        <v>0</v>
      </c>
      <c r="H78" s="41">
        <f>H76</f>
        <v>0</v>
      </c>
      <c r="I78" s="41">
        <f t="shared" ref="I78:BT78" si="95">I76</f>
        <v>6.3765158157684851</v>
      </c>
      <c r="J78" s="41">
        <f t="shared" si="95"/>
        <v>0</v>
      </c>
      <c r="K78" s="41">
        <f t="shared" si="95"/>
        <v>0</v>
      </c>
      <c r="L78" s="41">
        <f t="shared" si="95"/>
        <v>0</v>
      </c>
      <c r="M78" s="41">
        <f t="shared" si="95"/>
        <v>0</v>
      </c>
      <c r="N78" s="41">
        <f t="shared" si="95"/>
        <v>0</v>
      </c>
      <c r="O78" s="41">
        <f t="shared" si="95"/>
        <v>0.17861938705722774</v>
      </c>
      <c r="P78" s="41">
        <f t="shared" si="95"/>
        <v>0.18457336662580204</v>
      </c>
      <c r="Q78" s="41">
        <f t="shared" si="95"/>
        <v>0.17861938705722774</v>
      </c>
      <c r="R78" s="41">
        <f t="shared" si="95"/>
        <v>0.18457336662580204</v>
      </c>
      <c r="S78" s="41">
        <f t="shared" si="95"/>
        <v>0.18457336662580204</v>
      </c>
      <c r="T78" s="41">
        <f t="shared" si="95"/>
        <v>0.1726654074886535</v>
      </c>
      <c r="U78" s="41">
        <f t="shared" si="95"/>
        <v>0.18457336662580204</v>
      </c>
      <c r="V78" s="41">
        <f t="shared" si="95"/>
        <v>0.28696033193211362</v>
      </c>
      <c r="W78" s="41">
        <f t="shared" si="95"/>
        <v>0.29652567632985072</v>
      </c>
      <c r="X78" s="41">
        <f t="shared" si="95"/>
        <v>0.28696033193211362</v>
      </c>
      <c r="Y78" s="41">
        <f t="shared" si="95"/>
        <v>0.29652567632985072</v>
      </c>
      <c r="Z78" s="41">
        <f t="shared" si="95"/>
        <v>0.29652567632985072</v>
      </c>
      <c r="AA78" s="41">
        <f t="shared" si="95"/>
        <v>0.28696033193211362</v>
      </c>
      <c r="AB78" s="41">
        <f t="shared" si="95"/>
        <v>0.29652567632985072</v>
      </c>
      <c r="AC78" s="41">
        <f t="shared" si="95"/>
        <v>0.28696033193211362</v>
      </c>
      <c r="AD78" s="41">
        <f t="shared" si="95"/>
        <v>0.29652567632985072</v>
      </c>
      <c r="AE78" s="41">
        <f t="shared" si="95"/>
        <v>0.29652567632985072</v>
      </c>
      <c r="AF78" s="41">
        <f t="shared" si="95"/>
        <v>0.26782964313663937</v>
      </c>
      <c r="AG78" s="41">
        <f t="shared" si="95"/>
        <v>0.29652567632985072</v>
      </c>
      <c r="AH78" s="41">
        <f t="shared" si="95"/>
        <v>0.42042572380179305</v>
      </c>
      <c r="AI78" s="41">
        <f t="shared" si="95"/>
        <v>0.43443991459518616</v>
      </c>
      <c r="AJ78" s="41">
        <f t="shared" si="95"/>
        <v>0.42042572380179305</v>
      </c>
      <c r="AK78" s="41">
        <f t="shared" si="95"/>
        <v>0.43443991459518616</v>
      </c>
      <c r="AL78" s="41">
        <f t="shared" si="95"/>
        <v>0.43443991459518616</v>
      </c>
      <c r="AM78" s="41">
        <f t="shared" si="95"/>
        <v>0.42042572380179305</v>
      </c>
      <c r="AN78" s="41">
        <f t="shared" si="95"/>
        <v>0.43443991459518616</v>
      </c>
      <c r="AO78" s="41">
        <f t="shared" si="95"/>
        <v>0.42042572380179305</v>
      </c>
      <c r="AP78" s="41">
        <f t="shared" si="95"/>
        <v>0.43443991459518616</v>
      </c>
      <c r="AQ78" s="41">
        <f t="shared" si="95"/>
        <v>0.43443991459518616</v>
      </c>
      <c r="AR78" s="41">
        <f t="shared" si="95"/>
        <v>0.39239734221500688</v>
      </c>
      <c r="AS78" s="41">
        <f t="shared" si="95"/>
        <v>0.43443991459518616</v>
      </c>
      <c r="AT78" s="41">
        <f t="shared" si="95"/>
        <v>0.4005449395643047</v>
      </c>
      <c r="AU78" s="41">
        <f t="shared" si="95"/>
        <v>0.4138964375497815</v>
      </c>
      <c r="AV78" s="41">
        <f t="shared" si="95"/>
        <v>0.29829455818354322</v>
      </c>
      <c r="AW78" s="41">
        <f t="shared" si="95"/>
        <v>0.15255980449321704</v>
      </c>
      <c r="AX78" s="41">
        <f t="shared" si="95"/>
        <v>0.15255980449321704</v>
      </c>
      <c r="AY78" s="41">
        <f t="shared" si="95"/>
        <v>0.15036465475477864</v>
      </c>
      <c r="AZ78" s="41">
        <f t="shared" si="95"/>
        <v>0.15255980449321704</v>
      </c>
      <c r="BA78" s="41">
        <f t="shared" si="95"/>
        <v>0.15036465475477864</v>
      </c>
      <c r="BB78" s="41">
        <f t="shared" si="95"/>
        <v>0.15255980449321704</v>
      </c>
      <c r="BC78" s="41">
        <f t="shared" si="95"/>
        <v>0.15255980449321704</v>
      </c>
      <c r="BD78" s="41">
        <f t="shared" si="95"/>
        <v>0.14597435527790178</v>
      </c>
      <c r="BE78" s="41">
        <f t="shared" si="95"/>
        <v>0.15255980449321704</v>
      </c>
      <c r="BF78" s="41">
        <f t="shared" si="95"/>
        <v>0.13767235130924976</v>
      </c>
      <c r="BG78" s="41">
        <f t="shared" si="95"/>
        <v>0.13944442426617057</v>
      </c>
      <c r="BH78" s="41">
        <f t="shared" si="95"/>
        <v>0.13767235130924976</v>
      </c>
      <c r="BI78" s="41">
        <f t="shared" si="95"/>
        <v>0.13944442426617057</v>
      </c>
      <c r="BJ78" s="41">
        <f t="shared" si="95"/>
        <v>0.13944442426617057</v>
      </c>
      <c r="BK78" s="41">
        <f t="shared" si="95"/>
        <v>0.13767235130924976</v>
      </c>
      <c r="BL78" s="41">
        <f t="shared" si="95"/>
        <v>0.13944442426617057</v>
      </c>
      <c r="BM78" s="41">
        <f t="shared" si="95"/>
        <v>0.13767235130924976</v>
      </c>
      <c r="BN78" s="41">
        <f t="shared" si="95"/>
        <v>0.13944442426617057</v>
      </c>
      <c r="BO78" s="41">
        <f t="shared" si="95"/>
        <v>0.13944442426617057</v>
      </c>
      <c r="BP78" s="41">
        <f t="shared" si="95"/>
        <v>0.13590027835232898</v>
      </c>
      <c r="BQ78" s="41">
        <f t="shared" si="95"/>
        <v>0.13944442426617057</v>
      </c>
      <c r="BR78" s="41">
        <f t="shared" si="95"/>
        <v>0.1217420329606427</v>
      </c>
      <c r="BS78" s="41">
        <f t="shared" si="95"/>
        <v>0.12298309530594324</v>
      </c>
      <c r="BT78" s="41">
        <f t="shared" si="95"/>
        <v>0.1217420329606427</v>
      </c>
      <c r="BU78" s="41">
        <f t="shared" ref="BU78:CX78" si="96">BU76</f>
        <v>0.12298309530594324</v>
      </c>
      <c r="BV78" s="41">
        <f t="shared" si="96"/>
        <v>0.12298309530594324</v>
      </c>
      <c r="BW78" s="41">
        <f t="shared" si="96"/>
        <v>0.1217420329606427</v>
      </c>
      <c r="BX78" s="41">
        <f t="shared" si="96"/>
        <v>0.12298309530594324</v>
      </c>
      <c r="BY78" s="41">
        <f t="shared" si="96"/>
        <v>0.1217420329606427</v>
      </c>
      <c r="BZ78" s="41">
        <f t="shared" si="96"/>
        <v>0.12298309530594324</v>
      </c>
      <c r="CA78" s="41">
        <f t="shared" si="96"/>
        <v>0.12298309530594324</v>
      </c>
      <c r="CB78" s="41">
        <f t="shared" si="96"/>
        <v>0.11925990827004158</v>
      </c>
      <c r="CC78" s="41">
        <f t="shared" si="96"/>
        <v>0.12298309530594324</v>
      </c>
      <c r="CD78" s="41">
        <f t="shared" si="96"/>
        <v>0.11372369864345205</v>
      </c>
      <c r="CE78" s="41">
        <f t="shared" si="96"/>
        <v>0.11469748317817959</v>
      </c>
      <c r="CF78" s="41">
        <f t="shared" si="96"/>
        <v>0.11372369864345205</v>
      </c>
      <c r="CG78" s="41">
        <f t="shared" si="96"/>
        <v>0.11469748317817959</v>
      </c>
      <c r="CH78" s="41">
        <f t="shared" si="96"/>
        <v>0.11469748317817959</v>
      </c>
      <c r="CI78" s="41">
        <f t="shared" si="96"/>
        <v>0.11372369864345205</v>
      </c>
      <c r="CJ78" s="41">
        <f t="shared" si="96"/>
        <v>0.11469748317817959</v>
      </c>
      <c r="CK78" s="41">
        <f t="shared" si="96"/>
        <v>0.11372369864345205</v>
      </c>
      <c r="CL78" s="41">
        <f t="shared" si="96"/>
        <v>0.11469748317817959</v>
      </c>
      <c r="CM78" s="41">
        <f t="shared" si="96"/>
        <v>0.11469748317817959</v>
      </c>
      <c r="CN78" s="41">
        <f t="shared" si="96"/>
        <v>0.11177612957399699</v>
      </c>
      <c r="CO78" s="41">
        <f t="shared" si="96"/>
        <v>0.11469748317817959</v>
      </c>
      <c r="CP78" s="41">
        <f t="shared" si="96"/>
        <v>0.11140708861448292</v>
      </c>
      <c r="CQ78" s="41">
        <f t="shared" si="96"/>
        <v>0.11230365281491149</v>
      </c>
      <c r="CR78" s="41">
        <f t="shared" si="96"/>
        <v>0.11140708861448292</v>
      </c>
      <c r="CS78" s="41">
        <f t="shared" si="96"/>
        <v>0.11230365281491149</v>
      </c>
      <c r="CT78" s="41">
        <f t="shared" si="96"/>
        <v>0.11230365281491149</v>
      </c>
      <c r="CU78" s="41">
        <f t="shared" si="96"/>
        <v>0.11140708861448292</v>
      </c>
      <c r="CV78" s="41">
        <f t="shared" si="96"/>
        <v>0.11230365281491149</v>
      </c>
      <c r="CW78" s="41">
        <f t="shared" si="96"/>
        <v>0.10423457501105442</v>
      </c>
      <c r="CX78" s="41">
        <f t="shared" si="96"/>
        <v>0</v>
      </c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3">
      <c r="E79" s="38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</row>
    <row r="80" spans="1:259" x14ac:dyDescent="0.3">
      <c r="E80" s="38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</row>
    <row r="82" spans="1:101" s="29" customFormat="1" x14ac:dyDescent="0.3">
      <c r="A82" s="46" t="s">
        <v>73</v>
      </c>
      <c r="D82" s="47"/>
      <c r="E82" s="30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</row>
    <row r="83" spans="1:101" customFormat="1" ht="14.5" x14ac:dyDescent="0.35">
      <c r="E83" s="87"/>
      <c r="G83" s="87"/>
      <c r="V83" s="87"/>
    </row>
    <row r="84" spans="1:101" x14ac:dyDescent="0.3">
      <c r="A84" s="22"/>
      <c r="C84" s="9" t="s">
        <v>98</v>
      </c>
      <c r="D84" s="2" t="s">
        <v>50</v>
      </c>
      <c r="E84" s="10">
        <f>+SUMPRODUCT(G84:CW84,$G$3:$CW$3)</f>
        <v>553158.84997851064</v>
      </c>
      <c r="G84" s="101">
        <v>0</v>
      </c>
      <c r="H84" s="101">
        <v>0</v>
      </c>
      <c r="I84" s="101">
        <v>0</v>
      </c>
      <c r="J84" s="101">
        <v>0</v>
      </c>
      <c r="K84" s="101">
        <v>0</v>
      </c>
      <c r="L84" s="101">
        <v>0</v>
      </c>
      <c r="M84" s="101">
        <v>0</v>
      </c>
      <c r="N84" s="101">
        <v>0</v>
      </c>
      <c r="O84" s="106">
        <v>80.460647235795136</v>
      </c>
      <c r="P84" s="106">
        <v>80.460647235795136</v>
      </c>
      <c r="Q84" s="106">
        <v>80.460647235795136</v>
      </c>
      <c r="R84" s="106">
        <v>80.460647235795136</v>
      </c>
      <c r="S84" s="106">
        <v>80.460647235795136</v>
      </c>
      <c r="T84" s="106">
        <v>80.460647235795136</v>
      </c>
      <c r="U84" s="12">
        <v>80.460647235795136</v>
      </c>
      <c r="V84" s="12">
        <v>152.80625739421689</v>
      </c>
      <c r="W84" s="12">
        <v>152.80625739421689</v>
      </c>
      <c r="X84" s="12">
        <v>152.80625739421689</v>
      </c>
      <c r="Y84" s="12">
        <v>152.80625739421689</v>
      </c>
      <c r="Z84" s="12">
        <v>152.80625739421689</v>
      </c>
      <c r="AA84" s="12">
        <v>152.80625739421689</v>
      </c>
      <c r="AB84" s="12">
        <v>152.80625739421689</v>
      </c>
      <c r="AC84" s="12">
        <v>152.80625739421689</v>
      </c>
      <c r="AD84" s="12">
        <v>152.80625739421689</v>
      </c>
      <c r="AE84" s="12">
        <v>152.80625739421689</v>
      </c>
      <c r="AF84" s="12">
        <v>152.80625739421689</v>
      </c>
      <c r="AG84" s="12">
        <v>152.80625739421689</v>
      </c>
      <c r="AH84" s="12">
        <v>259.18016547361611</v>
      </c>
      <c r="AI84" s="12">
        <v>259.18016547361611</v>
      </c>
      <c r="AJ84" s="12">
        <v>259.18016547361611</v>
      </c>
      <c r="AK84" s="12">
        <v>259.18016547361611</v>
      </c>
      <c r="AL84" s="12">
        <v>259.18016547361611</v>
      </c>
      <c r="AM84" s="12">
        <v>259.18016547361611</v>
      </c>
      <c r="AN84" s="12">
        <v>259.18016547361611</v>
      </c>
      <c r="AO84" s="12">
        <v>259.18016547361611</v>
      </c>
      <c r="AP84" s="12">
        <v>259.18016547361611</v>
      </c>
      <c r="AQ84" s="12">
        <v>259.18016547361611</v>
      </c>
      <c r="AR84" s="12">
        <v>259.18016547361611</v>
      </c>
      <c r="AS84" s="12">
        <v>259.18016547361611</v>
      </c>
      <c r="AT84" s="12">
        <v>251.58438590298584</v>
      </c>
      <c r="AU84" s="12">
        <v>251.58438590298584</v>
      </c>
      <c r="AV84" s="12">
        <v>251.58438590298584</v>
      </c>
      <c r="AW84" s="12">
        <v>251.58438590298584</v>
      </c>
      <c r="AX84" s="12">
        <v>251.58438590298584</v>
      </c>
      <c r="AY84" s="12">
        <v>251.58438590298584</v>
      </c>
      <c r="AZ84" s="12">
        <v>251.58438590298584</v>
      </c>
      <c r="BA84" s="12">
        <v>251.58438590298584</v>
      </c>
      <c r="BB84" s="12">
        <v>251.58438590298584</v>
      </c>
      <c r="BC84" s="12">
        <v>251.58438590298584</v>
      </c>
      <c r="BD84" s="12">
        <v>251.58438590298584</v>
      </c>
      <c r="BE84" s="12">
        <v>251.58438590298584</v>
      </c>
      <c r="BF84" s="12">
        <v>253.11566621547345</v>
      </c>
      <c r="BG84" s="12">
        <v>253.11566621547345</v>
      </c>
      <c r="BH84" s="12">
        <v>253.11566621547345</v>
      </c>
      <c r="BI84" s="12">
        <v>253.11566621547345</v>
      </c>
      <c r="BJ84" s="12">
        <v>253.11566621547345</v>
      </c>
      <c r="BK84" s="12">
        <v>253.11566621547345</v>
      </c>
      <c r="BL84" s="12">
        <v>253.11566621547345</v>
      </c>
      <c r="BM84" s="12">
        <v>253.11566621547345</v>
      </c>
      <c r="BN84" s="12">
        <v>253.11566621547345</v>
      </c>
      <c r="BO84" s="12">
        <v>253.11566621547345</v>
      </c>
      <c r="BP84" s="12">
        <v>253.11566621547345</v>
      </c>
      <c r="BQ84" s="12">
        <v>253.11566621547345</v>
      </c>
      <c r="BR84" s="12">
        <v>214.84560123046873</v>
      </c>
      <c r="BS84" s="12">
        <v>214.84560123046873</v>
      </c>
      <c r="BT84" s="12">
        <v>214.84560123046873</v>
      </c>
      <c r="BU84" s="12">
        <v>214.84560123046873</v>
      </c>
      <c r="BV84" s="12">
        <v>214.84560123046873</v>
      </c>
      <c r="BW84" s="12">
        <v>214.84560123046873</v>
      </c>
      <c r="BX84" s="12">
        <v>214.84560123046873</v>
      </c>
      <c r="BY84" s="12">
        <v>214.84560123046873</v>
      </c>
      <c r="BZ84" s="12">
        <v>214.84560123046873</v>
      </c>
      <c r="CA84" s="12">
        <v>214.84560123046873</v>
      </c>
      <c r="CB84" s="12">
        <v>214.84560123046873</v>
      </c>
      <c r="CC84" s="12">
        <v>214.84560123046873</v>
      </c>
      <c r="CD84" s="12">
        <v>207.71903274507702</v>
      </c>
      <c r="CE84" s="12">
        <v>207.71903274507702</v>
      </c>
      <c r="CF84" s="12">
        <v>207.71903274507702</v>
      </c>
      <c r="CG84" s="12">
        <v>207.71903274507702</v>
      </c>
      <c r="CH84" s="12">
        <v>207.71903274507702</v>
      </c>
      <c r="CI84" s="12">
        <v>207.71903274507702</v>
      </c>
      <c r="CJ84" s="12">
        <v>207.71903274507702</v>
      </c>
      <c r="CK84" s="12">
        <v>207.71903274507702</v>
      </c>
      <c r="CL84" s="12">
        <v>207.71903274507702</v>
      </c>
      <c r="CM84" s="12">
        <v>207.71903274507702</v>
      </c>
      <c r="CN84" s="12">
        <v>207.71903274507702</v>
      </c>
      <c r="CO84" s="12">
        <v>207.71903274507702</v>
      </c>
      <c r="CP84" s="12">
        <v>198.90237999999999</v>
      </c>
      <c r="CQ84" s="12">
        <v>198.90237999999999</v>
      </c>
      <c r="CR84" s="12">
        <v>198.90237999999999</v>
      </c>
      <c r="CS84" s="12">
        <v>198.90237999999999</v>
      </c>
      <c r="CT84" s="12">
        <v>198.90237999999999</v>
      </c>
      <c r="CU84" s="12">
        <v>198.90237999999999</v>
      </c>
      <c r="CV84" s="12">
        <v>198.90237999999999</v>
      </c>
      <c r="CW84" s="12">
        <v>198.90237999999999</v>
      </c>
    </row>
    <row r="85" spans="1:101" x14ac:dyDescent="0.3">
      <c r="A85" s="22"/>
      <c r="B85" s="22"/>
      <c r="C85" s="13" t="s">
        <v>99</v>
      </c>
      <c r="D85" s="5" t="s">
        <v>51</v>
      </c>
      <c r="E85" s="14">
        <f>+SUMPRODUCT(G85:CW85,$G$3:$CW$3)</f>
        <v>44532134.542773351</v>
      </c>
      <c r="G85" s="102">
        <v>0</v>
      </c>
      <c r="H85" s="102">
        <v>0</v>
      </c>
      <c r="I85" s="102">
        <v>0</v>
      </c>
      <c r="J85" s="102">
        <v>0</v>
      </c>
      <c r="K85" s="102">
        <v>0</v>
      </c>
      <c r="L85" s="102">
        <v>0</v>
      </c>
      <c r="M85" s="102">
        <v>0</v>
      </c>
      <c r="N85" s="102">
        <v>0</v>
      </c>
      <c r="O85" s="107">
        <v>18616.2</v>
      </c>
      <c r="P85" s="107">
        <v>18616.2</v>
      </c>
      <c r="Q85" s="107">
        <v>18616.2</v>
      </c>
      <c r="R85" s="107">
        <v>18616.2</v>
      </c>
      <c r="S85" s="107">
        <v>18616.2</v>
      </c>
      <c r="T85" s="107">
        <v>18616.2</v>
      </c>
      <c r="U85" s="15">
        <v>18616.2</v>
      </c>
      <c r="V85" s="15">
        <v>25019.257341609587</v>
      </c>
      <c r="W85" s="15">
        <v>25019.257341609587</v>
      </c>
      <c r="X85" s="15">
        <v>25019.257341609587</v>
      </c>
      <c r="Y85" s="15">
        <v>25019.257341609587</v>
      </c>
      <c r="Z85" s="15">
        <v>25019.257341609587</v>
      </c>
      <c r="AA85" s="15">
        <v>25019.257341609587</v>
      </c>
      <c r="AB85" s="15">
        <v>25019.257341609587</v>
      </c>
      <c r="AC85" s="15">
        <v>25019.257341609587</v>
      </c>
      <c r="AD85" s="15">
        <v>25019.257341609587</v>
      </c>
      <c r="AE85" s="15">
        <v>25019.257341609587</v>
      </c>
      <c r="AF85" s="15">
        <v>25019.257341609587</v>
      </c>
      <c r="AG85" s="15">
        <v>25019.257341609587</v>
      </c>
      <c r="AH85" s="15">
        <v>29325.026046125862</v>
      </c>
      <c r="AI85" s="15">
        <v>29325.026046125862</v>
      </c>
      <c r="AJ85" s="15">
        <v>29325.026046125862</v>
      </c>
      <c r="AK85" s="15">
        <v>29325.026046125862</v>
      </c>
      <c r="AL85" s="15">
        <v>29325.026046125862</v>
      </c>
      <c r="AM85" s="15">
        <v>29325.026046125862</v>
      </c>
      <c r="AN85" s="15">
        <v>29325.026046125862</v>
      </c>
      <c r="AO85" s="15">
        <v>29325.026046125862</v>
      </c>
      <c r="AP85" s="15">
        <v>29325.026046125862</v>
      </c>
      <c r="AQ85" s="15">
        <v>29325.026046125862</v>
      </c>
      <c r="AR85" s="15">
        <v>29325.026046125862</v>
      </c>
      <c r="AS85" s="15">
        <v>29325.026046125862</v>
      </c>
      <c r="AT85" s="15">
        <v>26970.660393835613</v>
      </c>
      <c r="AU85" s="15">
        <v>26970.660393835613</v>
      </c>
      <c r="AV85" s="15">
        <v>26970.660393835613</v>
      </c>
      <c r="AW85" s="15">
        <v>26970.660393835613</v>
      </c>
      <c r="AX85" s="15">
        <v>26970.660393835613</v>
      </c>
      <c r="AY85" s="15">
        <v>26970.660393835613</v>
      </c>
      <c r="AZ85" s="15">
        <v>26970.660393835613</v>
      </c>
      <c r="BA85" s="15">
        <v>26970.660393835613</v>
      </c>
      <c r="BB85" s="15">
        <v>26970.660393835613</v>
      </c>
      <c r="BC85" s="15">
        <v>26970.660393835613</v>
      </c>
      <c r="BD85" s="15">
        <v>26970.660393835613</v>
      </c>
      <c r="BE85" s="15">
        <v>26970.660393835613</v>
      </c>
      <c r="BF85" s="15">
        <v>17084.610519125679</v>
      </c>
      <c r="BG85" s="15">
        <v>17084.610519125679</v>
      </c>
      <c r="BH85" s="15">
        <v>17084.610519125679</v>
      </c>
      <c r="BI85" s="15">
        <v>17084.610519125679</v>
      </c>
      <c r="BJ85" s="15">
        <v>17084.610519125679</v>
      </c>
      <c r="BK85" s="15">
        <v>17084.610519125679</v>
      </c>
      <c r="BL85" s="15">
        <v>17084.610519125679</v>
      </c>
      <c r="BM85" s="15">
        <v>17084.610519125679</v>
      </c>
      <c r="BN85" s="15">
        <v>17084.610519125679</v>
      </c>
      <c r="BO85" s="15">
        <v>17084.610519125679</v>
      </c>
      <c r="BP85" s="15">
        <v>17084.610519125679</v>
      </c>
      <c r="BQ85" s="15">
        <v>17084.610519125679</v>
      </c>
      <c r="BR85" s="15">
        <v>8443.3195547944943</v>
      </c>
      <c r="BS85" s="15">
        <v>8443.3195547944943</v>
      </c>
      <c r="BT85" s="15">
        <v>8443.3195547944943</v>
      </c>
      <c r="BU85" s="15">
        <v>8443.3195547944943</v>
      </c>
      <c r="BV85" s="15">
        <v>8443.3195547944943</v>
      </c>
      <c r="BW85" s="15">
        <v>8443.3195547944943</v>
      </c>
      <c r="BX85" s="15">
        <v>8443.3195547944943</v>
      </c>
      <c r="BY85" s="15">
        <v>8443.3195547944943</v>
      </c>
      <c r="BZ85" s="15">
        <v>8443.3195547944943</v>
      </c>
      <c r="CA85" s="15">
        <v>8443.3195547944943</v>
      </c>
      <c r="CB85" s="15">
        <v>8443.3195547944943</v>
      </c>
      <c r="CC85" s="15">
        <v>8443.3195547944943</v>
      </c>
      <c r="CD85" s="15">
        <v>2956.4065068492623</v>
      </c>
      <c r="CE85" s="15">
        <v>2956.4065068492623</v>
      </c>
      <c r="CF85" s="15">
        <v>2956.4065068492623</v>
      </c>
      <c r="CG85" s="15">
        <v>2956.4065068492623</v>
      </c>
      <c r="CH85" s="15">
        <v>2956.4065068492623</v>
      </c>
      <c r="CI85" s="15">
        <v>2956.4065068492623</v>
      </c>
      <c r="CJ85" s="15">
        <v>2956.4065068492623</v>
      </c>
      <c r="CK85" s="15">
        <v>2956.4065068492623</v>
      </c>
      <c r="CL85" s="15">
        <v>2956.4065068492623</v>
      </c>
      <c r="CM85" s="15">
        <v>2956.4065068492623</v>
      </c>
      <c r="CN85" s="15">
        <v>2956.4065068492623</v>
      </c>
      <c r="CO85" s="15">
        <v>2956.4065068492623</v>
      </c>
      <c r="CP85" s="15">
        <v>2004.5</v>
      </c>
      <c r="CQ85" s="15">
        <v>2004.5</v>
      </c>
      <c r="CR85" s="15">
        <v>2004.5</v>
      </c>
      <c r="CS85" s="15">
        <v>2004.5</v>
      </c>
      <c r="CT85" s="15">
        <v>2004.5</v>
      </c>
      <c r="CU85" s="15">
        <v>2004.5</v>
      </c>
      <c r="CV85" s="15">
        <v>2004.5</v>
      </c>
      <c r="CW85" s="15">
        <v>2004.5</v>
      </c>
    </row>
    <row r="87" spans="1:101" x14ac:dyDescent="0.3">
      <c r="A87" s="22"/>
      <c r="C87" s="9" t="s">
        <v>98</v>
      </c>
      <c r="D87" s="2" t="s">
        <v>5</v>
      </c>
      <c r="E87" s="10">
        <f>+SUM(G87:CW87)</f>
        <v>616398.50997851056</v>
      </c>
      <c r="G87" s="12">
        <f>G84*G3</f>
        <v>0</v>
      </c>
      <c r="H87" s="12">
        <f t="shared" ref="H87" si="97">H84*H3</f>
        <v>0</v>
      </c>
      <c r="I87" s="93">
        <v>63239.66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2413.8194170738543</v>
      </c>
      <c r="P87" s="12">
        <v>2494.2800643096493</v>
      </c>
      <c r="Q87" s="12">
        <v>2413.8194170738543</v>
      </c>
      <c r="R87" s="12">
        <v>2494.2800643096493</v>
      </c>
      <c r="S87" s="12">
        <v>2494.2800643096493</v>
      </c>
      <c r="T87" s="12">
        <v>2333.3587698380588</v>
      </c>
      <c r="U87" s="12">
        <v>2494.2800643096493</v>
      </c>
      <c r="V87" s="12">
        <v>4584.1877218265063</v>
      </c>
      <c r="W87" s="12">
        <v>4736.9939792207233</v>
      </c>
      <c r="X87" s="12">
        <v>4584.1877218265063</v>
      </c>
      <c r="Y87" s="12">
        <v>4736.9939792207233</v>
      </c>
      <c r="Z87" s="12">
        <v>4736.9939792207233</v>
      </c>
      <c r="AA87" s="12">
        <v>4584.1877218265063</v>
      </c>
      <c r="AB87" s="12">
        <v>4736.9939792207233</v>
      </c>
      <c r="AC87" s="12">
        <v>4584.1877218265063</v>
      </c>
      <c r="AD87" s="12">
        <v>4736.9939792207233</v>
      </c>
      <c r="AE87" s="12">
        <v>4736.9939792207233</v>
      </c>
      <c r="AF87" s="12">
        <v>4278.5752070380731</v>
      </c>
      <c r="AG87" s="12">
        <v>4736.9939792207233</v>
      </c>
      <c r="AH87" s="12">
        <v>7775.4049642084838</v>
      </c>
      <c r="AI87" s="12">
        <v>8034.5851296820993</v>
      </c>
      <c r="AJ87" s="12">
        <v>7775.4049642084838</v>
      </c>
      <c r="AK87" s="12">
        <v>8034.5851296820993</v>
      </c>
      <c r="AL87" s="12">
        <v>8034.5851296820993</v>
      </c>
      <c r="AM87" s="12">
        <v>7775.4049642084838</v>
      </c>
      <c r="AN87" s="12">
        <v>8034.5851296820993</v>
      </c>
      <c r="AO87" s="12">
        <v>7775.4049642084838</v>
      </c>
      <c r="AP87" s="12">
        <v>8034.5851296820993</v>
      </c>
      <c r="AQ87" s="12">
        <v>8034.5851296820993</v>
      </c>
      <c r="AR87" s="12">
        <v>7257.044633261251</v>
      </c>
      <c r="AS87" s="12">
        <v>8034.5851296820993</v>
      </c>
      <c r="AT87" s="12">
        <v>7547.531577089575</v>
      </c>
      <c r="AU87" s="12">
        <v>7799.1159629925614</v>
      </c>
      <c r="AV87" s="12">
        <v>7547.531577089575</v>
      </c>
      <c r="AW87" s="12">
        <v>7799.1159629925614</v>
      </c>
      <c r="AX87" s="12">
        <v>7799.1159629925614</v>
      </c>
      <c r="AY87" s="12">
        <v>7547.531577089575</v>
      </c>
      <c r="AZ87" s="12">
        <v>7799.1159629925614</v>
      </c>
      <c r="BA87" s="12">
        <v>7547.531577089575</v>
      </c>
      <c r="BB87" s="12">
        <v>7799.1159629925614</v>
      </c>
      <c r="BC87" s="12">
        <v>7799.1159629925614</v>
      </c>
      <c r="BD87" s="12">
        <v>7044.3628052836038</v>
      </c>
      <c r="BE87" s="12">
        <v>7799.1159629925614</v>
      </c>
      <c r="BF87" s="12">
        <v>7593.4699864642034</v>
      </c>
      <c r="BG87" s="12">
        <v>7846.585652679677</v>
      </c>
      <c r="BH87" s="12">
        <v>7593.4699864642034</v>
      </c>
      <c r="BI87" s="12">
        <v>7846.585652679677</v>
      </c>
      <c r="BJ87" s="12">
        <v>7846.585652679677</v>
      </c>
      <c r="BK87" s="12">
        <v>7593.4699864642034</v>
      </c>
      <c r="BL87" s="12">
        <v>7846.585652679677</v>
      </c>
      <c r="BM87" s="12">
        <v>7593.4699864642034</v>
      </c>
      <c r="BN87" s="12">
        <v>7846.585652679677</v>
      </c>
      <c r="BO87" s="12">
        <v>7846.585652679677</v>
      </c>
      <c r="BP87" s="12">
        <v>7340.3543202487299</v>
      </c>
      <c r="BQ87" s="12">
        <v>7846.585652679677</v>
      </c>
      <c r="BR87" s="12">
        <v>6445.368036914062</v>
      </c>
      <c r="BS87" s="12">
        <v>6660.2136381445307</v>
      </c>
      <c r="BT87" s="12">
        <v>6445.368036914062</v>
      </c>
      <c r="BU87" s="12">
        <v>6660.2136381445307</v>
      </c>
      <c r="BV87" s="12">
        <v>6660.2136381445307</v>
      </c>
      <c r="BW87" s="12">
        <v>6445.368036914062</v>
      </c>
      <c r="BX87" s="12">
        <v>6660.2136381445307</v>
      </c>
      <c r="BY87" s="12">
        <v>6445.368036914062</v>
      </c>
      <c r="BZ87" s="12">
        <v>6660.2136381445307</v>
      </c>
      <c r="CA87" s="12">
        <v>6660.2136381445307</v>
      </c>
      <c r="CB87" s="12">
        <v>6015.6768344531247</v>
      </c>
      <c r="CC87" s="12">
        <v>6660.2136381445307</v>
      </c>
      <c r="CD87" s="12">
        <v>6231.5709823523102</v>
      </c>
      <c r="CE87" s="12">
        <v>6439.2900150973874</v>
      </c>
      <c r="CF87" s="12">
        <v>6231.5709823523102</v>
      </c>
      <c r="CG87" s="12">
        <v>6439.2900150973874</v>
      </c>
      <c r="CH87" s="12">
        <v>6439.2900150973874</v>
      </c>
      <c r="CI87" s="12">
        <v>6231.5709823523102</v>
      </c>
      <c r="CJ87" s="12">
        <v>6439.2900150973874</v>
      </c>
      <c r="CK87" s="12">
        <v>6231.5709823523102</v>
      </c>
      <c r="CL87" s="12">
        <v>6439.2900150973874</v>
      </c>
      <c r="CM87" s="12">
        <v>6439.2900150973874</v>
      </c>
      <c r="CN87" s="12">
        <v>5816.132916862156</v>
      </c>
      <c r="CO87" s="12">
        <v>6439.2900150973874</v>
      </c>
      <c r="CP87" s="12">
        <v>5967.0713999999998</v>
      </c>
      <c r="CQ87" s="12">
        <v>6165.9737800000003</v>
      </c>
      <c r="CR87" s="12">
        <v>5967.0713999999998</v>
      </c>
      <c r="CS87" s="12">
        <v>6165.9737800000003</v>
      </c>
      <c r="CT87" s="12">
        <v>6165.9737800000003</v>
      </c>
      <c r="CU87" s="12">
        <v>5967.0713999999998</v>
      </c>
      <c r="CV87" s="12">
        <v>6165.9737800000003</v>
      </c>
      <c r="CW87" s="12">
        <v>4375.8523599999999</v>
      </c>
    </row>
    <row r="88" spans="1:101" x14ac:dyDescent="0.3">
      <c r="A88" s="22"/>
      <c r="B88" s="22"/>
      <c r="C88" s="13" t="s">
        <v>99</v>
      </c>
      <c r="D88" s="5" t="s">
        <v>6</v>
      </c>
      <c r="E88" s="14">
        <f>+SUM(G88:CW88)</f>
        <v>69231035.822773412</v>
      </c>
      <c r="G88" s="15">
        <f>G85*G3</f>
        <v>0</v>
      </c>
      <c r="H88" s="15">
        <f t="shared" ref="H88" si="98">H85*H3</f>
        <v>0</v>
      </c>
      <c r="I88" s="15">
        <v>24698901.280000001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558486</v>
      </c>
      <c r="P88" s="15">
        <v>577102.20000000007</v>
      </c>
      <c r="Q88" s="15">
        <v>558486</v>
      </c>
      <c r="R88" s="15">
        <v>577102.20000000007</v>
      </c>
      <c r="S88" s="15">
        <v>577102.20000000007</v>
      </c>
      <c r="T88" s="15">
        <v>539869.80000000005</v>
      </c>
      <c r="U88" s="15">
        <v>577102.20000000007</v>
      </c>
      <c r="V88" s="15">
        <v>750577.72024828766</v>
      </c>
      <c r="W88" s="15">
        <v>775596.97758989723</v>
      </c>
      <c r="X88" s="15">
        <v>750577.72024828766</v>
      </c>
      <c r="Y88" s="15">
        <v>775596.97758989723</v>
      </c>
      <c r="Z88" s="15">
        <v>775596.97758989723</v>
      </c>
      <c r="AA88" s="15">
        <v>750577.72024828766</v>
      </c>
      <c r="AB88" s="15">
        <v>775596.97758989723</v>
      </c>
      <c r="AC88" s="15">
        <v>750577.72024828766</v>
      </c>
      <c r="AD88" s="15">
        <v>775596.97758989723</v>
      </c>
      <c r="AE88" s="15">
        <v>775596.97758989723</v>
      </c>
      <c r="AF88" s="15">
        <v>700539.20556506841</v>
      </c>
      <c r="AG88" s="15">
        <v>775596.97758989723</v>
      </c>
      <c r="AH88" s="15">
        <v>879750.78138377587</v>
      </c>
      <c r="AI88" s="15">
        <v>909075.80742990167</v>
      </c>
      <c r="AJ88" s="15">
        <v>879750.78138377587</v>
      </c>
      <c r="AK88" s="15">
        <v>909075.80742990167</v>
      </c>
      <c r="AL88" s="15">
        <v>909075.80742990167</v>
      </c>
      <c r="AM88" s="15">
        <v>879750.78138377587</v>
      </c>
      <c r="AN88" s="15">
        <v>909075.80742990167</v>
      </c>
      <c r="AO88" s="15">
        <v>879750.78138377587</v>
      </c>
      <c r="AP88" s="15">
        <v>909075.80742990167</v>
      </c>
      <c r="AQ88" s="15">
        <v>909075.80742990167</v>
      </c>
      <c r="AR88" s="15">
        <v>821100.72929152416</v>
      </c>
      <c r="AS88" s="15">
        <v>909075.80742990167</v>
      </c>
      <c r="AT88" s="15">
        <v>809119.81181506836</v>
      </c>
      <c r="AU88" s="15">
        <v>836090.47220890399</v>
      </c>
      <c r="AV88" s="15">
        <v>809119.81181506836</v>
      </c>
      <c r="AW88" s="15">
        <v>836090.47220890399</v>
      </c>
      <c r="AX88" s="15">
        <v>836090.47220890399</v>
      </c>
      <c r="AY88" s="15">
        <v>809119.81181506836</v>
      </c>
      <c r="AZ88" s="15">
        <v>836090.47220890399</v>
      </c>
      <c r="BA88" s="15">
        <v>809119.81181506836</v>
      </c>
      <c r="BB88" s="15">
        <v>836090.47220890399</v>
      </c>
      <c r="BC88" s="15">
        <v>836090.47220890399</v>
      </c>
      <c r="BD88" s="15">
        <v>755178.4910273971</v>
      </c>
      <c r="BE88" s="15">
        <v>836090.47220890399</v>
      </c>
      <c r="BF88" s="15">
        <v>512538.31557377038</v>
      </c>
      <c r="BG88" s="15">
        <v>529622.92609289603</v>
      </c>
      <c r="BH88" s="15">
        <v>512538.31557377038</v>
      </c>
      <c r="BI88" s="15">
        <v>529622.92609289603</v>
      </c>
      <c r="BJ88" s="15">
        <v>529622.92609289603</v>
      </c>
      <c r="BK88" s="15">
        <v>512538.31557377038</v>
      </c>
      <c r="BL88" s="15">
        <v>529622.92609289603</v>
      </c>
      <c r="BM88" s="15">
        <v>512538.31557377038</v>
      </c>
      <c r="BN88" s="15">
        <v>529622.92609289603</v>
      </c>
      <c r="BO88" s="15">
        <v>529622.92609289603</v>
      </c>
      <c r="BP88" s="15">
        <v>495453.70505464473</v>
      </c>
      <c r="BQ88" s="15">
        <v>529622.92609289603</v>
      </c>
      <c r="BR88" s="15">
        <v>253299.58664383483</v>
      </c>
      <c r="BS88" s="15">
        <v>261742.90619862932</v>
      </c>
      <c r="BT88" s="15">
        <v>253299.58664383483</v>
      </c>
      <c r="BU88" s="15">
        <v>261742.90619862932</v>
      </c>
      <c r="BV88" s="15">
        <v>261742.90619862932</v>
      </c>
      <c r="BW88" s="15">
        <v>253299.58664383483</v>
      </c>
      <c r="BX88" s="15">
        <v>261742.90619862932</v>
      </c>
      <c r="BY88" s="15">
        <v>253299.58664383483</v>
      </c>
      <c r="BZ88" s="15">
        <v>261742.90619862932</v>
      </c>
      <c r="CA88" s="15">
        <v>261742.90619862932</v>
      </c>
      <c r="CB88" s="15">
        <v>236412.94753424585</v>
      </c>
      <c r="CC88" s="15">
        <v>261742.90619862932</v>
      </c>
      <c r="CD88" s="15">
        <v>88692.195205477867</v>
      </c>
      <c r="CE88" s="15">
        <v>91648.60171232713</v>
      </c>
      <c r="CF88" s="15">
        <v>88692.195205477867</v>
      </c>
      <c r="CG88" s="15">
        <v>91648.60171232713</v>
      </c>
      <c r="CH88" s="15">
        <v>91648.60171232713</v>
      </c>
      <c r="CI88" s="15">
        <v>88692.195205477867</v>
      </c>
      <c r="CJ88" s="15">
        <v>91648.60171232713</v>
      </c>
      <c r="CK88" s="15">
        <v>88692.195205477867</v>
      </c>
      <c r="CL88" s="15">
        <v>91648.60171232713</v>
      </c>
      <c r="CM88" s="15">
        <v>91648.60171232713</v>
      </c>
      <c r="CN88" s="15">
        <v>82779.382191779339</v>
      </c>
      <c r="CO88" s="15">
        <v>91648.60171232713</v>
      </c>
      <c r="CP88" s="15">
        <v>60135</v>
      </c>
      <c r="CQ88" s="15">
        <v>62139.5</v>
      </c>
      <c r="CR88" s="15">
        <v>60135</v>
      </c>
      <c r="CS88" s="15">
        <v>62139.5</v>
      </c>
      <c r="CT88" s="15">
        <v>62139.5</v>
      </c>
      <c r="CU88" s="15">
        <v>60135</v>
      </c>
      <c r="CV88" s="15">
        <v>62139.5</v>
      </c>
      <c r="CW88" s="15">
        <v>44099</v>
      </c>
    </row>
    <row r="90" spans="1:101" ht="14.5" x14ac:dyDescent="0.35">
      <c r="C90" s="9" t="s">
        <v>2</v>
      </c>
      <c r="D90" s="17" t="s">
        <v>7</v>
      </c>
      <c r="E90" s="52"/>
      <c r="F90"/>
      <c r="G90" s="53">
        <v>70</v>
      </c>
      <c r="H90" s="52">
        <f t="shared" ref="H90:AM90" si="99">$G$90</f>
        <v>70</v>
      </c>
      <c r="I90" s="52">
        <f t="shared" si="99"/>
        <v>70</v>
      </c>
      <c r="J90" s="52">
        <f t="shared" si="99"/>
        <v>70</v>
      </c>
      <c r="K90" s="52">
        <f t="shared" si="99"/>
        <v>70</v>
      </c>
      <c r="L90" s="52">
        <f t="shared" si="99"/>
        <v>70</v>
      </c>
      <c r="M90" s="52">
        <f t="shared" si="99"/>
        <v>70</v>
      </c>
      <c r="N90" s="52">
        <f t="shared" si="99"/>
        <v>70</v>
      </c>
      <c r="O90" s="52">
        <f t="shared" si="99"/>
        <v>70</v>
      </c>
      <c r="P90" s="52">
        <f t="shared" si="99"/>
        <v>70</v>
      </c>
      <c r="Q90" s="52">
        <f t="shared" si="99"/>
        <v>70</v>
      </c>
      <c r="R90" s="52">
        <f t="shared" si="99"/>
        <v>70</v>
      </c>
      <c r="S90" s="52">
        <f t="shared" si="99"/>
        <v>70</v>
      </c>
      <c r="T90" s="52">
        <f t="shared" si="99"/>
        <v>70</v>
      </c>
      <c r="U90" s="52">
        <f t="shared" si="99"/>
        <v>70</v>
      </c>
      <c r="V90" s="52">
        <f t="shared" si="99"/>
        <v>70</v>
      </c>
      <c r="W90" s="52">
        <f t="shared" si="99"/>
        <v>70</v>
      </c>
      <c r="X90" s="52">
        <f t="shared" si="99"/>
        <v>70</v>
      </c>
      <c r="Y90" s="52">
        <f t="shared" si="99"/>
        <v>70</v>
      </c>
      <c r="Z90" s="52">
        <f t="shared" si="99"/>
        <v>70</v>
      </c>
      <c r="AA90" s="52">
        <f t="shared" si="99"/>
        <v>70</v>
      </c>
      <c r="AB90" s="52">
        <f t="shared" si="99"/>
        <v>70</v>
      </c>
      <c r="AC90" s="52">
        <f t="shared" si="99"/>
        <v>70</v>
      </c>
      <c r="AD90" s="52">
        <f t="shared" si="99"/>
        <v>70</v>
      </c>
      <c r="AE90" s="52">
        <f t="shared" si="99"/>
        <v>70</v>
      </c>
      <c r="AF90" s="52">
        <f t="shared" si="99"/>
        <v>70</v>
      </c>
      <c r="AG90" s="52">
        <f t="shared" si="99"/>
        <v>70</v>
      </c>
      <c r="AH90" s="52">
        <f t="shared" si="99"/>
        <v>70</v>
      </c>
      <c r="AI90" s="52">
        <f t="shared" si="99"/>
        <v>70</v>
      </c>
      <c r="AJ90" s="52">
        <f t="shared" si="99"/>
        <v>70</v>
      </c>
      <c r="AK90" s="52">
        <f t="shared" si="99"/>
        <v>70</v>
      </c>
      <c r="AL90" s="52">
        <f t="shared" si="99"/>
        <v>70</v>
      </c>
      <c r="AM90" s="52">
        <f t="shared" si="99"/>
        <v>70</v>
      </c>
      <c r="AN90" s="52">
        <f t="shared" ref="AN90:BS90" si="100">$G$90</f>
        <v>70</v>
      </c>
      <c r="AO90" s="52">
        <f t="shared" si="100"/>
        <v>70</v>
      </c>
      <c r="AP90" s="52">
        <f t="shared" si="100"/>
        <v>70</v>
      </c>
      <c r="AQ90" s="52">
        <f t="shared" si="100"/>
        <v>70</v>
      </c>
      <c r="AR90" s="52">
        <f t="shared" si="100"/>
        <v>70</v>
      </c>
      <c r="AS90" s="52">
        <f t="shared" si="100"/>
        <v>70</v>
      </c>
      <c r="AT90" s="52">
        <f t="shared" si="100"/>
        <v>70</v>
      </c>
      <c r="AU90" s="52">
        <f t="shared" si="100"/>
        <v>70</v>
      </c>
      <c r="AV90" s="52">
        <f t="shared" si="100"/>
        <v>70</v>
      </c>
      <c r="AW90" s="52">
        <f t="shared" si="100"/>
        <v>70</v>
      </c>
      <c r="AX90" s="52">
        <f t="shared" si="100"/>
        <v>70</v>
      </c>
      <c r="AY90" s="52">
        <f t="shared" si="100"/>
        <v>70</v>
      </c>
      <c r="AZ90" s="52">
        <f t="shared" si="100"/>
        <v>70</v>
      </c>
      <c r="BA90" s="52">
        <f t="shared" si="100"/>
        <v>70</v>
      </c>
      <c r="BB90" s="52">
        <f t="shared" si="100"/>
        <v>70</v>
      </c>
      <c r="BC90" s="52">
        <f t="shared" si="100"/>
        <v>70</v>
      </c>
      <c r="BD90" s="52">
        <f t="shared" si="100"/>
        <v>70</v>
      </c>
      <c r="BE90" s="52">
        <f t="shared" si="100"/>
        <v>70</v>
      </c>
      <c r="BF90" s="52">
        <f t="shared" si="100"/>
        <v>70</v>
      </c>
      <c r="BG90" s="52">
        <f t="shared" si="100"/>
        <v>70</v>
      </c>
      <c r="BH90" s="52">
        <f t="shared" si="100"/>
        <v>70</v>
      </c>
      <c r="BI90" s="52">
        <f t="shared" si="100"/>
        <v>70</v>
      </c>
      <c r="BJ90" s="52">
        <f t="shared" si="100"/>
        <v>70</v>
      </c>
      <c r="BK90" s="52">
        <f t="shared" si="100"/>
        <v>70</v>
      </c>
      <c r="BL90" s="52">
        <f t="shared" si="100"/>
        <v>70</v>
      </c>
      <c r="BM90" s="52">
        <f t="shared" si="100"/>
        <v>70</v>
      </c>
      <c r="BN90" s="52">
        <f t="shared" si="100"/>
        <v>70</v>
      </c>
      <c r="BO90" s="52">
        <f t="shared" si="100"/>
        <v>70</v>
      </c>
      <c r="BP90" s="52">
        <f t="shared" si="100"/>
        <v>70</v>
      </c>
      <c r="BQ90" s="52">
        <f t="shared" si="100"/>
        <v>70</v>
      </c>
      <c r="BR90" s="52">
        <f t="shared" si="100"/>
        <v>70</v>
      </c>
      <c r="BS90" s="52">
        <f t="shared" si="100"/>
        <v>70</v>
      </c>
      <c r="BT90" s="52">
        <f t="shared" ref="BT90:CW90" si="101">$G$90</f>
        <v>70</v>
      </c>
      <c r="BU90" s="52">
        <f t="shared" si="101"/>
        <v>70</v>
      </c>
      <c r="BV90" s="52">
        <f t="shared" si="101"/>
        <v>70</v>
      </c>
      <c r="BW90" s="52">
        <f t="shared" si="101"/>
        <v>70</v>
      </c>
      <c r="BX90" s="52">
        <f t="shared" si="101"/>
        <v>70</v>
      </c>
      <c r="BY90" s="52">
        <f t="shared" si="101"/>
        <v>70</v>
      </c>
      <c r="BZ90" s="52">
        <f t="shared" si="101"/>
        <v>70</v>
      </c>
      <c r="CA90" s="52">
        <f t="shared" si="101"/>
        <v>70</v>
      </c>
      <c r="CB90" s="52">
        <f t="shared" si="101"/>
        <v>70</v>
      </c>
      <c r="CC90" s="52">
        <f t="shared" si="101"/>
        <v>70</v>
      </c>
      <c r="CD90" s="52">
        <f t="shared" si="101"/>
        <v>70</v>
      </c>
      <c r="CE90" s="52">
        <f t="shared" si="101"/>
        <v>70</v>
      </c>
      <c r="CF90" s="52">
        <f t="shared" si="101"/>
        <v>70</v>
      </c>
      <c r="CG90" s="52">
        <f t="shared" si="101"/>
        <v>70</v>
      </c>
      <c r="CH90" s="52">
        <f t="shared" si="101"/>
        <v>70</v>
      </c>
      <c r="CI90" s="52">
        <f t="shared" si="101"/>
        <v>70</v>
      </c>
      <c r="CJ90" s="52">
        <f t="shared" si="101"/>
        <v>70</v>
      </c>
      <c r="CK90" s="52">
        <f t="shared" si="101"/>
        <v>70</v>
      </c>
      <c r="CL90" s="52">
        <f t="shared" si="101"/>
        <v>70</v>
      </c>
      <c r="CM90" s="52">
        <f t="shared" si="101"/>
        <v>70</v>
      </c>
      <c r="CN90" s="52">
        <f t="shared" si="101"/>
        <v>70</v>
      </c>
      <c r="CO90" s="52">
        <f t="shared" si="101"/>
        <v>70</v>
      </c>
      <c r="CP90" s="52">
        <f t="shared" si="101"/>
        <v>70</v>
      </c>
      <c r="CQ90" s="52">
        <f t="shared" si="101"/>
        <v>70</v>
      </c>
      <c r="CR90" s="52">
        <f t="shared" si="101"/>
        <v>70</v>
      </c>
      <c r="CS90" s="52">
        <f t="shared" si="101"/>
        <v>70</v>
      </c>
      <c r="CT90" s="52">
        <f t="shared" si="101"/>
        <v>70</v>
      </c>
      <c r="CU90" s="52">
        <f t="shared" si="101"/>
        <v>70</v>
      </c>
      <c r="CV90" s="52">
        <f t="shared" si="101"/>
        <v>70</v>
      </c>
      <c r="CW90" s="52">
        <f t="shared" si="101"/>
        <v>70</v>
      </c>
    </row>
    <row r="91" spans="1:101" ht="14.5" x14ac:dyDescent="0.35">
      <c r="C91" s="9" t="s">
        <v>3</v>
      </c>
      <c r="D91" s="17" t="s">
        <v>90</v>
      </c>
      <c r="E91" s="10">
        <f>G91*82</f>
        <v>738</v>
      </c>
      <c r="F91"/>
      <c r="G91" s="16">
        <v>9</v>
      </c>
      <c r="H91" s="11">
        <f t="shared" ref="H91:AM91" si="102">$G$91</f>
        <v>9</v>
      </c>
      <c r="I91" s="11">
        <f t="shared" si="102"/>
        <v>9</v>
      </c>
      <c r="J91" s="11">
        <f t="shared" si="102"/>
        <v>9</v>
      </c>
      <c r="K91" s="11">
        <f t="shared" si="102"/>
        <v>9</v>
      </c>
      <c r="L91" s="11">
        <f t="shared" si="102"/>
        <v>9</v>
      </c>
      <c r="M91" s="11">
        <f t="shared" si="102"/>
        <v>9</v>
      </c>
      <c r="N91" s="11">
        <f t="shared" si="102"/>
        <v>9</v>
      </c>
      <c r="O91" s="11">
        <f t="shared" si="102"/>
        <v>9</v>
      </c>
      <c r="P91" s="11">
        <f t="shared" si="102"/>
        <v>9</v>
      </c>
      <c r="Q91" s="11">
        <f t="shared" si="102"/>
        <v>9</v>
      </c>
      <c r="R91" s="11">
        <f t="shared" si="102"/>
        <v>9</v>
      </c>
      <c r="S91" s="11">
        <f t="shared" si="102"/>
        <v>9</v>
      </c>
      <c r="T91" s="11">
        <f t="shared" si="102"/>
        <v>9</v>
      </c>
      <c r="U91" s="11">
        <f t="shared" si="102"/>
        <v>9</v>
      </c>
      <c r="V91" s="11">
        <f t="shared" si="102"/>
        <v>9</v>
      </c>
      <c r="W91" s="11">
        <f t="shared" si="102"/>
        <v>9</v>
      </c>
      <c r="X91" s="11">
        <f t="shared" si="102"/>
        <v>9</v>
      </c>
      <c r="Y91" s="11">
        <f t="shared" si="102"/>
        <v>9</v>
      </c>
      <c r="Z91" s="11">
        <f t="shared" si="102"/>
        <v>9</v>
      </c>
      <c r="AA91" s="11">
        <f t="shared" si="102"/>
        <v>9</v>
      </c>
      <c r="AB91" s="11">
        <f t="shared" si="102"/>
        <v>9</v>
      </c>
      <c r="AC91" s="11">
        <f t="shared" si="102"/>
        <v>9</v>
      </c>
      <c r="AD91" s="11">
        <f t="shared" si="102"/>
        <v>9</v>
      </c>
      <c r="AE91" s="11">
        <f t="shared" si="102"/>
        <v>9</v>
      </c>
      <c r="AF91" s="11">
        <f t="shared" si="102"/>
        <v>9</v>
      </c>
      <c r="AG91" s="11">
        <f t="shared" si="102"/>
        <v>9</v>
      </c>
      <c r="AH91" s="11">
        <f t="shared" si="102"/>
        <v>9</v>
      </c>
      <c r="AI91" s="11">
        <f t="shared" si="102"/>
        <v>9</v>
      </c>
      <c r="AJ91" s="11">
        <f t="shared" si="102"/>
        <v>9</v>
      </c>
      <c r="AK91" s="11">
        <f t="shared" si="102"/>
        <v>9</v>
      </c>
      <c r="AL91" s="11">
        <f t="shared" si="102"/>
        <v>9</v>
      </c>
      <c r="AM91" s="11">
        <f t="shared" si="102"/>
        <v>9</v>
      </c>
      <c r="AN91" s="11">
        <f t="shared" ref="AN91:BS91" si="103">$G$91</f>
        <v>9</v>
      </c>
      <c r="AO91" s="11">
        <f t="shared" si="103"/>
        <v>9</v>
      </c>
      <c r="AP91" s="11">
        <f t="shared" si="103"/>
        <v>9</v>
      </c>
      <c r="AQ91" s="11">
        <f t="shared" si="103"/>
        <v>9</v>
      </c>
      <c r="AR91" s="11">
        <f t="shared" si="103"/>
        <v>9</v>
      </c>
      <c r="AS91" s="11">
        <f t="shared" si="103"/>
        <v>9</v>
      </c>
      <c r="AT91" s="11">
        <f t="shared" si="103"/>
        <v>9</v>
      </c>
      <c r="AU91" s="11">
        <f t="shared" si="103"/>
        <v>9</v>
      </c>
      <c r="AV91" s="11">
        <f t="shared" si="103"/>
        <v>9</v>
      </c>
      <c r="AW91" s="11">
        <f t="shared" si="103"/>
        <v>9</v>
      </c>
      <c r="AX91" s="11">
        <f t="shared" si="103"/>
        <v>9</v>
      </c>
      <c r="AY91" s="11">
        <f t="shared" si="103"/>
        <v>9</v>
      </c>
      <c r="AZ91" s="11">
        <f t="shared" si="103"/>
        <v>9</v>
      </c>
      <c r="BA91" s="11">
        <f t="shared" si="103"/>
        <v>9</v>
      </c>
      <c r="BB91" s="11">
        <f t="shared" si="103"/>
        <v>9</v>
      </c>
      <c r="BC91" s="11">
        <f t="shared" si="103"/>
        <v>9</v>
      </c>
      <c r="BD91" s="11">
        <f t="shared" si="103"/>
        <v>9</v>
      </c>
      <c r="BE91" s="11">
        <f t="shared" si="103"/>
        <v>9</v>
      </c>
      <c r="BF91" s="11">
        <f t="shared" si="103"/>
        <v>9</v>
      </c>
      <c r="BG91" s="11">
        <f t="shared" si="103"/>
        <v>9</v>
      </c>
      <c r="BH91" s="11">
        <f t="shared" si="103"/>
        <v>9</v>
      </c>
      <c r="BI91" s="11">
        <f t="shared" si="103"/>
        <v>9</v>
      </c>
      <c r="BJ91" s="11">
        <f t="shared" si="103"/>
        <v>9</v>
      </c>
      <c r="BK91" s="11">
        <f t="shared" si="103"/>
        <v>9</v>
      </c>
      <c r="BL91" s="11">
        <f t="shared" si="103"/>
        <v>9</v>
      </c>
      <c r="BM91" s="11">
        <f t="shared" si="103"/>
        <v>9</v>
      </c>
      <c r="BN91" s="11">
        <f t="shared" si="103"/>
        <v>9</v>
      </c>
      <c r="BO91" s="11">
        <f t="shared" si="103"/>
        <v>9</v>
      </c>
      <c r="BP91" s="11">
        <f t="shared" si="103"/>
        <v>9</v>
      </c>
      <c r="BQ91" s="11">
        <f t="shared" si="103"/>
        <v>9</v>
      </c>
      <c r="BR91" s="11">
        <f t="shared" si="103"/>
        <v>9</v>
      </c>
      <c r="BS91" s="11">
        <f t="shared" si="103"/>
        <v>9</v>
      </c>
      <c r="BT91" s="11">
        <f t="shared" ref="BT91:CW91" si="104">$G$91</f>
        <v>9</v>
      </c>
      <c r="BU91" s="11">
        <f t="shared" si="104"/>
        <v>9</v>
      </c>
      <c r="BV91" s="11">
        <f t="shared" si="104"/>
        <v>9</v>
      </c>
      <c r="BW91" s="11">
        <f t="shared" si="104"/>
        <v>9</v>
      </c>
      <c r="BX91" s="11">
        <f t="shared" si="104"/>
        <v>9</v>
      </c>
      <c r="BY91" s="11">
        <f t="shared" si="104"/>
        <v>9</v>
      </c>
      <c r="BZ91" s="11">
        <f t="shared" si="104"/>
        <v>9</v>
      </c>
      <c r="CA91" s="11">
        <f t="shared" si="104"/>
        <v>9</v>
      </c>
      <c r="CB91" s="11">
        <f t="shared" si="104"/>
        <v>9</v>
      </c>
      <c r="CC91" s="11">
        <f t="shared" si="104"/>
        <v>9</v>
      </c>
      <c r="CD91" s="11">
        <f t="shared" si="104"/>
        <v>9</v>
      </c>
      <c r="CE91" s="11">
        <f t="shared" si="104"/>
        <v>9</v>
      </c>
      <c r="CF91" s="11">
        <f t="shared" si="104"/>
        <v>9</v>
      </c>
      <c r="CG91" s="11">
        <f t="shared" si="104"/>
        <v>9</v>
      </c>
      <c r="CH91" s="11">
        <f t="shared" si="104"/>
        <v>9</v>
      </c>
      <c r="CI91" s="11">
        <f t="shared" si="104"/>
        <v>9</v>
      </c>
      <c r="CJ91" s="11">
        <f t="shared" si="104"/>
        <v>9</v>
      </c>
      <c r="CK91" s="11">
        <f t="shared" si="104"/>
        <v>9</v>
      </c>
      <c r="CL91" s="11">
        <f t="shared" si="104"/>
        <v>9</v>
      </c>
      <c r="CM91" s="11">
        <f t="shared" si="104"/>
        <v>9</v>
      </c>
      <c r="CN91" s="11">
        <f t="shared" si="104"/>
        <v>9</v>
      </c>
      <c r="CO91" s="11">
        <f t="shared" si="104"/>
        <v>9</v>
      </c>
      <c r="CP91" s="11">
        <f t="shared" si="104"/>
        <v>9</v>
      </c>
      <c r="CQ91" s="11">
        <f t="shared" si="104"/>
        <v>9</v>
      </c>
      <c r="CR91" s="11">
        <f t="shared" si="104"/>
        <v>9</v>
      </c>
      <c r="CS91" s="11">
        <f t="shared" si="104"/>
        <v>9</v>
      </c>
      <c r="CT91" s="11">
        <f t="shared" si="104"/>
        <v>9</v>
      </c>
      <c r="CU91" s="11">
        <f t="shared" si="104"/>
        <v>9</v>
      </c>
      <c r="CV91" s="11">
        <f t="shared" si="104"/>
        <v>9</v>
      </c>
      <c r="CW91" s="11">
        <f t="shared" si="104"/>
        <v>9</v>
      </c>
    </row>
    <row r="92" spans="1:101" ht="14.5" x14ac:dyDescent="0.35">
      <c r="C92" s="9" t="s">
        <v>8</v>
      </c>
      <c r="D92" s="17" t="s">
        <v>9</v>
      </c>
      <c r="F92"/>
      <c r="G92" s="16">
        <v>82</v>
      </c>
      <c r="H92" s="10">
        <f t="shared" ref="H92:AM92" si="105">$G$92</f>
        <v>82</v>
      </c>
      <c r="I92" s="10">
        <f t="shared" si="105"/>
        <v>82</v>
      </c>
      <c r="J92" s="10">
        <f t="shared" si="105"/>
        <v>82</v>
      </c>
      <c r="K92" s="10">
        <f t="shared" si="105"/>
        <v>82</v>
      </c>
      <c r="L92" s="10">
        <f t="shared" si="105"/>
        <v>82</v>
      </c>
      <c r="M92" s="10">
        <f t="shared" si="105"/>
        <v>82</v>
      </c>
      <c r="N92" s="10">
        <f t="shared" si="105"/>
        <v>82</v>
      </c>
      <c r="O92" s="10">
        <f t="shared" si="105"/>
        <v>82</v>
      </c>
      <c r="P92" s="10">
        <f t="shared" si="105"/>
        <v>82</v>
      </c>
      <c r="Q92" s="10">
        <f t="shared" si="105"/>
        <v>82</v>
      </c>
      <c r="R92" s="10">
        <f t="shared" si="105"/>
        <v>82</v>
      </c>
      <c r="S92" s="10">
        <f t="shared" si="105"/>
        <v>82</v>
      </c>
      <c r="T92" s="10">
        <f t="shared" si="105"/>
        <v>82</v>
      </c>
      <c r="U92" s="10">
        <f t="shared" si="105"/>
        <v>82</v>
      </c>
      <c r="V92" s="10">
        <f t="shared" si="105"/>
        <v>82</v>
      </c>
      <c r="W92" s="10">
        <f t="shared" si="105"/>
        <v>82</v>
      </c>
      <c r="X92" s="10">
        <f t="shared" si="105"/>
        <v>82</v>
      </c>
      <c r="Y92" s="10">
        <f t="shared" si="105"/>
        <v>82</v>
      </c>
      <c r="Z92" s="10">
        <f t="shared" si="105"/>
        <v>82</v>
      </c>
      <c r="AA92" s="10">
        <f t="shared" si="105"/>
        <v>82</v>
      </c>
      <c r="AB92" s="10">
        <f t="shared" si="105"/>
        <v>82</v>
      </c>
      <c r="AC92" s="10">
        <f t="shared" si="105"/>
        <v>82</v>
      </c>
      <c r="AD92" s="10">
        <f t="shared" si="105"/>
        <v>82</v>
      </c>
      <c r="AE92" s="10">
        <f t="shared" si="105"/>
        <v>82</v>
      </c>
      <c r="AF92" s="10">
        <f t="shared" si="105"/>
        <v>82</v>
      </c>
      <c r="AG92" s="10">
        <f t="shared" si="105"/>
        <v>82</v>
      </c>
      <c r="AH92" s="10">
        <f t="shared" si="105"/>
        <v>82</v>
      </c>
      <c r="AI92" s="10">
        <f t="shared" si="105"/>
        <v>82</v>
      </c>
      <c r="AJ92" s="10">
        <f t="shared" si="105"/>
        <v>82</v>
      </c>
      <c r="AK92" s="10">
        <f t="shared" si="105"/>
        <v>82</v>
      </c>
      <c r="AL92" s="10">
        <f t="shared" si="105"/>
        <v>82</v>
      </c>
      <c r="AM92" s="10">
        <f t="shared" si="105"/>
        <v>82</v>
      </c>
      <c r="AN92" s="10">
        <f t="shared" ref="AN92:BS92" si="106">$G$92</f>
        <v>82</v>
      </c>
      <c r="AO92" s="10">
        <f t="shared" si="106"/>
        <v>82</v>
      </c>
      <c r="AP92" s="10">
        <f t="shared" si="106"/>
        <v>82</v>
      </c>
      <c r="AQ92" s="10">
        <f t="shared" si="106"/>
        <v>82</v>
      </c>
      <c r="AR92" s="10">
        <f t="shared" si="106"/>
        <v>82</v>
      </c>
      <c r="AS92" s="10">
        <f t="shared" si="106"/>
        <v>82</v>
      </c>
      <c r="AT92" s="10">
        <f t="shared" si="106"/>
        <v>82</v>
      </c>
      <c r="AU92" s="10">
        <f t="shared" si="106"/>
        <v>82</v>
      </c>
      <c r="AV92" s="10">
        <f t="shared" si="106"/>
        <v>82</v>
      </c>
      <c r="AW92" s="10">
        <f t="shared" si="106"/>
        <v>82</v>
      </c>
      <c r="AX92" s="10">
        <f t="shared" si="106"/>
        <v>82</v>
      </c>
      <c r="AY92" s="10">
        <f t="shared" si="106"/>
        <v>82</v>
      </c>
      <c r="AZ92" s="10">
        <f t="shared" si="106"/>
        <v>82</v>
      </c>
      <c r="BA92" s="10">
        <f t="shared" si="106"/>
        <v>82</v>
      </c>
      <c r="BB92" s="10">
        <f t="shared" si="106"/>
        <v>82</v>
      </c>
      <c r="BC92" s="10">
        <f t="shared" si="106"/>
        <v>82</v>
      </c>
      <c r="BD92" s="10">
        <f t="shared" si="106"/>
        <v>82</v>
      </c>
      <c r="BE92" s="10">
        <f t="shared" si="106"/>
        <v>82</v>
      </c>
      <c r="BF92" s="10">
        <f t="shared" si="106"/>
        <v>82</v>
      </c>
      <c r="BG92" s="10">
        <f t="shared" si="106"/>
        <v>82</v>
      </c>
      <c r="BH92" s="10">
        <f t="shared" si="106"/>
        <v>82</v>
      </c>
      <c r="BI92" s="10">
        <f t="shared" si="106"/>
        <v>82</v>
      </c>
      <c r="BJ92" s="10">
        <f t="shared" si="106"/>
        <v>82</v>
      </c>
      <c r="BK92" s="10">
        <f t="shared" si="106"/>
        <v>82</v>
      </c>
      <c r="BL92" s="10">
        <f t="shared" si="106"/>
        <v>82</v>
      </c>
      <c r="BM92" s="10">
        <f t="shared" si="106"/>
        <v>82</v>
      </c>
      <c r="BN92" s="10">
        <f t="shared" si="106"/>
        <v>82</v>
      </c>
      <c r="BO92" s="10">
        <f t="shared" si="106"/>
        <v>82</v>
      </c>
      <c r="BP92" s="10">
        <f t="shared" si="106"/>
        <v>82</v>
      </c>
      <c r="BQ92" s="10">
        <f t="shared" si="106"/>
        <v>82</v>
      </c>
      <c r="BR92" s="10">
        <f t="shared" si="106"/>
        <v>82</v>
      </c>
      <c r="BS92" s="10">
        <f t="shared" si="106"/>
        <v>82</v>
      </c>
      <c r="BT92" s="10">
        <f t="shared" ref="BT92:CW92" si="107">$G$92</f>
        <v>82</v>
      </c>
      <c r="BU92" s="10">
        <f t="shared" si="107"/>
        <v>82</v>
      </c>
      <c r="BV92" s="10">
        <f t="shared" si="107"/>
        <v>82</v>
      </c>
      <c r="BW92" s="10">
        <f t="shared" si="107"/>
        <v>82</v>
      </c>
      <c r="BX92" s="10">
        <f t="shared" si="107"/>
        <v>82</v>
      </c>
      <c r="BY92" s="10">
        <f t="shared" si="107"/>
        <v>82</v>
      </c>
      <c r="BZ92" s="10">
        <f t="shared" si="107"/>
        <v>82</v>
      </c>
      <c r="CA92" s="10">
        <f t="shared" si="107"/>
        <v>82</v>
      </c>
      <c r="CB92" s="10">
        <f t="shared" si="107"/>
        <v>82</v>
      </c>
      <c r="CC92" s="10">
        <f t="shared" si="107"/>
        <v>82</v>
      </c>
      <c r="CD92" s="10">
        <f t="shared" si="107"/>
        <v>82</v>
      </c>
      <c r="CE92" s="10">
        <f t="shared" si="107"/>
        <v>82</v>
      </c>
      <c r="CF92" s="10">
        <f t="shared" si="107"/>
        <v>82</v>
      </c>
      <c r="CG92" s="10">
        <f t="shared" si="107"/>
        <v>82</v>
      </c>
      <c r="CH92" s="10">
        <f t="shared" si="107"/>
        <v>82</v>
      </c>
      <c r="CI92" s="10">
        <f t="shared" si="107"/>
        <v>82</v>
      </c>
      <c r="CJ92" s="10">
        <f t="shared" si="107"/>
        <v>82</v>
      </c>
      <c r="CK92" s="10">
        <f t="shared" si="107"/>
        <v>82</v>
      </c>
      <c r="CL92" s="10">
        <f t="shared" si="107"/>
        <v>82</v>
      </c>
      <c r="CM92" s="10">
        <f t="shared" si="107"/>
        <v>82</v>
      </c>
      <c r="CN92" s="10">
        <f t="shared" si="107"/>
        <v>82</v>
      </c>
      <c r="CO92" s="10">
        <f t="shared" si="107"/>
        <v>82</v>
      </c>
      <c r="CP92" s="10">
        <f t="shared" si="107"/>
        <v>82</v>
      </c>
      <c r="CQ92" s="10">
        <f t="shared" si="107"/>
        <v>82</v>
      </c>
      <c r="CR92" s="10">
        <f t="shared" si="107"/>
        <v>82</v>
      </c>
      <c r="CS92" s="10">
        <f t="shared" si="107"/>
        <v>82</v>
      </c>
      <c r="CT92" s="10">
        <f t="shared" si="107"/>
        <v>82</v>
      </c>
      <c r="CU92" s="10">
        <f t="shared" si="107"/>
        <v>82</v>
      </c>
      <c r="CV92" s="10">
        <f t="shared" si="107"/>
        <v>82</v>
      </c>
      <c r="CW92" s="10">
        <f t="shared" si="107"/>
        <v>82</v>
      </c>
    </row>
    <row r="93" spans="1:101" ht="14.5" x14ac:dyDescent="0.35">
      <c r="C93" s="9" t="s">
        <v>18</v>
      </c>
      <c r="D93" s="17" t="s">
        <v>17</v>
      </c>
      <c r="F93"/>
      <c r="G93" s="12">
        <v>900</v>
      </c>
      <c r="H93" s="11">
        <f t="shared" ref="H93:AM93" si="108">G93</f>
        <v>900</v>
      </c>
      <c r="I93" s="11">
        <f t="shared" si="108"/>
        <v>900</v>
      </c>
      <c r="J93" s="11">
        <f t="shared" si="108"/>
        <v>900</v>
      </c>
      <c r="K93" s="11">
        <f t="shared" si="108"/>
        <v>900</v>
      </c>
      <c r="L93" s="11">
        <f t="shared" si="108"/>
        <v>900</v>
      </c>
      <c r="M93" s="11">
        <f t="shared" si="108"/>
        <v>900</v>
      </c>
      <c r="N93" s="11">
        <f t="shared" si="108"/>
        <v>900</v>
      </c>
      <c r="O93" s="11">
        <f t="shared" si="108"/>
        <v>900</v>
      </c>
      <c r="P93" s="11">
        <f t="shared" si="108"/>
        <v>900</v>
      </c>
      <c r="Q93" s="11">
        <f t="shared" si="108"/>
        <v>900</v>
      </c>
      <c r="R93" s="11">
        <f t="shared" si="108"/>
        <v>900</v>
      </c>
      <c r="S93" s="11">
        <f t="shared" si="108"/>
        <v>900</v>
      </c>
      <c r="T93" s="11">
        <f t="shared" si="108"/>
        <v>900</v>
      </c>
      <c r="U93" s="11">
        <f t="shared" si="108"/>
        <v>900</v>
      </c>
      <c r="V93" s="11">
        <f t="shared" si="108"/>
        <v>900</v>
      </c>
      <c r="W93" s="11">
        <f t="shared" si="108"/>
        <v>900</v>
      </c>
      <c r="X93" s="11">
        <f t="shared" si="108"/>
        <v>900</v>
      </c>
      <c r="Y93" s="11">
        <f t="shared" si="108"/>
        <v>900</v>
      </c>
      <c r="Z93" s="11">
        <f t="shared" si="108"/>
        <v>900</v>
      </c>
      <c r="AA93" s="11">
        <f t="shared" si="108"/>
        <v>900</v>
      </c>
      <c r="AB93" s="11">
        <f t="shared" si="108"/>
        <v>900</v>
      </c>
      <c r="AC93" s="11">
        <f t="shared" si="108"/>
        <v>900</v>
      </c>
      <c r="AD93" s="11">
        <f t="shared" si="108"/>
        <v>900</v>
      </c>
      <c r="AE93" s="11">
        <f t="shared" si="108"/>
        <v>900</v>
      </c>
      <c r="AF93" s="11">
        <f t="shared" si="108"/>
        <v>900</v>
      </c>
      <c r="AG93" s="11">
        <f t="shared" si="108"/>
        <v>900</v>
      </c>
      <c r="AH93" s="11">
        <f t="shared" si="108"/>
        <v>900</v>
      </c>
      <c r="AI93" s="11">
        <f t="shared" si="108"/>
        <v>900</v>
      </c>
      <c r="AJ93" s="11">
        <f t="shared" si="108"/>
        <v>900</v>
      </c>
      <c r="AK93" s="11">
        <f t="shared" si="108"/>
        <v>900</v>
      </c>
      <c r="AL93" s="11">
        <f t="shared" si="108"/>
        <v>900</v>
      </c>
      <c r="AM93" s="11">
        <f t="shared" si="108"/>
        <v>900</v>
      </c>
      <c r="AN93" s="11">
        <f t="shared" ref="AN93:BS93" si="109">AM93</f>
        <v>900</v>
      </c>
      <c r="AO93" s="11">
        <f t="shared" si="109"/>
        <v>900</v>
      </c>
      <c r="AP93" s="11">
        <f t="shared" si="109"/>
        <v>900</v>
      </c>
      <c r="AQ93" s="11">
        <f t="shared" si="109"/>
        <v>900</v>
      </c>
      <c r="AR93" s="11">
        <f t="shared" si="109"/>
        <v>900</v>
      </c>
      <c r="AS93" s="11">
        <f t="shared" si="109"/>
        <v>900</v>
      </c>
      <c r="AT93" s="11">
        <f t="shared" si="109"/>
        <v>900</v>
      </c>
      <c r="AU93" s="11">
        <f t="shared" si="109"/>
        <v>900</v>
      </c>
      <c r="AV93" s="11">
        <f t="shared" si="109"/>
        <v>900</v>
      </c>
      <c r="AW93" s="11">
        <f t="shared" si="109"/>
        <v>900</v>
      </c>
      <c r="AX93" s="11">
        <f t="shared" si="109"/>
        <v>900</v>
      </c>
      <c r="AY93" s="11">
        <f t="shared" si="109"/>
        <v>900</v>
      </c>
      <c r="AZ93" s="11">
        <f t="shared" si="109"/>
        <v>900</v>
      </c>
      <c r="BA93" s="11">
        <f t="shared" si="109"/>
        <v>900</v>
      </c>
      <c r="BB93" s="11">
        <f t="shared" si="109"/>
        <v>900</v>
      </c>
      <c r="BC93" s="11">
        <f t="shared" si="109"/>
        <v>900</v>
      </c>
      <c r="BD93" s="11">
        <f t="shared" si="109"/>
        <v>900</v>
      </c>
      <c r="BE93" s="11">
        <f t="shared" si="109"/>
        <v>900</v>
      </c>
      <c r="BF93" s="11">
        <f t="shared" si="109"/>
        <v>900</v>
      </c>
      <c r="BG93" s="11">
        <f t="shared" si="109"/>
        <v>900</v>
      </c>
      <c r="BH93" s="11">
        <f t="shared" si="109"/>
        <v>900</v>
      </c>
      <c r="BI93" s="11">
        <f t="shared" si="109"/>
        <v>900</v>
      </c>
      <c r="BJ93" s="11">
        <f t="shared" si="109"/>
        <v>900</v>
      </c>
      <c r="BK93" s="11">
        <f t="shared" si="109"/>
        <v>900</v>
      </c>
      <c r="BL93" s="11">
        <f t="shared" si="109"/>
        <v>900</v>
      </c>
      <c r="BM93" s="11">
        <f t="shared" si="109"/>
        <v>900</v>
      </c>
      <c r="BN93" s="11">
        <f t="shared" si="109"/>
        <v>900</v>
      </c>
      <c r="BO93" s="11">
        <f t="shared" si="109"/>
        <v>900</v>
      </c>
      <c r="BP93" s="11">
        <f t="shared" si="109"/>
        <v>900</v>
      </c>
      <c r="BQ93" s="11">
        <f t="shared" si="109"/>
        <v>900</v>
      </c>
      <c r="BR93" s="11">
        <f t="shared" si="109"/>
        <v>900</v>
      </c>
      <c r="BS93" s="11">
        <f t="shared" si="109"/>
        <v>900</v>
      </c>
      <c r="BT93" s="11">
        <f t="shared" ref="BT93:CW93" si="110">BS93</f>
        <v>900</v>
      </c>
      <c r="BU93" s="11">
        <f t="shared" si="110"/>
        <v>900</v>
      </c>
      <c r="BV93" s="11">
        <f t="shared" si="110"/>
        <v>900</v>
      </c>
      <c r="BW93" s="11">
        <f t="shared" si="110"/>
        <v>900</v>
      </c>
      <c r="BX93" s="11">
        <f t="shared" si="110"/>
        <v>900</v>
      </c>
      <c r="BY93" s="11">
        <f t="shared" si="110"/>
        <v>900</v>
      </c>
      <c r="BZ93" s="11">
        <f t="shared" si="110"/>
        <v>900</v>
      </c>
      <c r="CA93" s="11">
        <f t="shared" si="110"/>
        <v>900</v>
      </c>
      <c r="CB93" s="11">
        <f t="shared" si="110"/>
        <v>900</v>
      </c>
      <c r="CC93" s="11">
        <f t="shared" si="110"/>
        <v>900</v>
      </c>
      <c r="CD93" s="11">
        <f t="shared" si="110"/>
        <v>900</v>
      </c>
      <c r="CE93" s="11">
        <f t="shared" si="110"/>
        <v>900</v>
      </c>
      <c r="CF93" s="11">
        <f t="shared" si="110"/>
        <v>900</v>
      </c>
      <c r="CG93" s="11">
        <f t="shared" si="110"/>
        <v>900</v>
      </c>
      <c r="CH93" s="11">
        <f t="shared" si="110"/>
        <v>900</v>
      </c>
      <c r="CI93" s="11">
        <f t="shared" si="110"/>
        <v>900</v>
      </c>
      <c r="CJ93" s="11">
        <f t="shared" si="110"/>
        <v>900</v>
      </c>
      <c r="CK93" s="11">
        <f t="shared" si="110"/>
        <v>900</v>
      </c>
      <c r="CL93" s="11">
        <f t="shared" si="110"/>
        <v>900</v>
      </c>
      <c r="CM93" s="11">
        <f t="shared" si="110"/>
        <v>900</v>
      </c>
      <c r="CN93" s="11">
        <f t="shared" si="110"/>
        <v>900</v>
      </c>
      <c r="CO93" s="11">
        <f t="shared" si="110"/>
        <v>900</v>
      </c>
      <c r="CP93" s="11">
        <f t="shared" si="110"/>
        <v>900</v>
      </c>
      <c r="CQ93" s="11">
        <f t="shared" si="110"/>
        <v>900</v>
      </c>
      <c r="CR93" s="11">
        <f t="shared" si="110"/>
        <v>900</v>
      </c>
      <c r="CS93" s="11">
        <f t="shared" si="110"/>
        <v>900</v>
      </c>
      <c r="CT93" s="11">
        <f t="shared" si="110"/>
        <v>900</v>
      </c>
      <c r="CU93" s="11">
        <f t="shared" si="110"/>
        <v>900</v>
      </c>
      <c r="CV93" s="11">
        <f t="shared" si="110"/>
        <v>900</v>
      </c>
      <c r="CW93" s="11">
        <f t="shared" si="110"/>
        <v>900</v>
      </c>
    </row>
    <row r="94" spans="1:101" ht="14.5" x14ac:dyDescent="0.35">
      <c r="C94" s="9" t="s">
        <v>19</v>
      </c>
      <c r="D94" s="17" t="s">
        <v>17</v>
      </c>
      <c r="F94"/>
      <c r="G94" s="12">
        <v>528</v>
      </c>
      <c r="H94" s="11">
        <f t="shared" ref="H94:AM94" si="111">G94</f>
        <v>528</v>
      </c>
      <c r="I94" s="11">
        <f t="shared" si="111"/>
        <v>528</v>
      </c>
      <c r="J94" s="11">
        <f t="shared" si="111"/>
        <v>528</v>
      </c>
      <c r="K94" s="11">
        <f t="shared" si="111"/>
        <v>528</v>
      </c>
      <c r="L94" s="11">
        <f t="shared" si="111"/>
        <v>528</v>
      </c>
      <c r="M94" s="11">
        <f t="shared" si="111"/>
        <v>528</v>
      </c>
      <c r="N94" s="11">
        <f t="shared" si="111"/>
        <v>528</v>
      </c>
      <c r="O94" s="11">
        <f t="shared" si="111"/>
        <v>528</v>
      </c>
      <c r="P94" s="11">
        <f t="shared" si="111"/>
        <v>528</v>
      </c>
      <c r="Q94" s="11">
        <f t="shared" si="111"/>
        <v>528</v>
      </c>
      <c r="R94" s="11">
        <f t="shared" si="111"/>
        <v>528</v>
      </c>
      <c r="S94" s="11">
        <f t="shared" si="111"/>
        <v>528</v>
      </c>
      <c r="T94" s="11">
        <f t="shared" si="111"/>
        <v>528</v>
      </c>
      <c r="U94" s="11">
        <f t="shared" si="111"/>
        <v>528</v>
      </c>
      <c r="V94" s="11">
        <f t="shared" si="111"/>
        <v>528</v>
      </c>
      <c r="W94" s="11">
        <f t="shared" si="111"/>
        <v>528</v>
      </c>
      <c r="X94" s="11">
        <f t="shared" si="111"/>
        <v>528</v>
      </c>
      <c r="Y94" s="11">
        <f t="shared" si="111"/>
        <v>528</v>
      </c>
      <c r="Z94" s="11">
        <f t="shared" si="111"/>
        <v>528</v>
      </c>
      <c r="AA94" s="11">
        <f t="shared" si="111"/>
        <v>528</v>
      </c>
      <c r="AB94" s="11">
        <f t="shared" si="111"/>
        <v>528</v>
      </c>
      <c r="AC94" s="11">
        <f t="shared" si="111"/>
        <v>528</v>
      </c>
      <c r="AD94" s="11">
        <f t="shared" si="111"/>
        <v>528</v>
      </c>
      <c r="AE94" s="11">
        <f t="shared" si="111"/>
        <v>528</v>
      </c>
      <c r="AF94" s="11">
        <f t="shared" si="111"/>
        <v>528</v>
      </c>
      <c r="AG94" s="11">
        <f t="shared" si="111"/>
        <v>528</v>
      </c>
      <c r="AH94" s="11">
        <f t="shared" si="111"/>
        <v>528</v>
      </c>
      <c r="AI94" s="11">
        <f t="shared" si="111"/>
        <v>528</v>
      </c>
      <c r="AJ94" s="11">
        <f t="shared" si="111"/>
        <v>528</v>
      </c>
      <c r="AK94" s="11">
        <f t="shared" si="111"/>
        <v>528</v>
      </c>
      <c r="AL94" s="11">
        <f t="shared" si="111"/>
        <v>528</v>
      </c>
      <c r="AM94" s="11">
        <f t="shared" si="111"/>
        <v>528</v>
      </c>
      <c r="AN94" s="11">
        <f t="shared" ref="AN94:BS94" si="112">AM94</f>
        <v>528</v>
      </c>
      <c r="AO94" s="11">
        <f t="shared" si="112"/>
        <v>528</v>
      </c>
      <c r="AP94" s="11">
        <f t="shared" si="112"/>
        <v>528</v>
      </c>
      <c r="AQ94" s="11">
        <f t="shared" si="112"/>
        <v>528</v>
      </c>
      <c r="AR94" s="11">
        <f t="shared" si="112"/>
        <v>528</v>
      </c>
      <c r="AS94" s="11">
        <f t="shared" si="112"/>
        <v>528</v>
      </c>
      <c r="AT94" s="11">
        <f t="shared" si="112"/>
        <v>528</v>
      </c>
      <c r="AU94" s="11">
        <f t="shared" si="112"/>
        <v>528</v>
      </c>
      <c r="AV94" s="11">
        <f t="shared" si="112"/>
        <v>528</v>
      </c>
      <c r="AW94" s="11">
        <f t="shared" si="112"/>
        <v>528</v>
      </c>
      <c r="AX94" s="11">
        <f t="shared" si="112"/>
        <v>528</v>
      </c>
      <c r="AY94" s="11">
        <f t="shared" si="112"/>
        <v>528</v>
      </c>
      <c r="AZ94" s="11">
        <f t="shared" si="112"/>
        <v>528</v>
      </c>
      <c r="BA94" s="11">
        <f t="shared" si="112"/>
        <v>528</v>
      </c>
      <c r="BB94" s="11">
        <f t="shared" si="112"/>
        <v>528</v>
      </c>
      <c r="BC94" s="11">
        <f t="shared" si="112"/>
        <v>528</v>
      </c>
      <c r="BD94" s="11">
        <f t="shared" si="112"/>
        <v>528</v>
      </c>
      <c r="BE94" s="11">
        <f t="shared" si="112"/>
        <v>528</v>
      </c>
      <c r="BF94" s="11">
        <f t="shared" si="112"/>
        <v>528</v>
      </c>
      <c r="BG94" s="11">
        <f t="shared" si="112"/>
        <v>528</v>
      </c>
      <c r="BH94" s="11">
        <f t="shared" si="112"/>
        <v>528</v>
      </c>
      <c r="BI94" s="11">
        <f t="shared" si="112"/>
        <v>528</v>
      </c>
      <c r="BJ94" s="11">
        <f t="shared" si="112"/>
        <v>528</v>
      </c>
      <c r="BK94" s="11">
        <f t="shared" si="112"/>
        <v>528</v>
      </c>
      <c r="BL94" s="11">
        <f t="shared" si="112"/>
        <v>528</v>
      </c>
      <c r="BM94" s="11">
        <f t="shared" si="112"/>
        <v>528</v>
      </c>
      <c r="BN94" s="11">
        <f t="shared" si="112"/>
        <v>528</v>
      </c>
      <c r="BO94" s="11">
        <f t="shared" si="112"/>
        <v>528</v>
      </c>
      <c r="BP94" s="11">
        <f t="shared" si="112"/>
        <v>528</v>
      </c>
      <c r="BQ94" s="11">
        <f t="shared" si="112"/>
        <v>528</v>
      </c>
      <c r="BR94" s="11">
        <f t="shared" si="112"/>
        <v>528</v>
      </c>
      <c r="BS94" s="11">
        <f t="shared" si="112"/>
        <v>528</v>
      </c>
      <c r="BT94" s="11">
        <f t="shared" ref="BT94:CW94" si="113">BS94</f>
        <v>528</v>
      </c>
      <c r="BU94" s="11">
        <f t="shared" si="113"/>
        <v>528</v>
      </c>
      <c r="BV94" s="11">
        <f t="shared" si="113"/>
        <v>528</v>
      </c>
      <c r="BW94" s="11">
        <f t="shared" si="113"/>
        <v>528</v>
      </c>
      <c r="BX94" s="11">
        <f t="shared" si="113"/>
        <v>528</v>
      </c>
      <c r="BY94" s="11">
        <f t="shared" si="113"/>
        <v>528</v>
      </c>
      <c r="BZ94" s="11">
        <f t="shared" si="113"/>
        <v>528</v>
      </c>
      <c r="CA94" s="11">
        <f t="shared" si="113"/>
        <v>528</v>
      </c>
      <c r="CB94" s="11">
        <f t="shared" si="113"/>
        <v>528</v>
      </c>
      <c r="CC94" s="11">
        <f t="shared" si="113"/>
        <v>528</v>
      </c>
      <c r="CD94" s="11">
        <f t="shared" si="113"/>
        <v>528</v>
      </c>
      <c r="CE94" s="11">
        <f t="shared" si="113"/>
        <v>528</v>
      </c>
      <c r="CF94" s="11">
        <f t="shared" si="113"/>
        <v>528</v>
      </c>
      <c r="CG94" s="11">
        <f t="shared" si="113"/>
        <v>528</v>
      </c>
      <c r="CH94" s="11">
        <f t="shared" si="113"/>
        <v>528</v>
      </c>
      <c r="CI94" s="11">
        <f t="shared" si="113"/>
        <v>528</v>
      </c>
      <c r="CJ94" s="11">
        <f t="shared" si="113"/>
        <v>528</v>
      </c>
      <c r="CK94" s="11">
        <f t="shared" si="113"/>
        <v>528</v>
      </c>
      <c r="CL94" s="11">
        <f t="shared" si="113"/>
        <v>528</v>
      </c>
      <c r="CM94" s="11">
        <f t="shared" si="113"/>
        <v>528</v>
      </c>
      <c r="CN94" s="11">
        <f t="shared" si="113"/>
        <v>528</v>
      </c>
      <c r="CO94" s="11">
        <f t="shared" si="113"/>
        <v>528</v>
      </c>
      <c r="CP94" s="11">
        <f t="shared" si="113"/>
        <v>528</v>
      </c>
      <c r="CQ94" s="11">
        <f t="shared" si="113"/>
        <v>528</v>
      </c>
      <c r="CR94" s="11">
        <f t="shared" si="113"/>
        <v>528</v>
      </c>
      <c r="CS94" s="11">
        <f t="shared" si="113"/>
        <v>528</v>
      </c>
      <c r="CT94" s="11">
        <f t="shared" si="113"/>
        <v>528</v>
      </c>
      <c r="CU94" s="11">
        <f t="shared" si="113"/>
        <v>528</v>
      </c>
      <c r="CV94" s="11">
        <f t="shared" si="113"/>
        <v>528</v>
      </c>
      <c r="CW94" s="11">
        <f t="shared" si="113"/>
        <v>528</v>
      </c>
    </row>
    <row r="95" spans="1:101" ht="14.5" x14ac:dyDescent="0.35">
      <c r="C95" s="9" t="s">
        <v>20</v>
      </c>
      <c r="D95" s="17" t="s">
        <v>21</v>
      </c>
      <c r="F95"/>
      <c r="G95" s="19">
        <v>0.1</v>
      </c>
      <c r="H95" s="18">
        <f t="shared" ref="H95:AM95" si="114">G95</f>
        <v>0.1</v>
      </c>
      <c r="I95" s="18">
        <f t="shared" si="114"/>
        <v>0.1</v>
      </c>
      <c r="J95" s="18">
        <f t="shared" si="114"/>
        <v>0.1</v>
      </c>
      <c r="K95" s="18">
        <f t="shared" si="114"/>
        <v>0.1</v>
      </c>
      <c r="L95" s="18">
        <f t="shared" si="114"/>
        <v>0.1</v>
      </c>
      <c r="M95" s="18">
        <f t="shared" si="114"/>
        <v>0.1</v>
      </c>
      <c r="N95" s="18">
        <f t="shared" si="114"/>
        <v>0.1</v>
      </c>
      <c r="O95" s="18">
        <f t="shared" si="114"/>
        <v>0.1</v>
      </c>
      <c r="P95" s="18">
        <f t="shared" si="114"/>
        <v>0.1</v>
      </c>
      <c r="Q95" s="18">
        <f t="shared" si="114"/>
        <v>0.1</v>
      </c>
      <c r="R95" s="18">
        <f t="shared" si="114"/>
        <v>0.1</v>
      </c>
      <c r="S95" s="18">
        <f t="shared" si="114"/>
        <v>0.1</v>
      </c>
      <c r="T95" s="18">
        <f t="shared" si="114"/>
        <v>0.1</v>
      </c>
      <c r="U95" s="18">
        <f t="shared" si="114"/>
        <v>0.1</v>
      </c>
      <c r="V95" s="18">
        <f t="shared" si="114"/>
        <v>0.1</v>
      </c>
      <c r="W95" s="18">
        <f t="shared" si="114"/>
        <v>0.1</v>
      </c>
      <c r="X95" s="18">
        <f t="shared" si="114"/>
        <v>0.1</v>
      </c>
      <c r="Y95" s="18">
        <f t="shared" si="114"/>
        <v>0.1</v>
      </c>
      <c r="Z95" s="18">
        <f t="shared" si="114"/>
        <v>0.1</v>
      </c>
      <c r="AA95" s="18">
        <f t="shared" si="114"/>
        <v>0.1</v>
      </c>
      <c r="AB95" s="18">
        <f t="shared" si="114"/>
        <v>0.1</v>
      </c>
      <c r="AC95" s="18">
        <f t="shared" si="114"/>
        <v>0.1</v>
      </c>
      <c r="AD95" s="18">
        <f t="shared" si="114"/>
        <v>0.1</v>
      </c>
      <c r="AE95" s="18">
        <f t="shared" si="114"/>
        <v>0.1</v>
      </c>
      <c r="AF95" s="18">
        <f t="shared" si="114"/>
        <v>0.1</v>
      </c>
      <c r="AG95" s="18">
        <f t="shared" si="114"/>
        <v>0.1</v>
      </c>
      <c r="AH95" s="18">
        <f t="shared" si="114"/>
        <v>0.1</v>
      </c>
      <c r="AI95" s="18">
        <f t="shared" si="114"/>
        <v>0.1</v>
      </c>
      <c r="AJ95" s="18">
        <f t="shared" si="114"/>
        <v>0.1</v>
      </c>
      <c r="AK95" s="18">
        <f t="shared" si="114"/>
        <v>0.1</v>
      </c>
      <c r="AL95" s="18">
        <f t="shared" si="114"/>
        <v>0.1</v>
      </c>
      <c r="AM95" s="18">
        <f t="shared" si="114"/>
        <v>0.1</v>
      </c>
      <c r="AN95" s="18">
        <f t="shared" ref="AN95:BS95" si="115">AM95</f>
        <v>0.1</v>
      </c>
      <c r="AO95" s="18">
        <f t="shared" si="115"/>
        <v>0.1</v>
      </c>
      <c r="AP95" s="18">
        <f t="shared" si="115"/>
        <v>0.1</v>
      </c>
      <c r="AQ95" s="18">
        <f t="shared" si="115"/>
        <v>0.1</v>
      </c>
      <c r="AR95" s="18">
        <f t="shared" si="115"/>
        <v>0.1</v>
      </c>
      <c r="AS95" s="18">
        <f t="shared" si="115"/>
        <v>0.1</v>
      </c>
      <c r="AT95" s="18">
        <f t="shared" si="115"/>
        <v>0.1</v>
      </c>
      <c r="AU95" s="18">
        <f t="shared" si="115"/>
        <v>0.1</v>
      </c>
      <c r="AV95" s="18">
        <f t="shared" si="115"/>
        <v>0.1</v>
      </c>
      <c r="AW95" s="18">
        <f t="shared" si="115"/>
        <v>0.1</v>
      </c>
      <c r="AX95" s="18">
        <f t="shared" si="115"/>
        <v>0.1</v>
      </c>
      <c r="AY95" s="18">
        <f t="shared" si="115"/>
        <v>0.1</v>
      </c>
      <c r="AZ95" s="18">
        <f t="shared" si="115"/>
        <v>0.1</v>
      </c>
      <c r="BA95" s="18">
        <f t="shared" si="115"/>
        <v>0.1</v>
      </c>
      <c r="BB95" s="18">
        <f t="shared" si="115"/>
        <v>0.1</v>
      </c>
      <c r="BC95" s="18">
        <f t="shared" si="115"/>
        <v>0.1</v>
      </c>
      <c r="BD95" s="18">
        <f t="shared" si="115"/>
        <v>0.1</v>
      </c>
      <c r="BE95" s="18">
        <f t="shared" si="115"/>
        <v>0.1</v>
      </c>
      <c r="BF95" s="18">
        <f t="shared" si="115"/>
        <v>0.1</v>
      </c>
      <c r="BG95" s="18">
        <f t="shared" si="115"/>
        <v>0.1</v>
      </c>
      <c r="BH95" s="18">
        <f t="shared" si="115"/>
        <v>0.1</v>
      </c>
      <c r="BI95" s="18">
        <f t="shared" si="115"/>
        <v>0.1</v>
      </c>
      <c r="BJ95" s="18">
        <f t="shared" si="115"/>
        <v>0.1</v>
      </c>
      <c r="BK95" s="18">
        <f t="shared" si="115"/>
        <v>0.1</v>
      </c>
      <c r="BL95" s="18">
        <f t="shared" si="115"/>
        <v>0.1</v>
      </c>
      <c r="BM95" s="18">
        <f t="shared" si="115"/>
        <v>0.1</v>
      </c>
      <c r="BN95" s="18">
        <f t="shared" si="115"/>
        <v>0.1</v>
      </c>
      <c r="BO95" s="18">
        <f t="shared" si="115"/>
        <v>0.1</v>
      </c>
      <c r="BP95" s="18">
        <f t="shared" si="115"/>
        <v>0.1</v>
      </c>
      <c r="BQ95" s="18">
        <f t="shared" si="115"/>
        <v>0.1</v>
      </c>
      <c r="BR95" s="18">
        <f t="shared" si="115"/>
        <v>0.1</v>
      </c>
      <c r="BS95" s="18">
        <f t="shared" si="115"/>
        <v>0.1</v>
      </c>
      <c r="BT95" s="18">
        <f t="shared" ref="BT95:CW95" si="116">BS95</f>
        <v>0.1</v>
      </c>
      <c r="BU95" s="18">
        <f t="shared" si="116"/>
        <v>0.1</v>
      </c>
      <c r="BV95" s="18">
        <f t="shared" si="116"/>
        <v>0.1</v>
      </c>
      <c r="BW95" s="18">
        <f t="shared" si="116"/>
        <v>0.1</v>
      </c>
      <c r="BX95" s="18">
        <f t="shared" si="116"/>
        <v>0.1</v>
      </c>
      <c r="BY95" s="18">
        <f t="shared" si="116"/>
        <v>0.1</v>
      </c>
      <c r="BZ95" s="18">
        <f t="shared" si="116"/>
        <v>0.1</v>
      </c>
      <c r="CA95" s="18">
        <f t="shared" si="116"/>
        <v>0.1</v>
      </c>
      <c r="CB95" s="18">
        <f t="shared" si="116"/>
        <v>0.1</v>
      </c>
      <c r="CC95" s="18">
        <f t="shared" si="116"/>
        <v>0.1</v>
      </c>
      <c r="CD95" s="18">
        <f t="shared" si="116"/>
        <v>0.1</v>
      </c>
      <c r="CE95" s="18">
        <f t="shared" si="116"/>
        <v>0.1</v>
      </c>
      <c r="CF95" s="18">
        <f t="shared" si="116"/>
        <v>0.1</v>
      </c>
      <c r="CG95" s="18">
        <f t="shared" si="116"/>
        <v>0.1</v>
      </c>
      <c r="CH95" s="18">
        <f t="shared" si="116"/>
        <v>0.1</v>
      </c>
      <c r="CI95" s="18">
        <f t="shared" si="116"/>
        <v>0.1</v>
      </c>
      <c r="CJ95" s="18">
        <f t="shared" si="116"/>
        <v>0.1</v>
      </c>
      <c r="CK95" s="18">
        <f t="shared" si="116"/>
        <v>0.1</v>
      </c>
      <c r="CL95" s="18">
        <f t="shared" si="116"/>
        <v>0.1</v>
      </c>
      <c r="CM95" s="18">
        <f t="shared" si="116"/>
        <v>0.1</v>
      </c>
      <c r="CN95" s="18">
        <f t="shared" si="116"/>
        <v>0.1</v>
      </c>
      <c r="CO95" s="18">
        <f t="shared" si="116"/>
        <v>0.1</v>
      </c>
      <c r="CP95" s="18">
        <f t="shared" si="116"/>
        <v>0.1</v>
      </c>
      <c r="CQ95" s="18">
        <f t="shared" si="116"/>
        <v>0.1</v>
      </c>
      <c r="CR95" s="18">
        <f t="shared" si="116"/>
        <v>0.1</v>
      </c>
      <c r="CS95" s="18">
        <f t="shared" si="116"/>
        <v>0.1</v>
      </c>
      <c r="CT95" s="18">
        <f t="shared" si="116"/>
        <v>0.1</v>
      </c>
      <c r="CU95" s="18">
        <f t="shared" si="116"/>
        <v>0.1</v>
      </c>
      <c r="CV95" s="18">
        <f t="shared" si="116"/>
        <v>0.1</v>
      </c>
      <c r="CW95" s="18">
        <f t="shared" si="116"/>
        <v>0.1</v>
      </c>
    </row>
    <row r="97" spans="3:101" ht="14.5" x14ac:dyDescent="0.35">
      <c r="C97" s="9" t="s">
        <v>18</v>
      </c>
      <c r="D97" s="17" t="s">
        <v>7</v>
      </c>
      <c r="F97"/>
      <c r="G97" s="20">
        <f>('1. FDP Economics'!G93/7.2)/'1. FDP Economics'!G92</f>
        <v>1.524390243902439</v>
      </c>
      <c r="H97" s="20">
        <f>('1. FDP Economics'!H93/7.2)/'1. FDP Economics'!H92</f>
        <v>1.524390243902439</v>
      </c>
      <c r="I97" s="20">
        <f>('1. FDP Economics'!I93/7.2)/'1. FDP Economics'!I92</f>
        <v>1.524390243902439</v>
      </c>
      <c r="J97" s="20">
        <f>('1. FDP Economics'!J93/7.2)/'1. FDP Economics'!J92</f>
        <v>1.524390243902439</v>
      </c>
      <c r="K97" s="20">
        <f>('1. FDP Economics'!K93/7.2)/'1. FDP Economics'!K92</f>
        <v>1.524390243902439</v>
      </c>
      <c r="L97" s="20">
        <f>('1. FDP Economics'!L93/7.2)/'1. FDP Economics'!L92</f>
        <v>1.524390243902439</v>
      </c>
      <c r="M97" s="20">
        <f>('1. FDP Economics'!M93/7.2)/'1. FDP Economics'!M92</f>
        <v>1.524390243902439</v>
      </c>
      <c r="N97" s="20">
        <f>('1. FDP Economics'!N93/7.2)/'1. FDP Economics'!N92</f>
        <v>1.524390243902439</v>
      </c>
      <c r="O97" s="20">
        <f>('1. FDP Economics'!O93/7.2)/'1. FDP Economics'!O92</f>
        <v>1.524390243902439</v>
      </c>
      <c r="P97" s="20">
        <f>('1. FDP Economics'!P93/7.2)/'1. FDP Economics'!P92</f>
        <v>1.524390243902439</v>
      </c>
      <c r="Q97" s="20">
        <f>('1. FDP Economics'!Q93/7.2)/'1. FDP Economics'!Q92</f>
        <v>1.524390243902439</v>
      </c>
      <c r="R97" s="20">
        <f>('1. FDP Economics'!R93/7.2)/'1. FDP Economics'!R92</f>
        <v>1.524390243902439</v>
      </c>
      <c r="S97" s="20">
        <f>('1. FDP Economics'!S93/7.2)/'1. FDP Economics'!S92</f>
        <v>1.524390243902439</v>
      </c>
      <c r="T97" s="20">
        <f>('1. FDP Economics'!T93/7.2)/'1. FDP Economics'!T92</f>
        <v>1.524390243902439</v>
      </c>
      <c r="U97" s="20">
        <f>('1. FDP Economics'!U93/7.2)/'1. FDP Economics'!U92</f>
        <v>1.524390243902439</v>
      </c>
      <c r="V97" s="20">
        <f>('1. FDP Economics'!V93/7.2)/'1. FDP Economics'!V92</f>
        <v>1.524390243902439</v>
      </c>
      <c r="W97" s="20">
        <f>('1. FDP Economics'!W93/7.2)/'1. FDP Economics'!W92</f>
        <v>1.524390243902439</v>
      </c>
      <c r="X97" s="20">
        <f>('1. FDP Economics'!X93/7.2)/'1. FDP Economics'!X92</f>
        <v>1.524390243902439</v>
      </c>
      <c r="Y97" s="20">
        <f>('1. FDP Economics'!Y93/7.2)/'1. FDP Economics'!Y92</f>
        <v>1.524390243902439</v>
      </c>
      <c r="Z97" s="20">
        <f>('1. FDP Economics'!Z93/7.2)/'1. FDP Economics'!Z92</f>
        <v>1.524390243902439</v>
      </c>
      <c r="AA97" s="20">
        <f>('1. FDP Economics'!AA93/7.2)/'1. FDP Economics'!AA92</f>
        <v>1.524390243902439</v>
      </c>
      <c r="AB97" s="20">
        <f>('1. FDP Economics'!AB93/7.2)/'1. FDP Economics'!AB92</f>
        <v>1.524390243902439</v>
      </c>
      <c r="AC97" s="20">
        <f>('1. FDP Economics'!AC93/7.2)/'1. FDP Economics'!AC92</f>
        <v>1.524390243902439</v>
      </c>
      <c r="AD97" s="20">
        <f>('1. FDP Economics'!AD93/7.2)/'1. FDP Economics'!AD92</f>
        <v>1.524390243902439</v>
      </c>
      <c r="AE97" s="20">
        <f>('1. FDP Economics'!AE93/7.2)/'1. FDP Economics'!AE92</f>
        <v>1.524390243902439</v>
      </c>
      <c r="AF97" s="20">
        <f>('1. FDP Economics'!AF93/7.2)/'1. FDP Economics'!AF92</f>
        <v>1.524390243902439</v>
      </c>
      <c r="AG97" s="20">
        <f>('1. FDP Economics'!AG93/7.2)/'1. FDP Economics'!AG92</f>
        <v>1.524390243902439</v>
      </c>
      <c r="AH97" s="20">
        <f>('1. FDP Economics'!AH93/7.2)/'1. FDP Economics'!AH92</f>
        <v>1.524390243902439</v>
      </c>
      <c r="AI97" s="20">
        <f>('1. FDP Economics'!AI93/7.2)/'1. FDP Economics'!AI92</f>
        <v>1.524390243902439</v>
      </c>
      <c r="AJ97" s="20">
        <f>('1. FDP Economics'!AJ93/7.2)/'1. FDP Economics'!AJ92</f>
        <v>1.524390243902439</v>
      </c>
      <c r="AK97" s="20">
        <f>('1. FDP Economics'!AK93/7.2)/'1. FDP Economics'!AK92</f>
        <v>1.524390243902439</v>
      </c>
      <c r="AL97" s="20">
        <f>('1. FDP Economics'!AL93/7.2)/'1. FDP Economics'!AL92</f>
        <v>1.524390243902439</v>
      </c>
      <c r="AM97" s="20">
        <f>('1. FDP Economics'!AM93/7.2)/'1. FDP Economics'!AM92</f>
        <v>1.524390243902439</v>
      </c>
      <c r="AN97" s="20">
        <f>('1. FDP Economics'!AN93/7.2)/'1. FDP Economics'!AN92</f>
        <v>1.524390243902439</v>
      </c>
      <c r="AO97" s="20">
        <f>('1. FDP Economics'!AO93/7.2)/'1. FDP Economics'!AO92</f>
        <v>1.524390243902439</v>
      </c>
      <c r="AP97" s="20">
        <f>('1. FDP Economics'!AP93/7.2)/'1. FDP Economics'!AP92</f>
        <v>1.524390243902439</v>
      </c>
      <c r="AQ97" s="20">
        <f>('1. FDP Economics'!AQ93/7.2)/'1. FDP Economics'!AQ92</f>
        <v>1.524390243902439</v>
      </c>
      <c r="AR97" s="20">
        <f>('1. FDP Economics'!AR93/7.2)/'1. FDP Economics'!AR92</f>
        <v>1.524390243902439</v>
      </c>
      <c r="AS97" s="20">
        <f>('1. FDP Economics'!AS93/7.2)/'1. FDP Economics'!AS92</f>
        <v>1.524390243902439</v>
      </c>
      <c r="AT97" s="20">
        <f>('1. FDP Economics'!AT93/7.2)/'1. FDP Economics'!AT92</f>
        <v>1.524390243902439</v>
      </c>
      <c r="AU97" s="20">
        <f>('1. FDP Economics'!AU93/7.2)/'1. FDP Economics'!AU92</f>
        <v>1.524390243902439</v>
      </c>
      <c r="AV97" s="20">
        <f>('1. FDP Economics'!AV93/7.2)/'1. FDP Economics'!AV92</f>
        <v>1.524390243902439</v>
      </c>
      <c r="AW97" s="20">
        <f>('1. FDP Economics'!AW93/7.2)/'1. FDP Economics'!AW92</f>
        <v>1.524390243902439</v>
      </c>
      <c r="AX97" s="20">
        <f>('1. FDP Economics'!AX93/7.2)/'1. FDP Economics'!AX92</f>
        <v>1.524390243902439</v>
      </c>
      <c r="AY97" s="20">
        <f>('1. FDP Economics'!AY93/7.2)/'1. FDP Economics'!AY92</f>
        <v>1.524390243902439</v>
      </c>
      <c r="AZ97" s="20">
        <f>('1. FDP Economics'!AZ93/7.2)/'1. FDP Economics'!AZ92</f>
        <v>1.524390243902439</v>
      </c>
      <c r="BA97" s="20">
        <f>('1. FDP Economics'!BA93/7.2)/'1. FDP Economics'!BA92</f>
        <v>1.524390243902439</v>
      </c>
      <c r="BB97" s="20">
        <f>('1. FDP Economics'!BB93/7.2)/'1. FDP Economics'!BB92</f>
        <v>1.524390243902439</v>
      </c>
      <c r="BC97" s="20">
        <f>('1. FDP Economics'!BC93/7.2)/'1. FDP Economics'!BC92</f>
        <v>1.524390243902439</v>
      </c>
      <c r="BD97" s="20">
        <f>('1. FDP Economics'!BD93/7.2)/'1. FDP Economics'!BD92</f>
        <v>1.524390243902439</v>
      </c>
      <c r="BE97" s="20">
        <f>('1. FDP Economics'!BE93/7.2)/'1. FDP Economics'!BE92</f>
        <v>1.524390243902439</v>
      </c>
      <c r="BF97" s="20">
        <f>('1. FDP Economics'!BF93/7.2)/'1. FDP Economics'!BF92</f>
        <v>1.524390243902439</v>
      </c>
      <c r="BG97" s="20">
        <f>('1. FDP Economics'!BG93/7.2)/'1. FDP Economics'!BG92</f>
        <v>1.524390243902439</v>
      </c>
      <c r="BH97" s="20">
        <f>('1. FDP Economics'!BH93/7.2)/'1. FDP Economics'!BH92</f>
        <v>1.524390243902439</v>
      </c>
      <c r="BI97" s="20">
        <f>('1. FDP Economics'!BI93/7.2)/'1. FDP Economics'!BI92</f>
        <v>1.524390243902439</v>
      </c>
      <c r="BJ97" s="20">
        <f>('1. FDP Economics'!BJ93/7.2)/'1. FDP Economics'!BJ92</f>
        <v>1.524390243902439</v>
      </c>
      <c r="BK97" s="20">
        <f>('1. FDP Economics'!BK93/7.2)/'1. FDP Economics'!BK92</f>
        <v>1.524390243902439</v>
      </c>
      <c r="BL97" s="20">
        <f>('1. FDP Economics'!BL93/7.2)/'1. FDP Economics'!BL92</f>
        <v>1.524390243902439</v>
      </c>
      <c r="BM97" s="20">
        <f>('1. FDP Economics'!BM93/7.2)/'1. FDP Economics'!BM92</f>
        <v>1.524390243902439</v>
      </c>
      <c r="BN97" s="20">
        <f>('1. FDP Economics'!BN93/7.2)/'1. FDP Economics'!BN92</f>
        <v>1.524390243902439</v>
      </c>
      <c r="BO97" s="20">
        <f>('1. FDP Economics'!BO93/7.2)/'1. FDP Economics'!BO92</f>
        <v>1.524390243902439</v>
      </c>
      <c r="BP97" s="20">
        <f>('1. FDP Economics'!BP93/7.2)/'1. FDP Economics'!BP92</f>
        <v>1.524390243902439</v>
      </c>
      <c r="BQ97" s="20">
        <f>('1. FDP Economics'!BQ93/7.2)/'1. FDP Economics'!BQ92</f>
        <v>1.524390243902439</v>
      </c>
      <c r="BR97" s="20">
        <f>('1. FDP Economics'!BR93/7.2)/'1. FDP Economics'!BR92</f>
        <v>1.524390243902439</v>
      </c>
      <c r="BS97" s="20">
        <f>('1. FDP Economics'!BS93/7.2)/'1. FDP Economics'!BS92</f>
        <v>1.524390243902439</v>
      </c>
      <c r="BT97" s="20">
        <f>('1. FDP Economics'!BT93/7.2)/'1. FDP Economics'!BT92</f>
        <v>1.524390243902439</v>
      </c>
      <c r="BU97" s="20">
        <f>('1. FDP Economics'!BU93/7.2)/'1. FDP Economics'!BU92</f>
        <v>1.524390243902439</v>
      </c>
      <c r="BV97" s="20">
        <f>('1. FDP Economics'!BV93/7.2)/'1. FDP Economics'!BV92</f>
        <v>1.524390243902439</v>
      </c>
      <c r="BW97" s="20">
        <f>('1. FDP Economics'!BW93/7.2)/'1. FDP Economics'!BW92</f>
        <v>1.524390243902439</v>
      </c>
      <c r="BX97" s="20">
        <f>('1. FDP Economics'!BX93/7.2)/'1. FDP Economics'!BX92</f>
        <v>1.524390243902439</v>
      </c>
      <c r="BY97" s="20">
        <f>('1. FDP Economics'!BY93/7.2)/'1. FDP Economics'!BY92</f>
        <v>1.524390243902439</v>
      </c>
      <c r="BZ97" s="20">
        <f>('1. FDP Economics'!BZ93/7.2)/'1. FDP Economics'!BZ92</f>
        <v>1.524390243902439</v>
      </c>
      <c r="CA97" s="20">
        <f>('1. FDP Economics'!CA93/7.2)/'1. FDP Economics'!CA92</f>
        <v>1.524390243902439</v>
      </c>
      <c r="CB97" s="20">
        <f>('1. FDP Economics'!CB93/7.2)/'1. FDP Economics'!CB92</f>
        <v>1.524390243902439</v>
      </c>
      <c r="CC97" s="20">
        <f>('1. FDP Economics'!CC93/7.2)/'1. FDP Economics'!CC92</f>
        <v>1.524390243902439</v>
      </c>
      <c r="CD97" s="20">
        <f>('1. FDP Economics'!CD93/7.2)/'1. FDP Economics'!CD92</f>
        <v>1.524390243902439</v>
      </c>
      <c r="CE97" s="20">
        <f>('1. FDP Economics'!CE93/7.2)/'1. FDP Economics'!CE92</f>
        <v>1.524390243902439</v>
      </c>
      <c r="CF97" s="20">
        <f>('1. FDP Economics'!CF93/7.2)/'1. FDP Economics'!CF92</f>
        <v>1.524390243902439</v>
      </c>
      <c r="CG97" s="20">
        <f>('1. FDP Economics'!CG93/7.2)/'1. FDP Economics'!CG92</f>
        <v>1.524390243902439</v>
      </c>
      <c r="CH97" s="20">
        <f>('1. FDP Economics'!CH93/7.2)/'1. FDP Economics'!CH92</f>
        <v>1.524390243902439</v>
      </c>
      <c r="CI97" s="20">
        <f>('1. FDP Economics'!CI93/7.2)/'1. FDP Economics'!CI92</f>
        <v>1.524390243902439</v>
      </c>
      <c r="CJ97" s="20">
        <f>('1. FDP Economics'!CJ93/7.2)/'1. FDP Economics'!CJ92</f>
        <v>1.524390243902439</v>
      </c>
      <c r="CK97" s="20">
        <f>('1. FDP Economics'!CK93/7.2)/'1. FDP Economics'!CK92</f>
        <v>1.524390243902439</v>
      </c>
      <c r="CL97" s="20">
        <f>('1. FDP Economics'!CL93/7.2)/'1. FDP Economics'!CL92</f>
        <v>1.524390243902439</v>
      </c>
      <c r="CM97" s="20">
        <f>('1. FDP Economics'!CM93/7.2)/'1. FDP Economics'!CM92</f>
        <v>1.524390243902439</v>
      </c>
      <c r="CN97" s="20">
        <f>('1. FDP Economics'!CN93/7.2)/'1. FDP Economics'!CN92</f>
        <v>1.524390243902439</v>
      </c>
      <c r="CO97" s="20">
        <f>('1. FDP Economics'!CO93/7.2)/'1. FDP Economics'!CO92</f>
        <v>1.524390243902439</v>
      </c>
      <c r="CP97" s="20">
        <f>('1. FDP Economics'!CP93/7.2)/'1. FDP Economics'!CP92</f>
        <v>1.524390243902439</v>
      </c>
      <c r="CQ97" s="20">
        <f>('1. FDP Economics'!CQ93/7.2)/'1. FDP Economics'!CQ92</f>
        <v>1.524390243902439</v>
      </c>
      <c r="CR97" s="20">
        <f>('1. FDP Economics'!CR93/7.2)/'1. FDP Economics'!CR92</f>
        <v>1.524390243902439</v>
      </c>
      <c r="CS97" s="20">
        <f>('1. FDP Economics'!CS93/7.2)/'1. FDP Economics'!CS92</f>
        <v>1.524390243902439</v>
      </c>
      <c r="CT97" s="20">
        <f>('1. FDP Economics'!CT93/7.2)/'1. FDP Economics'!CT92</f>
        <v>1.524390243902439</v>
      </c>
      <c r="CU97" s="20">
        <f>('1. FDP Economics'!CU93/7.2)/'1. FDP Economics'!CU92</f>
        <v>1.524390243902439</v>
      </c>
      <c r="CV97" s="20">
        <f>('1. FDP Economics'!CV93/7.2)/'1. FDP Economics'!CV92</f>
        <v>1.524390243902439</v>
      </c>
      <c r="CW97" s="20">
        <f>('1. FDP Economics'!CW93/7.2)/'1. FDP Economics'!CW92</f>
        <v>1.524390243902439</v>
      </c>
    </row>
    <row r="98" spans="3:101" ht="14.5" x14ac:dyDescent="0.35">
      <c r="C98" s="9" t="s">
        <v>19</v>
      </c>
      <c r="D98" s="17" t="s">
        <v>7</v>
      </c>
      <c r="F98"/>
      <c r="G98" s="20">
        <f>('1. FDP Economics'!G94/7.2)/'1. FDP Economics'!G92</f>
        <v>0.89430894308943087</v>
      </c>
      <c r="H98" s="20">
        <f>('1. FDP Economics'!H94/7.2)/'1. FDP Economics'!H92</f>
        <v>0.89430894308943087</v>
      </c>
      <c r="I98" s="20">
        <f>('1. FDP Economics'!I94/7.2)/'1. FDP Economics'!I92</f>
        <v>0.89430894308943087</v>
      </c>
      <c r="J98" s="20">
        <f>('1. FDP Economics'!J94/7.2)/'1. FDP Economics'!J92</f>
        <v>0.89430894308943087</v>
      </c>
      <c r="K98" s="20">
        <f>('1. FDP Economics'!K94/7.2)/'1. FDP Economics'!K92</f>
        <v>0.89430894308943087</v>
      </c>
      <c r="L98" s="20">
        <f>('1. FDP Economics'!L94/7.2)/'1. FDP Economics'!L92</f>
        <v>0.89430894308943087</v>
      </c>
      <c r="M98" s="20">
        <f>('1. FDP Economics'!M94/7.2)/'1. FDP Economics'!M92</f>
        <v>0.89430894308943087</v>
      </c>
      <c r="N98" s="20">
        <f>('1. FDP Economics'!N94/7.2)/'1. FDP Economics'!N92</f>
        <v>0.89430894308943087</v>
      </c>
      <c r="O98" s="20">
        <f>('1. FDP Economics'!O94/7.2)/'1. FDP Economics'!O92</f>
        <v>0.89430894308943087</v>
      </c>
      <c r="P98" s="20">
        <f>('1. FDP Economics'!P94/7.2)/'1. FDP Economics'!P92</f>
        <v>0.89430894308943087</v>
      </c>
      <c r="Q98" s="20">
        <f>('1. FDP Economics'!Q94/7.2)/'1. FDP Economics'!Q92</f>
        <v>0.89430894308943087</v>
      </c>
      <c r="R98" s="20">
        <f>('1. FDP Economics'!R94/7.2)/'1. FDP Economics'!R92</f>
        <v>0.89430894308943087</v>
      </c>
      <c r="S98" s="20">
        <f>('1. FDP Economics'!S94/7.2)/'1. FDP Economics'!S92</f>
        <v>0.89430894308943087</v>
      </c>
      <c r="T98" s="20">
        <f>('1. FDP Economics'!T94/7.2)/'1. FDP Economics'!T92</f>
        <v>0.89430894308943087</v>
      </c>
      <c r="U98" s="20">
        <f>('1. FDP Economics'!U94/7.2)/'1. FDP Economics'!U92</f>
        <v>0.89430894308943087</v>
      </c>
      <c r="V98" s="20">
        <f>('1. FDP Economics'!V94/7.2)/'1. FDP Economics'!V92</f>
        <v>0.89430894308943087</v>
      </c>
      <c r="W98" s="20">
        <f>('1. FDP Economics'!W94/7.2)/'1. FDP Economics'!W92</f>
        <v>0.89430894308943087</v>
      </c>
      <c r="X98" s="20">
        <f>('1. FDP Economics'!X94/7.2)/'1. FDP Economics'!X92</f>
        <v>0.89430894308943087</v>
      </c>
      <c r="Y98" s="20">
        <f>('1. FDP Economics'!Y94/7.2)/'1. FDP Economics'!Y92</f>
        <v>0.89430894308943087</v>
      </c>
      <c r="Z98" s="20">
        <f>('1. FDP Economics'!Z94/7.2)/'1. FDP Economics'!Z92</f>
        <v>0.89430894308943087</v>
      </c>
      <c r="AA98" s="20">
        <f>('1. FDP Economics'!AA94/7.2)/'1. FDP Economics'!AA92</f>
        <v>0.89430894308943087</v>
      </c>
      <c r="AB98" s="20">
        <f>('1. FDP Economics'!AB94/7.2)/'1. FDP Economics'!AB92</f>
        <v>0.89430894308943087</v>
      </c>
      <c r="AC98" s="20">
        <f>('1. FDP Economics'!AC94/7.2)/'1. FDP Economics'!AC92</f>
        <v>0.89430894308943087</v>
      </c>
      <c r="AD98" s="20">
        <f>('1. FDP Economics'!AD94/7.2)/'1. FDP Economics'!AD92</f>
        <v>0.89430894308943087</v>
      </c>
      <c r="AE98" s="20">
        <f>('1. FDP Economics'!AE94/7.2)/'1. FDP Economics'!AE92</f>
        <v>0.89430894308943087</v>
      </c>
      <c r="AF98" s="20">
        <f>('1. FDP Economics'!AF94/7.2)/'1. FDP Economics'!AF92</f>
        <v>0.89430894308943087</v>
      </c>
      <c r="AG98" s="20">
        <f>('1. FDP Economics'!AG94/7.2)/'1. FDP Economics'!AG92</f>
        <v>0.89430894308943087</v>
      </c>
      <c r="AH98" s="20">
        <f>('1. FDP Economics'!AH94/7.2)/'1. FDP Economics'!AH92</f>
        <v>0.89430894308943087</v>
      </c>
      <c r="AI98" s="20">
        <f>('1. FDP Economics'!AI94/7.2)/'1. FDP Economics'!AI92</f>
        <v>0.89430894308943087</v>
      </c>
      <c r="AJ98" s="20">
        <f>('1. FDP Economics'!AJ94/7.2)/'1. FDP Economics'!AJ92</f>
        <v>0.89430894308943087</v>
      </c>
      <c r="AK98" s="20">
        <f>('1. FDP Economics'!AK94/7.2)/'1. FDP Economics'!AK92</f>
        <v>0.89430894308943087</v>
      </c>
      <c r="AL98" s="20">
        <f>('1. FDP Economics'!AL94/7.2)/'1. FDP Economics'!AL92</f>
        <v>0.89430894308943087</v>
      </c>
      <c r="AM98" s="20">
        <f>('1. FDP Economics'!AM94/7.2)/'1. FDP Economics'!AM92</f>
        <v>0.89430894308943087</v>
      </c>
      <c r="AN98" s="20">
        <f>('1. FDP Economics'!AN94/7.2)/'1. FDP Economics'!AN92</f>
        <v>0.89430894308943087</v>
      </c>
      <c r="AO98" s="20">
        <f>('1. FDP Economics'!AO94/7.2)/'1. FDP Economics'!AO92</f>
        <v>0.89430894308943087</v>
      </c>
      <c r="AP98" s="20">
        <f>('1. FDP Economics'!AP94/7.2)/'1. FDP Economics'!AP92</f>
        <v>0.89430894308943087</v>
      </c>
      <c r="AQ98" s="20">
        <f>('1. FDP Economics'!AQ94/7.2)/'1. FDP Economics'!AQ92</f>
        <v>0.89430894308943087</v>
      </c>
      <c r="AR98" s="20">
        <f>('1. FDP Economics'!AR94/7.2)/'1. FDP Economics'!AR92</f>
        <v>0.89430894308943087</v>
      </c>
      <c r="AS98" s="20">
        <f>('1. FDP Economics'!AS94/7.2)/'1. FDP Economics'!AS92</f>
        <v>0.89430894308943087</v>
      </c>
      <c r="AT98" s="20">
        <f>('1. FDP Economics'!AT94/7.2)/'1. FDP Economics'!AT92</f>
        <v>0.89430894308943087</v>
      </c>
      <c r="AU98" s="20">
        <f>('1. FDP Economics'!AU94/7.2)/'1. FDP Economics'!AU92</f>
        <v>0.89430894308943087</v>
      </c>
      <c r="AV98" s="20">
        <f>('1. FDP Economics'!AV94/7.2)/'1. FDP Economics'!AV92</f>
        <v>0.89430894308943087</v>
      </c>
      <c r="AW98" s="20">
        <f>('1. FDP Economics'!AW94/7.2)/'1. FDP Economics'!AW92</f>
        <v>0.89430894308943087</v>
      </c>
      <c r="AX98" s="20">
        <f>('1. FDP Economics'!AX94/7.2)/'1. FDP Economics'!AX92</f>
        <v>0.89430894308943087</v>
      </c>
      <c r="AY98" s="20">
        <f>('1. FDP Economics'!AY94/7.2)/'1. FDP Economics'!AY92</f>
        <v>0.89430894308943087</v>
      </c>
      <c r="AZ98" s="20">
        <f>('1. FDP Economics'!AZ94/7.2)/'1. FDP Economics'!AZ92</f>
        <v>0.89430894308943087</v>
      </c>
      <c r="BA98" s="20">
        <f>('1. FDP Economics'!BA94/7.2)/'1. FDP Economics'!BA92</f>
        <v>0.89430894308943087</v>
      </c>
      <c r="BB98" s="20">
        <f>('1. FDP Economics'!BB94/7.2)/'1. FDP Economics'!BB92</f>
        <v>0.89430894308943087</v>
      </c>
      <c r="BC98" s="20">
        <f>('1. FDP Economics'!BC94/7.2)/'1. FDP Economics'!BC92</f>
        <v>0.89430894308943087</v>
      </c>
      <c r="BD98" s="20">
        <f>('1. FDP Economics'!BD94/7.2)/'1. FDP Economics'!BD92</f>
        <v>0.89430894308943087</v>
      </c>
      <c r="BE98" s="20">
        <f>('1. FDP Economics'!BE94/7.2)/'1. FDP Economics'!BE92</f>
        <v>0.89430894308943087</v>
      </c>
      <c r="BF98" s="20">
        <f>('1. FDP Economics'!BF94/7.2)/'1. FDP Economics'!BF92</f>
        <v>0.89430894308943087</v>
      </c>
      <c r="BG98" s="20">
        <f>('1. FDP Economics'!BG94/7.2)/'1. FDP Economics'!BG92</f>
        <v>0.89430894308943087</v>
      </c>
      <c r="BH98" s="20">
        <f>('1. FDP Economics'!BH94/7.2)/'1. FDP Economics'!BH92</f>
        <v>0.89430894308943087</v>
      </c>
      <c r="BI98" s="20">
        <f>('1. FDP Economics'!BI94/7.2)/'1. FDP Economics'!BI92</f>
        <v>0.89430894308943087</v>
      </c>
      <c r="BJ98" s="20">
        <f>('1. FDP Economics'!BJ94/7.2)/'1. FDP Economics'!BJ92</f>
        <v>0.89430894308943087</v>
      </c>
      <c r="BK98" s="20">
        <f>('1. FDP Economics'!BK94/7.2)/'1. FDP Economics'!BK92</f>
        <v>0.89430894308943087</v>
      </c>
      <c r="BL98" s="20">
        <f>('1. FDP Economics'!BL94/7.2)/'1. FDP Economics'!BL92</f>
        <v>0.89430894308943087</v>
      </c>
      <c r="BM98" s="20">
        <f>('1. FDP Economics'!BM94/7.2)/'1. FDP Economics'!BM92</f>
        <v>0.89430894308943087</v>
      </c>
      <c r="BN98" s="20">
        <f>('1. FDP Economics'!BN94/7.2)/'1. FDP Economics'!BN92</f>
        <v>0.89430894308943087</v>
      </c>
      <c r="BO98" s="20">
        <f>('1. FDP Economics'!BO94/7.2)/'1. FDP Economics'!BO92</f>
        <v>0.89430894308943087</v>
      </c>
      <c r="BP98" s="20">
        <f>('1. FDP Economics'!BP94/7.2)/'1. FDP Economics'!BP92</f>
        <v>0.89430894308943087</v>
      </c>
      <c r="BQ98" s="20">
        <f>('1. FDP Economics'!BQ94/7.2)/'1. FDP Economics'!BQ92</f>
        <v>0.89430894308943087</v>
      </c>
      <c r="BR98" s="20">
        <f>('1. FDP Economics'!BR94/7.2)/'1. FDP Economics'!BR92</f>
        <v>0.89430894308943087</v>
      </c>
      <c r="BS98" s="20">
        <f>('1. FDP Economics'!BS94/7.2)/'1. FDP Economics'!BS92</f>
        <v>0.89430894308943087</v>
      </c>
      <c r="BT98" s="20">
        <f>('1. FDP Economics'!BT94/7.2)/'1. FDP Economics'!BT92</f>
        <v>0.89430894308943087</v>
      </c>
      <c r="BU98" s="20">
        <f>('1. FDP Economics'!BU94/7.2)/'1. FDP Economics'!BU92</f>
        <v>0.89430894308943087</v>
      </c>
      <c r="BV98" s="20">
        <f>('1. FDP Economics'!BV94/7.2)/'1. FDP Economics'!BV92</f>
        <v>0.89430894308943087</v>
      </c>
      <c r="BW98" s="20">
        <f>('1. FDP Economics'!BW94/7.2)/'1. FDP Economics'!BW92</f>
        <v>0.89430894308943087</v>
      </c>
      <c r="BX98" s="20">
        <f>('1. FDP Economics'!BX94/7.2)/'1. FDP Economics'!BX92</f>
        <v>0.89430894308943087</v>
      </c>
      <c r="BY98" s="20">
        <f>('1. FDP Economics'!BY94/7.2)/'1. FDP Economics'!BY92</f>
        <v>0.89430894308943087</v>
      </c>
      <c r="BZ98" s="20">
        <f>('1. FDP Economics'!BZ94/7.2)/'1. FDP Economics'!BZ92</f>
        <v>0.89430894308943087</v>
      </c>
      <c r="CA98" s="20">
        <f>('1. FDP Economics'!CA94/7.2)/'1. FDP Economics'!CA92</f>
        <v>0.89430894308943087</v>
      </c>
      <c r="CB98" s="20">
        <f>('1. FDP Economics'!CB94/7.2)/'1. FDP Economics'!CB92</f>
        <v>0.89430894308943087</v>
      </c>
      <c r="CC98" s="20">
        <f>('1. FDP Economics'!CC94/7.2)/'1. FDP Economics'!CC92</f>
        <v>0.89430894308943087</v>
      </c>
      <c r="CD98" s="20">
        <f>('1. FDP Economics'!CD94/7.2)/'1. FDP Economics'!CD92</f>
        <v>0.89430894308943087</v>
      </c>
      <c r="CE98" s="20">
        <f>('1. FDP Economics'!CE94/7.2)/'1. FDP Economics'!CE92</f>
        <v>0.89430894308943087</v>
      </c>
      <c r="CF98" s="20">
        <f>('1. FDP Economics'!CF94/7.2)/'1. FDP Economics'!CF92</f>
        <v>0.89430894308943087</v>
      </c>
      <c r="CG98" s="20">
        <f>('1. FDP Economics'!CG94/7.2)/'1. FDP Economics'!CG92</f>
        <v>0.89430894308943087</v>
      </c>
      <c r="CH98" s="20">
        <f>('1. FDP Economics'!CH94/7.2)/'1. FDP Economics'!CH92</f>
        <v>0.89430894308943087</v>
      </c>
      <c r="CI98" s="20">
        <f>('1. FDP Economics'!CI94/7.2)/'1. FDP Economics'!CI92</f>
        <v>0.89430894308943087</v>
      </c>
      <c r="CJ98" s="20">
        <f>('1. FDP Economics'!CJ94/7.2)/'1. FDP Economics'!CJ92</f>
        <v>0.89430894308943087</v>
      </c>
      <c r="CK98" s="20">
        <f>('1. FDP Economics'!CK94/7.2)/'1. FDP Economics'!CK92</f>
        <v>0.89430894308943087</v>
      </c>
      <c r="CL98" s="20">
        <f>('1. FDP Economics'!CL94/7.2)/'1. FDP Economics'!CL92</f>
        <v>0.89430894308943087</v>
      </c>
      <c r="CM98" s="20">
        <f>('1. FDP Economics'!CM94/7.2)/'1. FDP Economics'!CM92</f>
        <v>0.89430894308943087</v>
      </c>
      <c r="CN98" s="20">
        <f>('1. FDP Economics'!CN94/7.2)/'1. FDP Economics'!CN92</f>
        <v>0.89430894308943087</v>
      </c>
      <c r="CO98" s="20">
        <f>('1. FDP Economics'!CO94/7.2)/'1. FDP Economics'!CO92</f>
        <v>0.89430894308943087</v>
      </c>
      <c r="CP98" s="20">
        <f>('1. FDP Economics'!CP94/7.2)/'1. FDP Economics'!CP92</f>
        <v>0.89430894308943087</v>
      </c>
      <c r="CQ98" s="20">
        <f>('1. FDP Economics'!CQ94/7.2)/'1. FDP Economics'!CQ92</f>
        <v>0.89430894308943087</v>
      </c>
      <c r="CR98" s="20">
        <f>('1. FDP Economics'!CR94/7.2)/'1. FDP Economics'!CR92</f>
        <v>0.89430894308943087</v>
      </c>
      <c r="CS98" s="20">
        <f>('1. FDP Economics'!CS94/7.2)/'1. FDP Economics'!CS92</f>
        <v>0.89430894308943087</v>
      </c>
      <c r="CT98" s="20">
        <f>('1. FDP Economics'!CT94/7.2)/'1. FDP Economics'!CT92</f>
        <v>0.89430894308943087</v>
      </c>
      <c r="CU98" s="20">
        <f>('1. FDP Economics'!CU94/7.2)/'1. FDP Economics'!CU92</f>
        <v>0.89430894308943087</v>
      </c>
      <c r="CV98" s="20">
        <f>('1. FDP Economics'!CV94/7.2)/'1. FDP Economics'!CV92</f>
        <v>0.89430894308943087</v>
      </c>
      <c r="CW98" s="20">
        <f>('1. FDP Economics'!CW94/7.2)/'1. FDP Economics'!CW92</f>
        <v>0.89430894308943087</v>
      </c>
    </row>
    <row r="99" spans="3:101" ht="14.5" x14ac:dyDescent="0.35">
      <c r="C99" s="9"/>
      <c r="D99" s="17"/>
      <c r="F99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F732D-DB60-4FDB-BB6E-E658CB402DDD}">
  <sheetPr>
    <pageSetUpPr fitToPage="1"/>
  </sheetPr>
  <dimension ref="A1:R74"/>
  <sheetViews>
    <sheetView showGridLines="0" view="pageBreakPreview" zoomScale="60" zoomScaleNormal="80" workbookViewId="0">
      <pane xSplit="4" ySplit="3" topLeftCell="E4" activePane="bottomRight" state="frozen"/>
      <selection pane="topRight" activeCell="E1" sqref="E1"/>
      <selection pane="bottomLeft" activeCell="A3" sqref="A3"/>
      <selection pane="bottomRight" activeCell="H4" sqref="H4"/>
    </sheetView>
  </sheetViews>
  <sheetFormatPr defaultRowHeight="14.5" x14ac:dyDescent="0.35"/>
  <cols>
    <col min="1" max="1" width="11.26953125" bestFit="1" customWidth="1"/>
    <col min="3" max="3" width="27.26953125" bestFit="1" customWidth="1"/>
    <col min="5" max="5" width="14.81640625" style="60" bestFit="1" customWidth="1"/>
    <col min="6" max="6" width="2.7265625" customWidth="1"/>
    <col min="7" max="7" width="14.1796875" style="60" customWidth="1"/>
    <col min="8" max="8" width="13.54296875" style="60" customWidth="1"/>
    <col min="9" max="9" width="14.453125" style="60" bestFit="1" customWidth="1"/>
    <col min="10" max="11" width="14.81640625" style="60" bestFit="1" customWidth="1"/>
    <col min="12" max="15" width="13.1796875" style="60" bestFit="1" customWidth="1"/>
    <col min="17" max="18" width="11.7265625" bestFit="1" customWidth="1"/>
  </cols>
  <sheetData>
    <row r="1" spans="1:18" x14ac:dyDescent="0.35">
      <c r="G1" s="61">
        <f>+SUMIF('1. FDP Economics'!$G$2:$CW$2,'2. PSCMS Inputs'!G$3,'1. FDP Economics'!$G3:$CW3)</f>
        <v>90</v>
      </c>
      <c r="H1" s="61">
        <f>+SUMIF('1. FDP Economics'!$G$2:$CW$2,'2. PSCMS Inputs'!H$3,'1. FDP Economics'!$G3:$CW3)</f>
        <v>366</v>
      </c>
      <c r="I1" s="61">
        <f>+SUMIF('1. FDP Economics'!$G$2:$CW$2,'2. PSCMS Inputs'!I$3,'1. FDP Economics'!$G3:$CW3)</f>
        <v>365</v>
      </c>
      <c r="J1" s="61">
        <f>+SUMIF('1. FDP Economics'!$G$2:$CW$2,'2. PSCMS Inputs'!J$3,'1. FDP Economics'!$G3:$CW3)</f>
        <v>365</v>
      </c>
      <c r="K1" s="61">
        <f>+SUMIF('1. FDP Economics'!$G$2:$CW$2,'2. PSCMS Inputs'!K$3,'1. FDP Economics'!$G3:$CW3)</f>
        <v>365</v>
      </c>
      <c r="L1" s="61">
        <f>+SUMIF('1. FDP Economics'!$G$2:$CW$2,'2. PSCMS Inputs'!L$3,'1. FDP Economics'!$G3:$CW3)</f>
        <v>366</v>
      </c>
      <c r="M1" s="61">
        <f>+SUMIF('1. FDP Economics'!$G$2:$CW$2,'2. PSCMS Inputs'!M$3,'1. FDP Economics'!$G3:$CW3)</f>
        <v>365</v>
      </c>
      <c r="N1" s="61">
        <f>+SUMIF('1. FDP Economics'!$G$2:$CW$2,'2. PSCMS Inputs'!N$3,'1. FDP Economics'!$G3:$CW3)</f>
        <v>365</v>
      </c>
      <c r="O1" s="61">
        <f>+SUMIF('1. FDP Economics'!$G$2:$CW$2,'2. PSCMS Inputs'!O$3,'1. FDP Economics'!$G3:$CW3)</f>
        <v>236</v>
      </c>
    </row>
    <row r="2" spans="1:18" x14ac:dyDescent="0.35">
      <c r="C2" t="s">
        <v>86</v>
      </c>
      <c r="G2" s="61" t="s">
        <v>85</v>
      </c>
      <c r="H2" s="61" t="s">
        <v>85</v>
      </c>
      <c r="I2" s="61" t="s">
        <v>85</v>
      </c>
      <c r="J2" s="61" t="s">
        <v>85</v>
      </c>
      <c r="K2" s="61" t="s">
        <v>85</v>
      </c>
      <c r="L2" s="61" t="s">
        <v>85</v>
      </c>
      <c r="M2" s="61" t="s">
        <v>85</v>
      </c>
      <c r="N2" s="61" t="s">
        <v>85</v>
      </c>
      <c r="O2" s="61" t="s">
        <v>85</v>
      </c>
    </row>
    <row r="3" spans="1:18" s="4" customFormat="1" ht="13" x14ac:dyDescent="0.3">
      <c r="A3" s="1"/>
      <c r="B3" s="1"/>
      <c r="D3" s="5" t="s">
        <v>4</v>
      </c>
      <c r="E3" s="62" t="s">
        <v>0</v>
      </c>
      <c r="F3" s="1"/>
      <c r="G3" s="85">
        <v>2023</v>
      </c>
      <c r="H3" s="85">
        <f>G3+1</f>
        <v>2024</v>
      </c>
      <c r="I3" s="85">
        <f t="shared" ref="I3:O3" si="0">H3+1</f>
        <v>2025</v>
      </c>
      <c r="J3" s="85">
        <f t="shared" si="0"/>
        <v>2026</v>
      </c>
      <c r="K3" s="85">
        <f t="shared" si="0"/>
        <v>2027</v>
      </c>
      <c r="L3" s="85">
        <f t="shared" si="0"/>
        <v>2028</v>
      </c>
      <c r="M3" s="85">
        <f t="shared" si="0"/>
        <v>2029</v>
      </c>
      <c r="N3" s="85">
        <f t="shared" si="0"/>
        <v>2030</v>
      </c>
      <c r="O3" s="85">
        <f t="shared" si="0"/>
        <v>2031</v>
      </c>
      <c r="P3" s="86"/>
      <c r="Q3" s="86"/>
      <c r="R3" s="86"/>
    </row>
    <row r="4" spans="1:18" s="3" customFormat="1" ht="13" x14ac:dyDescent="0.3">
      <c r="A4" s="1"/>
      <c r="B4" s="1">
        <v>7.2</v>
      </c>
      <c r="C4" s="3" t="s">
        <v>92</v>
      </c>
      <c r="D4" s="2" t="s">
        <v>49</v>
      </c>
      <c r="E4" s="121">
        <f t="shared" ref="E4:E12" si="1">+SUM(G4:O4)</f>
        <v>87987.01606221516</v>
      </c>
      <c r="F4" s="1"/>
      <c r="G4" s="118">
        <f>G16/$B$4</f>
        <v>8783.2861111111106</v>
      </c>
      <c r="H4" s="119">
        <f>(H16/$B$4)/0.97</f>
        <v>2453.9114921569826</v>
      </c>
      <c r="I4" s="119">
        <f t="shared" ref="I4:O4" si="2">(I16/$B$4)/0.97</f>
        <v>7986.0085837470151</v>
      </c>
      <c r="J4" s="119">
        <f t="shared" si="2"/>
        <v>13545.355154334178</v>
      </c>
      <c r="K4" s="119">
        <f t="shared" si="2"/>
        <v>13148.382138400608</v>
      </c>
      <c r="L4" s="119">
        <f t="shared" si="2"/>
        <v>13264.652610948349</v>
      </c>
      <c r="M4" s="119">
        <f t="shared" si="2"/>
        <v>11228.328243001302</v>
      </c>
      <c r="N4" s="119">
        <f t="shared" si="2"/>
        <v>10855.877284071179</v>
      </c>
      <c r="O4" s="119">
        <f t="shared" si="2"/>
        <v>6721.2144444444439</v>
      </c>
      <c r="P4" s="114"/>
      <c r="Q4" s="114"/>
      <c r="R4" s="114"/>
    </row>
    <row r="5" spans="1:18" s="3" customFormat="1" ht="13" x14ac:dyDescent="0.3">
      <c r="A5" s="1"/>
      <c r="B5" s="1"/>
      <c r="C5" s="3" t="s">
        <v>92</v>
      </c>
      <c r="D5" s="2" t="s">
        <v>96</v>
      </c>
      <c r="E5" s="121">
        <f t="shared" si="1"/>
        <v>633506.51564794919</v>
      </c>
      <c r="F5" s="1"/>
      <c r="G5" s="118">
        <f>G16</f>
        <v>63239.66</v>
      </c>
      <c r="H5" s="119">
        <f>H16/0.97</f>
        <v>17668.162743530273</v>
      </c>
      <c r="I5" s="119">
        <f t="shared" ref="I5:O5" si="3">I16/0.97</f>
        <v>57499.261802978515</v>
      </c>
      <c r="J5" s="119">
        <f t="shared" si="3"/>
        <v>97526.557111206086</v>
      </c>
      <c r="K5" s="119">
        <f t="shared" si="3"/>
        <v>94668.351396484388</v>
      </c>
      <c r="L5" s="119">
        <f t="shared" si="3"/>
        <v>95505.498798828121</v>
      </c>
      <c r="M5" s="119">
        <f t="shared" si="3"/>
        <v>80843.963349609388</v>
      </c>
      <c r="N5" s="119">
        <f t="shared" si="3"/>
        <v>78162.316445312492</v>
      </c>
      <c r="O5" s="119">
        <f t="shared" si="3"/>
        <v>48392.743999999999</v>
      </c>
      <c r="P5" s="114"/>
      <c r="Q5" s="114"/>
      <c r="R5" s="114"/>
    </row>
    <row r="6" spans="1:18" s="3" customFormat="1" ht="13" x14ac:dyDescent="0.3">
      <c r="A6" s="1"/>
      <c r="B6" s="1"/>
      <c r="C6" s="4" t="s">
        <v>100</v>
      </c>
      <c r="D6" s="5" t="s">
        <v>83</v>
      </c>
      <c r="E6" s="71">
        <f t="shared" si="1"/>
        <v>71.574832377656222</v>
      </c>
      <c r="F6" s="33"/>
      <c r="G6" s="122">
        <f>G21</f>
        <v>24.698901280000001</v>
      </c>
      <c r="H6" s="71">
        <f>H21/0.95</f>
        <v>4.1739480000000011</v>
      </c>
      <c r="I6" s="71">
        <f t="shared" ref="I6:O6" si="4">I21/0.95</f>
        <v>9.6126620312500002</v>
      </c>
      <c r="J6" s="71">
        <f t="shared" si="4"/>
        <v>11.266983691406255</v>
      </c>
      <c r="K6" s="71">
        <f t="shared" si="4"/>
        <v>10.362411624999998</v>
      </c>
      <c r="L6" s="71">
        <f t="shared" si="4"/>
        <v>6.5820709999999982</v>
      </c>
      <c r="M6" s="71">
        <f t="shared" si="4"/>
        <v>3.2440122499999897</v>
      </c>
      <c r="N6" s="71">
        <f t="shared" si="4"/>
        <v>1.1358824999999797</v>
      </c>
      <c r="O6" s="71">
        <f t="shared" si="4"/>
        <v>0.49796000000000001</v>
      </c>
      <c r="P6" s="114"/>
      <c r="Q6" s="114"/>
      <c r="R6" s="114"/>
    </row>
    <row r="7" spans="1:18" s="3" customFormat="1" ht="13" x14ac:dyDescent="0.3">
      <c r="A7" s="1"/>
      <c r="B7" s="1"/>
      <c r="C7" s="3" t="s">
        <v>93</v>
      </c>
      <c r="D7" s="2" t="s">
        <v>97</v>
      </c>
      <c r="E7" s="121">
        <f t="shared" si="1"/>
        <v>2680946.1172790308</v>
      </c>
      <c r="F7" s="1"/>
      <c r="G7" s="120">
        <f>G6*1000000*9439.05/252000</f>
        <v>925135.57193247613</v>
      </c>
      <c r="H7" s="121">
        <f t="shared" ref="H7:O7" si="5">H6*1000000*9439.05/252000</f>
        <v>156341.6820214286</v>
      </c>
      <c r="I7" s="121">
        <f t="shared" si="5"/>
        <v>360057.13311932661</v>
      </c>
      <c r="J7" s="121">
        <f t="shared" si="5"/>
        <v>422022.31116019131</v>
      </c>
      <c r="K7" s="121">
        <f t="shared" si="5"/>
        <v>388140.16447998502</v>
      </c>
      <c r="L7" s="121">
        <f t="shared" si="5"/>
        <v>246541.65584345229</v>
      </c>
      <c r="M7" s="121">
        <f t="shared" si="5"/>
        <v>121509.49931889841</v>
      </c>
      <c r="N7" s="121">
        <f t="shared" si="5"/>
        <v>42546.236950892089</v>
      </c>
      <c r="O7" s="121">
        <f t="shared" si="5"/>
        <v>18651.862452380952</v>
      </c>
      <c r="P7" s="114"/>
      <c r="Q7" s="114"/>
      <c r="R7" s="114"/>
    </row>
    <row r="8" spans="1:18" s="3" customFormat="1" ht="13" x14ac:dyDescent="0.3">
      <c r="A8" s="1"/>
      <c r="B8" s="1"/>
      <c r="C8" s="115"/>
      <c r="D8" s="2"/>
      <c r="E8" s="112"/>
      <c r="F8" s="1"/>
      <c r="G8" s="113"/>
      <c r="H8" s="113"/>
      <c r="I8" s="113"/>
      <c r="J8" s="113"/>
      <c r="K8" s="113"/>
      <c r="L8" s="113"/>
      <c r="M8" s="113"/>
      <c r="N8" s="113"/>
      <c r="O8" s="113"/>
      <c r="P8" s="114"/>
      <c r="Q8" s="114"/>
      <c r="R8" s="114"/>
    </row>
    <row r="9" spans="1:18" s="3" customFormat="1" ht="13" x14ac:dyDescent="0.3">
      <c r="A9" s="1"/>
      <c r="B9" s="1"/>
      <c r="C9" s="3" t="s">
        <v>94</v>
      </c>
      <c r="D9" s="2" t="s">
        <v>49</v>
      </c>
      <c r="E9" s="121">
        <f t="shared" si="1"/>
        <v>2376.1118985331223</v>
      </c>
      <c r="F9" s="1"/>
      <c r="G9" s="121">
        <f>G4-G15</f>
        <v>0</v>
      </c>
      <c r="H9" s="121">
        <f t="shared" ref="H9:O9" si="6">H4-H15</f>
        <v>73.617344764709742</v>
      </c>
      <c r="I9" s="121">
        <f t="shared" si="6"/>
        <v>239.58025751241075</v>
      </c>
      <c r="J9" s="121">
        <f t="shared" si="6"/>
        <v>406.36065463002524</v>
      </c>
      <c r="K9" s="121">
        <f t="shared" si="6"/>
        <v>394.45146415201816</v>
      </c>
      <c r="L9" s="121">
        <f t="shared" si="6"/>
        <v>397.93957832845081</v>
      </c>
      <c r="M9" s="121">
        <f t="shared" si="6"/>
        <v>336.84984729003918</v>
      </c>
      <c r="N9" s="121">
        <f t="shared" si="6"/>
        <v>325.67631852213526</v>
      </c>
      <c r="O9" s="121">
        <f t="shared" si="6"/>
        <v>201.63643333333312</v>
      </c>
      <c r="P9" s="114"/>
      <c r="Q9" s="114"/>
      <c r="R9" s="114"/>
    </row>
    <row r="10" spans="1:18" s="3" customFormat="1" ht="13" x14ac:dyDescent="0.3">
      <c r="A10" s="1"/>
      <c r="B10" s="1"/>
      <c r="C10" s="3" t="s">
        <v>94</v>
      </c>
      <c r="D10" s="2" t="s">
        <v>96</v>
      </c>
      <c r="E10" s="121">
        <f t="shared" si="1"/>
        <v>17108.005669438509</v>
      </c>
      <c r="F10" s="1"/>
      <c r="G10" s="121">
        <f t="shared" ref="G10" si="7">G5-G16</f>
        <v>0</v>
      </c>
      <c r="H10" s="121">
        <f t="shared" ref="H10:O10" si="8">H5-H16</f>
        <v>530.04488230590869</v>
      </c>
      <c r="I10" s="121">
        <f t="shared" si="8"/>
        <v>1724.9778540893603</v>
      </c>
      <c r="J10" s="121">
        <f t="shared" si="8"/>
        <v>2925.7967133361817</v>
      </c>
      <c r="K10" s="121">
        <f t="shared" si="8"/>
        <v>2840.0505418945395</v>
      </c>
      <c r="L10" s="121">
        <f t="shared" si="8"/>
        <v>2865.1649639648531</v>
      </c>
      <c r="M10" s="121">
        <f t="shared" si="8"/>
        <v>2425.3189004882879</v>
      </c>
      <c r="N10" s="121">
        <f t="shared" si="8"/>
        <v>2344.8694933593797</v>
      </c>
      <c r="O10" s="121">
        <f t="shared" si="8"/>
        <v>1451.7823199999984</v>
      </c>
      <c r="P10" s="114"/>
      <c r="Q10" s="114"/>
      <c r="R10" s="114"/>
    </row>
    <row r="11" spans="1:18" s="3" customFormat="1" ht="13" x14ac:dyDescent="0.3">
      <c r="A11" s="1"/>
      <c r="B11" s="1"/>
      <c r="C11" s="4" t="s">
        <v>95</v>
      </c>
      <c r="D11" s="5" t="s">
        <v>83</v>
      </c>
      <c r="E11" s="71">
        <f t="shared" si="1"/>
        <v>2.3437965548828132</v>
      </c>
      <c r="F11" s="33"/>
      <c r="G11" s="71">
        <f>G6-G21</f>
        <v>0</v>
      </c>
      <c r="H11" s="71">
        <f t="shared" ref="H11:O11" si="9">H6-H21</f>
        <v>0.20869740000000059</v>
      </c>
      <c r="I11" s="71">
        <f t="shared" si="9"/>
        <v>0.48063310156249983</v>
      </c>
      <c r="J11" s="71">
        <f t="shared" si="9"/>
        <v>0.56334918457031335</v>
      </c>
      <c r="K11" s="71">
        <f t="shared" si="9"/>
        <v>0.51812058125000071</v>
      </c>
      <c r="L11" s="71">
        <f t="shared" si="9"/>
        <v>0.32910355000000013</v>
      </c>
      <c r="M11" s="71">
        <f t="shared" si="9"/>
        <v>0.16220061249999951</v>
      </c>
      <c r="N11" s="71">
        <f t="shared" si="9"/>
        <v>5.6794124999999029E-2</v>
      </c>
      <c r="O11" s="71">
        <f t="shared" si="9"/>
        <v>2.4898000000000031E-2</v>
      </c>
      <c r="P11" s="114"/>
      <c r="Q11" s="114"/>
      <c r="R11" s="114"/>
    </row>
    <row r="12" spans="1:18" s="3" customFormat="1" ht="13" x14ac:dyDescent="0.3">
      <c r="A12" s="1"/>
      <c r="B12" s="1"/>
      <c r="C12" s="3" t="s">
        <v>95</v>
      </c>
      <c r="D12" s="2" t="s">
        <v>97</v>
      </c>
      <c r="E12" s="121">
        <f t="shared" si="1"/>
        <v>87790.527267327881</v>
      </c>
      <c r="F12" s="1"/>
      <c r="G12" s="121">
        <f>G7-G22</f>
        <v>0</v>
      </c>
      <c r="H12" s="121">
        <f t="shared" ref="H12:O12" si="10">H7-H22</f>
        <v>7817.0841010714648</v>
      </c>
      <c r="I12" s="121">
        <f t="shared" si="10"/>
        <v>18002.856655966374</v>
      </c>
      <c r="J12" s="121">
        <f t="shared" si="10"/>
        <v>21101.115558009595</v>
      </c>
      <c r="K12" s="121">
        <f t="shared" si="10"/>
        <v>19407.008223999292</v>
      </c>
      <c r="L12" s="121">
        <f t="shared" si="10"/>
        <v>12327.082792172616</v>
      </c>
      <c r="M12" s="121">
        <f t="shared" si="10"/>
        <v>6075.4749659449008</v>
      </c>
      <c r="N12" s="121">
        <f t="shared" si="10"/>
        <v>2127.3118475445954</v>
      </c>
      <c r="O12" s="121">
        <f t="shared" si="10"/>
        <v>932.59312261905143</v>
      </c>
      <c r="P12" s="114"/>
      <c r="Q12" s="114"/>
      <c r="R12" s="114"/>
    </row>
    <row r="13" spans="1:18" s="3" customFormat="1" ht="13" x14ac:dyDescent="0.3">
      <c r="A13" s="1"/>
      <c r="B13" s="1"/>
      <c r="C13" s="115"/>
      <c r="D13" s="2"/>
      <c r="E13" s="112"/>
      <c r="F13" s="1"/>
      <c r="G13" s="113"/>
      <c r="H13" s="113"/>
      <c r="I13" s="113"/>
      <c r="J13" s="113"/>
      <c r="K13" s="113"/>
      <c r="L13" s="113"/>
      <c r="M13" s="113"/>
      <c r="N13" s="113"/>
      <c r="O13" s="113"/>
      <c r="P13" s="114"/>
      <c r="Q13" s="114"/>
      <c r="R13" s="114"/>
    </row>
    <row r="14" spans="1:18" s="3" customFormat="1" ht="13" x14ac:dyDescent="0.3">
      <c r="A14" s="1"/>
      <c r="B14" s="1"/>
      <c r="C14" s="115"/>
      <c r="D14" s="2"/>
      <c r="E14" s="112"/>
      <c r="F14" s="1"/>
      <c r="G14" s="113"/>
      <c r="H14" s="113"/>
      <c r="I14" s="113"/>
      <c r="J14" s="113"/>
      <c r="K14" s="113"/>
      <c r="L14" s="113"/>
      <c r="M14" s="113"/>
      <c r="N14" s="113"/>
      <c r="O14" s="113"/>
      <c r="P14" s="114"/>
      <c r="Q14" s="114"/>
      <c r="R14" s="114"/>
    </row>
    <row r="15" spans="1:18" s="66" customFormat="1" ht="12.5" x14ac:dyDescent="0.25">
      <c r="A15" s="63"/>
      <c r="B15" s="64">
        <v>7.2</v>
      </c>
      <c r="C15" s="64" t="s">
        <v>98</v>
      </c>
      <c r="D15" s="64" t="s">
        <v>49</v>
      </c>
      <c r="E15" s="65">
        <f>+SUM(G15:O15)</f>
        <v>85610.904163682048</v>
      </c>
      <c r="G15" s="110">
        <f t="shared" ref="G15:O15" si="11">G16/$B$15</f>
        <v>8783.2861111111106</v>
      </c>
      <c r="H15" s="67">
        <f t="shared" si="11"/>
        <v>2380.2941473922729</v>
      </c>
      <c r="I15" s="67">
        <f t="shared" si="11"/>
        <v>7746.4283262346044</v>
      </c>
      <c r="J15" s="67">
        <f t="shared" si="11"/>
        <v>13138.994499704153</v>
      </c>
      <c r="K15" s="67">
        <f t="shared" si="11"/>
        <v>12753.93067424859</v>
      </c>
      <c r="L15" s="67">
        <f t="shared" si="11"/>
        <v>12866.713032619899</v>
      </c>
      <c r="M15" s="67">
        <f t="shared" si="11"/>
        <v>10891.478395711263</v>
      </c>
      <c r="N15" s="67">
        <f t="shared" si="11"/>
        <v>10530.200965549044</v>
      </c>
      <c r="O15" s="67">
        <f t="shared" si="11"/>
        <v>6519.5780111111108</v>
      </c>
    </row>
    <row r="16" spans="1:18" s="66" customFormat="1" ht="13" x14ac:dyDescent="0.3">
      <c r="A16" s="63"/>
      <c r="B16" s="64"/>
      <c r="C16" s="64" t="s">
        <v>98</v>
      </c>
      <c r="D16" s="64" t="s">
        <v>5</v>
      </c>
      <c r="E16" s="65">
        <f>+SUM(G16:O16)</f>
        <v>616398.50997851067</v>
      </c>
      <c r="G16" s="110">
        <f>63239.66</f>
        <v>63239.66</v>
      </c>
      <c r="H16" s="67">
        <f>+SUMIF('1. FDP Economics'!$G$2:$CW$2,'2. PSCMS Inputs'!H$3,'1. FDP Economics'!$G87:$CW87)</f>
        <v>17138.117861224364</v>
      </c>
      <c r="I16" s="67">
        <f>+SUMIF('1. FDP Economics'!$G$2:$CW$2,'2. PSCMS Inputs'!I$3,'1. FDP Economics'!$G87:$CW87)</f>
        <v>55774.283948889155</v>
      </c>
      <c r="J16" s="67">
        <f>+SUMIF('1. FDP Economics'!$G$2:$CW$2,'2. PSCMS Inputs'!J$3,'1. FDP Economics'!$G87:$CW87)</f>
        <v>94600.760397869904</v>
      </c>
      <c r="K16" s="67">
        <f>+SUMIF('1. FDP Economics'!$G$2:$CW$2,'2. PSCMS Inputs'!K$3,'1. FDP Economics'!$G87:$CW87)</f>
        <v>91828.300854589848</v>
      </c>
      <c r="L16" s="67">
        <f>+SUMIF('1. FDP Economics'!$G$2:$CW$2,'2. PSCMS Inputs'!L$3,'1. FDP Economics'!$G87:$CW87)</f>
        <v>92640.333834863268</v>
      </c>
      <c r="M16" s="67">
        <f>+SUMIF('1. FDP Economics'!$G$2:$CW$2,'2. PSCMS Inputs'!M$3,'1. FDP Economics'!$G87:$CW87)</f>
        <v>78418.6444491211</v>
      </c>
      <c r="N16" s="67">
        <f>+SUMIF('1. FDP Economics'!$G$2:$CW$2,'2. PSCMS Inputs'!N$3,'1. FDP Economics'!$G87:$CW87)</f>
        <v>75817.446951953112</v>
      </c>
      <c r="O16" s="67">
        <f>+SUMIF('1. FDP Economics'!$G$2:$CW$2,'2. PSCMS Inputs'!O$3,'1. FDP Economics'!$G87:$CW87)</f>
        <v>46940.96168</v>
      </c>
      <c r="P16" s="103"/>
    </row>
    <row r="17" spans="1:18" s="66" customFormat="1" ht="13" x14ac:dyDescent="0.3">
      <c r="A17" s="63"/>
      <c r="B17" s="64"/>
      <c r="C17" s="64" t="s">
        <v>99</v>
      </c>
      <c r="D17" s="64" t="s">
        <v>6</v>
      </c>
      <c r="E17" s="65">
        <f>+SUM(G17:O17)</f>
        <v>69231035.822773412</v>
      </c>
      <c r="G17" s="110">
        <f>+SUMIF('1. FDP Economics'!$G$2:$CW$2,'2. PSCMS Inputs'!G$3,'1. FDP Economics'!$G88:$CW88)</f>
        <v>24698901.280000001</v>
      </c>
      <c r="H17" s="67">
        <f>+SUMIF('1. FDP Economics'!$G$2:$CW$2,'2. PSCMS Inputs'!H$3,'1. FDP Economics'!$G88:$CW88)</f>
        <v>3965250.6000000006</v>
      </c>
      <c r="I17" s="67">
        <f>+SUMIF('1. FDP Economics'!$G$2:$CW$2,'2. PSCMS Inputs'!I$3,'1. FDP Economics'!$G88:$CW88)</f>
        <v>9132028.9296875</v>
      </c>
      <c r="J17" s="67">
        <f>+SUMIF('1. FDP Economics'!$G$2:$CW$2,'2. PSCMS Inputs'!J$3,'1. FDP Economics'!$G88:$CW88)</f>
        <v>10703634.506835941</v>
      </c>
      <c r="K17" s="67">
        <f>+SUMIF('1. FDP Economics'!$G$2:$CW$2,'2. PSCMS Inputs'!K$3,'1. FDP Economics'!$G88:$CW88)</f>
        <v>9844291.0437499974</v>
      </c>
      <c r="L17" s="67">
        <f>+SUMIF('1. FDP Economics'!$G$2:$CW$2,'2. PSCMS Inputs'!L$3,'1. FDP Economics'!$G88:$CW88)</f>
        <v>6252967.4499999983</v>
      </c>
      <c r="M17" s="67">
        <f>+SUMIF('1. FDP Economics'!$G$2:$CW$2,'2. PSCMS Inputs'!M$3,'1. FDP Economics'!$G88:$CW88)</f>
        <v>3081811.6374999904</v>
      </c>
      <c r="N17" s="67">
        <f>+SUMIF('1. FDP Economics'!$G$2:$CW$2,'2. PSCMS Inputs'!N$3,'1. FDP Economics'!$G88:$CW88)</f>
        <v>1079088.3749999807</v>
      </c>
      <c r="O17" s="67">
        <f>+SUMIF('1. FDP Economics'!$G$2:$CW$2,'2. PSCMS Inputs'!O$3,'1. FDP Economics'!$G88:$CW88)</f>
        <v>473062</v>
      </c>
      <c r="P17" s="103"/>
    </row>
    <row r="18" spans="1:18" s="66" customFormat="1" ht="12.5" hidden="1" x14ac:dyDescent="0.25">
      <c r="A18" s="63"/>
      <c r="B18" s="63"/>
      <c r="C18" s="64"/>
      <c r="D18" s="64"/>
      <c r="E18" s="65"/>
      <c r="G18" s="67"/>
      <c r="H18" s="67"/>
      <c r="I18" s="67"/>
      <c r="J18" s="67"/>
      <c r="K18" s="67"/>
      <c r="L18" s="67"/>
      <c r="M18" s="67"/>
      <c r="N18" s="67"/>
      <c r="O18" s="67"/>
    </row>
    <row r="19" spans="1:18" hidden="1" x14ac:dyDescent="0.35">
      <c r="C19" s="117"/>
    </row>
    <row r="20" spans="1:18" s="66" customFormat="1" ht="12.5" hidden="1" x14ac:dyDescent="0.25">
      <c r="A20" s="63"/>
      <c r="B20" s="63"/>
      <c r="C20" s="68" t="s">
        <v>99</v>
      </c>
      <c r="D20" s="68" t="s">
        <v>6</v>
      </c>
      <c r="E20" s="69">
        <f>+SUM(G20:O20)</f>
        <v>69231035.822773412</v>
      </c>
      <c r="G20" s="70">
        <f>G17</f>
        <v>24698901.280000001</v>
      </c>
      <c r="H20" s="70">
        <f t="shared" ref="H20:O20" si="12">H17</f>
        <v>3965250.6000000006</v>
      </c>
      <c r="I20" s="70">
        <f t="shared" si="12"/>
        <v>9132028.9296875</v>
      </c>
      <c r="J20" s="70">
        <f t="shared" si="12"/>
        <v>10703634.506835941</v>
      </c>
      <c r="K20" s="70">
        <f t="shared" si="12"/>
        <v>9844291.0437499974</v>
      </c>
      <c r="L20" s="70">
        <f t="shared" si="12"/>
        <v>6252967.4499999983</v>
      </c>
      <c r="M20" s="70">
        <f t="shared" si="12"/>
        <v>3081811.6374999904</v>
      </c>
      <c r="N20" s="70">
        <f t="shared" si="12"/>
        <v>1079088.3749999807</v>
      </c>
      <c r="O20" s="70">
        <f t="shared" si="12"/>
        <v>473062</v>
      </c>
    </row>
    <row r="21" spans="1:18" s="66" customFormat="1" ht="13" x14ac:dyDescent="0.3">
      <c r="A21" s="63"/>
      <c r="B21" s="64"/>
      <c r="C21" s="68" t="s">
        <v>99</v>
      </c>
      <c r="D21" s="68" t="s">
        <v>83</v>
      </c>
      <c r="E21" s="69">
        <f>E20/1000000</f>
        <v>69.231035822773407</v>
      </c>
      <c r="F21" s="116"/>
      <c r="G21" s="111">
        <f>G17/1000000</f>
        <v>24.698901280000001</v>
      </c>
      <c r="H21" s="70">
        <f t="shared" ref="H21:O21" si="13">H17/1000000</f>
        <v>3.9652506000000005</v>
      </c>
      <c r="I21" s="70">
        <f t="shared" si="13"/>
        <v>9.1320289296875004</v>
      </c>
      <c r="J21" s="70">
        <f t="shared" si="13"/>
        <v>10.703634506835941</v>
      </c>
      <c r="K21" s="70">
        <f t="shared" si="13"/>
        <v>9.8442910437499975</v>
      </c>
      <c r="L21" s="70">
        <f t="shared" si="13"/>
        <v>6.2529674499999981</v>
      </c>
      <c r="M21" s="70">
        <f t="shared" si="13"/>
        <v>3.0818116374999902</v>
      </c>
      <c r="N21" s="70">
        <f t="shared" si="13"/>
        <v>1.0790883749999807</v>
      </c>
      <c r="O21" s="70">
        <f t="shared" si="13"/>
        <v>0.47306199999999998</v>
      </c>
      <c r="P21" s="103"/>
    </row>
    <row r="22" spans="1:18" s="66" customFormat="1" ht="13" x14ac:dyDescent="0.3">
      <c r="A22" s="63"/>
      <c r="B22" s="64"/>
      <c r="C22" s="64" t="s">
        <v>99</v>
      </c>
      <c r="D22" s="64" t="s">
        <v>97</v>
      </c>
      <c r="E22" s="65">
        <f>E21/1000000</f>
        <v>6.9231035822773406E-5</v>
      </c>
      <c r="G22" s="110">
        <f>G21*1000000*9439.05/252000</f>
        <v>925135.57193247613</v>
      </c>
      <c r="H22" s="67">
        <f t="shared" ref="H22:O22" si="14">H21*1000000*9439.05/252000</f>
        <v>148524.59792035713</v>
      </c>
      <c r="I22" s="67">
        <f t="shared" si="14"/>
        <v>342054.27646336023</v>
      </c>
      <c r="J22" s="67">
        <f t="shared" si="14"/>
        <v>400921.19560218172</v>
      </c>
      <c r="K22" s="67">
        <f t="shared" si="14"/>
        <v>368733.15625598573</v>
      </c>
      <c r="L22" s="67">
        <f t="shared" si="14"/>
        <v>234214.57305127967</v>
      </c>
      <c r="M22" s="67">
        <f t="shared" si="14"/>
        <v>115434.02435295351</v>
      </c>
      <c r="N22" s="67">
        <f t="shared" si="14"/>
        <v>40418.925103347494</v>
      </c>
      <c r="O22" s="67">
        <f t="shared" si="14"/>
        <v>17719.269329761901</v>
      </c>
      <c r="P22" s="103"/>
    </row>
    <row r="24" spans="1:18" s="1" customFormat="1" ht="13" x14ac:dyDescent="0.3">
      <c r="B24" s="27">
        <f>E24/(($E$16+$E$17*35.3/6000)/10^6)</f>
        <v>10.759499258350717</v>
      </c>
      <c r="C24" s="13" t="s">
        <v>23</v>
      </c>
      <c r="D24" s="5" t="s">
        <v>22</v>
      </c>
      <c r="E24" s="71">
        <f t="shared" ref="E24:E34" si="15">+SUM(G24:O24)</f>
        <v>11.014583000000002</v>
      </c>
      <c r="F24" s="33"/>
      <c r="G24" s="72">
        <f>+SUMIF('1. FDP Economics'!$G$2:$CW$2,'2. PSCMS Inputs'!G$3,'1. FDP Economics'!$G17:$CW17)</f>
        <v>5.2351830000000001</v>
      </c>
      <c r="H24" s="72">
        <f>+SUMIF('1. FDP Economics'!$G$2:$CW$2,'2. PSCMS Inputs'!H$3,'1. FDP Economics'!$G17:$CW17)</f>
        <v>5.7794000000000008</v>
      </c>
      <c r="I24" s="72">
        <f>+SUMIF('1. FDP Economics'!$G$2:$CW$2,'2. PSCMS Inputs'!I$3,'1. FDP Economics'!$G17:$CW17)</f>
        <v>0</v>
      </c>
      <c r="J24" s="72">
        <f>+SUMIF('1. FDP Economics'!$G$2:$CW$2,'2. PSCMS Inputs'!J$3,'1. FDP Economics'!$G17:$CW17)</f>
        <v>0</v>
      </c>
      <c r="K24" s="72">
        <f>+SUMIF('1. FDP Economics'!$G$2:$CW$2,'2. PSCMS Inputs'!K$3,'1. FDP Economics'!$G17:$CW17)</f>
        <v>0</v>
      </c>
      <c r="L24" s="72">
        <f>+SUMIF('1. FDP Economics'!$G$2:$CW$2,'2. PSCMS Inputs'!L$3,'1. FDP Economics'!$G17:$CW17)</f>
        <v>0</v>
      </c>
      <c r="M24" s="72">
        <f>+SUMIF('1. FDP Economics'!$G$2:$CW$2,'2. PSCMS Inputs'!M$3,'1. FDP Economics'!$G17:$CW17)</f>
        <v>0</v>
      </c>
      <c r="N24" s="72">
        <f>+SUMIF('1. FDP Economics'!$G$2:$CW$2,'2. PSCMS Inputs'!N$3,'1. FDP Economics'!$G17:$CW17)</f>
        <v>0</v>
      </c>
      <c r="O24" s="72">
        <f>+SUMIF('1. FDP Economics'!$G$2:$CW$2,'2. PSCMS Inputs'!O$3,'1. FDP Economics'!$G17:$CW17)</f>
        <v>0</v>
      </c>
    </row>
    <row r="25" spans="1:18" s="1" customFormat="1" ht="13" x14ac:dyDescent="0.3">
      <c r="C25" s="21" t="s">
        <v>29</v>
      </c>
      <c r="D25" s="2" t="s">
        <v>22</v>
      </c>
      <c r="E25" s="65">
        <f t="shared" si="15"/>
        <v>0.1</v>
      </c>
      <c r="F25" s="66"/>
      <c r="G25" s="67">
        <f>+SUMIF('1. FDP Economics'!$G$2:$CW$2,'2. PSCMS Inputs'!G$3,'1. FDP Economics'!$G18:$CW18)</f>
        <v>0</v>
      </c>
      <c r="H25" s="67">
        <f>+SUMIF('1. FDP Economics'!$G$2:$CW$2,'2. PSCMS Inputs'!H$3,'1. FDP Economics'!$G18:$CW18)</f>
        <v>0.1</v>
      </c>
      <c r="I25" s="74">
        <f>+SUMIF('1. FDP Economics'!$G$2:$CW$2,'2. PSCMS Inputs'!I$3,'1. FDP Economics'!$G18:$CW18)</f>
        <v>0</v>
      </c>
      <c r="J25" s="74">
        <f>+SUMIF('1. FDP Economics'!$G$2:$CW$2,'2. PSCMS Inputs'!J$3,'1. FDP Economics'!$G18:$CW18)</f>
        <v>0</v>
      </c>
      <c r="K25" s="74">
        <f>+SUMIF('1. FDP Economics'!$G$2:$CW$2,'2. PSCMS Inputs'!K$3,'1. FDP Economics'!$G18:$CW18)</f>
        <v>0</v>
      </c>
      <c r="L25" s="74">
        <f>+SUMIF('1. FDP Economics'!$G$2:$CW$2,'2. PSCMS Inputs'!L$3,'1. FDP Economics'!$G18:$CW18)</f>
        <v>0</v>
      </c>
      <c r="M25" s="74">
        <f>+SUMIF('1. FDP Economics'!$G$2:$CW$2,'2. PSCMS Inputs'!M$3,'1. FDP Economics'!$G18:$CW18)</f>
        <v>0</v>
      </c>
      <c r="N25" s="74">
        <f>+SUMIF('1. FDP Economics'!$G$2:$CW$2,'2. PSCMS Inputs'!N$3,'1. FDP Economics'!$G18:$CW18)</f>
        <v>0</v>
      </c>
      <c r="O25" s="74">
        <f>+SUMIF('1. FDP Economics'!$G$2:$CW$2,'2. PSCMS Inputs'!O$3,'1. FDP Economics'!$G18:$CW18)</f>
        <v>0</v>
      </c>
    </row>
    <row r="26" spans="1:18" s="1" customFormat="1" ht="13" x14ac:dyDescent="0.3">
      <c r="C26" s="21" t="s">
        <v>24</v>
      </c>
      <c r="D26" s="2" t="s">
        <v>22</v>
      </c>
      <c r="E26" s="65">
        <f t="shared" si="15"/>
        <v>0</v>
      </c>
      <c r="F26" s="66"/>
      <c r="G26" s="67">
        <f>+SUMIF('1. FDP Economics'!$G$2:$CW$2,'2. PSCMS Inputs'!G$3,'1. FDP Economics'!$G19:$CW19)</f>
        <v>0</v>
      </c>
      <c r="H26" s="67">
        <f>+SUMIF('1. FDP Economics'!$G$2:$CW$2,'2. PSCMS Inputs'!H$3,'1. FDP Economics'!$G19:$CW19)</f>
        <v>0</v>
      </c>
      <c r="I26" s="74">
        <f>+SUMIF('1. FDP Economics'!$G$2:$CW$2,'2. PSCMS Inputs'!I$3,'1. FDP Economics'!$G19:$CW19)</f>
        <v>0</v>
      </c>
      <c r="J26" s="74">
        <f>+SUMIF('1. FDP Economics'!$G$2:$CW$2,'2. PSCMS Inputs'!J$3,'1. FDP Economics'!$G19:$CW19)</f>
        <v>0</v>
      </c>
      <c r="K26" s="74">
        <f>+SUMIF('1. FDP Economics'!$G$2:$CW$2,'2. PSCMS Inputs'!K$3,'1. FDP Economics'!$G19:$CW19)</f>
        <v>0</v>
      </c>
      <c r="L26" s="74">
        <f>+SUMIF('1. FDP Economics'!$G$2:$CW$2,'2. PSCMS Inputs'!L$3,'1. FDP Economics'!$G19:$CW19)</f>
        <v>0</v>
      </c>
      <c r="M26" s="74">
        <f>+SUMIF('1. FDP Economics'!$G$2:$CW$2,'2. PSCMS Inputs'!M$3,'1. FDP Economics'!$G19:$CW19)</f>
        <v>0</v>
      </c>
      <c r="N26" s="74">
        <f>+SUMIF('1. FDP Economics'!$G$2:$CW$2,'2. PSCMS Inputs'!N$3,'1. FDP Economics'!$G19:$CW19)</f>
        <v>0</v>
      </c>
      <c r="O26" s="74">
        <f>+SUMIF('1. FDP Economics'!$G$2:$CW$2,'2. PSCMS Inputs'!O$3,'1. FDP Economics'!$G19:$CW19)</f>
        <v>0</v>
      </c>
    </row>
    <row r="27" spans="1:18" s="1" customFormat="1" ht="13" x14ac:dyDescent="0.3">
      <c r="C27" s="21" t="s">
        <v>25</v>
      </c>
      <c r="D27" s="2" t="s">
        <v>22</v>
      </c>
      <c r="E27" s="65">
        <f t="shared" si="15"/>
        <v>7.9724070000000005</v>
      </c>
      <c r="F27" s="66"/>
      <c r="G27" s="67">
        <f>+SUMIF('1. FDP Economics'!$G$2:$CW$2,'2. PSCMS Inputs'!G$3,'1. FDP Economics'!$G20:$CW20)</f>
        <v>4.6724069999999998</v>
      </c>
      <c r="H27" s="67">
        <f>+SUMIF('1. FDP Economics'!$G$2:$CW$2,'2. PSCMS Inputs'!H$3,'1. FDP Economics'!$G20:$CW20)</f>
        <v>3.3000000000000003</v>
      </c>
      <c r="I27" s="83">
        <f>+SUMIF('1. FDP Economics'!$G$2:$CW$2,'2. PSCMS Inputs'!I$3,'1. FDP Economics'!$G20:$CW20)</f>
        <v>0</v>
      </c>
      <c r="J27" s="74">
        <f>+SUMIF('1. FDP Economics'!$G$2:$CW$2,'2. PSCMS Inputs'!J$3,'1. FDP Economics'!$G20:$CW20)</f>
        <v>0</v>
      </c>
      <c r="K27" s="74">
        <f>+SUMIF('1. FDP Economics'!$G$2:$CW$2,'2. PSCMS Inputs'!K$3,'1. FDP Economics'!$G20:$CW20)</f>
        <v>0</v>
      </c>
      <c r="L27" s="74">
        <f>+SUMIF('1. FDP Economics'!$G$2:$CW$2,'2. PSCMS Inputs'!L$3,'1. FDP Economics'!$G20:$CW20)</f>
        <v>0</v>
      </c>
      <c r="M27" s="74">
        <f>+SUMIF('1. FDP Economics'!$G$2:$CW$2,'2. PSCMS Inputs'!M$3,'1. FDP Economics'!$G20:$CW20)</f>
        <v>0</v>
      </c>
      <c r="N27" s="74">
        <f>+SUMIF('1. FDP Economics'!$G$2:$CW$2,'2. PSCMS Inputs'!N$3,'1. FDP Economics'!$G20:$CW20)</f>
        <v>0</v>
      </c>
      <c r="O27" s="74">
        <f>+SUMIF('1. FDP Economics'!$G$2:$CW$2,'2. PSCMS Inputs'!O$3,'1. FDP Economics'!$G20:$CW20)</f>
        <v>0</v>
      </c>
      <c r="R27" s="75"/>
    </row>
    <row r="28" spans="1:18" s="1" customFormat="1" ht="13" x14ac:dyDescent="0.3">
      <c r="C28" s="21" t="s">
        <v>26</v>
      </c>
      <c r="D28" s="2" t="s">
        <v>22</v>
      </c>
      <c r="E28" s="65">
        <f t="shared" si="15"/>
        <v>1.876776</v>
      </c>
      <c r="F28" s="66"/>
      <c r="G28" s="67">
        <f>+SUMIF('1. FDP Economics'!$G$2:$CW$2,'2. PSCMS Inputs'!G$3,'1. FDP Economics'!$G21:$CW21)</f>
        <v>0.56277600000000005</v>
      </c>
      <c r="H28" s="67">
        <f>+SUMIF('1. FDP Economics'!$G$2:$CW$2,'2. PSCMS Inputs'!H$3,'1. FDP Economics'!$G21:$CW21)</f>
        <v>1.3140000000000001</v>
      </c>
      <c r="I28" s="74">
        <f>+SUMIF('1. FDP Economics'!$G$2:$CW$2,'2. PSCMS Inputs'!I$3,'1. FDP Economics'!$G21:$CW21)</f>
        <v>0</v>
      </c>
      <c r="J28" s="74">
        <f>+SUMIF('1. FDP Economics'!$G$2:$CW$2,'2. PSCMS Inputs'!J$3,'1. FDP Economics'!$G21:$CW21)</f>
        <v>0</v>
      </c>
      <c r="K28" s="74">
        <f>+SUMIF('1. FDP Economics'!$G$2:$CW$2,'2. PSCMS Inputs'!K$3,'1. FDP Economics'!$G21:$CW21)</f>
        <v>0</v>
      </c>
      <c r="L28" s="74">
        <f>+SUMIF('1. FDP Economics'!$G$2:$CW$2,'2. PSCMS Inputs'!L$3,'1. FDP Economics'!$G21:$CW21)</f>
        <v>0</v>
      </c>
      <c r="M28" s="74">
        <f>+SUMIF('1. FDP Economics'!$G$2:$CW$2,'2. PSCMS Inputs'!M$3,'1. FDP Economics'!$G21:$CW21)</f>
        <v>0</v>
      </c>
      <c r="N28" s="74">
        <f>+SUMIF('1. FDP Economics'!$G$2:$CW$2,'2. PSCMS Inputs'!N$3,'1. FDP Economics'!$G21:$CW21)</f>
        <v>0</v>
      </c>
      <c r="O28" s="74">
        <f>+SUMIF('1. FDP Economics'!$G$2:$CW$2,'2. PSCMS Inputs'!O$3,'1. FDP Economics'!$G21:$CW21)</f>
        <v>0</v>
      </c>
    </row>
    <row r="29" spans="1:18" s="1" customFormat="1" ht="13" x14ac:dyDescent="0.3">
      <c r="C29" s="21" t="s">
        <v>27</v>
      </c>
      <c r="D29" s="2" t="s">
        <v>22</v>
      </c>
      <c r="E29" s="65">
        <f t="shared" si="15"/>
        <v>0</v>
      </c>
      <c r="F29" s="66"/>
      <c r="G29" s="67">
        <f>+SUMIF('1. FDP Economics'!$G$2:$CW$2,'2. PSCMS Inputs'!G$3,'1. FDP Economics'!$G22:$CW22)</f>
        <v>0</v>
      </c>
      <c r="H29" s="67">
        <f>+SUMIF('1. FDP Economics'!$G$2:$CW$2,'2. PSCMS Inputs'!H$3,'1. FDP Economics'!$G22:$CW22)</f>
        <v>0</v>
      </c>
      <c r="I29" s="74">
        <f>+SUMIF('1. FDP Economics'!$G$2:$CW$2,'2. PSCMS Inputs'!I$3,'1. FDP Economics'!$G22:$CW22)</f>
        <v>0</v>
      </c>
      <c r="J29" s="74">
        <f>+SUMIF('1. FDP Economics'!$G$2:$CW$2,'2. PSCMS Inputs'!J$3,'1. FDP Economics'!$G22:$CW22)</f>
        <v>0</v>
      </c>
      <c r="K29" s="74">
        <f>+SUMIF('1. FDP Economics'!$G$2:$CW$2,'2. PSCMS Inputs'!K$3,'1. FDP Economics'!$G22:$CW22)</f>
        <v>0</v>
      </c>
      <c r="L29" s="74">
        <f>+SUMIF('1. FDP Economics'!$G$2:$CW$2,'2. PSCMS Inputs'!L$3,'1. FDP Economics'!$G22:$CW22)</f>
        <v>0</v>
      </c>
      <c r="M29" s="74">
        <f>+SUMIF('1. FDP Economics'!$G$2:$CW$2,'2. PSCMS Inputs'!M$3,'1. FDP Economics'!$G22:$CW22)</f>
        <v>0</v>
      </c>
      <c r="N29" s="74">
        <f>+SUMIF('1. FDP Economics'!$G$2:$CW$2,'2. PSCMS Inputs'!N$3,'1. FDP Economics'!$G22:$CW22)</f>
        <v>0</v>
      </c>
      <c r="O29" s="74">
        <f>+SUMIF('1. FDP Economics'!$G$2:$CW$2,'2. PSCMS Inputs'!O$3,'1. FDP Economics'!$G22:$CW22)</f>
        <v>0</v>
      </c>
    </row>
    <row r="30" spans="1:18" s="1" customFormat="1" ht="13" x14ac:dyDescent="0.3">
      <c r="C30" s="21" t="s">
        <v>28</v>
      </c>
      <c r="D30" s="2" t="s">
        <v>22</v>
      </c>
      <c r="E30" s="65">
        <f t="shared" si="15"/>
        <v>0</v>
      </c>
      <c r="F30" s="66"/>
      <c r="G30" s="67">
        <f>+SUMIF('1. FDP Economics'!$G$2:$CW$2,'2. PSCMS Inputs'!G$3,'1. FDP Economics'!$G23:$CW23)</f>
        <v>0</v>
      </c>
      <c r="H30" s="67">
        <f>+SUMIF('1. FDP Economics'!$G$2:$CW$2,'2. PSCMS Inputs'!H$3,'1. FDP Economics'!$G23:$CW23)</f>
        <v>0</v>
      </c>
      <c r="I30" s="74">
        <f>+SUMIF('1. FDP Economics'!$G$2:$CW$2,'2. PSCMS Inputs'!I$3,'1. FDP Economics'!$G23:$CW23)</f>
        <v>0</v>
      </c>
      <c r="J30" s="74">
        <f>+SUMIF('1. FDP Economics'!$G$2:$CW$2,'2. PSCMS Inputs'!J$3,'1. FDP Economics'!$G23:$CW23)</f>
        <v>0</v>
      </c>
      <c r="K30" s="74">
        <f>+SUMIF('1. FDP Economics'!$G$2:$CW$2,'2. PSCMS Inputs'!K$3,'1. FDP Economics'!$G23:$CW23)</f>
        <v>0</v>
      </c>
      <c r="L30" s="74">
        <f>+SUMIF('1. FDP Economics'!$G$2:$CW$2,'2. PSCMS Inputs'!L$3,'1. FDP Economics'!$G23:$CW23)</f>
        <v>0</v>
      </c>
      <c r="M30" s="74">
        <f>+SUMIF('1. FDP Economics'!$G$2:$CW$2,'2. PSCMS Inputs'!M$3,'1. FDP Economics'!$G23:$CW23)</f>
        <v>0</v>
      </c>
      <c r="N30" s="74">
        <f>+SUMIF('1. FDP Economics'!$G$2:$CW$2,'2. PSCMS Inputs'!N$3,'1. FDP Economics'!$G23:$CW23)</f>
        <v>0</v>
      </c>
      <c r="O30" s="74">
        <f>+SUMIF('1. FDP Economics'!$G$2:$CW$2,'2. PSCMS Inputs'!O$3,'1. FDP Economics'!$G23:$CW23)</f>
        <v>0</v>
      </c>
    </row>
    <row r="31" spans="1:18" s="1" customFormat="1" ht="13" x14ac:dyDescent="0.3">
      <c r="C31" s="21" t="s">
        <v>30</v>
      </c>
      <c r="D31" s="2" t="s">
        <v>22</v>
      </c>
      <c r="E31" s="65">
        <f t="shared" si="15"/>
        <v>0</v>
      </c>
      <c r="F31" s="66"/>
      <c r="G31" s="67">
        <f>+SUMIF('1. FDP Economics'!$G$2:$CW$2,'2. PSCMS Inputs'!G$3,'1. FDP Economics'!$G24:$CW24)</f>
        <v>0</v>
      </c>
      <c r="H31" s="67">
        <f>+SUMIF('1. FDP Economics'!$G$2:$CW$2,'2. PSCMS Inputs'!H$3,'1. FDP Economics'!$G24:$CW24)</f>
        <v>0</v>
      </c>
      <c r="I31" s="74">
        <f>+SUMIF('1. FDP Economics'!$G$2:$CW$2,'2. PSCMS Inputs'!I$3,'1. FDP Economics'!$G24:$CW24)</f>
        <v>0</v>
      </c>
      <c r="J31" s="74">
        <f>+SUMIF('1. FDP Economics'!$G$2:$CW$2,'2. PSCMS Inputs'!J$3,'1. FDP Economics'!$G24:$CW24)</f>
        <v>0</v>
      </c>
      <c r="K31" s="74">
        <f>+SUMIF('1. FDP Economics'!$G$2:$CW$2,'2. PSCMS Inputs'!K$3,'1. FDP Economics'!$G24:$CW24)</f>
        <v>0</v>
      </c>
      <c r="L31" s="74">
        <f>+SUMIF('1. FDP Economics'!$G$2:$CW$2,'2. PSCMS Inputs'!L$3,'1. FDP Economics'!$G24:$CW24)</f>
        <v>0</v>
      </c>
      <c r="M31" s="74">
        <f>+SUMIF('1. FDP Economics'!$G$2:$CW$2,'2. PSCMS Inputs'!M$3,'1. FDP Economics'!$G24:$CW24)</f>
        <v>0</v>
      </c>
      <c r="N31" s="74">
        <f>+SUMIF('1. FDP Economics'!$G$2:$CW$2,'2. PSCMS Inputs'!N$3,'1. FDP Economics'!$G24:$CW24)</f>
        <v>0</v>
      </c>
      <c r="O31" s="74">
        <f>+SUMIF('1. FDP Economics'!$G$2:$CW$2,'2. PSCMS Inputs'!O$3,'1. FDP Economics'!$G24:$CW24)</f>
        <v>0</v>
      </c>
    </row>
    <row r="32" spans="1:18" s="1" customFormat="1" ht="13" x14ac:dyDescent="0.3">
      <c r="C32" s="21" t="s">
        <v>31</v>
      </c>
      <c r="D32" s="2" t="s">
        <v>22</v>
      </c>
      <c r="E32" s="65">
        <f t="shared" si="15"/>
        <v>0</v>
      </c>
      <c r="F32" s="66"/>
      <c r="G32" s="67">
        <f>+SUMIF('1. FDP Economics'!$G$2:$CW$2,'2. PSCMS Inputs'!G$3,'1. FDP Economics'!$G25:$CW25)</f>
        <v>0</v>
      </c>
      <c r="H32" s="67">
        <f>+SUMIF('1. FDP Economics'!$G$2:$CW$2,'2. PSCMS Inputs'!H$3,'1. FDP Economics'!$G25:$CW25)</f>
        <v>0</v>
      </c>
      <c r="I32" s="74">
        <f>+SUMIF('1. FDP Economics'!$G$2:$CW$2,'2. PSCMS Inputs'!I$3,'1. FDP Economics'!$G25:$CW25)</f>
        <v>0</v>
      </c>
      <c r="J32" s="74">
        <f>+SUMIF('1. FDP Economics'!$G$2:$CW$2,'2. PSCMS Inputs'!J$3,'1. FDP Economics'!$G25:$CW25)</f>
        <v>0</v>
      </c>
      <c r="K32" s="74">
        <f>+SUMIF('1. FDP Economics'!$G$2:$CW$2,'2. PSCMS Inputs'!K$3,'1. FDP Economics'!$G25:$CW25)</f>
        <v>0</v>
      </c>
      <c r="L32" s="74">
        <f>+SUMIF('1. FDP Economics'!$G$2:$CW$2,'2. PSCMS Inputs'!L$3,'1. FDP Economics'!$G25:$CW25)</f>
        <v>0</v>
      </c>
      <c r="M32" s="74">
        <f>+SUMIF('1. FDP Economics'!$G$2:$CW$2,'2. PSCMS Inputs'!M$3,'1. FDP Economics'!$G25:$CW25)</f>
        <v>0</v>
      </c>
      <c r="N32" s="74">
        <f>+SUMIF('1. FDP Economics'!$G$2:$CW$2,'2. PSCMS Inputs'!N$3,'1. FDP Economics'!$G25:$CW25)</f>
        <v>0</v>
      </c>
      <c r="O32" s="74">
        <f>+SUMIF('1. FDP Economics'!$G$2:$CW$2,'2. PSCMS Inputs'!O$3,'1. FDP Economics'!$G25:$CW25)</f>
        <v>0</v>
      </c>
    </row>
    <row r="33" spans="2:18" s="1" customFormat="1" ht="13" x14ac:dyDescent="0.3">
      <c r="C33" s="21" t="s">
        <v>32</v>
      </c>
      <c r="D33" s="2" t="s">
        <v>22</v>
      </c>
      <c r="E33" s="65">
        <f t="shared" si="15"/>
        <v>0.09</v>
      </c>
      <c r="F33" s="66"/>
      <c r="G33" s="67">
        <f>+SUMIF('1. FDP Economics'!$G$2:$CW$2,'2. PSCMS Inputs'!G$3,'1. FDP Economics'!$G26:$CW26)</f>
        <v>0</v>
      </c>
      <c r="H33" s="67">
        <f>+SUMIF('1. FDP Economics'!$G$2:$CW$2,'2. PSCMS Inputs'!H$3,'1. FDP Economics'!$G26:$CW26)</f>
        <v>0.09</v>
      </c>
      <c r="I33" s="74">
        <f>+SUMIF('1. FDP Economics'!$G$2:$CW$2,'2. PSCMS Inputs'!I$3,'1. FDP Economics'!$G26:$CW26)</f>
        <v>0</v>
      </c>
      <c r="J33" s="74">
        <f>+SUMIF('1. FDP Economics'!$G$2:$CW$2,'2. PSCMS Inputs'!J$3,'1. FDP Economics'!$G26:$CW26)</f>
        <v>0</v>
      </c>
      <c r="K33" s="74">
        <f>+SUMIF('1. FDP Economics'!$G$2:$CW$2,'2. PSCMS Inputs'!K$3,'1. FDP Economics'!$G26:$CW26)</f>
        <v>0</v>
      </c>
      <c r="L33" s="74">
        <f>+SUMIF('1. FDP Economics'!$G$2:$CW$2,'2. PSCMS Inputs'!L$3,'1. FDP Economics'!$G26:$CW26)</f>
        <v>0</v>
      </c>
      <c r="M33" s="74">
        <f>+SUMIF('1. FDP Economics'!$G$2:$CW$2,'2. PSCMS Inputs'!M$3,'1. FDP Economics'!$G26:$CW26)</f>
        <v>0</v>
      </c>
      <c r="N33" s="74">
        <f>+SUMIF('1. FDP Economics'!$G$2:$CW$2,'2. PSCMS Inputs'!N$3,'1. FDP Economics'!$G26:$CW26)</f>
        <v>0</v>
      </c>
      <c r="O33" s="74">
        <f>+SUMIF('1. FDP Economics'!$G$2:$CW$2,'2. PSCMS Inputs'!O$3,'1. FDP Economics'!$G26:$CW26)</f>
        <v>0</v>
      </c>
    </row>
    <row r="34" spans="2:18" s="1" customFormat="1" ht="13" x14ac:dyDescent="0.3">
      <c r="C34" s="21" t="s">
        <v>33</v>
      </c>
      <c r="D34" s="2" t="s">
        <v>22</v>
      </c>
      <c r="E34" s="65">
        <f t="shared" si="15"/>
        <v>0.97540000000000004</v>
      </c>
      <c r="F34" s="66"/>
      <c r="G34" s="67">
        <f>+SUMIF('1. FDP Economics'!$G$2:$CW$2,'2. PSCMS Inputs'!G$3,'1. FDP Economics'!$G27:$CW27)</f>
        <v>0</v>
      </c>
      <c r="H34" s="67">
        <f>+SUMIF('1. FDP Economics'!$G$2:$CW$2,'2. PSCMS Inputs'!H$3,'1. FDP Economics'!$G27:$CW27)</f>
        <v>0.97540000000000004</v>
      </c>
      <c r="I34" s="74">
        <f>+SUMIF('1. FDP Economics'!$G$2:$CW$2,'2. PSCMS Inputs'!I$3,'1. FDP Economics'!$G27:$CW27)</f>
        <v>0</v>
      </c>
      <c r="J34" s="74">
        <f>+SUMIF('1. FDP Economics'!$G$2:$CW$2,'2. PSCMS Inputs'!J$3,'1. FDP Economics'!$G27:$CW27)</f>
        <v>0</v>
      </c>
      <c r="K34" s="74">
        <f>+SUMIF('1. FDP Economics'!$G$2:$CW$2,'2. PSCMS Inputs'!K$3,'1. FDP Economics'!$G27:$CW27)</f>
        <v>0</v>
      </c>
      <c r="L34" s="74">
        <f>+SUMIF('1. FDP Economics'!$G$2:$CW$2,'2. PSCMS Inputs'!L$3,'1. FDP Economics'!$G27:$CW27)</f>
        <v>0</v>
      </c>
      <c r="M34" s="74">
        <f>+SUMIF('1. FDP Economics'!$G$2:$CW$2,'2. PSCMS Inputs'!M$3,'1. FDP Economics'!$G27:$CW27)</f>
        <v>0</v>
      </c>
      <c r="N34" s="74">
        <f>+SUMIF('1. FDP Economics'!$G$2:$CW$2,'2. PSCMS Inputs'!N$3,'1. FDP Economics'!$G27:$CW27)</f>
        <v>0</v>
      </c>
      <c r="O34" s="74">
        <f>+SUMIF('1. FDP Economics'!$G$2:$CW$2,'2. PSCMS Inputs'!O$3,'1. FDP Economics'!$G27:$CW27)</f>
        <v>0</v>
      </c>
    </row>
    <row r="35" spans="2:18" s="1" customFormat="1" ht="13" x14ac:dyDescent="0.3">
      <c r="B35" s="1" t="s">
        <v>48</v>
      </c>
      <c r="C35" s="13" t="s">
        <v>34</v>
      </c>
      <c r="D35" s="5" t="s">
        <v>22</v>
      </c>
      <c r="E35" s="71">
        <f t="shared" ref="E35:E53" si="16">+SUM(G35:O35)</f>
        <v>13.09849335489767</v>
      </c>
      <c r="F35" s="33"/>
      <c r="G35" s="72">
        <f>+SUMIF('1. FDP Economics'!$G$2:$CW$2,'2. PSCMS Inputs'!G$3,'1. FDP Economics'!$G29:$CW29)</f>
        <v>2.2280260365358338</v>
      </c>
      <c r="H35" s="72">
        <f>+SUMIF('1. FDP Economics'!$G$2:$CW$2,'2. PSCMS Inputs'!H$3,'1. FDP Economics'!$G29:$CW29)</f>
        <v>0.16644463293339878</v>
      </c>
      <c r="I35" s="72">
        <f>+SUMIF('1. FDP Economics'!$G$2:$CW$2,'2. PSCMS Inputs'!I$3,'1. FDP Economics'!$G29:$CW29)</f>
        <v>1.6376840378097637</v>
      </c>
      <c r="J35" s="72">
        <f>+SUMIF('1. FDP Economics'!$G$2:$CW$2,'2. PSCMS Inputs'!J$3,'1. FDP Economics'!$G29:$CW29)</f>
        <v>1.8639529226531906</v>
      </c>
      <c r="K35" s="72">
        <f>+SUMIF('1. FDP Economics'!$G$2:$CW$2,'2. PSCMS Inputs'!K$3,'1. FDP Economics'!$G29:$CW29)</f>
        <v>1.8153516057495358</v>
      </c>
      <c r="L35" s="72">
        <f>+SUMIF('1. FDP Economics'!$G$2:$CW$2,'2. PSCMS Inputs'!L$3,'1. FDP Economics'!$G29:$CW29)</f>
        <v>1.6627006534525217</v>
      </c>
      <c r="M35" s="72">
        <f>+SUMIF('1. FDP Economics'!$G$2:$CW$2,'2. PSCMS Inputs'!M$3,'1. FDP Economics'!$G29:$CW29)</f>
        <v>1.467109707254215</v>
      </c>
      <c r="N35" s="72">
        <f>+SUMIF('1. FDP Economics'!$G$2:$CW$2,'2. PSCMS Inputs'!N$3,'1. FDP Economics'!$G29:$CW29)</f>
        <v>1.3695533063950622</v>
      </c>
      <c r="O35" s="72">
        <f>+SUMIF('1. FDP Economics'!$G$2:$CW$2,'2. PSCMS Inputs'!O$3,'1. FDP Economics'!$G29:$CW29)</f>
        <v>0.88767045211414908</v>
      </c>
      <c r="Q35" s="75"/>
      <c r="R35" s="75"/>
    </row>
    <row r="36" spans="2:18" s="1" customFormat="1" ht="13" x14ac:dyDescent="0.3">
      <c r="B36" s="26">
        <f t="shared" ref="B36:B50" si="17">E36/(($E$16+$E$17*35.3/6000)/10^6)</f>
        <v>1.5221245661851452</v>
      </c>
      <c r="C36" s="21" t="s">
        <v>35</v>
      </c>
      <c r="D36" s="2" t="s">
        <v>22</v>
      </c>
      <c r="E36" s="73">
        <f t="shared" si="16"/>
        <v>1.5582107464316337</v>
      </c>
      <c r="G36" s="74">
        <f>+SUMIF('1. FDP Economics'!$G$2:$CW$2,'2. PSCMS Inputs'!G$3,'1. FDP Economics'!$G30:$CW30)</f>
        <v>0.3942473317974875</v>
      </c>
      <c r="H36" s="74">
        <f>+SUMIF('1. FDP Economics'!$G$2:$CW$2,'2. PSCMS Inputs'!H$3,'1. FDP Economics'!$G30:$CW30)</f>
        <v>1.4369918699186992E-2</v>
      </c>
      <c r="I36" s="74">
        <f>+SUMIF('1. FDP Economics'!$G$2:$CW$2,'2. PSCMS Inputs'!I$3,'1. FDP Economics'!$G30:$CW30)</f>
        <v>0.17243902439024392</v>
      </c>
      <c r="J36" s="74">
        <f>+SUMIF('1. FDP Economics'!$G$2:$CW$2,'2. PSCMS Inputs'!J$3,'1. FDP Economics'!$G30:$CW30)</f>
        <v>0.17243902439024392</v>
      </c>
      <c r="K36" s="74">
        <f>+SUMIF('1. FDP Economics'!$G$2:$CW$2,'2. PSCMS Inputs'!K$3,'1. FDP Economics'!$G30:$CW30)</f>
        <v>0.17243902439024392</v>
      </c>
      <c r="L36" s="74">
        <f>+SUMIF('1. FDP Economics'!$G$2:$CW$2,'2. PSCMS Inputs'!L$3,'1. FDP Economics'!$G30:$CW30)</f>
        <v>0.17243902439024392</v>
      </c>
      <c r="M36" s="74">
        <f>+SUMIF('1. FDP Economics'!$G$2:$CW$2,'2. PSCMS Inputs'!M$3,'1. FDP Economics'!$G30:$CW30)</f>
        <v>0.17243902439024392</v>
      </c>
      <c r="N36" s="74">
        <f>+SUMIF('1. FDP Economics'!$G$2:$CW$2,'2. PSCMS Inputs'!N$3,'1. FDP Economics'!$G30:$CW30)</f>
        <v>0.17243902439024392</v>
      </c>
      <c r="O36" s="74">
        <f>+SUMIF('1. FDP Economics'!$G$2:$CW$2,'2. PSCMS Inputs'!O$3,'1. FDP Economics'!$G30:$CW30)</f>
        <v>0.11495934959349595</v>
      </c>
    </row>
    <row r="37" spans="2:18" s="1" customFormat="1" ht="13" x14ac:dyDescent="0.3">
      <c r="B37" s="26">
        <f t="shared" si="17"/>
        <v>1.1058208099505178</v>
      </c>
      <c r="C37" s="21" t="s">
        <v>36</v>
      </c>
      <c r="D37" s="2" t="s">
        <v>22</v>
      </c>
      <c r="E37" s="73">
        <f t="shared" si="16"/>
        <v>1.1320373561877317</v>
      </c>
      <c r="G37" s="74">
        <f>+SUMIF('1. FDP Economics'!$G$2:$CW$2,'2. PSCMS Inputs'!G$3,'1. FDP Economics'!$G31:$CW31)</f>
        <v>0.11459833179748752</v>
      </c>
      <c r="H37" s="74">
        <f>+SUMIF('1. FDP Economics'!$G$2:$CW$2,'2. PSCMS Inputs'!H$3,'1. FDP Economics'!$G31:$CW31)</f>
        <v>1.2560975609756098E-2</v>
      </c>
      <c r="I37" s="74">
        <f>+SUMIF('1. FDP Economics'!$G$2:$CW$2,'2. PSCMS Inputs'!I$3,'1. FDP Economics'!$G31:$CW31)</f>
        <v>0.15073170731707319</v>
      </c>
      <c r="J37" s="74">
        <f>+SUMIF('1. FDP Economics'!$G$2:$CW$2,'2. PSCMS Inputs'!J$3,'1. FDP Economics'!$G31:$CW31)</f>
        <v>0.15073170731707319</v>
      </c>
      <c r="K37" s="74">
        <f>+SUMIF('1. FDP Economics'!$G$2:$CW$2,'2. PSCMS Inputs'!K$3,'1. FDP Economics'!$G31:$CW31)</f>
        <v>0.15073170731707319</v>
      </c>
      <c r="L37" s="74">
        <f>+SUMIF('1. FDP Economics'!$G$2:$CW$2,'2. PSCMS Inputs'!L$3,'1. FDP Economics'!$G31:$CW31)</f>
        <v>0.15073170731707319</v>
      </c>
      <c r="M37" s="74">
        <f>+SUMIF('1. FDP Economics'!$G$2:$CW$2,'2. PSCMS Inputs'!M$3,'1. FDP Economics'!$G31:$CW31)</f>
        <v>0.15073170731707319</v>
      </c>
      <c r="N37" s="74">
        <f>+SUMIF('1. FDP Economics'!$G$2:$CW$2,'2. PSCMS Inputs'!N$3,'1. FDP Economics'!$G31:$CW31)</f>
        <v>0.15073170731707319</v>
      </c>
      <c r="O37" s="74">
        <f>+SUMIF('1. FDP Economics'!$G$2:$CW$2,'2. PSCMS Inputs'!O$3,'1. FDP Economics'!$G31:$CW31)</f>
        <v>0.10048780487804877</v>
      </c>
    </row>
    <row r="38" spans="2:18" s="1" customFormat="1" ht="13" x14ac:dyDescent="0.3">
      <c r="B38" s="26">
        <f t="shared" si="17"/>
        <v>6.9219558574871762E-2</v>
      </c>
      <c r="C38" s="21" t="s">
        <v>28</v>
      </c>
      <c r="D38" s="2" t="s">
        <v>22</v>
      </c>
      <c r="E38" s="73">
        <f t="shared" si="16"/>
        <v>7.086060000000001E-2</v>
      </c>
      <c r="G38" s="74">
        <f>+SUMIF('1. FDP Economics'!$G$2:$CW$2,'2. PSCMS Inputs'!G$3,'1. FDP Economics'!$G32:$CW32)</f>
        <v>7.086060000000001E-2</v>
      </c>
      <c r="H38" s="74">
        <f>+SUMIF('1. FDP Economics'!$G$2:$CW$2,'2. PSCMS Inputs'!H$3,'1. FDP Economics'!$G32:$CW32)</f>
        <v>0</v>
      </c>
      <c r="I38" s="74">
        <f>+SUMIF('1. FDP Economics'!$G$2:$CW$2,'2. PSCMS Inputs'!I$3,'1. FDP Economics'!$G32:$CW32)</f>
        <v>0</v>
      </c>
      <c r="J38" s="74">
        <f>+SUMIF('1. FDP Economics'!$G$2:$CW$2,'2. PSCMS Inputs'!J$3,'1. FDP Economics'!$G32:$CW32)</f>
        <v>0</v>
      </c>
      <c r="K38" s="74">
        <f>+SUMIF('1. FDP Economics'!$G$2:$CW$2,'2. PSCMS Inputs'!K$3,'1. FDP Economics'!$G32:$CW32)</f>
        <v>0</v>
      </c>
      <c r="L38" s="74">
        <f>+SUMIF('1. FDP Economics'!$G$2:$CW$2,'2. PSCMS Inputs'!L$3,'1. FDP Economics'!$G32:$CW32)</f>
        <v>0</v>
      </c>
      <c r="M38" s="74">
        <f>+SUMIF('1. FDP Economics'!$G$2:$CW$2,'2. PSCMS Inputs'!M$3,'1. FDP Economics'!$G32:$CW32)</f>
        <v>0</v>
      </c>
      <c r="N38" s="74">
        <f>+SUMIF('1. FDP Economics'!$G$2:$CW$2,'2. PSCMS Inputs'!N$3,'1. FDP Economics'!$G32:$CW32)</f>
        <v>0</v>
      </c>
      <c r="O38" s="74">
        <f>+SUMIF('1. FDP Economics'!$G$2:$CW$2,'2. PSCMS Inputs'!O$3,'1. FDP Economics'!$G32:$CW32)</f>
        <v>0</v>
      </c>
    </row>
    <row r="39" spans="2:18" s="1" customFormat="1" ht="13" x14ac:dyDescent="0.3">
      <c r="B39" s="26">
        <f t="shared" si="17"/>
        <v>1.5766644828403285</v>
      </c>
      <c r="C39" s="21" t="s">
        <v>37</v>
      </c>
      <c r="D39" s="2" t="s">
        <v>22</v>
      </c>
      <c r="E39" s="73">
        <f t="shared" si="16"/>
        <v>1.614043682926829</v>
      </c>
      <c r="G39" s="74">
        <f>+SUMIF('1. FDP Economics'!$G$2:$CW$2,'2. PSCMS Inputs'!G$3,'1. FDP Economics'!$G33:$CW33)</f>
        <v>0.20000100000000001</v>
      </c>
      <c r="H39" s="74">
        <f>+SUMIF('1. FDP Economics'!$G$2:$CW$2,'2. PSCMS Inputs'!H$3,'1. FDP Economics'!$G33:$CW33)</f>
        <v>1.7457317073170733E-2</v>
      </c>
      <c r="I39" s="74">
        <f>+SUMIF('1. FDP Economics'!$G$2:$CW$2,'2. PSCMS Inputs'!I$3,'1. FDP Economics'!$G33:$CW33)</f>
        <v>0.20948780487804874</v>
      </c>
      <c r="J39" s="74">
        <f>+SUMIF('1. FDP Economics'!$G$2:$CW$2,'2. PSCMS Inputs'!J$3,'1. FDP Economics'!$G33:$CW33)</f>
        <v>0.20948780487804874</v>
      </c>
      <c r="K39" s="74">
        <f>+SUMIF('1. FDP Economics'!$G$2:$CW$2,'2. PSCMS Inputs'!K$3,'1. FDP Economics'!$G33:$CW33)</f>
        <v>0.20948780487804874</v>
      </c>
      <c r="L39" s="74">
        <f>+SUMIF('1. FDP Economics'!$G$2:$CW$2,'2. PSCMS Inputs'!L$3,'1. FDP Economics'!$G33:$CW33)</f>
        <v>0.20948780487804874</v>
      </c>
      <c r="M39" s="74">
        <f>+SUMIF('1. FDP Economics'!$G$2:$CW$2,'2. PSCMS Inputs'!M$3,'1. FDP Economics'!$G33:$CW33)</f>
        <v>0.20948780487804874</v>
      </c>
      <c r="N39" s="74">
        <f>+SUMIF('1. FDP Economics'!$G$2:$CW$2,'2. PSCMS Inputs'!N$3,'1. FDP Economics'!$G33:$CW33)</f>
        <v>0.20948780487804874</v>
      </c>
      <c r="O39" s="74">
        <f>+SUMIF('1. FDP Economics'!$G$2:$CW$2,'2. PSCMS Inputs'!O$3,'1. FDP Economics'!$G33:$CW33)</f>
        <v>0.13965853658536587</v>
      </c>
    </row>
    <row r="40" spans="2:18" s="1" customFormat="1" ht="13" x14ac:dyDescent="0.3">
      <c r="B40" s="26">
        <f t="shared" si="17"/>
        <v>0.35317652326679677</v>
      </c>
      <c r="C40" s="21" t="s">
        <v>38</v>
      </c>
      <c r="D40" s="2" t="s">
        <v>22</v>
      </c>
      <c r="E40" s="73">
        <f t="shared" si="16"/>
        <v>0.36154955130968264</v>
      </c>
      <c r="G40" s="74">
        <f>+SUMIF('1. FDP Economics'!$G$2:$CW$2,'2. PSCMS Inputs'!G$3,'1. FDP Economics'!$G34:$CW34)</f>
        <v>0.11459833179748752</v>
      </c>
      <c r="H40" s="74">
        <f>+SUMIF('1. FDP Economics'!$G$2:$CW$2,'2. PSCMS Inputs'!H$3,'1. FDP Economics'!$G34:$CW34)</f>
        <v>3.0487804878048782E-3</v>
      </c>
      <c r="I40" s="74">
        <f>+SUMIF('1. FDP Economics'!$G$2:$CW$2,'2. PSCMS Inputs'!I$3,'1. FDP Economics'!$G34:$CW34)</f>
        <v>3.6585365853658534E-2</v>
      </c>
      <c r="J40" s="74">
        <f>+SUMIF('1. FDP Economics'!$G$2:$CW$2,'2. PSCMS Inputs'!J$3,'1. FDP Economics'!$G34:$CW34)</f>
        <v>3.6585365853658534E-2</v>
      </c>
      <c r="K40" s="74">
        <f>+SUMIF('1. FDP Economics'!$G$2:$CW$2,'2. PSCMS Inputs'!K$3,'1. FDP Economics'!$G34:$CW34)</f>
        <v>3.6585365853658534E-2</v>
      </c>
      <c r="L40" s="74">
        <f>+SUMIF('1. FDP Economics'!$G$2:$CW$2,'2. PSCMS Inputs'!L$3,'1. FDP Economics'!$G34:$CW34)</f>
        <v>3.6585365853658534E-2</v>
      </c>
      <c r="M40" s="74">
        <f>+SUMIF('1. FDP Economics'!$G$2:$CW$2,'2. PSCMS Inputs'!M$3,'1. FDP Economics'!$G34:$CW34)</f>
        <v>3.6585365853658534E-2</v>
      </c>
      <c r="N40" s="74">
        <f>+SUMIF('1. FDP Economics'!$G$2:$CW$2,'2. PSCMS Inputs'!N$3,'1. FDP Economics'!$G34:$CW34)</f>
        <v>3.6585365853658534E-2</v>
      </c>
      <c r="O40" s="74">
        <f>+SUMIF('1. FDP Economics'!$G$2:$CW$2,'2. PSCMS Inputs'!O$3,'1. FDP Economics'!$G34:$CW34)</f>
        <v>2.4390243902439022E-2</v>
      </c>
    </row>
    <row r="41" spans="2:18" s="1" customFormat="1" ht="13" x14ac:dyDescent="0.3">
      <c r="B41" s="26">
        <f t="shared" si="17"/>
        <v>1.4145979532053778</v>
      </c>
      <c r="C41" s="21" t="s">
        <v>39</v>
      </c>
      <c r="D41" s="2" t="s">
        <v>22</v>
      </c>
      <c r="E41" s="73">
        <f t="shared" si="16"/>
        <v>1.4481349171633418</v>
      </c>
      <c r="G41" s="74">
        <f>+SUMIF('1. FDP Economics'!$G$2:$CW$2,'2. PSCMS Inputs'!G$3,'1. FDP Economics'!$G35:$CW35)</f>
        <v>0.11459833179748752</v>
      </c>
      <c r="H41" s="74">
        <f>+SUMIF('1. FDP Economics'!$G$2:$CW$2,'2. PSCMS Inputs'!H$3,'1. FDP Economics'!$G35:$CW35)</f>
        <v>1.6463414634146342E-2</v>
      </c>
      <c r="I41" s="74">
        <f>+SUMIF('1. FDP Economics'!$G$2:$CW$2,'2. PSCMS Inputs'!I$3,'1. FDP Economics'!$G35:$CW35)</f>
        <v>0.19756097560975616</v>
      </c>
      <c r="J41" s="74">
        <f>+SUMIF('1. FDP Economics'!$G$2:$CW$2,'2. PSCMS Inputs'!J$3,'1. FDP Economics'!$G35:$CW35)</f>
        <v>0.19756097560975616</v>
      </c>
      <c r="K41" s="74">
        <f>+SUMIF('1. FDP Economics'!$G$2:$CW$2,'2. PSCMS Inputs'!K$3,'1. FDP Economics'!$G35:$CW35)</f>
        <v>0.19756097560975616</v>
      </c>
      <c r="L41" s="74">
        <f>+SUMIF('1. FDP Economics'!$G$2:$CW$2,'2. PSCMS Inputs'!L$3,'1. FDP Economics'!$G35:$CW35)</f>
        <v>0.19756097560975616</v>
      </c>
      <c r="M41" s="74">
        <f>+SUMIF('1. FDP Economics'!$G$2:$CW$2,'2. PSCMS Inputs'!M$3,'1. FDP Economics'!$G35:$CW35)</f>
        <v>0.19756097560975616</v>
      </c>
      <c r="N41" s="74">
        <f>+SUMIF('1. FDP Economics'!$G$2:$CW$2,'2. PSCMS Inputs'!N$3,'1. FDP Economics'!$G35:$CW35)</f>
        <v>0.19756097560975616</v>
      </c>
      <c r="O41" s="74">
        <f>+SUMIF('1. FDP Economics'!$G$2:$CW$2,'2. PSCMS Inputs'!O$3,'1. FDP Economics'!$G35:$CW35)</f>
        <v>0.13170731707317074</v>
      </c>
    </row>
    <row r="42" spans="2:18" s="1" customFormat="1" ht="13" x14ac:dyDescent="0.3">
      <c r="B42" s="26">
        <f t="shared" si="17"/>
        <v>1.0533100978381803E-2</v>
      </c>
      <c r="C42" s="21" t="s">
        <v>40</v>
      </c>
      <c r="D42" s="2" t="s">
        <v>22</v>
      </c>
      <c r="E42" s="73">
        <f t="shared" si="16"/>
        <v>1.07828173215146E-2</v>
      </c>
      <c r="G42" s="74">
        <f>+SUMIF('1. FDP Economics'!$G$2:$CW$2,'2. PSCMS Inputs'!G$3,'1. FDP Economics'!$G36:$CW36)</f>
        <v>1.07828173215146E-2</v>
      </c>
      <c r="H42" s="74">
        <f>+SUMIF('1. FDP Economics'!$G$2:$CW$2,'2. PSCMS Inputs'!H$3,'1. FDP Economics'!$G36:$CW36)</f>
        <v>0</v>
      </c>
      <c r="I42" s="74">
        <f>+SUMIF('1. FDP Economics'!$G$2:$CW$2,'2. PSCMS Inputs'!I$3,'1. FDP Economics'!$G36:$CW36)</f>
        <v>0</v>
      </c>
      <c r="J42" s="74">
        <f>+SUMIF('1. FDP Economics'!$G$2:$CW$2,'2. PSCMS Inputs'!J$3,'1. FDP Economics'!$G36:$CW36)</f>
        <v>0</v>
      </c>
      <c r="K42" s="74">
        <f>+SUMIF('1. FDP Economics'!$G$2:$CW$2,'2. PSCMS Inputs'!K$3,'1. FDP Economics'!$G36:$CW36)</f>
        <v>0</v>
      </c>
      <c r="L42" s="74">
        <f>+SUMIF('1. FDP Economics'!$G$2:$CW$2,'2. PSCMS Inputs'!L$3,'1. FDP Economics'!$G36:$CW36)</f>
        <v>0</v>
      </c>
      <c r="M42" s="74">
        <f>+SUMIF('1. FDP Economics'!$G$2:$CW$2,'2. PSCMS Inputs'!M$3,'1. FDP Economics'!$G36:$CW36)</f>
        <v>0</v>
      </c>
      <c r="N42" s="74">
        <f>+SUMIF('1. FDP Economics'!$G$2:$CW$2,'2. PSCMS Inputs'!N$3,'1. FDP Economics'!$G36:$CW36)</f>
        <v>0</v>
      </c>
      <c r="O42" s="74">
        <f>+SUMIF('1. FDP Economics'!$G$2:$CW$2,'2. PSCMS Inputs'!O$3,'1. FDP Economics'!$G36:$CW36)</f>
        <v>0</v>
      </c>
    </row>
    <row r="43" spans="2:18" s="1" customFormat="1" ht="13" x14ac:dyDescent="0.3">
      <c r="B43" s="26">
        <f t="shared" si="17"/>
        <v>4.255608997544881E-3</v>
      </c>
      <c r="C43" s="21" t="s">
        <v>41</v>
      </c>
      <c r="D43" s="2" t="s">
        <v>22</v>
      </c>
      <c r="E43" s="73">
        <f t="shared" si="16"/>
        <v>4.3565000000000001E-3</v>
      </c>
      <c r="G43" s="74">
        <f>+SUMIF('1. FDP Economics'!$G$2:$CW$2,'2. PSCMS Inputs'!G$3,'1. FDP Economics'!$G37:$CW37)</f>
        <v>4.3565000000000001E-3</v>
      </c>
      <c r="H43" s="74">
        <f>+SUMIF('1. FDP Economics'!$G$2:$CW$2,'2. PSCMS Inputs'!H$3,'1. FDP Economics'!$G37:$CW37)</f>
        <v>0</v>
      </c>
      <c r="I43" s="74">
        <f>+SUMIF('1. FDP Economics'!$G$2:$CW$2,'2. PSCMS Inputs'!I$3,'1. FDP Economics'!$G37:$CW37)</f>
        <v>0</v>
      </c>
      <c r="J43" s="74">
        <f>+SUMIF('1. FDP Economics'!$G$2:$CW$2,'2. PSCMS Inputs'!J$3,'1. FDP Economics'!$G37:$CW37)</f>
        <v>0</v>
      </c>
      <c r="K43" s="74">
        <f>+SUMIF('1. FDP Economics'!$G$2:$CW$2,'2. PSCMS Inputs'!K$3,'1. FDP Economics'!$G37:$CW37)</f>
        <v>0</v>
      </c>
      <c r="L43" s="74">
        <f>+SUMIF('1. FDP Economics'!$G$2:$CW$2,'2. PSCMS Inputs'!L$3,'1. FDP Economics'!$G37:$CW37)</f>
        <v>0</v>
      </c>
      <c r="M43" s="74">
        <f>+SUMIF('1. FDP Economics'!$G$2:$CW$2,'2. PSCMS Inputs'!M$3,'1. FDP Economics'!$G37:$CW37)</f>
        <v>0</v>
      </c>
      <c r="N43" s="74">
        <f>+SUMIF('1. FDP Economics'!$G$2:$CW$2,'2. PSCMS Inputs'!N$3,'1. FDP Economics'!$G37:$CW37)</f>
        <v>0</v>
      </c>
      <c r="O43" s="74">
        <f>+SUMIF('1. FDP Economics'!$G$2:$CW$2,'2. PSCMS Inputs'!O$3,'1. FDP Economics'!$G37:$CW37)</f>
        <v>0</v>
      </c>
    </row>
    <row r="44" spans="2:18" s="1" customFormat="1" ht="13" x14ac:dyDescent="0.3">
      <c r="B44" s="26">
        <f t="shared" si="17"/>
        <v>0.54053506971210308</v>
      </c>
      <c r="C44" s="21" t="s">
        <v>42</v>
      </c>
      <c r="D44" s="2" t="s">
        <v>22</v>
      </c>
      <c r="E44" s="73">
        <f t="shared" si="16"/>
        <v>0.55334995121951214</v>
      </c>
      <c r="G44" s="74">
        <f>+SUMIF('1. FDP Economics'!$G$2:$CW$2,'2. PSCMS Inputs'!G$3,'1. FDP Economics'!$G38:$CW38)</f>
        <v>0.15822800000000001</v>
      </c>
      <c r="H44" s="74">
        <f>+SUMIF('1. FDP Economics'!$G$2:$CW$2,'2. PSCMS Inputs'!H$3,'1. FDP Economics'!$G38:$CW38)</f>
        <v>4.8780487804878049E-3</v>
      </c>
      <c r="I44" s="74">
        <f>+SUMIF('1. FDP Economics'!$G$2:$CW$2,'2. PSCMS Inputs'!I$3,'1. FDP Economics'!$G38:$CW38)</f>
        <v>5.8536585365853648E-2</v>
      </c>
      <c r="J44" s="74">
        <f>+SUMIF('1. FDP Economics'!$G$2:$CW$2,'2. PSCMS Inputs'!J$3,'1. FDP Economics'!$G38:$CW38)</f>
        <v>5.8536585365853648E-2</v>
      </c>
      <c r="K44" s="74">
        <f>+SUMIF('1. FDP Economics'!$G$2:$CW$2,'2. PSCMS Inputs'!K$3,'1. FDP Economics'!$G38:$CW38)</f>
        <v>5.8536585365853648E-2</v>
      </c>
      <c r="L44" s="74">
        <f>+SUMIF('1. FDP Economics'!$G$2:$CW$2,'2. PSCMS Inputs'!L$3,'1. FDP Economics'!$G38:$CW38)</f>
        <v>5.8536585365853648E-2</v>
      </c>
      <c r="M44" s="74">
        <f>+SUMIF('1. FDP Economics'!$G$2:$CW$2,'2. PSCMS Inputs'!M$3,'1. FDP Economics'!$G38:$CW38)</f>
        <v>5.8536585365853648E-2</v>
      </c>
      <c r="N44" s="74">
        <f>+SUMIF('1. FDP Economics'!$G$2:$CW$2,'2. PSCMS Inputs'!N$3,'1. FDP Economics'!$G38:$CW38)</f>
        <v>5.8536585365853648E-2</v>
      </c>
      <c r="O44" s="74">
        <f>+SUMIF('1. FDP Economics'!$G$2:$CW$2,'2. PSCMS Inputs'!O$3,'1. FDP Economics'!$G38:$CW38)</f>
        <v>3.9024390243902439E-2</v>
      </c>
    </row>
    <row r="45" spans="2:18" s="1" customFormat="1" ht="13" x14ac:dyDescent="0.3">
      <c r="B45" s="26">
        <f t="shared" si="17"/>
        <v>0.17296514154331699</v>
      </c>
      <c r="C45" s="21" t="s">
        <v>32</v>
      </c>
      <c r="D45" s="2" t="s">
        <v>22</v>
      </c>
      <c r="E45" s="73">
        <f t="shared" si="16"/>
        <v>0.17706575946431591</v>
      </c>
      <c r="G45" s="74">
        <f>+SUMIF('1. FDP Economics'!$G$2:$CW$2,'2. PSCMS Inputs'!G$3,'1. FDP Economics'!$G39:$CW39)</f>
        <v>2.095E-2</v>
      </c>
      <c r="H45" s="74">
        <f>+SUMIF('1. FDP Economics'!$G$2:$CW$2,'2. PSCMS Inputs'!H$3,'1. FDP Economics'!$G39:$CW39)</f>
        <v>1.1779129348619298E-3</v>
      </c>
      <c r="I45" s="74">
        <f>+SUMIF('1. FDP Economics'!$G$2:$CW$2,'2. PSCMS Inputs'!I$3,'1. FDP Economics'!$G39:$CW39)</f>
        <v>2.1900210830376791E-2</v>
      </c>
      <c r="J45" s="74">
        <f>+SUMIF('1. FDP Economics'!$G$2:$CW$2,'2. PSCMS Inputs'!J$3,'1. FDP Economics'!$G39:$CW39)</f>
        <v>3.151476201595093E-2</v>
      </c>
      <c r="K45" s="74">
        <f>+SUMIF('1. FDP Economics'!$G$2:$CW$2,'2. PSCMS Inputs'!K$3,'1. FDP Economics'!$G39:$CW39)</f>
        <v>2.99491092990638E-2</v>
      </c>
      <c r="L45" s="74">
        <f>+SUMIF('1. FDP Economics'!$G$2:$CW$2,'2. PSCMS Inputs'!L$3,'1. FDP Economics'!$G39:$CW39)</f>
        <v>2.5885725133139324E-2</v>
      </c>
      <c r="M45" s="74">
        <f>+SUMIF('1. FDP Economics'!$G$2:$CW$2,'2. PSCMS Inputs'!M$3,'1. FDP Economics'!$G39:$CW39)</f>
        <v>1.9309993916615878E-2</v>
      </c>
      <c r="N45" s="74">
        <f>+SUMIF('1. FDP Economics'!$G$2:$CW$2,'2. PSCMS Inputs'!N$3,'1. FDP Economics'!$G39:$CW39)</f>
        <v>1.6433216711640601E-2</v>
      </c>
      <c r="O45" s="74">
        <f>+SUMIF('1. FDP Economics'!$G$2:$CW$2,'2. PSCMS Inputs'!O$3,'1. FDP Economics'!$G39:$CW39)</f>
        <v>9.9448286226666658E-3</v>
      </c>
    </row>
    <row r="46" spans="2:18" s="1" customFormat="1" ht="13" x14ac:dyDescent="0.3">
      <c r="B46" s="26">
        <f t="shared" si="17"/>
        <v>0.31931024423324167</v>
      </c>
      <c r="C46" s="21" t="s">
        <v>43</v>
      </c>
      <c r="D46" s="2" t="s">
        <v>22</v>
      </c>
      <c r="E46" s="73">
        <f t="shared" si="16"/>
        <v>0.32688037829712446</v>
      </c>
      <c r="G46" s="74">
        <f>+SUMIF('1. FDP Economics'!$G$2:$CW$2,'2. PSCMS Inputs'!G$3,'1. FDP Economics'!$G40:$CW40)</f>
        <v>1.07828173215146E-2</v>
      </c>
      <c r="H46" s="74">
        <f>+SUMIF('1. FDP Economics'!$G$2:$CW$2,'2. PSCMS Inputs'!H$3,'1. FDP Economics'!$G40:$CW40)</f>
        <v>3.9024390243902439E-3</v>
      </c>
      <c r="I46" s="74">
        <f>+SUMIF('1. FDP Economics'!$G$2:$CW$2,'2. PSCMS Inputs'!I$3,'1. FDP Economics'!$G40:$CW40)</f>
        <v>4.6829268292682941E-2</v>
      </c>
      <c r="J46" s="74">
        <f>+SUMIF('1. FDP Economics'!$G$2:$CW$2,'2. PSCMS Inputs'!J$3,'1. FDP Economics'!$G40:$CW40)</f>
        <v>4.6829268292682941E-2</v>
      </c>
      <c r="K46" s="74">
        <f>+SUMIF('1. FDP Economics'!$G$2:$CW$2,'2. PSCMS Inputs'!K$3,'1. FDP Economics'!$G40:$CW40)</f>
        <v>4.6829268292682941E-2</v>
      </c>
      <c r="L46" s="74">
        <f>+SUMIF('1. FDP Economics'!$G$2:$CW$2,'2. PSCMS Inputs'!L$3,'1. FDP Economics'!$G40:$CW40)</f>
        <v>4.6829268292682941E-2</v>
      </c>
      <c r="M46" s="74">
        <f>+SUMIF('1. FDP Economics'!$G$2:$CW$2,'2. PSCMS Inputs'!M$3,'1. FDP Economics'!$G40:$CW40)</f>
        <v>4.6829268292682941E-2</v>
      </c>
      <c r="N46" s="74">
        <f>+SUMIF('1. FDP Economics'!$G$2:$CW$2,'2. PSCMS Inputs'!N$3,'1. FDP Economics'!$G40:$CW40)</f>
        <v>4.6829268292682941E-2</v>
      </c>
      <c r="O46" s="74">
        <f>+SUMIF('1. FDP Economics'!$G$2:$CW$2,'2. PSCMS Inputs'!O$3,'1. FDP Economics'!$G40:$CW40)</f>
        <v>3.1219512195121951E-2</v>
      </c>
    </row>
    <row r="47" spans="2:18" s="1" customFormat="1" ht="13" x14ac:dyDescent="0.3">
      <c r="B47" s="26">
        <f t="shared" si="17"/>
        <v>0.92721524501624675</v>
      </c>
      <c r="C47" s="21" t="s">
        <v>44</v>
      </c>
      <c r="D47" s="2" t="s">
        <v>22</v>
      </c>
      <c r="E47" s="73">
        <f t="shared" si="16"/>
        <v>0.94919745146785606</v>
      </c>
      <c r="G47" s="74">
        <f>+SUMIF('1. FDP Economics'!$G$2:$CW$2,'2. PSCMS Inputs'!G$3,'1. FDP Economics'!$G41:$CW41)</f>
        <v>1.07828173215146E-2</v>
      </c>
      <c r="H47" s="74">
        <f>+SUMIF('1. FDP Economics'!$G$2:$CW$2,'2. PSCMS Inputs'!H$3,'1. FDP Economics'!$G41:$CW41)</f>
        <v>1.1585365853658536E-2</v>
      </c>
      <c r="I47" s="74">
        <f>+SUMIF('1. FDP Economics'!$G$2:$CW$2,'2. PSCMS Inputs'!I$3,'1. FDP Economics'!$G41:$CW41)</f>
        <v>0.13902439024390242</v>
      </c>
      <c r="J47" s="74">
        <f>+SUMIF('1. FDP Economics'!$G$2:$CW$2,'2. PSCMS Inputs'!J$3,'1. FDP Economics'!$G41:$CW41)</f>
        <v>0.13902439024390242</v>
      </c>
      <c r="K47" s="74">
        <f>+SUMIF('1. FDP Economics'!$G$2:$CW$2,'2. PSCMS Inputs'!K$3,'1. FDP Economics'!$G41:$CW41)</f>
        <v>0.13902439024390242</v>
      </c>
      <c r="L47" s="74">
        <f>+SUMIF('1. FDP Economics'!$G$2:$CW$2,'2. PSCMS Inputs'!L$3,'1. FDP Economics'!$G41:$CW41)</f>
        <v>0.13902439024390242</v>
      </c>
      <c r="M47" s="74">
        <f>+SUMIF('1. FDP Economics'!$G$2:$CW$2,'2. PSCMS Inputs'!M$3,'1. FDP Economics'!$G41:$CW41)</f>
        <v>0.13902439024390242</v>
      </c>
      <c r="N47" s="74">
        <f>+SUMIF('1. FDP Economics'!$G$2:$CW$2,'2. PSCMS Inputs'!N$3,'1. FDP Economics'!$G41:$CW41)</f>
        <v>0.13902439024390242</v>
      </c>
      <c r="O47" s="74">
        <f>+SUMIF('1. FDP Economics'!$G$2:$CW$2,'2. PSCMS Inputs'!O$3,'1. FDP Economics'!$G41:$CW41)</f>
        <v>9.2682926829268278E-2</v>
      </c>
    </row>
    <row r="48" spans="2:18" s="1" customFormat="1" ht="13" x14ac:dyDescent="0.3">
      <c r="B48" s="26">
        <f t="shared" si="17"/>
        <v>8.4689480934428296E-2</v>
      </c>
      <c r="C48" s="21" t="s">
        <v>45</v>
      </c>
      <c r="D48" s="2" t="s">
        <v>22</v>
      </c>
      <c r="E48" s="73">
        <f t="shared" si="16"/>
        <v>8.6697279732157961E-2</v>
      </c>
      <c r="G48" s="74">
        <f>+SUMIF('1. FDP Economics'!$G$2:$CW$2,'2. PSCMS Inputs'!G$3,'1. FDP Economics'!$G42:$CW42)</f>
        <v>8.6394000000000019E-3</v>
      </c>
      <c r="H48" s="74">
        <f>+SUMIF('1. FDP Economics'!$G$2:$CW$2,'2. PSCMS Inputs'!H$3,'1. FDP Economics'!$G42:$CW42)</f>
        <v>5.8895646743096488E-4</v>
      </c>
      <c r="I48" s="74">
        <f>+SUMIF('1. FDP Economics'!$G$2:$CW$2,'2. PSCMS Inputs'!I$3,'1. FDP Economics'!$G42:$CW42)</f>
        <v>1.0950105415188396E-2</v>
      </c>
      <c r="J48" s="74">
        <f>+SUMIF('1. FDP Economics'!$G$2:$CW$2,'2. PSCMS Inputs'!J$3,'1. FDP Economics'!$G42:$CW42)</f>
        <v>1.5757381007975465E-2</v>
      </c>
      <c r="K48" s="74">
        <f>+SUMIF('1. FDP Economics'!$G$2:$CW$2,'2. PSCMS Inputs'!K$3,'1. FDP Economics'!$G42:$CW42)</f>
        <v>1.49745546495319E-2</v>
      </c>
      <c r="L48" s="74">
        <f>+SUMIF('1. FDP Economics'!$G$2:$CW$2,'2. PSCMS Inputs'!L$3,'1. FDP Economics'!$G42:$CW42)</f>
        <v>1.2942862566569662E-2</v>
      </c>
      <c r="M48" s="74">
        <f>+SUMIF('1. FDP Economics'!$G$2:$CW$2,'2. PSCMS Inputs'!M$3,'1. FDP Economics'!$G42:$CW42)</f>
        <v>9.654996958307939E-3</v>
      </c>
      <c r="N48" s="74">
        <f>+SUMIF('1. FDP Economics'!$G$2:$CW$2,'2. PSCMS Inputs'!N$3,'1. FDP Economics'!$G42:$CW42)</f>
        <v>8.2166083558203006E-3</v>
      </c>
      <c r="O48" s="74">
        <f>+SUMIF('1. FDP Economics'!$G$2:$CW$2,'2. PSCMS Inputs'!O$3,'1. FDP Economics'!$G42:$CW42)</f>
        <v>4.9724143113333329E-3</v>
      </c>
    </row>
    <row r="49" spans="2:17" s="1" customFormat="1" ht="13" x14ac:dyDescent="0.3">
      <c r="B49" s="26">
        <f t="shared" si="17"/>
        <v>0</v>
      </c>
      <c r="C49" s="21" t="s">
        <v>46</v>
      </c>
      <c r="D49" s="2" t="s">
        <v>22</v>
      </c>
      <c r="E49" s="73">
        <f t="shared" si="16"/>
        <v>0</v>
      </c>
      <c r="G49" s="74">
        <f>+SUMIF('1. FDP Economics'!$G$2:$CW$2,'2. PSCMS Inputs'!G$3,'1. FDP Economics'!$G43:$CW43)</f>
        <v>0</v>
      </c>
      <c r="H49" s="74">
        <f>+SUMIF('1. FDP Economics'!$G$2:$CW$2,'2. PSCMS Inputs'!H$3,'1. FDP Economics'!$G43:$CW43)</f>
        <v>0</v>
      </c>
      <c r="I49" s="74">
        <f>+SUMIF('1. FDP Economics'!$G$2:$CW$2,'2. PSCMS Inputs'!I$3,'1. FDP Economics'!$G43:$CW43)</f>
        <v>0</v>
      </c>
      <c r="J49" s="74">
        <f>+SUMIF('1. FDP Economics'!$G$2:$CW$2,'2. PSCMS Inputs'!J$3,'1. FDP Economics'!$G43:$CW43)</f>
        <v>0</v>
      </c>
      <c r="K49" s="74">
        <f>+SUMIF('1. FDP Economics'!$G$2:$CW$2,'2. PSCMS Inputs'!K$3,'1. FDP Economics'!$G43:$CW43)</f>
        <v>0</v>
      </c>
      <c r="L49" s="74">
        <f>+SUMIF('1. FDP Economics'!$G$2:$CW$2,'2. PSCMS Inputs'!L$3,'1. FDP Economics'!$G43:$CW43)</f>
        <v>0</v>
      </c>
      <c r="M49" s="74">
        <f>+SUMIF('1. FDP Economics'!$G$2:$CW$2,'2. PSCMS Inputs'!M$3,'1. FDP Economics'!$G43:$CW43)</f>
        <v>0</v>
      </c>
      <c r="N49" s="74">
        <f>+SUMIF('1. FDP Economics'!$G$2:$CW$2,'2. PSCMS Inputs'!N$3,'1. FDP Economics'!$G43:$CW43)</f>
        <v>0</v>
      </c>
      <c r="O49" s="74">
        <f>+SUMIF('1. FDP Economics'!$G$2:$CW$2,'2. PSCMS Inputs'!O$3,'1. FDP Economics'!$G43:$CW43)</f>
        <v>0</v>
      </c>
    </row>
    <row r="50" spans="2:17" s="1" customFormat="1" ht="13" x14ac:dyDescent="0.3">
      <c r="B50" s="26">
        <f t="shared" si="17"/>
        <v>2.3554180450973627E-2</v>
      </c>
      <c r="C50" s="21" t="s">
        <v>33</v>
      </c>
      <c r="D50" s="2" t="s">
        <v>22</v>
      </c>
      <c r="E50" s="73">
        <f t="shared" si="16"/>
        <v>2.411259756097562E-2</v>
      </c>
      <c r="G50" s="74">
        <f>+SUMIF('1. FDP Economics'!$G$2:$CW$2,'2. PSCMS Inputs'!G$3,'1. FDP Economics'!$G44:$CW44)</f>
        <v>4.3565000000000001E-3</v>
      </c>
      <c r="H50" s="74">
        <f>+SUMIF('1. FDP Economics'!$G$2:$CW$2,'2. PSCMS Inputs'!H$3,'1. FDP Economics'!$G44:$CW44)</f>
        <v>2.4390243902439024E-4</v>
      </c>
      <c r="I50" s="74">
        <f>+SUMIF('1. FDP Economics'!$G$2:$CW$2,'2. PSCMS Inputs'!I$3,'1. FDP Economics'!$G44:$CW44)</f>
        <v>2.9268292682926838E-3</v>
      </c>
      <c r="J50" s="74">
        <f>+SUMIF('1. FDP Economics'!$G$2:$CW$2,'2. PSCMS Inputs'!J$3,'1. FDP Economics'!$G44:$CW44)</f>
        <v>2.9268292682926838E-3</v>
      </c>
      <c r="K50" s="74">
        <f>+SUMIF('1. FDP Economics'!$G$2:$CW$2,'2. PSCMS Inputs'!K$3,'1. FDP Economics'!$G44:$CW44)</f>
        <v>2.9268292682926838E-3</v>
      </c>
      <c r="L50" s="74">
        <f>+SUMIF('1. FDP Economics'!$G$2:$CW$2,'2. PSCMS Inputs'!L$3,'1. FDP Economics'!$G44:$CW44)</f>
        <v>2.9268292682926838E-3</v>
      </c>
      <c r="M50" s="74">
        <f>+SUMIF('1. FDP Economics'!$G$2:$CW$2,'2. PSCMS Inputs'!M$3,'1. FDP Economics'!$G44:$CW44)</f>
        <v>2.9268292682926838E-3</v>
      </c>
      <c r="N50" s="74">
        <f>+SUMIF('1. FDP Economics'!$G$2:$CW$2,'2. PSCMS Inputs'!N$3,'1. FDP Economics'!$G44:$CW44)</f>
        <v>2.9268292682926838E-3</v>
      </c>
      <c r="O50" s="74">
        <f>+SUMIF('1. FDP Economics'!$G$2:$CW$2,'2. PSCMS Inputs'!O$3,'1. FDP Economics'!$G44:$CW44)</f>
        <v>1.9512195121951219E-3</v>
      </c>
      <c r="Q50" s="75"/>
    </row>
    <row r="51" spans="2:17" s="1" customFormat="1" ht="13" x14ac:dyDescent="0.3">
      <c r="B51" s="25">
        <f>E51/(($E$16+$E$17*35.3/6000)/10^6)</f>
        <v>1.0805020061583959</v>
      </c>
      <c r="C51" s="21" t="s">
        <v>47</v>
      </c>
      <c r="D51" s="2" t="s">
        <v>22</v>
      </c>
      <c r="E51" s="73">
        <f t="shared" si="16"/>
        <v>1.1061183000000008</v>
      </c>
      <c r="G51" s="74">
        <f>+SUMIF('1. FDP Economics'!$G$2:$CW$2,'2. PSCMS Inputs'!G$3,'1. FDP Economics'!$G45:$CW45)</f>
        <v>4.6600000000000001E-3</v>
      </c>
      <c r="H51" s="74">
        <f>+SUMIF('1. FDP Economics'!$G$2:$CW$2,'2. PSCMS Inputs'!H$3,'1. FDP Economics'!$G45:$CW45)</f>
        <v>5.4679974890811202E-2</v>
      </c>
      <c r="I51" s="74">
        <f>+SUMIF('1. FDP Economics'!$G$2:$CW$2,'2. PSCMS Inputs'!I$3,'1. FDP Economics'!$G45:$CW45)</f>
        <v>0.14796040170986841</v>
      </c>
      <c r="J51" s="74">
        <f>+SUMIF('1. FDP Economics'!$G$2:$CW$2,'2. PSCMS Inputs'!J$3,'1. FDP Economics'!$G45:$CW45)</f>
        <v>0.21291744101400398</v>
      </c>
      <c r="K51" s="74">
        <f>+SUMIF('1. FDP Economics'!$G$2:$CW$2,'2. PSCMS Inputs'!K$3,'1. FDP Economics'!$G45:$CW45)</f>
        <v>0.20233970700390722</v>
      </c>
      <c r="L51" s="74">
        <f>+SUMIF('1. FDP Economics'!$G$2:$CW$2,'2. PSCMS Inputs'!L$3,'1. FDP Economics'!$G45:$CW45)</f>
        <v>0.1748870053770453</v>
      </c>
      <c r="M51" s="74">
        <f>+SUMIF('1. FDP Economics'!$G$2:$CW$2,'2. PSCMS Inputs'!M$3,'1. FDP Economics'!$G45:$CW45)</f>
        <v>0.13046059140922175</v>
      </c>
      <c r="N51" s="74">
        <f>+SUMIF('1. FDP Economics'!$G$2:$CW$2,'2. PSCMS Inputs'!N$3,'1. FDP Economics'!$G45:$CW45)</f>
        <v>0.11102474605710598</v>
      </c>
      <c r="O51" s="74">
        <f>+SUMIF('1. FDP Economics'!$G$2:$CW$2,'2. PSCMS Inputs'!O$3,'1. FDP Economics'!$G45:$CW45)</f>
        <v>6.7188432538036955E-2</v>
      </c>
    </row>
    <row r="52" spans="2:17" s="1" customFormat="1" ht="13" x14ac:dyDescent="0.3">
      <c r="B52" s="25">
        <f t="shared" ref="B52:B53" si="18">E52/(($E$16+$E$17*35.3/6000)/10^6)</f>
        <v>3.0642933174985592</v>
      </c>
      <c r="C52" s="21" t="s">
        <v>15</v>
      </c>
      <c r="D52" s="2" t="s">
        <v>22</v>
      </c>
      <c r="E52" s="73">
        <f t="shared" si="16"/>
        <v>3.1369408809371433</v>
      </c>
      <c r="G52" s="74">
        <f>+SUMIF('1. FDP Economics'!$G$2:$CW$2,'2. PSCMS Inputs'!G$3,'1. FDP Economics'!$G46:$CW46)</f>
        <v>0.92902746388540447</v>
      </c>
      <c r="H52" s="74">
        <f>+SUMIF('1. FDP Economics'!$G$2:$CW$2,'2. PSCMS Inputs'!H$3,'1. FDP Economics'!$G46:$CW46)</f>
        <v>2.3256969070586841E-2</v>
      </c>
      <c r="I52" s="74">
        <f>+SUMIF('1. FDP Economics'!$G$2:$CW$2,'2. PSCMS Inputs'!I$3,'1. FDP Economics'!$G46:$CW46)</f>
        <v>0.39287192770491675</v>
      </c>
      <c r="J52" s="74">
        <f>+SUMIF('1. FDP Economics'!$G$2:$CW$2,'2. PSCMS Inputs'!J$3,'1. FDP Economics'!$G46:$CW46)</f>
        <v>0.50503908134887232</v>
      </c>
      <c r="K52" s="74">
        <f>+SUMIF('1. FDP Economics'!$G$2:$CW$2,'2. PSCMS Inputs'!K$3,'1. FDP Economics'!$G46:$CW46)</f>
        <v>0.47184341289455389</v>
      </c>
      <c r="L52" s="74">
        <f>+SUMIF('1. FDP Economics'!$G$2:$CW$2,'2. PSCMS Inputs'!L$3,'1. FDP Economics'!$G46:$CW46)</f>
        <v>0.35201403011694654</v>
      </c>
      <c r="M52" s="74">
        <f>+SUMIF('1. FDP Economics'!$G$2:$CW$2,'2. PSCMS Inputs'!M$3,'1. FDP Economics'!$G46:$CW46)</f>
        <v>0.22343167871475789</v>
      </c>
      <c r="N52" s="74">
        <f>+SUMIF('1. FDP Economics'!$G$2:$CW$2,'2. PSCMS Inputs'!N$3,'1. FDP Economics'!$G46:$CW46)</f>
        <v>0.1519525631996429</v>
      </c>
      <c r="O52" s="74">
        <f>+SUMIF('1. FDP Economics'!$G$2:$CW$2,'2. PSCMS Inputs'!O$3,'1. FDP Economics'!$G46:$CW46)</f>
        <v>8.7503754001461681E-2</v>
      </c>
    </row>
    <row r="53" spans="2:17" s="1" customFormat="1" ht="13" x14ac:dyDescent="0.3">
      <c r="B53" s="25">
        <f t="shared" si="18"/>
        <v>0.52569160874009158</v>
      </c>
      <c r="C53" s="21" t="s">
        <v>16</v>
      </c>
      <c r="D53" s="2" t="s">
        <v>22</v>
      </c>
      <c r="E53" s="73">
        <f t="shared" si="16"/>
        <v>0.53815458487785006</v>
      </c>
      <c r="G53" s="74">
        <f>+SUMIF('1. FDP Economics'!$G$2:$CW$2,'2. PSCMS Inputs'!G$3,'1. FDP Economics'!$G47:$CW47)</f>
        <v>5.655579349593496E-2</v>
      </c>
      <c r="H53" s="74">
        <f>+SUMIF('1. FDP Economics'!$G$2:$CW$2,'2. PSCMS Inputs'!H$3,'1. FDP Economics'!$G47:$CW47)</f>
        <v>2.2306569680818002E-3</v>
      </c>
      <c r="I53" s="74">
        <f>+SUMIF('1. FDP Economics'!$G$2:$CW$2,'2. PSCMS Inputs'!I$3,'1. FDP Economics'!$G47:$CW47)</f>
        <v>4.9879440929900869E-2</v>
      </c>
      <c r="J53" s="74">
        <f>+SUMIF('1. FDP Economics'!$G$2:$CW$2,'2. PSCMS Inputs'!J$3,'1. FDP Economics'!$G47:$CW47)</f>
        <v>8.4602306046875519E-2</v>
      </c>
      <c r="K53" s="74">
        <f>+SUMIF('1. FDP Economics'!$G$2:$CW$2,'2. PSCMS Inputs'!K$3,'1. FDP Economics'!$G47:$CW47)</f>
        <v>8.2122870682966517E-2</v>
      </c>
      <c r="L53" s="74">
        <f>+SUMIF('1. FDP Economics'!$G$2:$CW$2,'2. PSCMS Inputs'!L$3,'1. FDP Economics'!$G47:$CW47)</f>
        <v>8.2849079039308618E-2</v>
      </c>
      <c r="M53" s="74">
        <f>+SUMIF('1. FDP Economics'!$G$2:$CW$2,'2. PSCMS Inputs'!M$3,'1. FDP Economics'!$G47:$CW47)</f>
        <v>7.0130495035799337E-2</v>
      </c>
      <c r="N53" s="74">
        <f>+SUMIF('1. FDP Economics'!$G$2:$CW$2,'2. PSCMS Inputs'!N$3,'1. FDP Economics'!$G47:$CW47)</f>
        <v>6.7804220851340191E-2</v>
      </c>
      <c r="O53" s="74">
        <f>+SUMIF('1. FDP Economics'!$G$2:$CW$2,'2. PSCMS Inputs'!O$3,'1. FDP Economics'!$G47:$CW47)</f>
        <v>4.1979721827642272E-2</v>
      </c>
    </row>
    <row r="54" spans="2:17" x14ac:dyDescent="0.35">
      <c r="B54" s="76"/>
      <c r="C54" s="21" t="s">
        <v>74</v>
      </c>
      <c r="D54" s="2" t="s">
        <v>48</v>
      </c>
      <c r="E54" s="60">
        <f>E35/((E16+E17*35.3/6000)/10^6)</f>
        <v>12.795148898286321</v>
      </c>
    </row>
    <row r="55" spans="2:17" x14ac:dyDescent="0.35">
      <c r="C55" s="21" t="s">
        <v>75</v>
      </c>
      <c r="D55" s="2" t="s">
        <v>22</v>
      </c>
      <c r="E55" s="60">
        <f>E51</f>
        <v>1.1061183000000008</v>
      </c>
    </row>
    <row r="56" spans="2:17" x14ac:dyDescent="0.35">
      <c r="C56" s="21" t="s">
        <v>76</v>
      </c>
      <c r="D56" s="2" t="s">
        <v>22</v>
      </c>
      <c r="E56" s="60">
        <f>+AVERAGE(G51:O51)</f>
        <v>0.12290203333333342</v>
      </c>
    </row>
    <row r="57" spans="2:17" x14ac:dyDescent="0.35">
      <c r="C57" s="77" t="s">
        <v>77</v>
      </c>
    </row>
    <row r="58" spans="2:17" x14ac:dyDescent="0.35">
      <c r="C58" s="21" t="s">
        <v>78</v>
      </c>
      <c r="E58" s="78">
        <f>'1. FDP Economics'!T4</f>
        <v>45323</v>
      </c>
    </row>
    <row r="59" spans="2:17" x14ac:dyDescent="0.35">
      <c r="C59" s="21" t="s">
        <v>87</v>
      </c>
      <c r="E59" s="84">
        <v>47817</v>
      </c>
    </row>
    <row r="60" spans="2:17" x14ac:dyDescent="0.35">
      <c r="C60" s="80" t="s">
        <v>79</v>
      </c>
      <c r="E60" s="79"/>
    </row>
    <row r="61" spans="2:17" x14ac:dyDescent="0.35">
      <c r="C61" s="21" t="s">
        <v>88</v>
      </c>
      <c r="E61" s="78">
        <f>'1. FDP Economics'!U4</f>
        <v>45352</v>
      </c>
    </row>
    <row r="62" spans="2:17" x14ac:dyDescent="0.35">
      <c r="C62" s="21" t="s">
        <v>89</v>
      </c>
      <c r="E62" s="78">
        <v>47817</v>
      </c>
    </row>
    <row r="63" spans="2:17" x14ac:dyDescent="0.35">
      <c r="C63" s="80" t="s">
        <v>2</v>
      </c>
      <c r="D63" t="s">
        <v>7</v>
      </c>
      <c r="E63" s="60">
        <f>'1. FDP Economics'!CL90</f>
        <v>70</v>
      </c>
      <c r="G63" s="60">
        <f>E63</f>
        <v>70</v>
      </c>
      <c r="H63" s="60">
        <f>G63</f>
        <v>70</v>
      </c>
      <c r="I63" s="60">
        <f t="shared" ref="I63:N63" si="19">H63</f>
        <v>70</v>
      </c>
      <c r="J63" s="60">
        <f t="shared" si="19"/>
        <v>70</v>
      </c>
      <c r="K63" s="60">
        <f t="shared" si="19"/>
        <v>70</v>
      </c>
      <c r="L63" s="60">
        <f t="shared" si="19"/>
        <v>70</v>
      </c>
      <c r="M63" s="60">
        <f t="shared" si="19"/>
        <v>70</v>
      </c>
      <c r="N63" s="60">
        <f t="shared" si="19"/>
        <v>70</v>
      </c>
      <c r="O63" s="60">
        <f t="shared" ref="O63" si="20">N63</f>
        <v>70</v>
      </c>
    </row>
    <row r="64" spans="2:17" x14ac:dyDescent="0.35">
      <c r="C64" s="80" t="s">
        <v>3</v>
      </c>
      <c r="D64" t="s">
        <v>10</v>
      </c>
      <c r="E64" s="60">
        <f>'1. FDP Economics'!CL99</f>
        <v>0</v>
      </c>
      <c r="G64" s="60">
        <f>E64</f>
        <v>0</v>
      </c>
      <c r="H64" s="60">
        <f>G64</f>
        <v>0</v>
      </c>
      <c r="I64" s="60">
        <f t="shared" ref="I64:N64" si="21">H64</f>
        <v>0</v>
      </c>
      <c r="J64" s="60">
        <f t="shared" si="21"/>
        <v>0</v>
      </c>
      <c r="K64" s="60">
        <f t="shared" si="21"/>
        <v>0</v>
      </c>
      <c r="L64" s="60">
        <f t="shared" si="21"/>
        <v>0</v>
      </c>
      <c r="M64" s="60">
        <f t="shared" si="21"/>
        <v>0</v>
      </c>
      <c r="N64" s="60">
        <f t="shared" si="21"/>
        <v>0</v>
      </c>
      <c r="O64" s="60">
        <f t="shared" ref="O64" si="22">N64</f>
        <v>0</v>
      </c>
    </row>
    <row r="65" spans="3:15" x14ac:dyDescent="0.35">
      <c r="C65" s="80" t="s">
        <v>3</v>
      </c>
      <c r="D65" t="s">
        <v>84</v>
      </c>
      <c r="E65" s="60">
        <f>IFERROR(E68/((E17*9439.05/252000)/10^6),0)</f>
        <v>9.000038139431414</v>
      </c>
      <c r="F65">
        <f t="shared" ref="F65:O65" si="23">IFERROR(F68/((F17*9439.05/252000)/10^6),0)</f>
        <v>0</v>
      </c>
      <c r="G65" s="60">
        <f t="shared" si="23"/>
        <v>9.0000381394314051</v>
      </c>
      <c r="H65" s="60">
        <f t="shared" si="23"/>
        <v>9.0000381394314068</v>
      </c>
      <c r="I65" s="60">
        <f t="shared" si="23"/>
        <v>9.0000381394314033</v>
      </c>
      <c r="J65" s="60">
        <f t="shared" si="23"/>
        <v>9.0000381394314015</v>
      </c>
      <c r="K65" s="60">
        <f t="shared" si="23"/>
        <v>9.0000381394314051</v>
      </c>
      <c r="L65" s="60">
        <f t="shared" si="23"/>
        <v>9.0000381394314051</v>
      </c>
      <c r="M65" s="60">
        <f t="shared" si="23"/>
        <v>9.0000381394314051</v>
      </c>
      <c r="N65" s="60">
        <f t="shared" si="23"/>
        <v>9.0000381394314051</v>
      </c>
      <c r="O65" s="60">
        <f t="shared" si="23"/>
        <v>9.0000381394314051</v>
      </c>
    </row>
    <row r="66" spans="3:15" x14ac:dyDescent="0.35">
      <c r="C66" s="80" t="s">
        <v>80</v>
      </c>
      <c r="D66" t="s">
        <v>21</v>
      </c>
      <c r="E66" s="60">
        <v>12</v>
      </c>
      <c r="G66" s="60">
        <f>E66</f>
        <v>12</v>
      </c>
      <c r="H66" s="60">
        <f>G66</f>
        <v>12</v>
      </c>
      <c r="I66" s="60">
        <f t="shared" ref="I66:N66" si="24">H66</f>
        <v>12</v>
      </c>
      <c r="J66" s="60">
        <f t="shared" si="24"/>
        <v>12</v>
      </c>
      <c r="K66" s="60">
        <f t="shared" si="24"/>
        <v>12</v>
      </c>
      <c r="L66" s="60">
        <f t="shared" si="24"/>
        <v>12</v>
      </c>
      <c r="M66" s="60">
        <f t="shared" si="24"/>
        <v>12</v>
      </c>
      <c r="N66" s="60">
        <f t="shared" si="24"/>
        <v>12</v>
      </c>
      <c r="O66" s="60">
        <f t="shared" ref="O66" si="25">N66</f>
        <v>12</v>
      </c>
    </row>
    <row r="67" spans="3:15" x14ac:dyDescent="0.35">
      <c r="C67" s="9" t="s">
        <v>11</v>
      </c>
      <c r="E67" s="60">
        <f>'1. FDP Economics'!E8</f>
        <v>43.147895698495759</v>
      </c>
      <c r="G67" s="60">
        <f>SUM('1. FDP Economics'!G8:I8)</f>
        <v>4.4267761999999999</v>
      </c>
      <c r="H67" s="60">
        <f>SUM('1. FDP Economics'!J8:U8)</f>
        <v>1.1996682502857057</v>
      </c>
      <c r="I67" s="60">
        <f>SUM('1. FDP Economics'!V8:AG8)</f>
        <v>3.9041998764222421</v>
      </c>
      <c r="J67" s="60">
        <f>SUM('1. FDP Economics'!AH8:AS8)</f>
        <v>6.6220532278508895</v>
      </c>
      <c r="K67" s="60">
        <f>SUM('1. FDP Economics'!AT8:BE8)</f>
        <v>6.4279810598212874</v>
      </c>
      <c r="L67" s="60">
        <f>SUM('1. FDP Economics'!BF8:BQ8)</f>
        <v>6.4848233684404297</v>
      </c>
      <c r="M67" s="60">
        <f>SUM('1. FDP Economics'!BR8:CC8)</f>
        <v>5.4893051114384752</v>
      </c>
      <c r="N67" s="60">
        <f>SUM('1. FDP Economics'!CD8:CO8)</f>
        <v>5.3072212866367172</v>
      </c>
      <c r="O67" s="60">
        <f>SUM('1. FDP Economics'!CP8:CW8)</f>
        <v>3.2858673176000006</v>
      </c>
    </row>
    <row r="68" spans="3:15" x14ac:dyDescent="0.35">
      <c r="C68" s="13" t="s">
        <v>12</v>
      </c>
      <c r="E68" s="60">
        <f>'1. FDP Economics'!E9</f>
        <v>23.338499211585106</v>
      </c>
      <c r="G68" s="60">
        <f>SUM('1. FDP Economics'!G9:I9)</f>
        <v>8.3262554315369712</v>
      </c>
      <c r="H68" s="60">
        <f>SUM('1. FDP Economics'!J9:U9)</f>
        <v>1.3367270459269287</v>
      </c>
      <c r="I68" s="60">
        <f>SUM('1. FDP Economics'!V9:AG9)</f>
        <v>3.0785015339258557</v>
      </c>
      <c r="J68" s="60">
        <f>SUM('1. FDP Economics'!AH9:AS9)</f>
        <v>3.6083060513260721</v>
      </c>
      <c r="K68" s="60">
        <f>SUM('1. FDP Economics'!AT9:BE9)</f>
        <v>3.3186124695767916</v>
      </c>
      <c r="L68" s="60">
        <f>SUM('1. FDP Economics'!BF9:BQ9)</f>
        <v>2.1079400902721601</v>
      </c>
      <c r="M68" s="60">
        <f>SUM('1. FDP Economics'!BR9:CC9)</f>
        <v>1.0389106217646351</v>
      </c>
      <c r="N68" s="60">
        <f>SUM('1. FDP Economics'!CD9:CO9)</f>
        <v>0.36377186748494889</v>
      </c>
      <c r="O68" s="60">
        <f>SUM('1. FDP Economics'!CP9:CW9)</f>
        <v>0.15947409977071425</v>
      </c>
    </row>
    <row r="69" spans="3:15" x14ac:dyDescent="0.35">
      <c r="C69" s="80" t="s">
        <v>55</v>
      </c>
      <c r="D69" t="s">
        <v>22</v>
      </c>
      <c r="E69" s="60">
        <f>'1. FDP Economics'!E10</f>
        <v>66.486394910080818</v>
      </c>
      <c r="G69" s="60">
        <f>G67+G68</f>
        <v>12.75303163153697</v>
      </c>
      <c r="H69" s="60">
        <f t="shared" ref="H69:O69" si="26">H67+H68</f>
        <v>2.5363952962126346</v>
      </c>
      <c r="I69" s="60">
        <f t="shared" si="26"/>
        <v>6.9827014103480973</v>
      </c>
      <c r="J69" s="60">
        <f t="shared" si="26"/>
        <v>10.230359279176962</v>
      </c>
      <c r="K69" s="60">
        <f t="shared" si="26"/>
        <v>9.7465935293980799</v>
      </c>
      <c r="L69" s="60">
        <f t="shared" si="26"/>
        <v>8.5927634587125894</v>
      </c>
      <c r="M69" s="60">
        <f t="shared" si="26"/>
        <v>6.5282157332031101</v>
      </c>
      <c r="N69" s="60">
        <f t="shared" si="26"/>
        <v>5.6709931541216658</v>
      </c>
      <c r="O69" s="60">
        <f t="shared" si="26"/>
        <v>3.4453414173707149</v>
      </c>
    </row>
    <row r="70" spans="3:15" x14ac:dyDescent="0.35">
      <c r="C70" s="80" t="s">
        <v>81</v>
      </c>
      <c r="D70" t="s">
        <v>22</v>
      </c>
      <c r="E70" s="60">
        <f>'1. FDP Economics'!E49</f>
        <v>42.373318555183147</v>
      </c>
      <c r="G70" s="60">
        <f>SUM('1. FDP Economics'!G49:I49)</f>
        <v>6.3765158157684851</v>
      </c>
      <c r="H70" s="60">
        <f>SUM('1. FDP Economics'!J49:U49)</f>
        <v>1.2681976481063171</v>
      </c>
      <c r="I70" s="60">
        <f>SUM('1. FDP Economics'!V49:AG49)</f>
        <v>3.4913507051740491</v>
      </c>
      <c r="J70" s="60">
        <f>SUM('1. FDP Economics'!AH49:AS49)</f>
        <v>5.115179639588483</v>
      </c>
      <c r="K70" s="60">
        <f>SUM('1. FDP Economics'!AT49:BE49)</f>
        <v>7.27179510235369</v>
      </c>
      <c r="L70" s="60">
        <f>SUM('1. FDP Economics'!BF49:BQ49)</f>
        <v>6.930062805260067</v>
      </c>
      <c r="M70" s="60">
        <f>SUM('1. FDP Economics'!BR49:CC49)</f>
        <v>5.061106025948896</v>
      </c>
      <c r="N70" s="60">
        <f>SUM('1. FDP Economics'!CD49:CO49)</f>
        <v>4.3014398477266056</v>
      </c>
      <c r="O70" s="60">
        <f>SUM('1. FDP Economics'!CP49:CW49)</f>
        <v>2.5576709652565657</v>
      </c>
    </row>
    <row r="71" spans="3:15" x14ac:dyDescent="0.35">
      <c r="C71" s="80" t="s">
        <v>64</v>
      </c>
      <c r="D71" t="s">
        <v>21</v>
      </c>
      <c r="E71" s="60">
        <f>'1. FDP Economics'!E54</f>
        <v>0</v>
      </c>
      <c r="F71" s="81"/>
      <c r="G71" s="60">
        <f>SUM('1. FDP Economics'!G54:I54)</f>
        <v>0</v>
      </c>
      <c r="H71" s="60">
        <f>SUM('1. FDP Economics'!J54:U54)</f>
        <v>0</v>
      </c>
      <c r="I71" s="60">
        <f>SUM('1. FDP Economics'!V54:AG54)</f>
        <v>0</v>
      </c>
      <c r="J71" s="60">
        <f>SUM('1. FDP Economics'!AH54:AS54)</f>
        <v>0</v>
      </c>
      <c r="K71" s="60">
        <f>SUM('1. FDP Economics'!AT54:BE54)</f>
        <v>0</v>
      </c>
      <c r="L71" s="60">
        <f>SUM('1. FDP Economics'!BF54:BQ54)</f>
        <v>0</v>
      </c>
      <c r="M71" s="60">
        <f>SUM('1. FDP Economics'!BR54:CC54)</f>
        <v>0</v>
      </c>
      <c r="N71" s="60">
        <f>SUM('1. FDP Economics'!CD54:CO54)</f>
        <v>0</v>
      </c>
      <c r="O71" s="60">
        <f>SUM('1. FDP Economics'!CP54:CW54)</f>
        <v>0</v>
      </c>
    </row>
    <row r="72" spans="3:15" x14ac:dyDescent="0.35">
      <c r="C72" s="80" t="s">
        <v>64</v>
      </c>
      <c r="D72" t="s">
        <v>22</v>
      </c>
      <c r="E72" s="60">
        <f>'1. FDP Economics'!E54</f>
        <v>0</v>
      </c>
      <c r="G72" s="60">
        <f>SUM('1. FDP Economics'!G54:I54)</f>
        <v>0</v>
      </c>
      <c r="H72" s="60">
        <f>SUM('1. FDP Economics'!J54:U54)</f>
        <v>0</v>
      </c>
      <c r="I72" s="60">
        <f>SUM('1. FDP Economics'!V54:AG54)</f>
        <v>0</v>
      </c>
      <c r="J72" s="60">
        <f>SUM('1. FDP Economics'!AH54:AS54)</f>
        <v>0</v>
      </c>
      <c r="K72" s="60">
        <f>SUM('1. FDP Economics'!AT54:BE54)</f>
        <v>0</v>
      </c>
      <c r="L72" s="60">
        <f>SUM('1. FDP Economics'!BF54:BQ54)</f>
        <v>0</v>
      </c>
      <c r="M72" s="60">
        <f>SUM('1. FDP Economics'!BR54:CC54)</f>
        <v>0</v>
      </c>
      <c r="N72" s="60">
        <f>SUM('1. FDP Economics'!CD54:CO54)</f>
        <v>0</v>
      </c>
      <c r="O72" s="60">
        <f>SUM('1. FDP Economics'!CP54:CW54)</f>
        <v>0</v>
      </c>
    </row>
    <row r="73" spans="3:15" x14ac:dyDescent="0.35">
      <c r="C73" s="80" t="s">
        <v>82</v>
      </c>
      <c r="D73" t="s">
        <v>22</v>
      </c>
      <c r="E73" s="60">
        <f>'1. FDP Economics'!E65</f>
        <v>28.108117174149971</v>
      </c>
    </row>
    <row r="74" spans="3:15" x14ac:dyDescent="0.35">
      <c r="C74" s="80" t="s">
        <v>72</v>
      </c>
      <c r="D74" t="s">
        <v>21</v>
      </c>
      <c r="E74" s="82" t="e">
        <f>'1. FDP Economics'!E66</f>
        <v>#NUM!</v>
      </c>
    </row>
  </sheetData>
  <printOptions horizontalCentered="1" verticalCentered="1"/>
  <pageMargins left="0.19685039370078741" right="0.70866141732283472" top="0.35433070866141736" bottom="0.15748031496062992" header="0.31496062992125984" footer="0.31496062992125984"/>
  <pageSetup paperSize="9" scale="59" orientation="landscape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99626ff-b8d3-4e26-97c4-b4cf97eee032" xsi:nil="true"/>
    <lcf76f155ced4ddcb4097134ff3c332f xmlns="7ab1fde2-3218-4865-96ae-f01e1711038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28F28FF20D9A449AB09295B3539C56" ma:contentTypeVersion="18" ma:contentTypeDescription="Create a new document." ma:contentTypeScope="" ma:versionID="ea4072e63f6d4323693bd30d81be787b">
  <xsd:schema xmlns:xsd="http://www.w3.org/2001/XMLSchema" xmlns:xs="http://www.w3.org/2001/XMLSchema" xmlns:p="http://schemas.microsoft.com/office/2006/metadata/properties" xmlns:ns2="7ab1fde2-3218-4865-96ae-f01e17110380" xmlns:ns3="599626ff-b8d3-4e26-97c4-b4cf97eee032" targetNamespace="http://schemas.microsoft.com/office/2006/metadata/properties" ma:root="true" ma:fieldsID="1cc5053000bdc4d6569b4c2ee7a59391" ns2:_="" ns3:_="">
    <xsd:import namespace="7ab1fde2-3218-4865-96ae-f01e17110380"/>
    <xsd:import namespace="599626ff-b8d3-4e26-97c4-b4cf97eee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1fde2-3218-4865-96ae-f01e171103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d6e25a9-9e20-46f6-9a89-b999f51a16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9626ff-b8d3-4e26-97c4-b4cf97eee03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dba47d3-1803-4ffe-b31d-08aa2a51f47c}" ma:internalName="TaxCatchAll" ma:showField="CatchAllData" ma:web="599626ff-b8d3-4e26-97c4-b4cf97eee0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88D3CE-5991-4195-A0BF-9C776BB42BDF}">
  <ds:schemaRefs>
    <ds:schemaRef ds:uri="6f061ffa-f768-498f-bacd-31f964b8e605"/>
    <ds:schemaRef ds:uri="http://schemas.openxmlformats.org/package/2006/metadata/core-properties"/>
    <ds:schemaRef ds:uri="http://purl.org/dc/elements/1.1/"/>
    <ds:schemaRef ds:uri="f0e5d735-417f-458a-909f-b6d6db5c22ce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599626ff-b8d3-4e26-97c4-b4cf97eee032"/>
    <ds:schemaRef ds:uri="7ab1fde2-3218-4865-96ae-f01e17110380"/>
  </ds:schemaRefs>
</ds:datastoreItem>
</file>

<file path=customXml/itemProps2.xml><?xml version="1.0" encoding="utf-8"?>
<ds:datastoreItem xmlns:ds="http://schemas.openxmlformats.org/officeDocument/2006/customXml" ds:itemID="{243E8DFC-5D97-43F8-9E86-9564668220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2309C4-B587-439F-90FC-8A41A774C3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1fde2-3218-4865-96ae-f01e17110380"/>
    <ds:schemaRef ds:uri="599626ff-b8d3-4e26-97c4-b4cf97eee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1. FDP Economics</vt:lpstr>
      <vt:lpstr>2. PSCMS Inputs</vt:lpstr>
      <vt:lpstr>'2. PSCMS Inputs'!Print_Area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Raajeev Tirupati</dc:creator>
  <cp:lastModifiedBy>Ashok Maurya</cp:lastModifiedBy>
  <cp:lastPrinted>2023-07-06T06:33:56Z</cp:lastPrinted>
  <dcterms:created xsi:type="dcterms:W3CDTF">2022-11-29T09:32:51Z</dcterms:created>
  <dcterms:modified xsi:type="dcterms:W3CDTF">2024-08-12T09:48:45Z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0x010100D132226F5721774C920114FB3A7E63D8</vt:lpwstr>
  </property>
  <property fmtid="{D5CDD505-2E9C-101B-9397-08002B2CF9AE}" pid="3" name="MediaServiceImageTags">
    <vt:lpwstr/>
  </property>
</Properties>
</file>