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260" windowHeight="7815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D30" i="1" l="1"/>
  <c r="C30" i="1"/>
  <c r="D14" i="1" l="1"/>
  <c r="D28" i="1" s="1"/>
  <c r="I16" i="1"/>
  <c r="I17" i="1"/>
  <c r="I18" i="1"/>
  <c r="I19" i="1"/>
  <c r="I20" i="1"/>
  <c r="I21" i="1"/>
  <c r="I15" i="1"/>
  <c r="H16" i="1"/>
  <c r="H17" i="1"/>
  <c r="H18" i="1"/>
  <c r="H19" i="1"/>
  <c r="H20" i="1"/>
  <c r="H21" i="1"/>
  <c r="H22" i="1"/>
  <c r="H23" i="1"/>
  <c r="H24" i="1"/>
  <c r="H15" i="1"/>
  <c r="D26" i="1"/>
  <c r="D29" i="1" s="1"/>
  <c r="C26" i="1"/>
  <c r="C29" i="1" s="1"/>
  <c r="C14" i="1"/>
  <c r="C28" i="1" s="1"/>
  <c r="H14" i="1" l="1"/>
  <c r="C31" i="1" s="1"/>
  <c r="I14" i="1"/>
  <c r="C27" i="1"/>
  <c r="D27" i="1"/>
</calcChain>
</file>

<file path=xl/sharedStrings.xml><?xml version="1.0" encoding="utf-8"?>
<sst xmlns="http://schemas.openxmlformats.org/spreadsheetml/2006/main" count="27" uniqueCount="21">
  <si>
    <t>Projeto X</t>
  </si>
  <si>
    <t>Projeto Y</t>
  </si>
  <si>
    <t>Investimento</t>
  </si>
  <si>
    <t>Vida Útil</t>
  </si>
  <si>
    <t>10 anos</t>
  </si>
  <si>
    <t>7 anos</t>
  </si>
  <si>
    <t>Valor residual</t>
  </si>
  <si>
    <t>nulo</t>
  </si>
  <si>
    <t>taxa mínima de atratividade</t>
  </si>
  <si>
    <t>Fluxo de caixa dos projetos</t>
  </si>
  <si>
    <t>Ano</t>
  </si>
  <si>
    <t>Estimativa fluxo caixa ano</t>
  </si>
  <si>
    <t>VPL</t>
  </si>
  <si>
    <t>TIR</t>
  </si>
  <si>
    <t>IBC</t>
  </si>
  <si>
    <t>VP</t>
  </si>
  <si>
    <t>Payback</t>
  </si>
  <si>
    <t>não se paga</t>
  </si>
  <si>
    <t>Payback descontado</t>
  </si>
  <si>
    <t>Fluxo de caixa descontado dos projetos</t>
  </si>
  <si>
    <t>Melhor projeto é projeto X, com melhor VPL, TIR e 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</si>
</sst>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4"/>
      <color rgb="FF595959"/>
      <name val="Arial"/>
      <family val="2"/>
    </font>
    <font>
      <sz val="14"/>
      <color rgb="FF25406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95959"/>
      </right>
      <top/>
      <bottom/>
      <diagonal/>
    </border>
    <border>
      <left/>
      <right/>
      <top style="thin">
        <color rgb="FF595959"/>
      </top>
      <bottom style="thin">
        <color rgb="FF59595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6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9" fontId="2" fillId="0" borderId="4" xfId="3" applyFont="1" applyFill="1" applyBorder="1" applyAlignment="1">
      <alignment horizontal="center" vertical="center" wrapText="1" readingOrder="1"/>
    </xf>
    <xf numFmtId="44" fontId="3" fillId="0" borderId="4" xfId="2" applyFont="1" applyBorder="1" applyAlignment="1">
      <alignment horizontal="center" vertical="center" wrapText="1" readingOrder="1"/>
    </xf>
    <xf numFmtId="44" fontId="3" fillId="0" borderId="1" xfId="2" applyFont="1" applyBorder="1" applyAlignment="1">
      <alignment horizontal="center" vertical="center" wrapText="1" readingOrder="1"/>
    </xf>
    <xf numFmtId="44" fontId="3" fillId="0" borderId="1" xfId="2" applyFont="1" applyBorder="1" applyAlignment="1">
      <alignment horizontal="left" vertical="center" wrapText="1" readingOrder="1"/>
    </xf>
    <xf numFmtId="44" fontId="3" fillId="0" borderId="4" xfId="0" applyNumberFormat="1" applyFont="1" applyBorder="1" applyAlignment="1">
      <alignment horizontal="center" vertical="center" wrapText="1" readingOrder="1"/>
    </xf>
    <xf numFmtId="0" fontId="0" fillId="0" borderId="5" xfId="0" applyBorder="1" applyAlignment="1"/>
    <xf numFmtId="0" fontId="3" fillId="0" borderId="5" xfId="0" applyFont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vertical="center" wrapText="1" readingOrder="1"/>
    </xf>
    <xf numFmtId="44" fontId="3" fillId="2" borderId="4" xfId="0" applyNumberFormat="1" applyFont="1" applyFill="1" applyBorder="1" applyAlignment="1">
      <alignment horizontal="center" vertical="center" wrapText="1" readingOrder="1"/>
    </xf>
    <xf numFmtId="8" fontId="3" fillId="0" borderId="4" xfId="2" applyNumberFormat="1" applyFont="1" applyBorder="1" applyAlignment="1">
      <alignment horizontal="center" vertical="center" wrapText="1" readingOrder="1"/>
    </xf>
    <xf numFmtId="43" fontId="3" fillId="0" borderId="4" xfId="1" applyFont="1" applyBorder="1" applyAlignment="1">
      <alignment horizontal="center" vertical="center" wrapText="1" readingOrder="1"/>
    </xf>
    <xf numFmtId="10" fontId="3" fillId="0" borderId="4" xfId="2" applyNumberFormat="1" applyFont="1" applyBorder="1" applyAlignment="1">
      <alignment horizontal="center" vertical="center" wrapText="1" readingOrder="1"/>
    </xf>
    <xf numFmtId="44" fontId="0" fillId="0" borderId="0" xfId="0" applyNumberFormat="1"/>
    <xf numFmtId="43" fontId="3" fillId="0" borderId="4" xfId="1" applyNumberFormat="1" applyFont="1" applyBorder="1" applyAlignment="1">
      <alignment horizontal="center" vertical="center" wrapText="1" readingOrder="1"/>
    </xf>
    <xf numFmtId="0" fontId="3" fillId="0" borderId="8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25" workbookViewId="0">
      <selection activeCell="I15" sqref="I15:I21"/>
    </sheetView>
  </sheetViews>
  <sheetFormatPr defaultRowHeight="12.75" x14ac:dyDescent="0.2"/>
  <cols>
    <col min="1" max="2" width="16.625" customWidth="1"/>
    <col min="3" max="3" width="18.75" customWidth="1"/>
    <col min="4" max="4" width="21.125" customWidth="1"/>
    <col min="6" max="6" width="14.625" bestFit="1" customWidth="1"/>
    <col min="7" max="7" width="16.625" customWidth="1"/>
    <col min="8" max="8" width="18.75" customWidth="1"/>
    <col min="9" max="9" width="18.75" bestFit="1" customWidth="1"/>
  </cols>
  <sheetData>
    <row r="2" spans="1:9" ht="18" x14ac:dyDescent="0.2">
      <c r="A2" s="23"/>
      <c r="B2" s="24"/>
      <c r="C2" s="2" t="s">
        <v>0</v>
      </c>
      <c r="D2" s="2" t="s">
        <v>1</v>
      </c>
    </row>
    <row r="3" spans="1:9" ht="18" x14ac:dyDescent="0.2">
      <c r="A3" s="25" t="s">
        <v>2</v>
      </c>
      <c r="B3" s="25"/>
      <c r="C3" s="6">
        <v>250000</v>
      </c>
      <c r="D3" s="6">
        <v>350000</v>
      </c>
    </row>
    <row r="4" spans="1:9" ht="18" x14ac:dyDescent="0.2">
      <c r="A4" s="25" t="s">
        <v>3</v>
      </c>
      <c r="B4" s="25"/>
      <c r="C4" s="3" t="s">
        <v>4</v>
      </c>
      <c r="D4" s="3" t="s">
        <v>5</v>
      </c>
    </row>
    <row r="5" spans="1:9" ht="18" x14ac:dyDescent="0.2">
      <c r="A5" s="25" t="s">
        <v>6</v>
      </c>
      <c r="B5" s="25"/>
      <c r="C5" s="3" t="s">
        <v>7</v>
      </c>
      <c r="D5" s="3" t="s">
        <v>7</v>
      </c>
    </row>
    <row r="6" spans="1:9" ht="18" x14ac:dyDescent="0.2">
      <c r="A6" s="25" t="s">
        <v>11</v>
      </c>
      <c r="B6" s="25"/>
      <c r="C6" s="6">
        <v>50000</v>
      </c>
      <c r="D6" s="7">
        <v>75000</v>
      </c>
    </row>
    <row r="7" spans="1:9" x14ac:dyDescent="0.2">
      <c r="A7" s="1"/>
      <c r="B7" s="1"/>
      <c r="C7" s="1"/>
      <c r="D7" s="1"/>
    </row>
    <row r="8" spans="1:9" x14ac:dyDescent="0.2">
      <c r="A8" s="1"/>
      <c r="B8" s="1"/>
      <c r="C8" s="1"/>
      <c r="D8" s="1"/>
    </row>
    <row r="9" spans="1:9" ht="18" x14ac:dyDescent="0.2">
      <c r="A9" s="26" t="s">
        <v>8</v>
      </c>
      <c r="B9" s="26"/>
      <c r="C9" s="4">
        <v>0.12</v>
      </c>
      <c r="D9" s="1"/>
    </row>
    <row r="12" spans="1:9" ht="36" customHeight="1" x14ac:dyDescent="0.2">
      <c r="A12" s="11"/>
      <c r="B12" s="20" t="s">
        <v>9</v>
      </c>
      <c r="C12" s="21"/>
      <c r="D12" s="22"/>
      <c r="G12" s="20" t="s">
        <v>19</v>
      </c>
      <c r="H12" s="21"/>
      <c r="I12" s="22"/>
    </row>
    <row r="13" spans="1:9" ht="18" x14ac:dyDescent="0.2">
      <c r="A13" s="9"/>
      <c r="B13" s="3" t="s">
        <v>10</v>
      </c>
      <c r="C13" s="2" t="s">
        <v>0</v>
      </c>
      <c r="D13" s="2" t="s">
        <v>1</v>
      </c>
      <c r="G13" s="3" t="s">
        <v>10</v>
      </c>
      <c r="H13" s="2" t="s">
        <v>0</v>
      </c>
      <c r="I13" s="2" t="s">
        <v>1</v>
      </c>
    </row>
    <row r="14" spans="1:9" ht="18" x14ac:dyDescent="0.2">
      <c r="A14" s="10"/>
      <c r="B14" s="3">
        <v>0</v>
      </c>
      <c r="C14" s="5">
        <f>-C3</f>
        <v>-250000</v>
      </c>
      <c r="D14" s="8">
        <f>-D3</f>
        <v>-350000</v>
      </c>
      <c r="G14" s="3">
        <v>0</v>
      </c>
      <c r="H14" s="5">
        <f>C14</f>
        <v>-250000</v>
      </c>
      <c r="I14" s="8">
        <f>D14</f>
        <v>-350000</v>
      </c>
    </row>
    <row r="15" spans="1:9" ht="18" x14ac:dyDescent="0.2">
      <c r="A15" s="10"/>
      <c r="B15" s="3">
        <v>1</v>
      </c>
      <c r="C15" s="5">
        <v>50000</v>
      </c>
      <c r="D15" s="8">
        <v>75000</v>
      </c>
      <c r="G15" s="3">
        <v>1</v>
      </c>
      <c r="H15" s="5">
        <f>50000/(1+$C$9)^G15</f>
        <v>44642.857142857138</v>
      </c>
      <c r="I15" s="5">
        <f>75000/(1+$C$9)^G15</f>
        <v>66964.28571428571</v>
      </c>
    </row>
    <row r="16" spans="1:9" ht="18" x14ac:dyDescent="0.2">
      <c r="A16" s="10"/>
      <c r="B16" s="3">
        <v>2</v>
      </c>
      <c r="C16" s="5">
        <v>50000</v>
      </c>
      <c r="D16" s="8">
        <v>75000</v>
      </c>
      <c r="G16" s="3">
        <v>2</v>
      </c>
      <c r="H16" s="5">
        <f t="shared" ref="H16:H24" si="0">50000/(1+$C$9)^G16</f>
        <v>39859.693877551013</v>
      </c>
      <c r="I16" s="5">
        <f t="shared" ref="I16:I21" si="1">75000/(1+$C$9)^G16</f>
        <v>59789.540816326524</v>
      </c>
    </row>
    <row r="17" spans="1:9" ht="18" x14ac:dyDescent="0.2">
      <c r="A17" s="10"/>
      <c r="B17" s="3">
        <v>3</v>
      </c>
      <c r="C17" s="5">
        <v>50000</v>
      </c>
      <c r="D17" s="8">
        <v>75000</v>
      </c>
      <c r="G17" s="3">
        <v>3</v>
      </c>
      <c r="H17" s="5">
        <f t="shared" si="0"/>
        <v>35589.012390670541</v>
      </c>
      <c r="I17" s="5">
        <f t="shared" si="1"/>
        <v>53383.518586005819</v>
      </c>
    </row>
    <row r="18" spans="1:9" ht="18" x14ac:dyDescent="0.2">
      <c r="A18" s="10"/>
      <c r="B18" s="3">
        <v>4</v>
      </c>
      <c r="C18" s="5">
        <v>50000</v>
      </c>
      <c r="D18" s="8">
        <v>75000</v>
      </c>
      <c r="G18" s="3">
        <v>4</v>
      </c>
      <c r="H18" s="5">
        <f t="shared" si="0"/>
        <v>31775.903920241559</v>
      </c>
      <c r="I18" s="5">
        <f t="shared" si="1"/>
        <v>47663.855880362338</v>
      </c>
    </row>
    <row r="19" spans="1:9" ht="18" x14ac:dyDescent="0.2">
      <c r="A19" s="10"/>
      <c r="B19" s="3">
        <v>5</v>
      </c>
      <c r="C19" s="5">
        <v>50000</v>
      </c>
      <c r="D19" s="8">
        <v>75000</v>
      </c>
      <c r="F19" s="16"/>
      <c r="G19" s="3">
        <v>5</v>
      </c>
      <c r="H19" s="5">
        <f t="shared" si="0"/>
        <v>28371.342785929963</v>
      </c>
      <c r="I19" s="5">
        <f t="shared" si="1"/>
        <v>42557.01417889494</v>
      </c>
    </row>
    <row r="20" spans="1:9" ht="18" x14ac:dyDescent="0.2">
      <c r="A20" s="10"/>
      <c r="B20" s="3">
        <v>6</v>
      </c>
      <c r="C20" s="5">
        <v>50000</v>
      </c>
      <c r="D20" s="8">
        <v>75000</v>
      </c>
      <c r="G20" s="3">
        <v>6</v>
      </c>
      <c r="H20" s="5">
        <f t="shared" si="0"/>
        <v>25331.556058866034</v>
      </c>
      <c r="I20" s="5">
        <f t="shared" si="1"/>
        <v>37997.334088299052</v>
      </c>
    </row>
    <row r="21" spans="1:9" ht="18" x14ac:dyDescent="0.2">
      <c r="A21" s="10"/>
      <c r="B21" s="3">
        <v>7</v>
      </c>
      <c r="C21" s="5">
        <v>50000</v>
      </c>
      <c r="D21" s="8">
        <v>75000</v>
      </c>
      <c r="G21" s="3">
        <v>7</v>
      </c>
      <c r="H21" s="5">
        <f t="shared" si="0"/>
        <v>22617.460766844673</v>
      </c>
      <c r="I21" s="5">
        <f t="shared" si="1"/>
        <v>33926.191150267012</v>
      </c>
    </row>
    <row r="22" spans="1:9" ht="18" x14ac:dyDescent="0.2">
      <c r="A22" s="10"/>
      <c r="B22" s="3">
        <v>8</v>
      </c>
      <c r="C22" s="5">
        <v>50000</v>
      </c>
      <c r="D22" s="12"/>
      <c r="G22" s="3">
        <v>8</v>
      </c>
      <c r="H22" s="5">
        <f t="shared" si="0"/>
        <v>20194.161398968456</v>
      </c>
      <c r="I22" s="12"/>
    </row>
    <row r="23" spans="1:9" ht="18" x14ac:dyDescent="0.2">
      <c r="A23" s="10"/>
      <c r="B23" s="3">
        <v>9</v>
      </c>
      <c r="C23" s="5">
        <v>50000</v>
      </c>
      <c r="D23" s="12"/>
      <c r="G23" s="3">
        <v>9</v>
      </c>
      <c r="H23" s="5">
        <f t="shared" si="0"/>
        <v>18030.501249078978</v>
      </c>
      <c r="I23" s="12"/>
    </row>
    <row r="24" spans="1:9" ht="18" x14ac:dyDescent="0.2">
      <c r="A24" s="10"/>
      <c r="B24" s="3">
        <v>10</v>
      </c>
      <c r="C24" s="5">
        <v>50000</v>
      </c>
      <c r="D24" s="12"/>
      <c r="G24" s="3">
        <v>10</v>
      </c>
      <c r="H24" s="5">
        <f t="shared" si="0"/>
        <v>16098.6618295348</v>
      </c>
      <c r="I24" s="12"/>
    </row>
    <row r="26" spans="1:9" ht="18" x14ac:dyDescent="0.2">
      <c r="B26" s="3" t="s">
        <v>15</v>
      </c>
      <c r="C26" s="13">
        <f>NPV(C9,C15:C24)</f>
        <v>282511.15142054309</v>
      </c>
      <c r="D26" s="13">
        <f>NPV(C9,D15:D21)</f>
        <v>342281.74041444139</v>
      </c>
    </row>
    <row r="27" spans="1:9" ht="18" x14ac:dyDescent="0.2">
      <c r="B27" s="3" t="s">
        <v>12</v>
      </c>
      <c r="C27" s="13">
        <f>C26+C14</f>
        <v>32511.151420543087</v>
      </c>
      <c r="D27" s="13">
        <f>D26+D14</f>
        <v>-7718.2595855586114</v>
      </c>
      <c r="H27" s="16"/>
    </row>
    <row r="28" spans="1:9" ht="18" x14ac:dyDescent="0.2">
      <c r="B28" s="3" t="s">
        <v>13</v>
      </c>
      <c r="C28" s="15">
        <f>IRR(C14:C24)</f>
        <v>0.15098414477112576</v>
      </c>
      <c r="D28" s="15">
        <f>IRR(D14:D21)</f>
        <v>0.11301357124915667</v>
      </c>
      <c r="H28" s="16"/>
    </row>
    <row r="29" spans="1:9" ht="18" x14ac:dyDescent="0.2">
      <c r="B29" s="3" t="s">
        <v>14</v>
      </c>
      <c r="C29" s="14">
        <f>C26/C3</f>
        <v>1.1300446056821722</v>
      </c>
      <c r="D29" s="14">
        <f>D26/D3</f>
        <v>0.97794782975554684</v>
      </c>
    </row>
    <row r="30" spans="1:9" ht="18" x14ac:dyDescent="0.2">
      <c r="B30" s="3" t="s">
        <v>16</v>
      </c>
      <c r="C30" s="17">
        <f>250000/50000</f>
        <v>5</v>
      </c>
      <c r="D30" s="17">
        <f>350000/75000</f>
        <v>4.666666666666667</v>
      </c>
    </row>
    <row r="31" spans="1:9" ht="36" x14ac:dyDescent="0.2">
      <c r="B31" s="3" t="s">
        <v>18</v>
      </c>
      <c r="C31" s="17">
        <f>8-SUM(H14:H22)/H23</f>
        <v>8.08973747516605</v>
      </c>
      <c r="D31" s="17" t="s">
        <v>17</v>
      </c>
    </row>
    <row r="34" spans="2:3" ht="36" customHeight="1" x14ac:dyDescent="0.2">
      <c r="B34" s="18" t="s">
        <v>20</v>
      </c>
      <c r="C34" s="19"/>
    </row>
  </sheetData>
  <mergeCells count="9">
    <mergeCell ref="B34:C34"/>
    <mergeCell ref="B12:D12"/>
    <mergeCell ref="G12:I12"/>
    <mergeCell ref="A2:B2"/>
    <mergeCell ref="A3:B3"/>
    <mergeCell ref="A4:B4"/>
    <mergeCell ref="A5:B5"/>
    <mergeCell ref="A6:B6"/>
    <mergeCell ref="A9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Usiminas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mb08259</dc:creator>
  <cp:lastModifiedBy>Rafael Silva Machado</cp:lastModifiedBy>
  <dcterms:created xsi:type="dcterms:W3CDTF">2017-05-21T18:42:20Z</dcterms:created>
  <dcterms:modified xsi:type="dcterms:W3CDTF">2017-06-22T12:37:25Z</dcterms:modified>
</cp:coreProperties>
</file>