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ilva\OneDrive\Aulas\Gestão da Qualidade\Class Resources\"/>
    </mc:Choice>
  </mc:AlternateContent>
  <bookViews>
    <workbookView xWindow="0" yWindow="0" windowWidth="15300" windowHeight="8715" tabRatio="742" activeTab="3"/>
  </bookViews>
  <sheets>
    <sheet name="Planilha de Verificação" sheetId="1" r:id="rId1"/>
    <sheet name="Gráficos" sheetId="2" r:id="rId2"/>
    <sheet name="Histogramas" sheetId="3" r:id="rId3"/>
    <sheet name="Pareto" sheetId="4" r:id="rId4"/>
    <sheet name="Dispersão" sheetId="5" r:id="rId5"/>
    <sheet name="Execução" sheetId="6" r:id="rId6"/>
    <sheet name="Controle" sheetId="7" r:id="rId7"/>
  </sheets>
  <definedNames>
    <definedName name="_xlnm._FilterDatabase" localSheetId="5" hidden="1">Execução!$A$1:$B$46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7" l="1"/>
  <c r="C7" i="1"/>
  <c r="C8" i="1"/>
  <c r="C9" i="1"/>
  <c r="C10" i="1"/>
  <c r="C11" i="1"/>
  <c r="C12" i="1"/>
  <c r="C13" i="1"/>
  <c r="C14" i="1"/>
  <c r="C15" i="1"/>
  <c r="C6" i="1"/>
  <c r="I36" i="7" l="1"/>
  <c r="C39" i="7" s="1"/>
  <c r="I34" i="7"/>
  <c r="C46" i="7" l="1"/>
  <c r="C38" i="7"/>
  <c r="C48" i="7"/>
  <c r="C32" i="7"/>
  <c r="C45" i="7"/>
  <c r="C37" i="7"/>
  <c r="C44" i="7"/>
  <c r="C36" i="7"/>
  <c r="C31" i="7"/>
  <c r="J41" i="7"/>
  <c r="C43" i="7"/>
  <c r="C35" i="7"/>
  <c r="C50" i="7"/>
  <c r="C42" i="7"/>
  <c r="C34" i="7"/>
  <c r="C49" i="7"/>
  <c r="C41" i="7"/>
  <c r="C33" i="7"/>
  <c r="J42" i="7"/>
  <c r="C40" i="7"/>
  <c r="C47" i="7"/>
  <c r="I12" i="7"/>
  <c r="I15" i="7" s="1"/>
  <c r="F6" i="7"/>
  <c r="F5" i="7"/>
  <c r="F4" i="7"/>
  <c r="F3" i="7"/>
  <c r="F2" i="7"/>
  <c r="E7" i="7"/>
  <c r="D7" i="7"/>
  <c r="C7" i="7"/>
  <c r="B7" i="7"/>
  <c r="C3" i="6"/>
  <c r="C11" i="6"/>
  <c r="C19" i="6"/>
  <c r="C27" i="6"/>
  <c r="C35" i="6"/>
  <c r="C43" i="6"/>
  <c r="B47" i="6"/>
  <c r="C4" i="6" s="1"/>
  <c r="C2" i="4"/>
  <c r="C3" i="4" s="1"/>
  <c r="E7" i="1"/>
  <c r="E8" i="1"/>
  <c r="E9" i="1"/>
  <c r="E10" i="1"/>
  <c r="E11" i="1"/>
  <c r="E12" i="1"/>
  <c r="E13" i="1"/>
  <c r="E14" i="1"/>
  <c r="E15" i="1"/>
  <c r="E6" i="1"/>
  <c r="C21" i="1"/>
  <c r="B53" i="3"/>
  <c r="B52" i="3"/>
  <c r="C42" i="6" l="1"/>
  <c r="C34" i="6"/>
  <c r="C26" i="6"/>
  <c r="C18" i="6"/>
  <c r="C10" i="6"/>
  <c r="C41" i="6"/>
  <c r="C33" i="6"/>
  <c r="C25" i="6"/>
  <c r="C17" i="6"/>
  <c r="C9" i="6"/>
  <c r="C40" i="6"/>
  <c r="C32" i="6"/>
  <c r="C24" i="6"/>
  <c r="C16" i="6"/>
  <c r="C8" i="6"/>
  <c r="C2" i="6"/>
  <c r="C39" i="6"/>
  <c r="C31" i="6"/>
  <c r="C23" i="6"/>
  <c r="C15" i="6"/>
  <c r="C7" i="6"/>
  <c r="C46" i="6"/>
  <c r="C38" i="6"/>
  <c r="C30" i="6"/>
  <c r="C22" i="6"/>
  <c r="C14" i="6"/>
  <c r="C6" i="6"/>
  <c r="F7" i="7"/>
  <c r="C45" i="6"/>
  <c r="C37" i="6"/>
  <c r="C29" i="6"/>
  <c r="C21" i="6"/>
  <c r="C13" i="6"/>
  <c r="C5" i="6"/>
  <c r="C44" i="6"/>
  <c r="C36" i="6"/>
  <c r="C28" i="6"/>
  <c r="C20" i="6"/>
  <c r="C12" i="6"/>
  <c r="C5" i="1"/>
  <c r="E5" i="1"/>
  <c r="B12" i="4"/>
  <c r="D2" i="4" s="1"/>
  <c r="C4" i="4"/>
  <c r="D4" i="4" l="1"/>
  <c r="I11" i="7"/>
  <c r="I16" i="7" s="1"/>
  <c r="I13" i="7"/>
  <c r="C5" i="4"/>
  <c r="D3" i="4"/>
  <c r="C18" i="7" l="1"/>
  <c r="I19" i="7"/>
  <c r="C12" i="7"/>
  <c r="C20" i="7"/>
  <c r="C28" i="7"/>
  <c r="C13" i="7"/>
  <c r="C21" i="7"/>
  <c r="C29" i="7"/>
  <c r="J19" i="7"/>
  <c r="J18" i="7"/>
  <c r="C14" i="7"/>
  <c r="C22" i="7"/>
  <c r="C30" i="7"/>
  <c r="C15" i="7"/>
  <c r="C16" i="7"/>
  <c r="C19" i="7"/>
  <c r="C23" i="7"/>
  <c r="C24" i="7"/>
  <c r="C26" i="7"/>
  <c r="I18" i="7"/>
  <c r="C27" i="7"/>
  <c r="C17" i="7"/>
  <c r="C25" i="7"/>
  <c r="C11" i="7"/>
  <c r="C6" i="4"/>
  <c r="D5" i="4"/>
  <c r="D13" i="7" l="1"/>
  <c r="D21" i="7"/>
  <c r="D15" i="7"/>
  <c r="D23" i="7"/>
  <c r="D16" i="7"/>
  <c r="D24" i="7"/>
  <c r="D22" i="7"/>
  <c r="D17" i="7"/>
  <c r="D25" i="7"/>
  <c r="D19" i="7"/>
  <c r="D11" i="7"/>
  <c r="D18" i="7"/>
  <c r="D26" i="7"/>
  <c r="D27" i="7"/>
  <c r="D14" i="7"/>
  <c r="D12" i="7"/>
  <c r="D20" i="7"/>
  <c r="D28" i="7"/>
  <c r="D29" i="7"/>
  <c r="D30" i="7"/>
  <c r="E24" i="7"/>
  <c r="E18" i="7"/>
  <c r="E26" i="7"/>
  <c r="E19" i="7"/>
  <c r="E27" i="7"/>
  <c r="E12" i="7"/>
  <c r="E20" i="7"/>
  <c r="E28" i="7"/>
  <c r="E11" i="7"/>
  <c r="E22" i="7"/>
  <c r="E25" i="7"/>
  <c r="E13" i="7"/>
  <c r="E21" i="7"/>
  <c r="E29" i="7"/>
  <c r="E14" i="7"/>
  <c r="E30" i="7"/>
  <c r="E15" i="7"/>
  <c r="E23" i="7"/>
  <c r="E16" i="7"/>
  <c r="E17" i="7"/>
  <c r="C7" i="4"/>
  <c r="D6" i="4"/>
  <c r="I35" i="7" l="1"/>
  <c r="I38" i="7" s="1"/>
  <c r="I39" i="7" s="1"/>
  <c r="I42" i="7" s="1"/>
  <c r="D7" i="4"/>
  <c r="C8" i="4"/>
  <c r="I41" i="7" l="1"/>
  <c r="D35" i="7" s="1"/>
  <c r="D45" i="7"/>
  <c r="D38" i="7"/>
  <c r="D46" i="7"/>
  <c r="D39" i="7"/>
  <c r="D32" i="7"/>
  <c r="D40" i="7"/>
  <c r="D48" i="7"/>
  <c r="D49" i="7"/>
  <c r="D33" i="7"/>
  <c r="D44" i="7"/>
  <c r="D8" i="4"/>
  <c r="C9" i="4"/>
  <c r="D37" i="7" l="1"/>
  <c r="D43" i="7"/>
  <c r="D50" i="7"/>
  <c r="D36" i="7"/>
  <c r="D31" i="7"/>
  <c r="D42" i="7"/>
  <c r="D41" i="7"/>
  <c r="D34" i="7"/>
  <c r="D47" i="7"/>
  <c r="C10" i="4"/>
  <c r="D9" i="4"/>
  <c r="C11" i="4" l="1"/>
  <c r="D11" i="4" s="1"/>
  <c r="D10" i="4"/>
</calcChain>
</file>

<file path=xl/sharedStrings.xml><?xml version="1.0" encoding="utf-8"?>
<sst xmlns="http://schemas.openxmlformats.org/spreadsheetml/2006/main" count="173" uniqueCount="111">
  <si>
    <t>Relatório Mensal</t>
  </si>
  <si>
    <t>Descrição do Erro</t>
  </si>
  <si>
    <t>Quantidade</t>
  </si>
  <si>
    <t>Periodo de cobertura</t>
  </si>
  <si>
    <t>Resumo Erros Técnicos</t>
  </si>
  <si>
    <t>Resumo Erros Administrativos</t>
  </si>
  <si>
    <t>Submissão atrasada</t>
  </si>
  <si>
    <t>Dados incorretos</t>
  </si>
  <si>
    <t>Período de Cobertura Incorreto</t>
  </si>
  <si>
    <t>Código de Projeto errado</t>
  </si>
  <si>
    <t>Horas reportadas erradas</t>
  </si>
  <si>
    <t>Código de Material errado</t>
  </si>
  <si>
    <t>Valor de relatórios de viagem errados</t>
  </si>
  <si>
    <t>Erros em Custos Diretos</t>
  </si>
  <si>
    <t>Ausência de anexos</t>
  </si>
  <si>
    <t>Número de cópias errados</t>
  </si>
  <si>
    <t>Jan - Jun</t>
  </si>
  <si>
    <t>-</t>
  </si>
  <si>
    <t>///</t>
  </si>
  <si>
    <t>/</t>
  </si>
  <si>
    <t>///// ///// ///// ///// ///// ///// ///// ///// ///// //</t>
  </si>
  <si>
    <t>///// ///// ///// ///// ///// ///// ///</t>
  </si>
  <si>
    <t>////</t>
  </si>
  <si>
    <t>//</t>
  </si>
  <si>
    <t>Jul - Dez</t>
  </si>
  <si>
    <t>Quantidade3</t>
  </si>
  <si>
    <t>#2</t>
  </si>
  <si>
    <t>#1</t>
  </si>
  <si>
    <t>/////</t>
  </si>
  <si>
    <t>///// ///// ///// ///// ///// ///// ///// ///// ///// /////</t>
  </si>
  <si>
    <t>///// ///// ///// ///// ///// ///// //</t>
  </si>
  <si>
    <t>///// /</t>
  </si>
  <si>
    <t># Dias</t>
  </si>
  <si>
    <t>Quantidade de Contratos</t>
  </si>
  <si>
    <t>Soma</t>
  </si>
  <si>
    <t>Itens</t>
  </si>
  <si>
    <t>Intervalo de Classe</t>
  </si>
  <si>
    <t>Raiz Quadrada (Total de Pontos)</t>
  </si>
  <si>
    <t>Comprimento de Classe</t>
  </si>
  <si>
    <t>Total de Itens / Intervalo de Classe</t>
  </si>
  <si>
    <t>SQRT(25)</t>
  </si>
  <si>
    <t>50/5</t>
  </si>
  <si>
    <t># Contratos</t>
  </si>
  <si>
    <t>15-25</t>
  </si>
  <si>
    <t>26-35</t>
  </si>
  <si>
    <t>36-45</t>
  </si>
  <si>
    <t>46-55</t>
  </si>
  <si>
    <t>56-65</t>
  </si>
  <si>
    <t>%</t>
  </si>
  <si>
    <t>Soma Acumulada</t>
  </si>
  <si>
    <t>Ref</t>
  </si>
  <si>
    <t>Total</t>
  </si>
  <si>
    <t>Período</t>
  </si>
  <si>
    <t>Valor do Contrato</t>
  </si>
  <si>
    <t>Data</t>
  </si>
  <si>
    <t>Tempo de Entrega</t>
  </si>
  <si>
    <t>Média</t>
  </si>
  <si>
    <t>Segunda</t>
  </si>
  <si>
    <t>Terça</t>
  </si>
  <si>
    <t>Quarta</t>
  </si>
  <si>
    <t>Quinta</t>
  </si>
  <si>
    <t>Sexta</t>
  </si>
  <si>
    <t>A</t>
  </si>
  <si>
    <t>B</t>
  </si>
  <si>
    <t>C</t>
  </si>
  <si>
    <t>D</t>
  </si>
  <si>
    <t>Total de Defeitos</t>
  </si>
  <si>
    <t>Total de amostras tomadas</t>
  </si>
  <si>
    <t>Média de defeitos por amostra</t>
  </si>
  <si>
    <t>Tamanho da Amostra</t>
  </si>
  <si>
    <t>Número de Observações</t>
  </si>
  <si>
    <t>Proporção de defeitos do total</t>
  </si>
  <si>
    <t>Total de defeitos / Num de observações</t>
  </si>
  <si>
    <t>Total de amostras tomadas * Tamanho da Amostra</t>
  </si>
  <si>
    <t>Dado fornecido</t>
  </si>
  <si>
    <t>Contados na planilha (linha * colunas)</t>
  </si>
  <si>
    <t>Total de Defeitos / Total de amostras tomadas</t>
  </si>
  <si>
    <t>Contados na planilha (soma dos defeitos)</t>
  </si>
  <si>
    <t>Limite superior</t>
  </si>
  <si>
    <t>Limite inferior</t>
  </si>
  <si>
    <t>2.a A</t>
  </si>
  <si>
    <t>3.a B</t>
  </si>
  <si>
    <t>2.a B</t>
  </si>
  <si>
    <t>2.a C</t>
  </si>
  <si>
    <t>2.a D</t>
  </si>
  <si>
    <t>Defeitos</t>
  </si>
  <si>
    <t>3.a A</t>
  </si>
  <si>
    <t>3.a C</t>
  </si>
  <si>
    <t>3.a D</t>
  </si>
  <si>
    <t>4.a A</t>
  </si>
  <si>
    <t>4.a B</t>
  </si>
  <si>
    <t>4.a C</t>
  </si>
  <si>
    <t>4.a D</t>
  </si>
  <si>
    <t>5.a A</t>
  </si>
  <si>
    <t>5.a C</t>
  </si>
  <si>
    <t>5.a B</t>
  </si>
  <si>
    <t>5.a D</t>
  </si>
  <si>
    <t>6.a A</t>
  </si>
  <si>
    <t>6.a B</t>
  </si>
  <si>
    <t>6.a C</t>
  </si>
  <si>
    <t>6.a D</t>
  </si>
  <si>
    <t>LCS</t>
  </si>
  <si>
    <t>LCI</t>
  </si>
  <si>
    <t>Alteração de Processo</t>
  </si>
  <si>
    <t>Dados (Período 1)</t>
  </si>
  <si>
    <t>Dados (Período 2)</t>
  </si>
  <si>
    <t>Objetivo</t>
  </si>
  <si>
    <t>Se for negativo, considerar ZERO</t>
  </si>
  <si>
    <r>
      <t xml:space="preserve">Média + 3 RAIZ[Media * (1 - Proporçao)] </t>
    </r>
    <r>
      <rPr>
        <sz val="11"/>
        <color rgb="FFFF0000"/>
        <rFont val="Calibri"/>
        <family val="2"/>
        <scheme val="minor"/>
      </rPr>
      <t>ou Média + 3 * Devio Padrão</t>
    </r>
  </si>
  <si>
    <r>
      <t xml:space="preserve">Média - 3 RAIZ[Media * (1 - Proporçao)] </t>
    </r>
    <r>
      <rPr>
        <sz val="11"/>
        <color rgb="FFFF0000"/>
        <rFont val="Calibri"/>
        <family val="2"/>
        <scheme val="minor"/>
      </rPr>
      <t>ou Média - 3 * Devio Padrão</t>
    </r>
  </si>
  <si>
    <t>///// ///// 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</si>
</sst>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mm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0" fillId="0" borderId="0" xfId="0" applyAlignment="1">
      <alignment horizontal="left" indent="1"/>
    </xf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Border="1"/>
    <xf numFmtId="0" fontId="2" fillId="0" borderId="0" xfId="0" applyFont="1" applyFill="1" applyBorder="1"/>
    <xf numFmtId="0" fontId="2" fillId="0" borderId="7" xfId="0" applyFont="1" applyFill="1" applyBorder="1"/>
    <xf numFmtId="0" fontId="0" fillId="0" borderId="5" xfId="0" applyFont="1" applyFill="1" applyBorder="1" applyAlignment="1">
      <alignment horizontal="left" indent="1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/>
    <xf numFmtId="9" fontId="0" fillId="0" borderId="4" xfId="3" applyNumberFormat="1" applyFont="1" applyFill="1" applyBorder="1"/>
    <xf numFmtId="0" fontId="0" fillId="0" borderId="6" xfId="0" applyFont="1" applyFill="1" applyBorder="1" applyAlignment="1">
      <alignment horizontal="left" indent="1"/>
    </xf>
    <xf numFmtId="0" fontId="0" fillId="0" borderId="3" xfId="0" applyFont="1" applyFill="1" applyBorder="1"/>
    <xf numFmtId="9" fontId="0" fillId="0" borderId="3" xfId="3" applyNumberFormat="1" applyFont="1" applyFill="1" applyBorder="1"/>
    <xf numFmtId="0" fontId="0" fillId="0" borderId="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 indent="1"/>
    </xf>
    <xf numFmtId="0" fontId="2" fillId="0" borderId="4" xfId="0" applyFont="1" applyFill="1" applyBorder="1"/>
    <xf numFmtId="44" fontId="0" fillId="0" borderId="0" xfId="2" applyFont="1"/>
    <xf numFmtId="16" fontId="0" fillId="0" borderId="0" xfId="0" applyNumberFormat="1"/>
    <xf numFmtId="164" fontId="2" fillId="0" borderId="0" xfId="0" applyNumberFormat="1" applyFont="1" applyFill="1" applyBorder="1"/>
    <xf numFmtId="164" fontId="0" fillId="0" borderId="0" xfId="1" applyNumberFormat="1" applyFont="1" applyFill="1" applyBorder="1"/>
    <xf numFmtId="0" fontId="0" fillId="0" borderId="0" xfId="0" applyFont="1" applyFill="1" applyBorder="1"/>
    <xf numFmtId="44" fontId="2" fillId="2" borderId="7" xfId="0" applyNumberFormat="1" applyFont="1" applyFill="1" applyBorder="1"/>
    <xf numFmtId="44" fontId="2" fillId="0" borderId="0" xfId="2" applyNumberFormat="1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164" fontId="0" fillId="0" borderId="5" xfId="1" applyNumberFormat="1" applyFont="1" applyFill="1" applyBorder="1"/>
    <xf numFmtId="164" fontId="0" fillId="0" borderId="6" xfId="1" applyNumberFormat="1" applyFont="1" applyFill="1" applyBorder="1"/>
    <xf numFmtId="44" fontId="0" fillId="0" borderId="5" xfId="2" applyFont="1" applyFill="1" applyBorder="1"/>
    <xf numFmtId="44" fontId="0" fillId="0" borderId="6" xfId="2" applyFont="1" applyFill="1" applyBorder="1"/>
    <xf numFmtId="0" fontId="0" fillId="3" borderId="0" xfId="0" applyFill="1"/>
    <xf numFmtId="0" fontId="5" fillId="0" borderId="0" xfId="0" applyFont="1"/>
    <xf numFmtId="16" fontId="0" fillId="3" borderId="0" xfId="0" applyNumberForma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mm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0"/>
        </top>
        <bottom/>
      </border>
    </dxf>
    <dxf>
      <border outline="0">
        <left style="thin">
          <color theme="0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left style="thin">
          <color theme="0"/>
        </left>
        <bottom style="thick">
          <color theme="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- Jan/Jun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'Planilha de Verificação'!$C$3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6-4316-94AF-989586C283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6-4316-94AF-989586C283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06-4316-94AF-989586C283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06-4316-94AF-989586C283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106-4316-94AF-989586C283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106-4316-94AF-989586C283E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106-4316-94AF-989586C283E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106-4316-94AF-989586C283E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106-4316-94AF-989586C283E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106-4316-94AF-989586C283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'Planilha de Verificação'!$A$4:$A$15</c15:sqref>
                  </c15:fullRef>
                </c:ext>
              </c:extLst>
              <c:f>'Planilha de Verificação'!$A$6:$A$15</c:f>
              <c:strCache>
                <c:ptCount val="10"/>
                <c:pt idx="0">
                  <c:v>Submissão atrasada</c:v>
                </c:pt>
                <c:pt idx="1">
                  <c:v>Dados incorretos</c:v>
                </c:pt>
                <c:pt idx="2">
                  <c:v>Período de Cobertura Incorreto</c:v>
                </c:pt>
                <c:pt idx="3">
                  <c:v>Código de Projeto errado</c:v>
                </c:pt>
                <c:pt idx="4">
                  <c:v>Horas reportadas erradas</c:v>
                </c:pt>
                <c:pt idx="5">
                  <c:v>Código de Material errado</c:v>
                </c:pt>
                <c:pt idx="6">
                  <c:v>Valor de relatórios de viagem errados</c:v>
                </c:pt>
                <c:pt idx="7">
                  <c:v>Erros em Custos Diretos</c:v>
                </c:pt>
                <c:pt idx="8">
                  <c:v>Ausência de anexos</c:v>
                </c:pt>
                <c:pt idx="9">
                  <c:v>Número de cópias errados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'Planilha de Verificação'!$C$4:$C$15</c15:sqref>
                  </c15:fullRef>
                </c:ext>
              </c:extLst>
              <c:f>'Planilha de Verificação'!$C$6:$C$15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47</c:v>
                </c:pt>
                <c:pt idx="4">
                  <c:v>33</c:v>
                </c:pt>
                <c:pt idx="5">
                  <c:v>6</c:v>
                </c:pt>
                <c:pt idx="6">
                  <c:v>12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'Planilha de Verificação'!$C$4</c15:sqref>
                  <c15:spPr xmlns:c15="http://schemas.microsoft.com/office/drawing/2012/chart"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'Planilha de Verificação'!$C$5</c15:sqref>
                  <c15:spPr xmlns:c15="http://schemas.microsoft.com/office/drawing/2012/chart"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4-4106-4316-94AF-989586C283E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</a:t>
            </a:r>
            <a:r>
              <a:rPr lang="pt-BR" baseline="0"/>
              <a:t> Semestre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'Planilha de Verificação'!$C$1</c:f>
              <c:strCache>
                <c:ptCount val="1"/>
                <c:pt idx="0">
                  <c:v>Jan - 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'Planilha de Verificação'!$A$4:$B$15</c15:sqref>
                  </c15:fullRef>
                  <c15:levelRef>
                    <c15:sqref>'Planilha de Verificação'!$A$4:$A$15</c15:sqref>
                  </c15:levelRef>
                </c:ext>
              </c:extLst>
              <c:f>'Planilha de Verificação'!$A$6:$A$15</c:f>
              <c:strCache>
                <c:ptCount val="10"/>
                <c:pt idx="0">
                  <c:v>Submissão atrasada</c:v>
                </c:pt>
                <c:pt idx="1">
                  <c:v>Dados incorretos</c:v>
                </c:pt>
                <c:pt idx="2">
                  <c:v>Período de Cobertura Incorreto</c:v>
                </c:pt>
                <c:pt idx="3">
                  <c:v>Código de Projeto errado</c:v>
                </c:pt>
                <c:pt idx="4">
                  <c:v>Horas reportadas erradas</c:v>
                </c:pt>
                <c:pt idx="5">
                  <c:v>Código de Material errado</c:v>
                </c:pt>
                <c:pt idx="6">
                  <c:v>Valor de relatórios de viagem errados</c:v>
                </c:pt>
                <c:pt idx="7">
                  <c:v>Erros em Custos Diretos</c:v>
                </c:pt>
                <c:pt idx="8">
                  <c:v>Ausência de anexos</c:v>
                </c:pt>
                <c:pt idx="9">
                  <c:v>Número de cópias errados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'Planilha de Verificação'!$C$4:$C$15</c15:sqref>
                  </c15:fullRef>
                </c:ext>
              </c:extLst>
              <c:f>'Planilha de Verificação'!$C$6:$C$15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47</c:v>
                </c:pt>
                <c:pt idx="4">
                  <c:v>33</c:v>
                </c:pt>
                <c:pt idx="5">
                  <c:v>6</c:v>
                </c:pt>
                <c:pt idx="6">
                  <c:v>12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A-4AD0-B6C0-9555BE693C5E}"/>
            </c:ext>
          </c:extLst>
        </c:ser>
        <c:ser>
          <c:idx val="2"/>
          <c:order val="1"/>
          <c:tx>
            <c:strRef>
              <c:f>'Planilha de Verificação'!$D$1</c:f>
              <c:strCache>
                <c:ptCount val="1"/>
                <c:pt idx="0">
                  <c:v>Jul - Dez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'Planilha de Verificação'!$A$4:$B$15</c15:sqref>
                  </c15:fullRef>
                  <c15:levelRef>
                    <c15:sqref>'Planilha de Verificação'!$A$4:$A$15</c15:sqref>
                  </c15:levelRef>
                </c:ext>
              </c:extLst>
              <c:f>'Planilha de Verificação'!$A$6:$A$15</c:f>
              <c:strCache>
                <c:ptCount val="10"/>
                <c:pt idx="0">
                  <c:v>Submissão atrasada</c:v>
                </c:pt>
                <c:pt idx="1">
                  <c:v>Dados incorretos</c:v>
                </c:pt>
                <c:pt idx="2">
                  <c:v>Período de Cobertura Incorreto</c:v>
                </c:pt>
                <c:pt idx="3">
                  <c:v>Código de Projeto errado</c:v>
                </c:pt>
                <c:pt idx="4">
                  <c:v>Horas reportadas erradas</c:v>
                </c:pt>
                <c:pt idx="5">
                  <c:v>Código de Material errado</c:v>
                </c:pt>
                <c:pt idx="6">
                  <c:v>Valor de relatórios de viagem errados</c:v>
                </c:pt>
                <c:pt idx="7">
                  <c:v>Erros em Custos Diretos</c:v>
                </c:pt>
                <c:pt idx="8">
                  <c:v>Ausência de anexos</c:v>
                </c:pt>
                <c:pt idx="9">
                  <c:v>Número de cópias errados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'Planilha de Verificação'!$E$4:$E$15</c15:sqref>
                  </c15:fullRef>
                </c:ext>
              </c:extLst>
              <c:f>'Planilha de Verificação'!$E$6:$E$15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50</c:v>
                </c:pt>
                <c:pt idx="4">
                  <c:v>32</c:v>
                </c:pt>
                <c:pt idx="5">
                  <c:v>3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A-4AD0-B6C0-9555BE693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876096"/>
        <c:axId val="191876656"/>
      </c:barChart>
      <c:catAx>
        <c:axId val="191876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876656"/>
        <c:crosses val="autoZero"/>
        <c:auto val="1"/>
        <c:lblAlgn val="ctr"/>
        <c:lblOffset val="100"/>
        <c:noMultiLvlLbl val="0"/>
      </c:catAx>
      <c:valAx>
        <c:axId val="19187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8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Histogramas!$B$1</c:f>
              <c:strCache>
                <c:ptCount val="1"/>
                <c:pt idx="0">
                  <c:v>Quantidade de Contratos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Histogramas!$A$2:$A$51</c:f>
              <c:numCache>
                <c:formatCode>General</c:formatCode>
                <c:ptCount val="5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</c:numCache>
            </c:numRef>
          </c:cat>
          <c:val>
            <c:numRef>
              <c:f>Histogramas!$B$2:$B$51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2-4E3E-A483-90476579C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79456"/>
        <c:axId val="191880016"/>
      </c:barChart>
      <c:catAx>
        <c:axId val="1918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880016"/>
        <c:crosses val="autoZero"/>
        <c:auto val="1"/>
        <c:lblAlgn val="ctr"/>
        <c:lblOffset val="100"/>
        <c:noMultiLvlLbl val="0"/>
      </c:catAx>
      <c:valAx>
        <c:axId val="1918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87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Histogramas!$E$17</c:f>
              <c:strCache>
                <c:ptCount val="1"/>
                <c:pt idx="0">
                  <c:v># Contratos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Histogramas!$D$18:$D$22</c:f>
              <c:strCache>
                <c:ptCount val="5"/>
                <c:pt idx="0">
                  <c:v>15-25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</c:strCache>
            </c:strRef>
          </c:cat>
          <c:val>
            <c:numRef>
              <c:f>Histogramas!$E$18:$E$22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6-4135-996C-F6E0E37B6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882256"/>
        <c:axId val="191882816"/>
      </c:barChart>
      <c:catAx>
        <c:axId val="19188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882816"/>
        <c:crosses val="autoZero"/>
        <c:auto val="1"/>
        <c:lblAlgn val="ctr"/>
        <c:lblOffset val="100"/>
        <c:noMultiLvlLbl val="0"/>
      </c:catAx>
      <c:valAx>
        <c:axId val="1918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Contratos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88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Pareto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Pareto!$B$1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Pareto!$A$2:$A$12</c15:sqref>
                  </c15:fullRef>
                </c:ext>
              </c:extLst>
              <c:f>Pareto!$A$2:$A$11</c:f>
              <c:strCache>
                <c:ptCount val="10"/>
                <c:pt idx="0">
                  <c:v>Código de Projeto errado</c:v>
                </c:pt>
                <c:pt idx="1">
                  <c:v>Horas reportadas erradas</c:v>
                </c:pt>
                <c:pt idx="2">
                  <c:v>Valor de relatórios de viagem errados</c:v>
                </c:pt>
                <c:pt idx="3">
                  <c:v>Código de Material errado</c:v>
                </c:pt>
                <c:pt idx="4">
                  <c:v>Submissão atrasada</c:v>
                </c:pt>
                <c:pt idx="5">
                  <c:v>Erros em Custos Diretos</c:v>
                </c:pt>
                <c:pt idx="6">
                  <c:v>Ausência de anexos</c:v>
                </c:pt>
                <c:pt idx="7">
                  <c:v>Dados incorretos</c:v>
                </c:pt>
                <c:pt idx="8">
                  <c:v>Período de Cobertura Incorreto</c:v>
                </c:pt>
                <c:pt idx="9">
                  <c:v>Número de cópias errados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Pareto!$B$2:$B$12</c15:sqref>
                  </c15:fullRef>
                </c:ext>
              </c:extLst>
              <c:f>Pareto!$B$2:$B$11</c:f>
              <c:numCache>
                <c:formatCode>General</c:formatCode>
                <c:ptCount val="10"/>
                <c:pt idx="0">
                  <c:v>47</c:v>
                </c:pt>
                <c:pt idx="1">
                  <c:v>33</c:v>
                </c:pt>
                <c:pt idx="2">
                  <c:v>12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F-43C9-8D65-5EB1526AD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35344"/>
        <c:axId val="1936359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Pareto!$C$1</c15:sqref>
                        </c15:formulaRef>
                      </c:ext>
                    </c:extLst>
                    <c:strCache>
                      <c:ptCount val="1"/>
                      <c:pt idx="0">
                        <c:v>Soma Acumulada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Pareto!$A$2:$A$12</c15:sqref>
                        </c15:fullRef>
                        <c15:formulaRef>
                          <c15:sqref>Pareto!$A$2:$A$11</c15:sqref>
                        </c15:formulaRef>
                      </c:ext>
                    </c:extLst>
                    <c:strCache>
                      <c:ptCount val="10"/>
                      <c:pt idx="0">
                        <c:v>Código de Projeto errado</c:v>
                      </c:pt>
                      <c:pt idx="1">
                        <c:v>Horas reportadas erradas</c:v>
                      </c:pt>
                      <c:pt idx="2">
                        <c:v>Valor de relatórios de viagem errados</c:v>
                      </c:pt>
                      <c:pt idx="3">
                        <c:v>Código de Material errado</c:v>
                      </c:pt>
                      <c:pt idx="4">
                        <c:v>Submissão atrasada</c:v>
                      </c:pt>
                      <c:pt idx="5">
                        <c:v>Erros em Custos Diretos</c:v>
                      </c:pt>
                      <c:pt idx="6">
                        <c:v>Ausência de anexos</c:v>
                      </c:pt>
                      <c:pt idx="7">
                        <c:v>Dados incorretos</c:v>
                      </c:pt>
                      <c:pt idx="8">
                        <c:v>Período de Cobertura Incorreto</c:v>
                      </c:pt>
                      <c:pt idx="9">
                        <c:v>Número de cópias errados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Pareto!$C$2:$C$12</c15:sqref>
                        </c15:fullRef>
                        <c15:formulaRef>
                          <c15:sqref>Pareto!$C$2:$C$11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47</c:v>
                      </c:pt>
                      <c:pt idx="1">
                        <c:v>80</c:v>
                      </c:pt>
                      <c:pt idx="2">
                        <c:v>92</c:v>
                      </c:pt>
                      <c:pt idx="3">
                        <c:v>98</c:v>
                      </c:pt>
                      <c:pt idx="4">
                        <c:v>103</c:v>
                      </c:pt>
                      <c:pt idx="5">
                        <c:v>107</c:v>
                      </c:pt>
                      <c:pt idx="6">
                        <c:v>109</c:v>
                      </c:pt>
                      <c:pt idx="7">
                        <c:v>110</c:v>
                      </c:pt>
                      <c:pt idx="8">
                        <c:v>111</c:v>
                      </c:pt>
                      <c:pt idx="9">
                        <c:v>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30F-43C9-8D65-5EB1526AD2F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Pareto!$D$1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Pareto!$A$2:$A$12</c15:sqref>
                  </c15:fullRef>
                </c:ext>
              </c:extLst>
              <c:f>Pareto!$A$2:$A$11</c:f>
              <c:strCache>
                <c:ptCount val="10"/>
                <c:pt idx="0">
                  <c:v>Código de Projeto errado</c:v>
                </c:pt>
                <c:pt idx="1">
                  <c:v>Horas reportadas erradas</c:v>
                </c:pt>
                <c:pt idx="2">
                  <c:v>Valor de relatórios de viagem errados</c:v>
                </c:pt>
                <c:pt idx="3">
                  <c:v>Código de Material errado</c:v>
                </c:pt>
                <c:pt idx="4">
                  <c:v>Submissão atrasada</c:v>
                </c:pt>
                <c:pt idx="5">
                  <c:v>Erros em Custos Diretos</c:v>
                </c:pt>
                <c:pt idx="6">
                  <c:v>Ausência de anexos</c:v>
                </c:pt>
                <c:pt idx="7">
                  <c:v>Dados incorretos</c:v>
                </c:pt>
                <c:pt idx="8">
                  <c:v>Período de Cobertura Incorreto</c:v>
                </c:pt>
                <c:pt idx="9">
                  <c:v>Número de cópias errados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Pareto!$D$2:$D$12</c15:sqref>
                  </c15:fullRef>
                </c:ext>
              </c:extLst>
              <c:f>Pareto!$D$2:$D$11</c:f>
              <c:numCache>
                <c:formatCode>0%</c:formatCode>
                <c:ptCount val="10"/>
                <c:pt idx="0">
                  <c:v>0.41964285714285715</c:v>
                </c:pt>
                <c:pt idx="1">
                  <c:v>0.7142857142857143</c:v>
                </c:pt>
                <c:pt idx="2">
                  <c:v>0.8214285714285714</c:v>
                </c:pt>
                <c:pt idx="3">
                  <c:v>0.875</c:v>
                </c:pt>
                <c:pt idx="4">
                  <c:v>0.9196428571428571</c:v>
                </c:pt>
                <c:pt idx="5">
                  <c:v>0.9553571428571429</c:v>
                </c:pt>
                <c:pt idx="6">
                  <c:v>0.9732142857142857</c:v>
                </c:pt>
                <c:pt idx="7">
                  <c:v>0.9821428571428571</c:v>
                </c:pt>
                <c:pt idx="8">
                  <c:v>0.9910714285714286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F-43C9-8D65-5EB1526AD2FE}"/>
            </c:ext>
          </c:extLst>
        </c:ser>
        <c:ser>
          <c:idx val="3"/>
          <c:order val="3"/>
          <c:tx>
            <c:strRef>
              <c:f>Pareto!$E$1</c:f>
              <c:strCache>
                <c:ptCount val="1"/>
                <c:pt idx="0">
                  <c:v>Ref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Pareto!$A$2:$A$12</c15:sqref>
                  </c15:fullRef>
                </c:ext>
              </c:extLst>
              <c:f>Pareto!$A$2:$A$11</c:f>
              <c:strCache>
                <c:ptCount val="10"/>
                <c:pt idx="0">
                  <c:v>Código de Projeto errado</c:v>
                </c:pt>
                <c:pt idx="1">
                  <c:v>Horas reportadas erradas</c:v>
                </c:pt>
                <c:pt idx="2">
                  <c:v>Valor de relatórios de viagem errados</c:v>
                </c:pt>
                <c:pt idx="3">
                  <c:v>Código de Material errado</c:v>
                </c:pt>
                <c:pt idx="4">
                  <c:v>Submissão atrasada</c:v>
                </c:pt>
                <c:pt idx="5">
                  <c:v>Erros em Custos Diretos</c:v>
                </c:pt>
                <c:pt idx="6">
                  <c:v>Ausência de anexos</c:v>
                </c:pt>
                <c:pt idx="7">
                  <c:v>Dados incorretos</c:v>
                </c:pt>
                <c:pt idx="8">
                  <c:v>Período de Cobertura Incorreto</c:v>
                </c:pt>
                <c:pt idx="9">
                  <c:v>Número de cópias errados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Pareto!$E$2:$E$12</c15:sqref>
                  </c15:fullRef>
                </c:ext>
              </c:extLst>
              <c:f>Pareto!$E$2:$E$11</c:f>
              <c:numCache>
                <c:formatCode>0%</c:formatCode>
                <c:ptCount val="10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F-43C9-8D65-5EB1526AD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37024"/>
        <c:axId val="193636464"/>
      </c:lineChart>
      <c:catAx>
        <c:axId val="19363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35904"/>
        <c:crosses val="autoZero"/>
        <c:auto val="1"/>
        <c:lblAlgn val="ctr"/>
        <c:lblOffset val="100"/>
        <c:noMultiLvlLbl val="0"/>
      </c:catAx>
      <c:valAx>
        <c:axId val="193635904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35344"/>
        <c:crosses val="autoZero"/>
        <c:crossBetween val="between"/>
      </c:valAx>
      <c:valAx>
        <c:axId val="193636464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37024"/>
        <c:crosses val="max"/>
        <c:crossBetween val="between"/>
      </c:valAx>
      <c:catAx>
        <c:axId val="193637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3636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Dispersão!$B$1</c:f>
              <c:strCache>
                <c:ptCount val="1"/>
                <c:pt idx="0">
                  <c:v># Dias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Dispersão!$A$2:$A$51</c:f>
              <c:numCache>
                <c:formatCode>_("R$"* #,##0.00_);_("R$"* \(#,##0.00\);_("R$"* "-"??_);_(@_)</c:formatCode>
                <c:ptCount val="50"/>
                <c:pt idx="0">
                  <c:v>1408000</c:v>
                </c:pt>
                <c:pt idx="1">
                  <c:v>1564000</c:v>
                </c:pt>
                <c:pt idx="2">
                  <c:v>2373000</c:v>
                </c:pt>
                <c:pt idx="3">
                  <c:v>2033000</c:v>
                </c:pt>
                <c:pt idx="4">
                  <c:v>1602000</c:v>
                </c:pt>
                <c:pt idx="5">
                  <c:v>2340000</c:v>
                </c:pt>
                <c:pt idx="6">
                  <c:v>2835000</c:v>
                </c:pt>
                <c:pt idx="7">
                  <c:v>2068000</c:v>
                </c:pt>
                <c:pt idx="8">
                  <c:v>2040000</c:v>
                </c:pt>
                <c:pt idx="9">
                  <c:v>3286000</c:v>
                </c:pt>
                <c:pt idx="10">
                  <c:v>3052000</c:v>
                </c:pt>
                <c:pt idx="11">
                  <c:v>2369000</c:v>
                </c:pt>
                <c:pt idx="12">
                  <c:v>2288000</c:v>
                </c:pt>
                <c:pt idx="13">
                  <c:v>3451000</c:v>
                </c:pt>
                <c:pt idx="14">
                  <c:v>3570000</c:v>
                </c:pt>
                <c:pt idx="15">
                  <c:v>2850000</c:v>
                </c:pt>
                <c:pt idx="16">
                  <c:v>4104000</c:v>
                </c:pt>
                <c:pt idx="17">
                  <c:v>2772000</c:v>
                </c:pt>
                <c:pt idx="18">
                  <c:v>3510000</c:v>
                </c:pt>
                <c:pt idx="19">
                  <c:v>3604000</c:v>
                </c:pt>
                <c:pt idx="20">
                  <c:v>4753000</c:v>
                </c:pt>
                <c:pt idx="21">
                  <c:v>3648000</c:v>
                </c:pt>
                <c:pt idx="22">
                  <c:v>2656000</c:v>
                </c:pt>
                <c:pt idx="23">
                  <c:v>4160000</c:v>
                </c:pt>
                <c:pt idx="24">
                  <c:v>4292000</c:v>
                </c:pt>
                <c:pt idx="25">
                  <c:v>4200000</c:v>
                </c:pt>
                <c:pt idx="26">
                  <c:v>5060000</c:v>
                </c:pt>
                <c:pt idx="27">
                  <c:v>5031000</c:v>
                </c:pt>
                <c:pt idx="28">
                  <c:v>3784000</c:v>
                </c:pt>
                <c:pt idx="29">
                  <c:v>3280000</c:v>
                </c:pt>
                <c:pt idx="30">
                  <c:v>4905000</c:v>
                </c:pt>
                <c:pt idx="31">
                  <c:v>4437000</c:v>
                </c:pt>
                <c:pt idx="32">
                  <c:v>6188000</c:v>
                </c:pt>
                <c:pt idx="33">
                  <c:v>3744000</c:v>
                </c:pt>
                <c:pt idx="34">
                  <c:v>4277000</c:v>
                </c:pt>
                <c:pt idx="35">
                  <c:v>6272000</c:v>
                </c:pt>
                <c:pt idx="36">
                  <c:v>4698000</c:v>
                </c:pt>
                <c:pt idx="37">
                  <c:v>5406000</c:v>
                </c:pt>
                <c:pt idx="38">
                  <c:v>4500000</c:v>
                </c:pt>
                <c:pt idx="39">
                  <c:v>3888000</c:v>
                </c:pt>
                <c:pt idx="40">
                  <c:v>5115000</c:v>
                </c:pt>
                <c:pt idx="41">
                  <c:v>6588000</c:v>
                </c:pt>
                <c:pt idx="42">
                  <c:v>5400000</c:v>
                </c:pt>
                <c:pt idx="43">
                  <c:v>5700000</c:v>
                </c:pt>
                <c:pt idx="44">
                  <c:v>6608000</c:v>
                </c:pt>
                <c:pt idx="45">
                  <c:v>5985000</c:v>
                </c:pt>
                <c:pt idx="46">
                  <c:v>5888000</c:v>
                </c:pt>
                <c:pt idx="47">
                  <c:v>5580000</c:v>
                </c:pt>
                <c:pt idx="48">
                  <c:v>6804000</c:v>
                </c:pt>
                <c:pt idx="49">
                  <c:v>7605000</c:v>
                </c:pt>
              </c:numCache>
            </c:numRef>
          </c:xVal>
          <c:yVal>
            <c:numRef>
              <c:f>Dispersão!$B$2:$B$51</c:f>
              <c:numCache>
                <c:formatCode>General</c:formatCode>
                <c:ptCount val="50"/>
                <c:pt idx="0">
                  <c:v>16</c:v>
                </c:pt>
                <c:pt idx="1">
                  <c:v>19</c:v>
                </c:pt>
                <c:pt idx="2">
                  <c:v>20</c:v>
                </c:pt>
                <c:pt idx="3">
                  <c:v>17</c:v>
                </c:pt>
                <c:pt idx="4">
                  <c:v>21</c:v>
                </c:pt>
                <c:pt idx="5">
                  <c:v>18</c:v>
                </c:pt>
                <c:pt idx="6">
                  <c:v>23</c:v>
                </c:pt>
                <c:pt idx="7">
                  <c:v>27</c:v>
                </c:pt>
                <c:pt idx="8">
                  <c:v>24</c:v>
                </c:pt>
                <c:pt idx="9">
                  <c:v>26</c:v>
                </c:pt>
                <c:pt idx="10">
                  <c:v>31</c:v>
                </c:pt>
                <c:pt idx="11">
                  <c:v>22</c:v>
                </c:pt>
                <c:pt idx="12">
                  <c:v>25</c:v>
                </c:pt>
                <c:pt idx="13">
                  <c:v>29</c:v>
                </c:pt>
                <c:pt idx="14">
                  <c:v>36</c:v>
                </c:pt>
                <c:pt idx="15">
                  <c:v>28</c:v>
                </c:pt>
                <c:pt idx="16">
                  <c:v>30</c:v>
                </c:pt>
                <c:pt idx="17">
                  <c:v>33</c:v>
                </c:pt>
                <c:pt idx="18">
                  <c:v>32</c:v>
                </c:pt>
                <c:pt idx="19">
                  <c:v>38</c:v>
                </c:pt>
                <c:pt idx="20">
                  <c:v>42</c:v>
                </c:pt>
                <c:pt idx="21">
                  <c:v>35</c:v>
                </c:pt>
                <c:pt idx="22">
                  <c:v>34</c:v>
                </c:pt>
                <c:pt idx="23">
                  <c:v>45</c:v>
                </c:pt>
                <c:pt idx="24">
                  <c:v>41</c:v>
                </c:pt>
                <c:pt idx="25">
                  <c:v>37</c:v>
                </c:pt>
                <c:pt idx="26">
                  <c:v>49</c:v>
                </c:pt>
                <c:pt idx="27">
                  <c:v>44</c:v>
                </c:pt>
                <c:pt idx="28">
                  <c:v>43</c:v>
                </c:pt>
                <c:pt idx="29">
                  <c:v>40</c:v>
                </c:pt>
                <c:pt idx="30">
                  <c:v>39</c:v>
                </c:pt>
                <c:pt idx="31">
                  <c:v>52</c:v>
                </c:pt>
                <c:pt idx="32">
                  <c:v>47</c:v>
                </c:pt>
                <c:pt idx="33">
                  <c:v>46</c:v>
                </c:pt>
                <c:pt idx="34">
                  <c:v>48</c:v>
                </c:pt>
                <c:pt idx="35">
                  <c:v>58</c:v>
                </c:pt>
                <c:pt idx="36">
                  <c:v>51</c:v>
                </c:pt>
                <c:pt idx="37">
                  <c:v>53</c:v>
                </c:pt>
                <c:pt idx="38">
                  <c:v>55</c:v>
                </c:pt>
                <c:pt idx="39">
                  <c:v>50</c:v>
                </c:pt>
                <c:pt idx="40">
                  <c:v>54</c:v>
                </c:pt>
                <c:pt idx="41">
                  <c:v>59</c:v>
                </c:pt>
                <c:pt idx="42">
                  <c:v>56</c:v>
                </c:pt>
                <c:pt idx="43">
                  <c:v>61</c:v>
                </c:pt>
                <c:pt idx="44">
                  <c:v>57</c:v>
                </c:pt>
                <c:pt idx="45">
                  <c:v>60</c:v>
                </c:pt>
                <c:pt idx="46">
                  <c:v>63</c:v>
                </c:pt>
                <c:pt idx="47">
                  <c:v>64</c:v>
                </c:pt>
                <c:pt idx="48">
                  <c:v>62</c:v>
                </c:pt>
                <c:pt idx="4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1-4AD1-A7A1-F652BF687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39824"/>
        <c:axId val="193640384"/>
      </c:scatterChart>
      <c:valAx>
        <c:axId val="19363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4038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1936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3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Dispersão!$M$1</c:f>
              <c:strCache>
                <c:ptCount val="1"/>
                <c:pt idx="0">
                  <c:v># Dias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Dispersão!$L$2:$L$51</c:f>
              <c:numCache>
                <c:formatCode>mmm</c:formatCode>
                <c:ptCount val="50"/>
                <c:pt idx="0">
                  <c:v>41640</c:v>
                </c:pt>
                <c:pt idx="1">
                  <c:v>41642</c:v>
                </c:pt>
                <c:pt idx="2">
                  <c:v>41643</c:v>
                </c:pt>
                <c:pt idx="3">
                  <c:v>41653</c:v>
                </c:pt>
                <c:pt idx="4">
                  <c:v>41673</c:v>
                </c:pt>
                <c:pt idx="5">
                  <c:v>41680</c:v>
                </c:pt>
                <c:pt idx="6">
                  <c:v>41684</c:v>
                </c:pt>
                <c:pt idx="7">
                  <c:v>41686</c:v>
                </c:pt>
                <c:pt idx="8">
                  <c:v>41698</c:v>
                </c:pt>
                <c:pt idx="9">
                  <c:v>41699</c:v>
                </c:pt>
                <c:pt idx="10">
                  <c:v>41714</c:v>
                </c:pt>
                <c:pt idx="11">
                  <c:v>41728</c:v>
                </c:pt>
                <c:pt idx="12">
                  <c:v>41730</c:v>
                </c:pt>
                <c:pt idx="13">
                  <c:v>41734</c:v>
                </c:pt>
                <c:pt idx="14">
                  <c:v>41734</c:v>
                </c:pt>
                <c:pt idx="15">
                  <c:v>41746</c:v>
                </c:pt>
                <c:pt idx="16">
                  <c:v>41747</c:v>
                </c:pt>
                <c:pt idx="17">
                  <c:v>41763</c:v>
                </c:pt>
                <c:pt idx="18">
                  <c:v>41766</c:v>
                </c:pt>
                <c:pt idx="19">
                  <c:v>41770</c:v>
                </c:pt>
                <c:pt idx="20">
                  <c:v>41778</c:v>
                </c:pt>
                <c:pt idx="21">
                  <c:v>41783</c:v>
                </c:pt>
                <c:pt idx="22">
                  <c:v>41783</c:v>
                </c:pt>
                <c:pt idx="23">
                  <c:v>41785</c:v>
                </c:pt>
                <c:pt idx="24">
                  <c:v>41787</c:v>
                </c:pt>
                <c:pt idx="25">
                  <c:v>41802</c:v>
                </c:pt>
                <c:pt idx="26">
                  <c:v>41820</c:v>
                </c:pt>
                <c:pt idx="27">
                  <c:v>41832</c:v>
                </c:pt>
                <c:pt idx="28">
                  <c:v>41845</c:v>
                </c:pt>
                <c:pt idx="29">
                  <c:v>41857</c:v>
                </c:pt>
                <c:pt idx="30">
                  <c:v>41866</c:v>
                </c:pt>
                <c:pt idx="31">
                  <c:v>41875</c:v>
                </c:pt>
                <c:pt idx="32">
                  <c:v>41884</c:v>
                </c:pt>
                <c:pt idx="33">
                  <c:v>41893</c:v>
                </c:pt>
                <c:pt idx="34">
                  <c:v>41897</c:v>
                </c:pt>
                <c:pt idx="35">
                  <c:v>41904</c:v>
                </c:pt>
                <c:pt idx="36">
                  <c:v>41909</c:v>
                </c:pt>
                <c:pt idx="37">
                  <c:v>41914</c:v>
                </c:pt>
                <c:pt idx="38">
                  <c:v>41915</c:v>
                </c:pt>
                <c:pt idx="39">
                  <c:v>41934</c:v>
                </c:pt>
                <c:pt idx="40">
                  <c:v>41941</c:v>
                </c:pt>
                <c:pt idx="41">
                  <c:v>41944</c:v>
                </c:pt>
                <c:pt idx="42">
                  <c:v>41961</c:v>
                </c:pt>
                <c:pt idx="43">
                  <c:v>41971</c:v>
                </c:pt>
                <c:pt idx="44">
                  <c:v>41977</c:v>
                </c:pt>
                <c:pt idx="45">
                  <c:v>41977</c:v>
                </c:pt>
                <c:pt idx="46">
                  <c:v>41990</c:v>
                </c:pt>
                <c:pt idx="47">
                  <c:v>41992</c:v>
                </c:pt>
                <c:pt idx="48">
                  <c:v>41999</c:v>
                </c:pt>
                <c:pt idx="49">
                  <c:v>42004</c:v>
                </c:pt>
              </c:numCache>
            </c:numRef>
          </c:xVal>
          <c:yVal>
            <c:numRef>
              <c:f>Dispersão!$M$2:$M$51</c:f>
              <c:numCache>
                <c:formatCode>General</c:formatCode>
                <c:ptCount val="50"/>
                <c:pt idx="0">
                  <c:v>29</c:v>
                </c:pt>
                <c:pt idx="1">
                  <c:v>50</c:v>
                </c:pt>
                <c:pt idx="2">
                  <c:v>55</c:v>
                </c:pt>
                <c:pt idx="3">
                  <c:v>65</c:v>
                </c:pt>
                <c:pt idx="4">
                  <c:v>26</c:v>
                </c:pt>
                <c:pt idx="5">
                  <c:v>54</c:v>
                </c:pt>
                <c:pt idx="6">
                  <c:v>49</c:v>
                </c:pt>
                <c:pt idx="7">
                  <c:v>27</c:v>
                </c:pt>
                <c:pt idx="8">
                  <c:v>25</c:v>
                </c:pt>
                <c:pt idx="9">
                  <c:v>43</c:v>
                </c:pt>
                <c:pt idx="10">
                  <c:v>34</c:v>
                </c:pt>
                <c:pt idx="11">
                  <c:v>33</c:v>
                </c:pt>
                <c:pt idx="12">
                  <c:v>42</c:v>
                </c:pt>
                <c:pt idx="13">
                  <c:v>53</c:v>
                </c:pt>
                <c:pt idx="14">
                  <c:v>62</c:v>
                </c:pt>
                <c:pt idx="15">
                  <c:v>35</c:v>
                </c:pt>
                <c:pt idx="16">
                  <c:v>16</c:v>
                </c:pt>
                <c:pt idx="17">
                  <c:v>60</c:v>
                </c:pt>
                <c:pt idx="18">
                  <c:v>45</c:v>
                </c:pt>
                <c:pt idx="19">
                  <c:v>19</c:v>
                </c:pt>
                <c:pt idx="20">
                  <c:v>21</c:v>
                </c:pt>
                <c:pt idx="21">
                  <c:v>63</c:v>
                </c:pt>
                <c:pt idx="22">
                  <c:v>48</c:v>
                </c:pt>
                <c:pt idx="23">
                  <c:v>61</c:v>
                </c:pt>
                <c:pt idx="24">
                  <c:v>20</c:v>
                </c:pt>
                <c:pt idx="25">
                  <c:v>46</c:v>
                </c:pt>
                <c:pt idx="26">
                  <c:v>38</c:v>
                </c:pt>
                <c:pt idx="27">
                  <c:v>30</c:v>
                </c:pt>
                <c:pt idx="28">
                  <c:v>32</c:v>
                </c:pt>
                <c:pt idx="29">
                  <c:v>23</c:v>
                </c:pt>
                <c:pt idx="30">
                  <c:v>22</c:v>
                </c:pt>
                <c:pt idx="31">
                  <c:v>58</c:v>
                </c:pt>
                <c:pt idx="32">
                  <c:v>37</c:v>
                </c:pt>
                <c:pt idx="33">
                  <c:v>28</c:v>
                </c:pt>
                <c:pt idx="34">
                  <c:v>56</c:v>
                </c:pt>
                <c:pt idx="35">
                  <c:v>52</c:v>
                </c:pt>
                <c:pt idx="36">
                  <c:v>17</c:v>
                </c:pt>
                <c:pt idx="37">
                  <c:v>47</c:v>
                </c:pt>
                <c:pt idx="38">
                  <c:v>41</c:v>
                </c:pt>
                <c:pt idx="39">
                  <c:v>59</c:v>
                </c:pt>
                <c:pt idx="40">
                  <c:v>57</c:v>
                </c:pt>
                <c:pt idx="41">
                  <c:v>31</c:v>
                </c:pt>
                <c:pt idx="42">
                  <c:v>39</c:v>
                </c:pt>
                <c:pt idx="43">
                  <c:v>24</c:v>
                </c:pt>
                <c:pt idx="44">
                  <c:v>51</c:v>
                </c:pt>
                <c:pt idx="45">
                  <c:v>18</c:v>
                </c:pt>
                <c:pt idx="46">
                  <c:v>64</c:v>
                </c:pt>
                <c:pt idx="47">
                  <c:v>44</c:v>
                </c:pt>
                <c:pt idx="48">
                  <c:v>40</c:v>
                </c:pt>
                <c:pt idx="4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E-4FD4-8E61-5186B54C3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42624"/>
        <c:axId val="193643184"/>
      </c:scatterChart>
      <c:valAx>
        <c:axId val="1936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43184"/>
        <c:crosses val="autoZero"/>
        <c:crossBetween val="midCat"/>
      </c:valAx>
      <c:valAx>
        <c:axId val="193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4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Execução!$B$1</c:f>
              <c:strCache>
                <c:ptCount val="1"/>
                <c:pt idx="0">
                  <c:v>Tempo de Entrega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Execução!$A$2:$A$46</c:f>
              <c:numCache>
                <c:formatCode>d\-mmm</c:formatCode>
                <c:ptCount val="45"/>
                <c:pt idx="0">
                  <c:v>41764</c:v>
                </c:pt>
                <c:pt idx="1">
                  <c:v>41765</c:v>
                </c:pt>
                <c:pt idx="2">
                  <c:v>41766</c:v>
                </c:pt>
                <c:pt idx="3">
                  <c:v>41767</c:v>
                </c:pt>
                <c:pt idx="4">
                  <c:v>41768</c:v>
                </c:pt>
                <c:pt idx="5">
                  <c:v>41771</c:v>
                </c:pt>
                <c:pt idx="6">
                  <c:v>41772</c:v>
                </c:pt>
                <c:pt idx="7">
                  <c:v>41773</c:v>
                </c:pt>
                <c:pt idx="8">
                  <c:v>41774</c:v>
                </c:pt>
                <c:pt idx="9">
                  <c:v>41775</c:v>
                </c:pt>
                <c:pt idx="10">
                  <c:v>41778</c:v>
                </c:pt>
                <c:pt idx="11">
                  <c:v>41779</c:v>
                </c:pt>
                <c:pt idx="12">
                  <c:v>41780</c:v>
                </c:pt>
                <c:pt idx="13">
                  <c:v>41781</c:v>
                </c:pt>
                <c:pt idx="14">
                  <c:v>41782</c:v>
                </c:pt>
                <c:pt idx="15">
                  <c:v>41785</c:v>
                </c:pt>
                <c:pt idx="16">
                  <c:v>41786</c:v>
                </c:pt>
                <c:pt idx="17">
                  <c:v>41787</c:v>
                </c:pt>
                <c:pt idx="18">
                  <c:v>41788</c:v>
                </c:pt>
                <c:pt idx="19">
                  <c:v>41789</c:v>
                </c:pt>
                <c:pt idx="20">
                  <c:v>41792</c:v>
                </c:pt>
                <c:pt idx="21">
                  <c:v>41793</c:v>
                </c:pt>
                <c:pt idx="22">
                  <c:v>41794</c:v>
                </c:pt>
                <c:pt idx="23">
                  <c:v>41795</c:v>
                </c:pt>
                <c:pt idx="24">
                  <c:v>41796</c:v>
                </c:pt>
                <c:pt idx="25">
                  <c:v>41799</c:v>
                </c:pt>
                <c:pt idx="26">
                  <c:v>41800</c:v>
                </c:pt>
                <c:pt idx="27">
                  <c:v>41801</c:v>
                </c:pt>
                <c:pt idx="28">
                  <c:v>41802</c:v>
                </c:pt>
                <c:pt idx="29">
                  <c:v>41803</c:v>
                </c:pt>
                <c:pt idx="30">
                  <c:v>41806</c:v>
                </c:pt>
                <c:pt idx="31">
                  <c:v>41807</c:v>
                </c:pt>
                <c:pt idx="32">
                  <c:v>41808</c:v>
                </c:pt>
                <c:pt idx="33">
                  <c:v>41809</c:v>
                </c:pt>
                <c:pt idx="34">
                  <c:v>41810</c:v>
                </c:pt>
                <c:pt idx="35">
                  <c:v>41813</c:v>
                </c:pt>
                <c:pt idx="36">
                  <c:v>41814</c:v>
                </c:pt>
                <c:pt idx="37">
                  <c:v>41815</c:v>
                </c:pt>
                <c:pt idx="38">
                  <c:v>41816</c:v>
                </c:pt>
                <c:pt idx="39">
                  <c:v>41817</c:v>
                </c:pt>
                <c:pt idx="40">
                  <c:v>41820</c:v>
                </c:pt>
                <c:pt idx="41">
                  <c:v>41821</c:v>
                </c:pt>
                <c:pt idx="42">
                  <c:v>41822</c:v>
                </c:pt>
                <c:pt idx="43">
                  <c:v>41823</c:v>
                </c:pt>
                <c:pt idx="44">
                  <c:v>41824</c:v>
                </c:pt>
              </c:numCache>
            </c:numRef>
          </c:xVal>
          <c:yVal>
            <c:numRef>
              <c:f>Execução!$B$2:$B$46</c:f>
              <c:numCache>
                <c:formatCode>General</c:formatCode>
                <c:ptCount val="45"/>
                <c:pt idx="0">
                  <c:v>55</c:v>
                </c:pt>
                <c:pt idx="1">
                  <c:v>45</c:v>
                </c:pt>
                <c:pt idx="2">
                  <c:v>43</c:v>
                </c:pt>
                <c:pt idx="3">
                  <c:v>49</c:v>
                </c:pt>
                <c:pt idx="4">
                  <c:v>75</c:v>
                </c:pt>
                <c:pt idx="5">
                  <c:v>52.8</c:v>
                </c:pt>
                <c:pt idx="6">
                  <c:v>42</c:v>
                </c:pt>
                <c:pt idx="7">
                  <c:v>48</c:v>
                </c:pt>
                <c:pt idx="8">
                  <c:v>48</c:v>
                </c:pt>
                <c:pt idx="9">
                  <c:v>85</c:v>
                </c:pt>
                <c:pt idx="10">
                  <c:v>51</c:v>
                </c:pt>
                <c:pt idx="11">
                  <c:v>48</c:v>
                </c:pt>
                <c:pt idx="12">
                  <c:v>43</c:v>
                </c:pt>
                <c:pt idx="13">
                  <c:v>42</c:v>
                </c:pt>
                <c:pt idx="14">
                  <c:v>75</c:v>
                </c:pt>
                <c:pt idx="15">
                  <c:v>58</c:v>
                </c:pt>
                <c:pt idx="16">
                  <c:v>43</c:v>
                </c:pt>
                <c:pt idx="17">
                  <c:v>42</c:v>
                </c:pt>
                <c:pt idx="18">
                  <c:v>40</c:v>
                </c:pt>
                <c:pt idx="19">
                  <c:v>73.2</c:v>
                </c:pt>
                <c:pt idx="20">
                  <c:v>53</c:v>
                </c:pt>
                <c:pt idx="21">
                  <c:v>46</c:v>
                </c:pt>
                <c:pt idx="22">
                  <c:v>48</c:v>
                </c:pt>
                <c:pt idx="23">
                  <c:v>39</c:v>
                </c:pt>
                <c:pt idx="24">
                  <c:v>75</c:v>
                </c:pt>
                <c:pt idx="25">
                  <c:v>57</c:v>
                </c:pt>
                <c:pt idx="26">
                  <c:v>42</c:v>
                </c:pt>
                <c:pt idx="27">
                  <c:v>49</c:v>
                </c:pt>
                <c:pt idx="28">
                  <c:v>20</c:v>
                </c:pt>
                <c:pt idx="29">
                  <c:v>80</c:v>
                </c:pt>
                <c:pt idx="30">
                  <c:v>49</c:v>
                </c:pt>
                <c:pt idx="31">
                  <c:v>44</c:v>
                </c:pt>
                <c:pt idx="32">
                  <c:v>46</c:v>
                </c:pt>
                <c:pt idx="33">
                  <c:v>120</c:v>
                </c:pt>
                <c:pt idx="34">
                  <c:v>72</c:v>
                </c:pt>
                <c:pt idx="35">
                  <c:v>48</c:v>
                </c:pt>
                <c:pt idx="36">
                  <c:v>47</c:v>
                </c:pt>
                <c:pt idx="37">
                  <c:v>42</c:v>
                </c:pt>
                <c:pt idx="38">
                  <c:v>38</c:v>
                </c:pt>
                <c:pt idx="39">
                  <c:v>82</c:v>
                </c:pt>
                <c:pt idx="40">
                  <c:v>56</c:v>
                </c:pt>
                <c:pt idx="41">
                  <c:v>40</c:v>
                </c:pt>
                <c:pt idx="42">
                  <c:v>40</c:v>
                </c:pt>
                <c:pt idx="43">
                  <c:v>41</c:v>
                </c:pt>
                <c:pt idx="44">
                  <c:v>81.599999999999994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B-48EA-A621-C5C9A98830BE}"/>
            </c:ext>
          </c:extLst>
        </c:ser>
        <c:ser>
          <c:idx val="1"/>
          <c:order val="1"/>
          <c:tx>
            <c:strRef>
              <c:f>Execução!$C$1</c:f>
              <c:strCache>
                <c:ptCount val="1"/>
                <c:pt idx="0">
                  <c:v>Média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Execução!$A$2:$A$46</c:f>
              <c:numCache>
                <c:formatCode>d\-mmm</c:formatCode>
                <c:ptCount val="45"/>
                <c:pt idx="0">
                  <c:v>41764</c:v>
                </c:pt>
                <c:pt idx="1">
                  <c:v>41765</c:v>
                </c:pt>
                <c:pt idx="2">
                  <c:v>41766</c:v>
                </c:pt>
                <c:pt idx="3">
                  <c:v>41767</c:v>
                </c:pt>
                <c:pt idx="4">
                  <c:v>41768</c:v>
                </c:pt>
                <c:pt idx="5">
                  <c:v>41771</c:v>
                </c:pt>
                <c:pt idx="6">
                  <c:v>41772</c:v>
                </c:pt>
                <c:pt idx="7">
                  <c:v>41773</c:v>
                </c:pt>
                <c:pt idx="8">
                  <c:v>41774</c:v>
                </c:pt>
                <c:pt idx="9">
                  <c:v>41775</c:v>
                </c:pt>
                <c:pt idx="10">
                  <c:v>41778</c:v>
                </c:pt>
                <c:pt idx="11">
                  <c:v>41779</c:v>
                </c:pt>
                <c:pt idx="12">
                  <c:v>41780</c:v>
                </c:pt>
                <c:pt idx="13">
                  <c:v>41781</c:v>
                </c:pt>
                <c:pt idx="14">
                  <c:v>41782</c:v>
                </c:pt>
                <c:pt idx="15">
                  <c:v>41785</c:v>
                </c:pt>
                <c:pt idx="16">
                  <c:v>41786</c:v>
                </c:pt>
                <c:pt idx="17">
                  <c:v>41787</c:v>
                </c:pt>
                <c:pt idx="18">
                  <c:v>41788</c:v>
                </c:pt>
                <c:pt idx="19">
                  <c:v>41789</c:v>
                </c:pt>
                <c:pt idx="20">
                  <c:v>41792</c:v>
                </c:pt>
                <c:pt idx="21">
                  <c:v>41793</c:v>
                </c:pt>
                <c:pt idx="22">
                  <c:v>41794</c:v>
                </c:pt>
                <c:pt idx="23">
                  <c:v>41795</c:v>
                </c:pt>
                <c:pt idx="24">
                  <c:v>41796</c:v>
                </c:pt>
                <c:pt idx="25">
                  <c:v>41799</c:v>
                </c:pt>
                <c:pt idx="26">
                  <c:v>41800</c:v>
                </c:pt>
                <c:pt idx="27">
                  <c:v>41801</c:v>
                </c:pt>
                <c:pt idx="28">
                  <c:v>41802</c:v>
                </c:pt>
                <c:pt idx="29">
                  <c:v>41803</c:v>
                </c:pt>
                <c:pt idx="30">
                  <c:v>41806</c:v>
                </c:pt>
                <c:pt idx="31">
                  <c:v>41807</c:v>
                </c:pt>
                <c:pt idx="32">
                  <c:v>41808</c:v>
                </c:pt>
                <c:pt idx="33">
                  <c:v>41809</c:v>
                </c:pt>
                <c:pt idx="34">
                  <c:v>41810</c:v>
                </c:pt>
                <c:pt idx="35">
                  <c:v>41813</c:v>
                </c:pt>
                <c:pt idx="36">
                  <c:v>41814</c:v>
                </c:pt>
                <c:pt idx="37">
                  <c:v>41815</c:v>
                </c:pt>
                <c:pt idx="38">
                  <c:v>41816</c:v>
                </c:pt>
                <c:pt idx="39">
                  <c:v>41817</c:v>
                </c:pt>
                <c:pt idx="40">
                  <c:v>41820</c:v>
                </c:pt>
                <c:pt idx="41">
                  <c:v>41821</c:v>
                </c:pt>
                <c:pt idx="42">
                  <c:v>41822</c:v>
                </c:pt>
                <c:pt idx="43">
                  <c:v>41823</c:v>
                </c:pt>
                <c:pt idx="44">
                  <c:v>41824</c:v>
                </c:pt>
              </c:numCache>
            </c:numRef>
          </c:xVal>
          <c:yVal>
            <c:numRef>
              <c:f>Execução!$C$2:$C$46</c:f>
              <c:numCache>
                <c:formatCode>General</c:formatCode>
                <c:ptCount val="45"/>
                <c:pt idx="0">
                  <c:v>53.635555555555555</c:v>
                </c:pt>
                <c:pt idx="1">
                  <c:v>53.635555555555555</c:v>
                </c:pt>
                <c:pt idx="2">
                  <c:v>53.635555555555555</c:v>
                </c:pt>
                <c:pt idx="3">
                  <c:v>53.635555555555555</c:v>
                </c:pt>
                <c:pt idx="4">
                  <c:v>53.635555555555555</c:v>
                </c:pt>
                <c:pt idx="5">
                  <c:v>53.635555555555555</c:v>
                </c:pt>
                <c:pt idx="6">
                  <c:v>53.635555555555555</c:v>
                </c:pt>
                <c:pt idx="7">
                  <c:v>53.635555555555555</c:v>
                </c:pt>
                <c:pt idx="8">
                  <c:v>53.635555555555555</c:v>
                </c:pt>
                <c:pt idx="9">
                  <c:v>53.635555555555555</c:v>
                </c:pt>
                <c:pt idx="10">
                  <c:v>53.635555555555555</c:v>
                </c:pt>
                <c:pt idx="11">
                  <c:v>53.635555555555555</c:v>
                </c:pt>
                <c:pt idx="12">
                  <c:v>53.635555555555555</c:v>
                </c:pt>
                <c:pt idx="13">
                  <c:v>53.635555555555555</c:v>
                </c:pt>
                <c:pt idx="14">
                  <c:v>53.635555555555555</c:v>
                </c:pt>
                <c:pt idx="15">
                  <c:v>53.635555555555555</c:v>
                </c:pt>
                <c:pt idx="16">
                  <c:v>53.635555555555555</c:v>
                </c:pt>
                <c:pt idx="17">
                  <c:v>53.635555555555555</c:v>
                </c:pt>
                <c:pt idx="18">
                  <c:v>53.635555555555555</c:v>
                </c:pt>
                <c:pt idx="19">
                  <c:v>53.635555555555555</c:v>
                </c:pt>
                <c:pt idx="20">
                  <c:v>53.635555555555555</c:v>
                </c:pt>
                <c:pt idx="21">
                  <c:v>53.635555555555555</c:v>
                </c:pt>
                <c:pt idx="22">
                  <c:v>53.635555555555555</c:v>
                </c:pt>
                <c:pt idx="23">
                  <c:v>53.635555555555555</c:v>
                </c:pt>
                <c:pt idx="24">
                  <c:v>53.635555555555555</c:v>
                </c:pt>
                <c:pt idx="25">
                  <c:v>53.635555555555555</c:v>
                </c:pt>
                <c:pt idx="26">
                  <c:v>53.635555555555555</c:v>
                </c:pt>
                <c:pt idx="27">
                  <c:v>53.635555555555555</c:v>
                </c:pt>
                <c:pt idx="28">
                  <c:v>53.635555555555555</c:v>
                </c:pt>
                <c:pt idx="29">
                  <c:v>53.635555555555555</c:v>
                </c:pt>
                <c:pt idx="30">
                  <c:v>53.635555555555555</c:v>
                </c:pt>
                <c:pt idx="31">
                  <c:v>53.635555555555555</c:v>
                </c:pt>
                <c:pt idx="32">
                  <c:v>53.635555555555555</c:v>
                </c:pt>
                <c:pt idx="33">
                  <c:v>53.635555555555555</c:v>
                </c:pt>
                <c:pt idx="34">
                  <c:v>53.635555555555555</c:v>
                </c:pt>
                <c:pt idx="35">
                  <c:v>53.635555555555555</c:v>
                </c:pt>
                <c:pt idx="36">
                  <c:v>53.635555555555555</c:v>
                </c:pt>
                <c:pt idx="37">
                  <c:v>53.635555555555555</c:v>
                </c:pt>
                <c:pt idx="38">
                  <c:v>53.635555555555555</c:v>
                </c:pt>
                <c:pt idx="39">
                  <c:v>53.635555555555555</c:v>
                </c:pt>
                <c:pt idx="40">
                  <c:v>53.635555555555555</c:v>
                </c:pt>
                <c:pt idx="41">
                  <c:v>53.635555555555555</c:v>
                </c:pt>
                <c:pt idx="42">
                  <c:v>53.635555555555555</c:v>
                </c:pt>
                <c:pt idx="43">
                  <c:v>53.635555555555555</c:v>
                </c:pt>
                <c:pt idx="44">
                  <c:v>53.635555555555555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B-48EA-A621-C5C9A9883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45984"/>
        <c:axId val="193646544"/>
      </c:scatterChart>
      <c:valAx>
        <c:axId val="19364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46544"/>
        <c:crosses val="autoZero"/>
        <c:crossBetween val="midCat"/>
      </c:valAx>
      <c:valAx>
        <c:axId val="1936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4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Controle de Defeitos</a:t>
            </a:r>
            <a:r>
              <a:rPr lang="pt-BR" baseline="0"/>
              <a:t> por Amostras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Controle!$B$10</c:f>
              <c:strCache>
                <c:ptCount val="1"/>
                <c:pt idx="0">
                  <c:v>Defeitos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Controle!$A$11:$A$50</c:f>
              <c:strCache>
                <c:ptCount val="40"/>
                <c:pt idx="0">
                  <c:v>2.a A</c:v>
                </c:pt>
                <c:pt idx="1">
                  <c:v>2.a B</c:v>
                </c:pt>
                <c:pt idx="2">
                  <c:v>2.a C</c:v>
                </c:pt>
                <c:pt idx="3">
                  <c:v>2.a D</c:v>
                </c:pt>
                <c:pt idx="4">
                  <c:v>3.a A</c:v>
                </c:pt>
                <c:pt idx="5">
                  <c:v>3.a B</c:v>
                </c:pt>
                <c:pt idx="6">
                  <c:v>3.a C</c:v>
                </c:pt>
                <c:pt idx="7">
                  <c:v>3.a D</c:v>
                </c:pt>
                <c:pt idx="8">
                  <c:v>4.a A</c:v>
                </c:pt>
                <c:pt idx="9">
                  <c:v>4.a B</c:v>
                </c:pt>
                <c:pt idx="10">
                  <c:v>4.a C</c:v>
                </c:pt>
                <c:pt idx="11">
                  <c:v>4.a D</c:v>
                </c:pt>
                <c:pt idx="12">
                  <c:v>5.a A</c:v>
                </c:pt>
                <c:pt idx="13">
                  <c:v>5.a B</c:v>
                </c:pt>
                <c:pt idx="14">
                  <c:v>5.a C</c:v>
                </c:pt>
                <c:pt idx="15">
                  <c:v>5.a D</c:v>
                </c:pt>
                <c:pt idx="16">
                  <c:v>6.a A</c:v>
                </c:pt>
                <c:pt idx="17">
                  <c:v>6.a B</c:v>
                </c:pt>
                <c:pt idx="18">
                  <c:v>6.a C</c:v>
                </c:pt>
                <c:pt idx="19">
                  <c:v>6.a D</c:v>
                </c:pt>
                <c:pt idx="20">
                  <c:v>2.a A</c:v>
                </c:pt>
                <c:pt idx="21">
                  <c:v>2.a B</c:v>
                </c:pt>
                <c:pt idx="22">
                  <c:v>2.a C</c:v>
                </c:pt>
                <c:pt idx="23">
                  <c:v>2.a D</c:v>
                </c:pt>
                <c:pt idx="24">
                  <c:v>3.a A</c:v>
                </c:pt>
                <c:pt idx="25">
                  <c:v>3.a B</c:v>
                </c:pt>
                <c:pt idx="26">
                  <c:v>3.a C</c:v>
                </c:pt>
                <c:pt idx="27">
                  <c:v>3.a D</c:v>
                </c:pt>
                <c:pt idx="28">
                  <c:v>4.a A</c:v>
                </c:pt>
                <c:pt idx="29">
                  <c:v>4.a B</c:v>
                </c:pt>
                <c:pt idx="30">
                  <c:v>4.a C</c:v>
                </c:pt>
                <c:pt idx="31">
                  <c:v>4.a D</c:v>
                </c:pt>
                <c:pt idx="32">
                  <c:v>5.a A</c:v>
                </c:pt>
                <c:pt idx="33">
                  <c:v>5.a B</c:v>
                </c:pt>
                <c:pt idx="34">
                  <c:v>5.a C</c:v>
                </c:pt>
                <c:pt idx="35">
                  <c:v>5.a D</c:v>
                </c:pt>
                <c:pt idx="36">
                  <c:v>6.a A</c:v>
                </c:pt>
                <c:pt idx="37">
                  <c:v>6.a B</c:v>
                </c:pt>
                <c:pt idx="38">
                  <c:v>6.a C</c:v>
                </c:pt>
                <c:pt idx="39">
                  <c:v>6.a D</c:v>
                </c:pt>
              </c:strCache>
            </c:strRef>
          </c:cat>
          <c:val>
            <c:numRef>
              <c:f>Controle!$B$11:$B$50</c:f>
              <c:numCache>
                <c:formatCode>General</c:formatCode>
                <c:ptCount val="40"/>
                <c:pt idx="0">
                  <c:v>17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16</c:v>
                </c:pt>
                <c:pt idx="8">
                  <c:v>7</c:v>
                </c:pt>
                <c:pt idx="9">
                  <c:v>10</c:v>
                </c:pt>
                <c:pt idx="10">
                  <c:v>14</c:v>
                </c:pt>
                <c:pt idx="11">
                  <c:v>8</c:v>
                </c:pt>
                <c:pt idx="12">
                  <c:v>6</c:v>
                </c:pt>
                <c:pt idx="13">
                  <c:v>8</c:v>
                </c:pt>
                <c:pt idx="14">
                  <c:v>16</c:v>
                </c:pt>
                <c:pt idx="15">
                  <c:v>11</c:v>
                </c:pt>
                <c:pt idx="16">
                  <c:v>5</c:v>
                </c:pt>
                <c:pt idx="17">
                  <c:v>11</c:v>
                </c:pt>
                <c:pt idx="18">
                  <c:v>12</c:v>
                </c:pt>
                <c:pt idx="19">
                  <c:v>9</c:v>
                </c:pt>
                <c:pt idx="20">
                  <c:v>12</c:v>
                </c:pt>
                <c:pt idx="21">
                  <c:v>5</c:v>
                </c:pt>
                <c:pt idx="22">
                  <c:v>4</c:v>
                </c:pt>
                <c:pt idx="23">
                  <c:v>7</c:v>
                </c:pt>
                <c:pt idx="24">
                  <c:v>3</c:v>
                </c:pt>
                <c:pt idx="25">
                  <c:v>7</c:v>
                </c:pt>
                <c:pt idx="26">
                  <c:v>5</c:v>
                </c:pt>
                <c:pt idx="27">
                  <c:v>8</c:v>
                </c:pt>
                <c:pt idx="28">
                  <c:v>4</c:v>
                </c:pt>
                <c:pt idx="29">
                  <c:v>7</c:v>
                </c:pt>
                <c:pt idx="30">
                  <c:v>11</c:v>
                </c:pt>
                <c:pt idx="31">
                  <c:v>3</c:v>
                </c:pt>
                <c:pt idx="32">
                  <c:v>2</c:v>
                </c:pt>
                <c:pt idx="33">
                  <c:v>5</c:v>
                </c:pt>
                <c:pt idx="34">
                  <c:v>9</c:v>
                </c:pt>
                <c:pt idx="35">
                  <c:v>7</c:v>
                </c:pt>
                <c:pt idx="36">
                  <c:v>4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2-45E5-9235-6B031CD67A8C}"/>
            </c:ext>
          </c:extLst>
        </c:ser>
        <c:ser>
          <c:idx val="1"/>
          <c:order val="1"/>
          <c:tx>
            <c:strRef>
              <c:f>Controle!$C$10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Controle!$A$11:$A$50</c:f>
              <c:strCache>
                <c:ptCount val="40"/>
                <c:pt idx="0">
                  <c:v>2.a A</c:v>
                </c:pt>
                <c:pt idx="1">
                  <c:v>2.a B</c:v>
                </c:pt>
                <c:pt idx="2">
                  <c:v>2.a C</c:v>
                </c:pt>
                <c:pt idx="3">
                  <c:v>2.a D</c:v>
                </c:pt>
                <c:pt idx="4">
                  <c:v>3.a A</c:v>
                </c:pt>
                <c:pt idx="5">
                  <c:v>3.a B</c:v>
                </c:pt>
                <c:pt idx="6">
                  <c:v>3.a C</c:v>
                </c:pt>
                <c:pt idx="7">
                  <c:v>3.a D</c:v>
                </c:pt>
                <c:pt idx="8">
                  <c:v>4.a A</c:v>
                </c:pt>
                <c:pt idx="9">
                  <c:v>4.a B</c:v>
                </c:pt>
                <c:pt idx="10">
                  <c:v>4.a C</c:v>
                </c:pt>
                <c:pt idx="11">
                  <c:v>4.a D</c:v>
                </c:pt>
                <c:pt idx="12">
                  <c:v>5.a A</c:v>
                </c:pt>
                <c:pt idx="13">
                  <c:v>5.a B</c:v>
                </c:pt>
                <c:pt idx="14">
                  <c:v>5.a C</c:v>
                </c:pt>
                <c:pt idx="15">
                  <c:v>5.a D</c:v>
                </c:pt>
                <c:pt idx="16">
                  <c:v>6.a A</c:v>
                </c:pt>
                <c:pt idx="17">
                  <c:v>6.a B</c:v>
                </c:pt>
                <c:pt idx="18">
                  <c:v>6.a C</c:v>
                </c:pt>
                <c:pt idx="19">
                  <c:v>6.a D</c:v>
                </c:pt>
                <c:pt idx="20">
                  <c:v>2.a A</c:v>
                </c:pt>
                <c:pt idx="21">
                  <c:v>2.a B</c:v>
                </c:pt>
                <c:pt idx="22">
                  <c:v>2.a C</c:v>
                </c:pt>
                <c:pt idx="23">
                  <c:v>2.a D</c:v>
                </c:pt>
                <c:pt idx="24">
                  <c:v>3.a A</c:v>
                </c:pt>
                <c:pt idx="25">
                  <c:v>3.a B</c:v>
                </c:pt>
                <c:pt idx="26">
                  <c:v>3.a C</c:v>
                </c:pt>
                <c:pt idx="27">
                  <c:v>3.a D</c:v>
                </c:pt>
                <c:pt idx="28">
                  <c:v>4.a A</c:v>
                </c:pt>
                <c:pt idx="29">
                  <c:v>4.a B</c:v>
                </c:pt>
                <c:pt idx="30">
                  <c:v>4.a C</c:v>
                </c:pt>
                <c:pt idx="31">
                  <c:v>4.a D</c:v>
                </c:pt>
                <c:pt idx="32">
                  <c:v>5.a A</c:v>
                </c:pt>
                <c:pt idx="33">
                  <c:v>5.a B</c:v>
                </c:pt>
                <c:pt idx="34">
                  <c:v>5.a C</c:v>
                </c:pt>
                <c:pt idx="35">
                  <c:v>5.a D</c:v>
                </c:pt>
                <c:pt idx="36">
                  <c:v>6.a A</c:v>
                </c:pt>
                <c:pt idx="37">
                  <c:v>6.a B</c:v>
                </c:pt>
                <c:pt idx="38">
                  <c:v>6.a C</c:v>
                </c:pt>
                <c:pt idx="39">
                  <c:v>6.a D</c:v>
                </c:pt>
              </c:strCache>
            </c:strRef>
          </c:cat>
          <c:val>
            <c:numRef>
              <c:f>Controle!$C$11:$C$50</c:f>
              <c:numCache>
                <c:formatCode>General</c:formatCode>
                <c:ptCount val="40"/>
                <c:pt idx="0">
                  <c:v>9.9499999999999993</c:v>
                </c:pt>
                <c:pt idx="1">
                  <c:v>9.9499999999999993</c:v>
                </c:pt>
                <c:pt idx="2">
                  <c:v>9.9499999999999993</c:v>
                </c:pt>
                <c:pt idx="3">
                  <c:v>9.9499999999999993</c:v>
                </c:pt>
                <c:pt idx="4">
                  <c:v>9.9499999999999993</c:v>
                </c:pt>
                <c:pt idx="5">
                  <c:v>9.9499999999999993</c:v>
                </c:pt>
                <c:pt idx="6">
                  <c:v>9.9499999999999993</c:v>
                </c:pt>
                <c:pt idx="7">
                  <c:v>9.9499999999999993</c:v>
                </c:pt>
                <c:pt idx="8">
                  <c:v>9.9499999999999993</c:v>
                </c:pt>
                <c:pt idx="9">
                  <c:v>9.9499999999999993</c:v>
                </c:pt>
                <c:pt idx="10">
                  <c:v>9.9499999999999993</c:v>
                </c:pt>
                <c:pt idx="11">
                  <c:v>9.9499999999999993</c:v>
                </c:pt>
                <c:pt idx="12">
                  <c:v>9.9499999999999993</c:v>
                </c:pt>
                <c:pt idx="13">
                  <c:v>9.9499999999999993</c:v>
                </c:pt>
                <c:pt idx="14">
                  <c:v>9.9499999999999993</c:v>
                </c:pt>
                <c:pt idx="15">
                  <c:v>9.9499999999999993</c:v>
                </c:pt>
                <c:pt idx="16">
                  <c:v>9.9499999999999993</c:v>
                </c:pt>
                <c:pt idx="17">
                  <c:v>9.9499999999999993</c:v>
                </c:pt>
                <c:pt idx="18">
                  <c:v>9.9499999999999993</c:v>
                </c:pt>
                <c:pt idx="19">
                  <c:v>9.9499999999999993</c:v>
                </c:pt>
                <c:pt idx="20">
                  <c:v>5.95</c:v>
                </c:pt>
                <c:pt idx="21">
                  <c:v>5.95</c:v>
                </c:pt>
                <c:pt idx="22">
                  <c:v>5.95</c:v>
                </c:pt>
                <c:pt idx="23">
                  <c:v>5.95</c:v>
                </c:pt>
                <c:pt idx="24">
                  <c:v>5.95</c:v>
                </c:pt>
                <c:pt idx="25">
                  <c:v>5.95</c:v>
                </c:pt>
                <c:pt idx="26">
                  <c:v>5.95</c:v>
                </c:pt>
                <c:pt idx="27">
                  <c:v>5.95</c:v>
                </c:pt>
                <c:pt idx="28">
                  <c:v>5.95</c:v>
                </c:pt>
                <c:pt idx="29">
                  <c:v>5.95</c:v>
                </c:pt>
                <c:pt idx="30">
                  <c:v>5.95</c:v>
                </c:pt>
                <c:pt idx="31">
                  <c:v>5.95</c:v>
                </c:pt>
                <c:pt idx="32">
                  <c:v>5.95</c:v>
                </c:pt>
                <c:pt idx="33">
                  <c:v>5.95</c:v>
                </c:pt>
                <c:pt idx="34">
                  <c:v>5.95</c:v>
                </c:pt>
                <c:pt idx="35">
                  <c:v>5.95</c:v>
                </c:pt>
                <c:pt idx="36">
                  <c:v>5.95</c:v>
                </c:pt>
                <c:pt idx="37">
                  <c:v>5.95</c:v>
                </c:pt>
                <c:pt idx="38">
                  <c:v>5.95</c:v>
                </c:pt>
                <c:pt idx="39">
                  <c:v>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2-45E5-9235-6B031CD67A8C}"/>
            </c:ext>
          </c:extLst>
        </c:ser>
        <c:ser>
          <c:idx val="2"/>
          <c:order val="2"/>
          <c:tx>
            <c:strRef>
              <c:f>Controle!$D$10</c:f>
              <c:strCache>
                <c:ptCount val="1"/>
                <c:pt idx="0">
                  <c:v>LCS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Controle!$A$11:$A$50</c:f>
              <c:strCache>
                <c:ptCount val="40"/>
                <c:pt idx="0">
                  <c:v>2.a A</c:v>
                </c:pt>
                <c:pt idx="1">
                  <c:v>2.a B</c:v>
                </c:pt>
                <c:pt idx="2">
                  <c:v>2.a C</c:v>
                </c:pt>
                <c:pt idx="3">
                  <c:v>2.a D</c:v>
                </c:pt>
                <c:pt idx="4">
                  <c:v>3.a A</c:v>
                </c:pt>
                <c:pt idx="5">
                  <c:v>3.a B</c:v>
                </c:pt>
                <c:pt idx="6">
                  <c:v>3.a C</c:v>
                </c:pt>
                <c:pt idx="7">
                  <c:v>3.a D</c:v>
                </c:pt>
                <c:pt idx="8">
                  <c:v>4.a A</c:v>
                </c:pt>
                <c:pt idx="9">
                  <c:v>4.a B</c:v>
                </c:pt>
                <c:pt idx="10">
                  <c:v>4.a C</c:v>
                </c:pt>
                <c:pt idx="11">
                  <c:v>4.a D</c:v>
                </c:pt>
                <c:pt idx="12">
                  <c:v>5.a A</c:v>
                </c:pt>
                <c:pt idx="13">
                  <c:v>5.a B</c:v>
                </c:pt>
                <c:pt idx="14">
                  <c:v>5.a C</c:v>
                </c:pt>
                <c:pt idx="15">
                  <c:v>5.a D</c:v>
                </c:pt>
                <c:pt idx="16">
                  <c:v>6.a A</c:v>
                </c:pt>
                <c:pt idx="17">
                  <c:v>6.a B</c:v>
                </c:pt>
                <c:pt idx="18">
                  <c:v>6.a C</c:v>
                </c:pt>
                <c:pt idx="19">
                  <c:v>6.a D</c:v>
                </c:pt>
                <c:pt idx="20">
                  <c:v>2.a A</c:v>
                </c:pt>
                <c:pt idx="21">
                  <c:v>2.a B</c:v>
                </c:pt>
                <c:pt idx="22">
                  <c:v>2.a C</c:v>
                </c:pt>
                <c:pt idx="23">
                  <c:v>2.a D</c:v>
                </c:pt>
                <c:pt idx="24">
                  <c:v>3.a A</c:v>
                </c:pt>
                <c:pt idx="25">
                  <c:v>3.a B</c:v>
                </c:pt>
                <c:pt idx="26">
                  <c:v>3.a C</c:v>
                </c:pt>
                <c:pt idx="27">
                  <c:v>3.a D</c:v>
                </c:pt>
                <c:pt idx="28">
                  <c:v>4.a A</c:v>
                </c:pt>
                <c:pt idx="29">
                  <c:v>4.a B</c:v>
                </c:pt>
                <c:pt idx="30">
                  <c:v>4.a C</c:v>
                </c:pt>
                <c:pt idx="31">
                  <c:v>4.a D</c:v>
                </c:pt>
                <c:pt idx="32">
                  <c:v>5.a A</c:v>
                </c:pt>
                <c:pt idx="33">
                  <c:v>5.a B</c:v>
                </c:pt>
                <c:pt idx="34">
                  <c:v>5.a C</c:v>
                </c:pt>
                <c:pt idx="35">
                  <c:v>5.a D</c:v>
                </c:pt>
                <c:pt idx="36">
                  <c:v>6.a A</c:v>
                </c:pt>
                <c:pt idx="37">
                  <c:v>6.a B</c:v>
                </c:pt>
                <c:pt idx="38">
                  <c:v>6.a C</c:v>
                </c:pt>
                <c:pt idx="39">
                  <c:v>6.a D</c:v>
                </c:pt>
              </c:strCache>
            </c:strRef>
          </c:cat>
          <c:val>
            <c:numRef>
              <c:f>Controle!$D$11:$D$50</c:f>
              <c:numCache>
                <c:formatCode>General</c:formatCode>
                <c:ptCount val="40"/>
                <c:pt idx="0">
                  <c:v>18.419329961691183</c:v>
                </c:pt>
                <c:pt idx="1">
                  <c:v>18.419329961691183</c:v>
                </c:pt>
                <c:pt idx="2">
                  <c:v>18.419329961691183</c:v>
                </c:pt>
                <c:pt idx="3">
                  <c:v>18.419329961691183</c:v>
                </c:pt>
                <c:pt idx="4">
                  <c:v>18.419329961691183</c:v>
                </c:pt>
                <c:pt idx="5">
                  <c:v>18.419329961691183</c:v>
                </c:pt>
                <c:pt idx="6">
                  <c:v>18.419329961691183</c:v>
                </c:pt>
                <c:pt idx="7">
                  <c:v>18.419329961691183</c:v>
                </c:pt>
                <c:pt idx="8">
                  <c:v>18.419329961691183</c:v>
                </c:pt>
                <c:pt idx="9">
                  <c:v>18.419329961691183</c:v>
                </c:pt>
                <c:pt idx="10">
                  <c:v>18.419329961691183</c:v>
                </c:pt>
                <c:pt idx="11">
                  <c:v>18.419329961691183</c:v>
                </c:pt>
                <c:pt idx="12">
                  <c:v>18.419329961691183</c:v>
                </c:pt>
                <c:pt idx="13">
                  <c:v>18.419329961691183</c:v>
                </c:pt>
                <c:pt idx="14">
                  <c:v>18.419329961691183</c:v>
                </c:pt>
                <c:pt idx="15">
                  <c:v>18.419329961691183</c:v>
                </c:pt>
                <c:pt idx="16">
                  <c:v>18.419329961691183</c:v>
                </c:pt>
                <c:pt idx="17">
                  <c:v>18.419329961691183</c:v>
                </c:pt>
                <c:pt idx="18">
                  <c:v>18.419329961691183</c:v>
                </c:pt>
                <c:pt idx="19">
                  <c:v>18.419329961691183</c:v>
                </c:pt>
                <c:pt idx="20">
                  <c:v>12.818591558682172</c:v>
                </c:pt>
                <c:pt idx="21">
                  <c:v>12.818591558682172</c:v>
                </c:pt>
                <c:pt idx="22">
                  <c:v>12.818591558682172</c:v>
                </c:pt>
                <c:pt idx="23">
                  <c:v>12.818591558682172</c:v>
                </c:pt>
                <c:pt idx="24">
                  <c:v>12.818591558682172</c:v>
                </c:pt>
                <c:pt idx="25">
                  <c:v>12.818591558682172</c:v>
                </c:pt>
                <c:pt idx="26">
                  <c:v>12.818591558682172</c:v>
                </c:pt>
                <c:pt idx="27">
                  <c:v>12.818591558682172</c:v>
                </c:pt>
                <c:pt idx="28">
                  <c:v>12.818591558682172</c:v>
                </c:pt>
                <c:pt idx="29">
                  <c:v>12.818591558682172</c:v>
                </c:pt>
                <c:pt idx="30">
                  <c:v>12.818591558682172</c:v>
                </c:pt>
                <c:pt idx="31">
                  <c:v>12.818591558682172</c:v>
                </c:pt>
                <c:pt idx="32">
                  <c:v>12.818591558682172</c:v>
                </c:pt>
                <c:pt idx="33">
                  <c:v>12.818591558682172</c:v>
                </c:pt>
                <c:pt idx="34">
                  <c:v>12.818591558682172</c:v>
                </c:pt>
                <c:pt idx="35">
                  <c:v>12.818591558682172</c:v>
                </c:pt>
                <c:pt idx="36">
                  <c:v>12.818591558682172</c:v>
                </c:pt>
                <c:pt idx="37">
                  <c:v>12.818591558682172</c:v>
                </c:pt>
                <c:pt idx="38">
                  <c:v>12.818591558682172</c:v>
                </c:pt>
                <c:pt idx="39">
                  <c:v>12.818591558682172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2-45E5-9235-6B031CD67A8C}"/>
            </c:ext>
          </c:extLst>
        </c:ser>
        <c:ser>
          <c:idx val="3"/>
          <c:order val="3"/>
          <c:tx>
            <c:strRef>
              <c:f>Controle!$E$10</c:f>
              <c:strCache>
                <c:ptCount val="1"/>
                <c:pt idx="0">
                  <c:v>LCI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Controle!$A$11:$A$50</c:f>
              <c:strCache>
                <c:ptCount val="40"/>
                <c:pt idx="0">
                  <c:v>2.a A</c:v>
                </c:pt>
                <c:pt idx="1">
                  <c:v>2.a B</c:v>
                </c:pt>
                <c:pt idx="2">
                  <c:v>2.a C</c:v>
                </c:pt>
                <c:pt idx="3">
                  <c:v>2.a D</c:v>
                </c:pt>
                <c:pt idx="4">
                  <c:v>3.a A</c:v>
                </c:pt>
                <c:pt idx="5">
                  <c:v>3.a B</c:v>
                </c:pt>
                <c:pt idx="6">
                  <c:v>3.a C</c:v>
                </c:pt>
                <c:pt idx="7">
                  <c:v>3.a D</c:v>
                </c:pt>
                <c:pt idx="8">
                  <c:v>4.a A</c:v>
                </c:pt>
                <c:pt idx="9">
                  <c:v>4.a B</c:v>
                </c:pt>
                <c:pt idx="10">
                  <c:v>4.a C</c:v>
                </c:pt>
                <c:pt idx="11">
                  <c:v>4.a D</c:v>
                </c:pt>
                <c:pt idx="12">
                  <c:v>5.a A</c:v>
                </c:pt>
                <c:pt idx="13">
                  <c:v>5.a B</c:v>
                </c:pt>
                <c:pt idx="14">
                  <c:v>5.a C</c:v>
                </c:pt>
                <c:pt idx="15">
                  <c:v>5.a D</c:v>
                </c:pt>
                <c:pt idx="16">
                  <c:v>6.a A</c:v>
                </c:pt>
                <c:pt idx="17">
                  <c:v>6.a B</c:v>
                </c:pt>
                <c:pt idx="18">
                  <c:v>6.a C</c:v>
                </c:pt>
                <c:pt idx="19">
                  <c:v>6.a D</c:v>
                </c:pt>
                <c:pt idx="20">
                  <c:v>2.a A</c:v>
                </c:pt>
                <c:pt idx="21">
                  <c:v>2.a B</c:v>
                </c:pt>
                <c:pt idx="22">
                  <c:v>2.a C</c:v>
                </c:pt>
                <c:pt idx="23">
                  <c:v>2.a D</c:v>
                </c:pt>
                <c:pt idx="24">
                  <c:v>3.a A</c:v>
                </c:pt>
                <c:pt idx="25">
                  <c:v>3.a B</c:v>
                </c:pt>
                <c:pt idx="26">
                  <c:v>3.a C</c:v>
                </c:pt>
                <c:pt idx="27">
                  <c:v>3.a D</c:v>
                </c:pt>
                <c:pt idx="28">
                  <c:v>4.a A</c:v>
                </c:pt>
                <c:pt idx="29">
                  <c:v>4.a B</c:v>
                </c:pt>
                <c:pt idx="30">
                  <c:v>4.a C</c:v>
                </c:pt>
                <c:pt idx="31">
                  <c:v>4.a D</c:v>
                </c:pt>
                <c:pt idx="32">
                  <c:v>5.a A</c:v>
                </c:pt>
                <c:pt idx="33">
                  <c:v>5.a B</c:v>
                </c:pt>
                <c:pt idx="34">
                  <c:v>5.a C</c:v>
                </c:pt>
                <c:pt idx="35">
                  <c:v>5.a D</c:v>
                </c:pt>
                <c:pt idx="36">
                  <c:v>6.a A</c:v>
                </c:pt>
                <c:pt idx="37">
                  <c:v>6.a B</c:v>
                </c:pt>
                <c:pt idx="38">
                  <c:v>6.a C</c:v>
                </c:pt>
                <c:pt idx="39">
                  <c:v>6.a D</c:v>
                </c:pt>
              </c:strCache>
            </c:strRef>
          </c:cat>
          <c:val>
            <c:numRef>
              <c:f>Controle!$E$11:$E$50</c:f>
              <c:numCache>
                <c:formatCode>General</c:formatCode>
                <c:ptCount val="40"/>
                <c:pt idx="0">
                  <c:v>1.4806700383088156</c:v>
                </c:pt>
                <c:pt idx="1">
                  <c:v>1.4806700383088156</c:v>
                </c:pt>
                <c:pt idx="2">
                  <c:v>1.4806700383088156</c:v>
                </c:pt>
                <c:pt idx="3">
                  <c:v>1.4806700383088156</c:v>
                </c:pt>
                <c:pt idx="4">
                  <c:v>1.4806700383088156</c:v>
                </c:pt>
                <c:pt idx="5">
                  <c:v>1.4806700383088156</c:v>
                </c:pt>
                <c:pt idx="6">
                  <c:v>1.4806700383088156</c:v>
                </c:pt>
                <c:pt idx="7">
                  <c:v>1.4806700383088156</c:v>
                </c:pt>
                <c:pt idx="8">
                  <c:v>1.4806700383088156</c:v>
                </c:pt>
                <c:pt idx="9">
                  <c:v>1.4806700383088156</c:v>
                </c:pt>
                <c:pt idx="10">
                  <c:v>1.4806700383088156</c:v>
                </c:pt>
                <c:pt idx="11">
                  <c:v>1.4806700383088156</c:v>
                </c:pt>
                <c:pt idx="12">
                  <c:v>1.4806700383088156</c:v>
                </c:pt>
                <c:pt idx="13">
                  <c:v>1.4806700383088156</c:v>
                </c:pt>
                <c:pt idx="14">
                  <c:v>1.4806700383088156</c:v>
                </c:pt>
                <c:pt idx="15">
                  <c:v>1.4806700383088156</c:v>
                </c:pt>
                <c:pt idx="16">
                  <c:v>1.4806700383088156</c:v>
                </c:pt>
                <c:pt idx="17">
                  <c:v>1.4806700383088156</c:v>
                </c:pt>
                <c:pt idx="18">
                  <c:v>1.4806700383088156</c:v>
                </c:pt>
                <c:pt idx="19">
                  <c:v>1.4806700383088156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22-45E5-9235-6B031CD67A8C}"/>
            </c:ext>
          </c:extLst>
        </c:ser>
        <c:ser>
          <c:idx val="4"/>
          <c:order val="4"/>
          <c:tx>
            <c:strRef>
              <c:f>Controle!$F$10</c:f>
              <c:strCache>
                <c:ptCount val="1"/>
                <c:pt idx="0">
                  <c:v>Objetivo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Controle!$F$11:$F$50</c:f>
              <c:numCache>
                <c:formatCode>General</c:formatCode>
                <c:ptCount val="4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22-45E5-9235-6B031CD67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16512"/>
        <c:axId val="194517072"/>
      </c:lineChart>
      <c:catAx>
        <c:axId val="1945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517072"/>
        <c:crosses val="autoZero"/>
        <c:auto val="1"/>
        <c:lblAlgn val="ctr"/>
        <c:lblOffset val="100"/>
        <c:noMultiLvlLbl val="0"/>
      </c:catAx>
      <c:valAx>
        <c:axId val="1945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Defeitos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51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123825</xdr:rowOff>
    </xdr:from>
    <xdr:to>
      <xdr:col>10</xdr:col>
      <xdr:colOff>447676</xdr:colOff>
      <xdr:row>25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485774</xdr:colOff>
      <xdr:row>0</xdr:row>
      <xdr:rowOff>114300</xdr:rowOff>
    </xdr:from>
    <xdr:to>
      <xdr:col>19</xdr:col>
      <xdr:colOff>409575</xdr:colOff>
      <xdr:row>25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4762</xdr:rowOff>
    </xdr:from>
    <xdr:to>
      <xdr:col>12</xdr:col>
      <xdr:colOff>419100</xdr:colOff>
      <xdr:row>10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4762</xdr:rowOff>
    </xdr:from>
    <xdr:to>
      <xdr:col>13</xdr:col>
      <xdr:colOff>38100</xdr:colOff>
      <xdr:row>30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1</xdr:row>
      <xdr:rowOff>19049</xdr:rowOff>
    </xdr:from>
    <xdr:to>
      <xdr:col>16</xdr:col>
      <xdr:colOff>295275</xdr:colOff>
      <xdr:row>26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0.25036</cdr:x>
      <cdr:y>0.11881</cdr:y>
    </cdr:from>
    <cdr:to>
      <cdr:x>0.25036</cdr:x>
      <cdr:y>0.88118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1666875" y="571509"/>
          <a:ext cx="0" cy="366709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</xdr:row>
      <xdr:rowOff>4762</xdr:rowOff>
    </xdr:from>
    <xdr:to>
      <xdr:col>10</xdr:col>
      <xdr:colOff>214312</xdr:colOff>
      <xdr:row>15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</xdr:row>
      <xdr:rowOff>4762</xdr:rowOff>
    </xdr:from>
    <xdr:to>
      <xdr:col>21</xdr:col>
      <xdr:colOff>309562</xdr:colOff>
      <xdr:row>15</xdr:row>
      <xdr:rowOff>71437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0</xdr:row>
      <xdr:rowOff>185737</xdr:rowOff>
    </xdr:from>
    <xdr:to>
      <xdr:col>16</xdr:col>
      <xdr:colOff>581025</xdr:colOff>
      <xdr:row>29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21</xdr:row>
      <xdr:rowOff>133350</xdr:rowOff>
    </xdr:from>
    <xdr:to>
      <xdr:col>25</xdr:col>
      <xdr:colOff>466725</xdr:colOff>
      <xdr:row>46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3:E15" totalsRowShown="0">
  <autoFilter ref="A3:E15"/>
  <tableColumns count="5">
    <tableColumn id="1" name="Descrição do Erro"/>
    <tableColumn id="2" name="#1"/>
    <tableColumn id="3" name="Quantidade" dataDxfId="17"/>
    <tableColumn id="4" name="#2"/>
    <tableColumn id="5" name="Quantidade3" dataDxfId="16">
      <calculatedColumnFormula>SUM(E5:E14)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B52" totalsRowCount="1">
  <autoFilter ref="A1:B51"/>
  <tableColumns count="2">
    <tableColumn id="1" name="# Dias" totalsRowLabel="Soma"/>
    <tableColumn id="2" name="Quantidade de Contratos" totalsRowFunction="custom">
      <totalsRowFormula>SUM(Table3[Quantidade de Contratos])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D17:E22" totalsRowShown="0">
  <autoFilter ref="D17:E22"/>
  <tableColumns count="2">
    <tableColumn id="1" name="# Dias"/>
    <tableColumn id="2" name="# Contrato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1:E12" totalsRowShown="0" headerRowDxfId="15">
  <autoFilter ref="A1:E12"/>
  <tableColumns count="5">
    <tableColumn id="1" name="Descrição do Erro" dataDxfId="14"/>
    <tableColumn id="2" name="Quantidade" dataDxfId="13"/>
    <tableColumn id="3" name="Soma Acumulada" dataDxfId="12"/>
    <tableColumn id="4" name="%" dataDxfId="11" dataCellStyle="Percent"/>
    <tableColumn id="5" name="Ref" dataDxfId="10" dataCellStyle="Percen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1:B51" totalsRowShown="0" headerRowDxfId="9" dataDxfId="8" tableBorderDxfId="7">
  <autoFilter ref="A1:B51"/>
  <tableColumns count="2">
    <tableColumn id="1" name="Valor do Contrato" dataDxfId="6" dataCellStyle="Currency"/>
    <tableColumn id="2" name="# Dias" dataDxfId="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L1:M51" totalsRowShown="0" headerRowDxfId="4" dataDxfId="3" tableBorderDxfId="2">
  <autoFilter ref="L1:M51"/>
  <tableColumns count="2">
    <tableColumn id="1" name="Período" dataDxfId="1" dataCellStyle="Comma"/>
    <tableColumn id="2" name="# Dia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30" zoomScaleNormal="130" workbookViewId="0">
      <selection activeCell="B20" sqref="B20"/>
    </sheetView>
  </sheetViews>
  <sheetFormatPr defaultRowHeight="15" x14ac:dyDescent="0.25"/>
  <cols>
    <col min="1" max="1" width="35" bestFit="1" customWidth="1"/>
    <col min="2" max="2" width="46.42578125" bestFit="1" customWidth="1"/>
    <col min="3" max="3" width="13.5703125" customWidth="1"/>
    <col min="4" max="4" width="49" bestFit="1" customWidth="1"/>
  </cols>
  <sheetData>
    <row r="1" spans="1:5" ht="18.75" x14ac:dyDescent="0.3">
      <c r="A1" s="3" t="s">
        <v>0</v>
      </c>
      <c r="B1" s="3" t="s">
        <v>3</v>
      </c>
      <c r="C1" s="3" t="s">
        <v>16</v>
      </c>
      <c r="D1" s="3" t="s">
        <v>24</v>
      </c>
    </row>
    <row r="3" spans="1:5" x14ac:dyDescent="0.25">
      <c r="A3" t="s">
        <v>1</v>
      </c>
      <c r="B3" t="s">
        <v>27</v>
      </c>
      <c r="C3" t="s">
        <v>2</v>
      </c>
      <c r="D3" t="s">
        <v>26</v>
      </c>
      <c r="E3" t="s">
        <v>25</v>
      </c>
    </row>
    <row r="4" spans="1:5" x14ac:dyDescent="0.25">
      <c r="A4" s="1" t="s">
        <v>4</v>
      </c>
      <c r="B4" t="s">
        <v>17</v>
      </c>
      <c r="C4" s="4">
        <v>0</v>
      </c>
      <c r="D4" t="s">
        <v>17</v>
      </c>
      <c r="E4" s="4" t="s">
        <v>17</v>
      </c>
    </row>
    <row r="5" spans="1:5" x14ac:dyDescent="0.25">
      <c r="A5" s="1" t="s">
        <v>5</v>
      </c>
      <c r="B5" t="s">
        <v>17</v>
      </c>
      <c r="C5" s="4">
        <f>SUM(C6:C15)</f>
        <v>112</v>
      </c>
      <c r="D5" s="1" t="s">
        <v>17</v>
      </c>
      <c r="E5" s="4">
        <f t="shared" ref="E5" si="0">SUM(E6:E15)</f>
        <v>104</v>
      </c>
    </row>
    <row r="6" spans="1:5" x14ac:dyDescent="0.25">
      <c r="A6" s="2" t="s">
        <v>6</v>
      </c>
      <c r="B6" t="s">
        <v>28</v>
      </c>
      <c r="C6" s="5">
        <f>LEN(SUBSTITUTE(Table2[[#This Row],['#1]]," ",""))</f>
        <v>5</v>
      </c>
      <c r="D6" t="s">
        <v>28</v>
      </c>
      <c r="E6" s="5">
        <f>LEN(SUBSTITUTE(Table2[[#This Row],['#2]]," ",""))</f>
        <v>5</v>
      </c>
    </row>
    <row r="7" spans="1:5" x14ac:dyDescent="0.25">
      <c r="A7" s="2" t="s">
        <v>7</v>
      </c>
      <c r="B7" t="s">
        <v>19</v>
      </c>
      <c r="C7" s="5">
        <f>LEN(SUBSTITUTE(Table2[[#This Row],['#1]]," ",""))</f>
        <v>1</v>
      </c>
      <c r="D7" t="s">
        <v>23</v>
      </c>
      <c r="E7" s="5">
        <f>LEN(SUBSTITUTE(Table2[[#This Row],['#2]]," ",""))</f>
        <v>2</v>
      </c>
    </row>
    <row r="8" spans="1:5" x14ac:dyDescent="0.25">
      <c r="A8" s="2" t="s">
        <v>8</v>
      </c>
      <c r="B8" t="s">
        <v>19</v>
      </c>
      <c r="C8" s="5">
        <f>LEN(SUBSTITUTE(Table2[[#This Row],['#1]]," ",""))</f>
        <v>1</v>
      </c>
      <c r="D8" t="s">
        <v>19</v>
      </c>
      <c r="E8" s="5">
        <f>LEN(SUBSTITUTE(Table2[[#This Row],['#2]]," ",""))</f>
        <v>1</v>
      </c>
    </row>
    <row r="9" spans="1:5" x14ac:dyDescent="0.25">
      <c r="A9" s="2" t="s">
        <v>9</v>
      </c>
      <c r="B9" t="s">
        <v>20</v>
      </c>
      <c r="C9" s="5">
        <f>LEN(SUBSTITUTE(Table2[[#This Row],['#1]]," ",""))</f>
        <v>47</v>
      </c>
      <c r="D9" t="s">
        <v>29</v>
      </c>
      <c r="E9" s="5">
        <f>LEN(SUBSTITUTE(Table2[[#This Row],['#2]]," ",""))</f>
        <v>50</v>
      </c>
    </row>
    <row r="10" spans="1:5" x14ac:dyDescent="0.25">
      <c r="A10" s="2" t="s">
        <v>10</v>
      </c>
      <c r="B10" t="s">
        <v>21</v>
      </c>
      <c r="C10" s="5">
        <f>LEN(SUBSTITUTE(Table2[[#This Row],['#1]]," ",""))</f>
        <v>33</v>
      </c>
      <c r="D10" t="s">
        <v>30</v>
      </c>
      <c r="E10" s="5">
        <f>LEN(SUBSTITUTE(Table2[[#This Row],['#2]]," ",""))</f>
        <v>32</v>
      </c>
    </row>
    <row r="11" spans="1:5" x14ac:dyDescent="0.25">
      <c r="A11" s="2" t="s">
        <v>11</v>
      </c>
      <c r="B11" t="s">
        <v>31</v>
      </c>
      <c r="C11" s="5">
        <f>LEN(SUBSTITUTE(Table2[[#This Row],['#1]]," ",""))</f>
        <v>6</v>
      </c>
      <c r="D11" t="s">
        <v>18</v>
      </c>
      <c r="E11" s="5">
        <f>LEN(SUBSTITUTE(Table2[[#This Row],['#2]]," ",""))</f>
        <v>3</v>
      </c>
    </row>
    <row r="12" spans="1:5" x14ac:dyDescent="0.25">
      <c r="A12" s="2" t="s">
        <v>12</v>
      </c>
      <c r="B12" t="s">
        <v>110</v>
      </c>
      <c r="C12" s="5">
        <f>LEN(SUBSTITUTE(Table2[[#This Row],['#1]]," ",""))</f>
        <v>12</v>
      </c>
      <c r="D12" t="s">
        <v>31</v>
      </c>
      <c r="E12" s="5">
        <f>LEN(SUBSTITUTE(Table2[[#This Row],['#2]]," ",""))</f>
        <v>6</v>
      </c>
    </row>
    <row r="13" spans="1:5" x14ac:dyDescent="0.25">
      <c r="A13" s="2" t="s">
        <v>13</v>
      </c>
      <c r="B13" t="s">
        <v>22</v>
      </c>
      <c r="C13" s="5">
        <f>LEN(SUBSTITUTE(Table2[[#This Row],['#1]]," ",""))</f>
        <v>4</v>
      </c>
      <c r="D13" t="s">
        <v>23</v>
      </c>
      <c r="E13" s="5">
        <f>LEN(SUBSTITUTE(Table2[[#This Row],['#2]]," ",""))</f>
        <v>2</v>
      </c>
    </row>
    <row r="14" spans="1:5" x14ac:dyDescent="0.25">
      <c r="A14" s="2" t="s">
        <v>14</v>
      </c>
      <c r="B14" t="s">
        <v>23</v>
      </c>
      <c r="C14" s="5">
        <f>LEN(SUBSTITUTE(Table2[[#This Row],['#1]]," ",""))</f>
        <v>2</v>
      </c>
      <c r="D14" t="s">
        <v>19</v>
      </c>
      <c r="E14" s="5">
        <f>LEN(SUBSTITUTE(Table2[[#This Row],['#2]]," ",""))</f>
        <v>1</v>
      </c>
    </row>
    <row r="15" spans="1:5" x14ac:dyDescent="0.25">
      <c r="A15" s="2" t="s">
        <v>15</v>
      </c>
      <c r="B15" t="s">
        <v>19</v>
      </c>
      <c r="C15" s="5">
        <f>LEN(SUBSTITUTE(Table2[[#This Row],['#1]]," ",""))</f>
        <v>1</v>
      </c>
      <c r="D15" t="s">
        <v>23</v>
      </c>
      <c r="E15" s="5">
        <f>LEN(SUBSTITUTE(Table2[[#This Row],['#2]]," ",""))</f>
        <v>2</v>
      </c>
    </row>
    <row r="21" spans="3:3" x14ac:dyDescent="0.25">
      <c r="C21" t="str">
        <f>SUBSTITUTE(B21," ","")</f>
        <v/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14" sqref="W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="96" zoomScaleNormal="96" workbookViewId="0"/>
  </sheetViews>
  <sheetFormatPr defaultRowHeight="15" x14ac:dyDescent="0.25"/>
  <cols>
    <col min="1" max="1" width="9.7109375" customWidth="1"/>
    <col min="2" max="2" width="25.28515625" customWidth="1"/>
    <col min="4" max="4" width="22.42578125" bestFit="1" customWidth="1"/>
    <col min="5" max="5" width="32.140625" bestFit="1" customWidth="1"/>
    <col min="10" max="10" width="13.140625" customWidth="1"/>
  </cols>
  <sheetData>
    <row r="1" spans="1:7" x14ac:dyDescent="0.25">
      <c r="A1" t="s">
        <v>32</v>
      </c>
      <c r="B1" t="s">
        <v>33</v>
      </c>
    </row>
    <row r="2" spans="1:7" x14ac:dyDescent="0.25">
      <c r="A2">
        <v>16</v>
      </c>
      <c r="B2">
        <v>1</v>
      </c>
    </row>
    <row r="3" spans="1:7" x14ac:dyDescent="0.25">
      <c r="A3">
        <v>17</v>
      </c>
      <c r="B3">
        <v>0</v>
      </c>
    </row>
    <row r="4" spans="1:7" x14ac:dyDescent="0.25">
      <c r="A4">
        <v>18</v>
      </c>
      <c r="B4">
        <v>0</v>
      </c>
    </row>
    <row r="5" spans="1:7" x14ac:dyDescent="0.25">
      <c r="A5">
        <v>19</v>
      </c>
      <c r="B5">
        <v>0</v>
      </c>
    </row>
    <row r="6" spans="1:7" x14ac:dyDescent="0.25">
      <c r="A6">
        <v>20</v>
      </c>
      <c r="B6">
        <v>1</v>
      </c>
    </row>
    <row r="7" spans="1:7" x14ac:dyDescent="0.25">
      <c r="A7">
        <v>21</v>
      </c>
      <c r="B7">
        <v>0</v>
      </c>
    </row>
    <row r="8" spans="1:7" x14ac:dyDescent="0.25">
      <c r="A8">
        <v>22</v>
      </c>
      <c r="B8">
        <v>0</v>
      </c>
    </row>
    <row r="9" spans="1:7" x14ac:dyDescent="0.25">
      <c r="A9">
        <v>23</v>
      </c>
      <c r="B9">
        <v>0</v>
      </c>
    </row>
    <row r="10" spans="1:7" x14ac:dyDescent="0.25">
      <c r="A10">
        <v>24</v>
      </c>
      <c r="B10">
        <v>1</v>
      </c>
    </row>
    <row r="11" spans="1:7" x14ac:dyDescent="0.25">
      <c r="A11">
        <v>25</v>
      </c>
      <c r="B11">
        <v>0</v>
      </c>
    </row>
    <row r="12" spans="1:7" x14ac:dyDescent="0.25">
      <c r="A12">
        <v>26</v>
      </c>
      <c r="B12">
        <v>0</v>
      </c>
    </row>
    <row r="13" spans="1:7" x14ac:dyDescent="0.25">
      <c r="A13">
        <v>27</v>
      </c>
      <c r="B13">
        <v>0</v>
      </c>
      <c r="D13" t="s">
        <v>36</v>
      </c>
      <c r="E13" t="s">
        <v>37</v>
      </c>
      <c r="F13" t="s">
        <v>40</v>
      </c>
      <c r="G13">
        <v>5</v>
      </c>
    </row>
    <row r="14" spans="1:7" x14ac:dyDescent="0.25">
      <c r="A14">
        <v>28</v>
      </c>
      <c r="B14">
        <v>1</v>
      </c>
      <c r="D14" t="s">
        <v>38</v>
      </c>
      <c r="E14" t="s">
        <v>39</v>
      </c>
      <c r="F14" t="s">
        <v>41</v>
      </c>
      <c r="G14">
        <v>10</v>
      </c>
    </row>
    <row r="15" spans="1:7" x14ac:dyDescent="0.25">
      <c r="A15">
        <v>29</v>
      </c>
      <c r="B15">
        <v>0</v>
      </c>
    </row>
    <row r="16" spans="1:7" x14ac:dyDescent="0.25">
      <c r="A16">
        <v>30</v>
      </c>
      <c r="B16">
        <v>1</v>
      </c>
    </row>
    <row r="17" spans="1:5" x14ac:dyDescent="0.25">
      <c r="A17">
        <v>31</v>
      </c>
      <c r="B17">
        <v>0</v>
      </c>
      <c r="D17" t="s">
        <v>32</v>
      </c>
      <c r="E17" t="s">
        <v>42</v>
      </c>
    </row>
    <row r="18" spans="1:5" x14ac:dyDescent="0.25">
      <c r="A18">
        <v>32</v>
      </c>
      <c r="B18">
        <v>2</v>
      </c>
      <c r="D18" t="s">
        <v>43</v>
      </c>
      <c r="E18">
        <v>3</v>
      </c>
    </row>
    <row r="19" spans="1:5" x14ac:dyDescent="0.25">
      <c r="A19">
        <v>33</v>
      </c>
      <c r="B19">
        <v>0</v>
      </c>
      <c r="D19" t="s">
        <v>44</v>
      </c>
      <c r="E19">
        <v>5</v>
      </c>
    </row>
    <row r="20" spans="1:5" x14ac:dyDescent="0.25">
      <c r="A20">
        <v>34</v>
      </c>
      <c r="B20">
        <v>1</v>
      </c>
      <c r="D20" t="s">
        <v>45</v>
      </c>
      <c r="E20">
        <v>9</v>
      </c>
    </row>
    <row r="21" spans="1:5" x14ac:dyDescent="0.25">
      <c r="A21">
        <v>35</v>
      </c>
      <c r="B21">
        <v>0</v>
      </c>
      <c r="D21" t="s">
        <v>46</v>
      </c>
      <c r="E21">
        <v>6</v>
      </c>
    </row>
    <row r="22" spans="1:5" x14ac:dyDescent="0.25">
      <c r="A22">
        <v>36</v>
      </c>
      <c r="B22">
        <v>1</v>
      </c>
      <c r="D22" t="s">
        <v>47</v>
      </c>
      <c r="E22">
        <v>2</v>
      </c>
    </row>
    <row r="23" spans="1:5" x14ac:dyDescent="0.25">
      <c r="A23">
        <v>37</v>
      </c>
      <c r="B23">
        <v>0</v>
      </c>
    </row>
    <row r="24" spans="1:5" x14ac:dyDescent="0.25">
      <c r="A24">
        <v>38</v>
      </c>
      <c r="B24">
        <v>2</v>
      </c>
    </row>
    <row r="25" spans="1:5" x14ac:dyDescent="0.25">
      <c r="A25">
        <v>39</v>
      </c>
      <c r="B25">
        <v>0</v>
      </c>
    </row>
    <row r="26" spans="1:5" x14ac:dyDescent="0.25">
      <c r="A26">
        <v>40</v>
      </c>
      <c r="B26">
        <v>4</v>
      </c>
    </row>
    <row r="27" spans="1:5" x14ac:dyDescent="0.25">
      <c r="A27">
        <v>41</v>
      </c>
      <c r="B27">
        <v>0</v>
      </c>
    </row>
    <row r="28" spans="1:5" x14ac:dyDescent="0.25">
      <c r="A28">
        <v>42</v>
      </c>
      <c r="B28">
        <v>2</v>
      </c>
    </row>
    <row r="29" spans="1:5" x14ac:dyDescent="0.25">
      <c r="A29">
        <v>43</v>
      </c>
      <c r="B29">
        <v>0</v>
      </c>
    </row>
    <row r="30" spans="1:5" x14ac:dyDescent="0.25">
      <c r="A30">
        <v>44</v>
      </c>
      <c r="B30">
        <v>0</v>
      </c>
    </row>
    <row r="31" spans="1:5" x14ac:dyDescent="0.25">
      <c r="A31">
        <v>45</v>
      </c>
      <c r="B31">
        <v>0</v>
      </c>
    </row>
    <row r="32" spans="1:5" x14ac:dyDescent="0.25">
      <c r="A32">
        <v>46</v>
      </c>
      <c r="B32">
        <v>0</v>
      </c>
    </row>
    <row r="33" spans="1:2" x14ac:dyDescent="0.25">
      <c r="A33">
        <v>47</v>
      </c>
      <c r="B33">
        <v>0</v>
      </c>
    </row>
    <row r="34" spans="1:2" x14ac:dyDescent="0.25">
      <c r="A34">
        <v>48</v>
      </c>
      <c r="B34">
        <v>2</v>
      </c>
    </row>
    <row r="35" spans="1:2" x14ac:dyDescent="0.25">
      <c r="A35">
        <v>49</v>
      </c>
      <c r="B35">
        <v>0</v>
      </c>
    </row>
    <row r="36" spans="1:2" x14ac:dyDescent="0.25">
      <c r="A36">
        <v>50</v>
      </c>
      <c r="B36">
        <v>0</v>
      </c>
    </row>
    <row r="37" spans="1:2" x14ac:dyDescent="0.25">
      <c r="A37">
        <v>51</v>
      </c>
      <c r="B37">
        <v>1</v>
      </c>
    </row>
    <row r="38" spans="1:2" x14ac:dyDescent="0.25">
      <c r="A38">
        <v>52</v>
      </c>
      <c r="B38">
        <v>0</v>
      </c>
    </row>
    <row r="39" spans="1:2" x14ac:dyDescent="0.25">
      <c r="A39">
        <v>53</v>
      </c>
      <c r="B39">
        <v>0</v>
      </c>
    </row>
    <row r="40" spans="1:2" x14ac:dyDescent="0.25">
      <c r="A40">
        <v>54</v>
      </c>
      <c r="B40">
        <v>3</v>
      </c>
    </row>
    <row r="41" spans="1:2" x14ac:dyDescent="0.25">
      <c r="A41">
        <v>55</v>
      </c>
      <c r="B41">
        <v>0</v>
      </c>
    </row>
    <row r="42" spans="1:2" x14ac:dyDescent="0.25">
      <c r="A42">
        <v>56</v>
      </c>
      <c r="B42">
        <v>0</v>
      </c>
    </row>
    <row r="43" spans="1:2" x14ac:dyDescent="0.25">
      <c r="A43">
        <v>57</v>
      </c>
      <c r="B43">
        <v>0</v>
      </c>
    </row>
    <row r="44" spans="1:2" x14ac:dyDescent="0.25">
      <c r="A44">
        <v>58</v>
      </c>
      <c r="B44">
        <v>1</v>
      </c>
    </row>
    <row r="45" spans="1:2" x14ac:dyDescent="0.25">
      <c r="A45">
        <v>59</v>
      </c>
      <c r="B45">
        <v>0</v>
      </c>
    </row>
    <row r="46" spans="1:2" x14ac:dyDescent="0.25">
      <c r="A46">
        <v>60</v>
      </c>
      <c r="B46">
        <v>0</v>
      </c>
    </row>
    <row r="47" spans="1:2" x14ac:dyDescent="0.25">
      <c r="A47">
        <v>61</v>
      </c>
      <c r="B47">
        <v>0</v>
      </c>
    </row>
    <row r="48" spans="1:2" x14ac:dyDescent="0.25">
      <c r="A48">
        <v>62</v>
      </c>
      <c r="B48">
        <v>0</v>
      </c>
    </row>
    <row r="49" spans="1:2" x14ac:dyDescent="0.25">
      <c r="A49">
        <v>63</v>
      </c>
      <c r="B49">
        <v>0</v>
      </c>
    </row>
    <row r="50" spans="1:2" x14ac:dyDescent="0.25">
      <c r="A50">
        <v>64</v>
      </c>
      <c r="B50">
        <v>0</v>
      </c>
    </row>
    <row r="51" spans="1:2" x14ac:dyDescent="0.25">
      <c r="A51">
        <v>65</v>
      </c>
      <c r="B51">
        <v>1</v>
      </c>
    </row>
    <row r="52" spans="1:2" x14ac:dyDescent="0.25">
      <c r="A52" t="s">
        <v>34</v>
      </c>
      <c r="B52">
        <f>SUM(Table3[Quantidade de Contratos])</f>
        <v>25</v>
      </c>
    </row>
    <row r="53" spans="1:2" x14ac:dyDescent="0.25">
      <c r="A53" t="s">
        <v>35</v>
      </c>
      <c r="B53">
        <f>COUNT(Table3[Quantidade de Contratos])</f>
        <v>50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21" sqref="C21"/>
    </sheetView>
  </sheetViews>
  <sheetFormatPr defaultRowHeight="15" x14ac:dyDescent="0.25"/>
  <cols>
    <col min="1" max="1" width="36.28515625" bestFit="1" customWidth="1"/>
    <col min="2" max="2" width="13.5703125" customWidth="1"/>
    <col min="3" max="3" width="18.5703125" bestFit="1" customWidth="1"/>
  </cols>
  <sheetData>
    <row r="1" spans="1:5" ht="15.75" thickBot="1" x14ac:dyDescent="0.3">
      <c r="A1" s="7" t="s">
        <v>1</v>
      </c>
      <c r="B1" s="8" t="s">
        <v>2</v>
      </c>
      <c r="C1" s="8" t="s">
        <v>49</v>
      </c>
      <c r="D1" s="8" t="s">
        <v>48</v>
      </c>
      <c r="E1" s="8" t="s">
        <v>50</v>
      </c>
    </row>
    <row r="2" spans="1:5" ht="15.75" thickTop="1" x14ac:dyDescent="0.25">
      <c r="A2" s="9" t="s">
        <v>9</v>
      </c>
      <c r="B2" s="10">
        <v>47</v>
      </c>
      <c r="C2" s="11">
        <f>B2</f>
        <v>47</v>
      </c>
      <c r="D2" s="12">
        <f>C2/$B$12</f>
        <v>0.41964285714285715</v>
      </c>
      <c r="E2" s="12">
        <v>0.8</v>
      </c>
    </row>
    <row r="3" spans="1:5" x14ac:dyDescent="0.25">
      <c r="A3" s="13" t="s">
        <v>10</v>
      </c>
      <c r="B3" s="10">
        <v>33</v>
      </c>
      <c r="C3" s="14">
        <f>C2+B3</f>
        <v>80</v>
      </c>
      <c r="D3" s="15">
        <f t="shared" ref="D3:D11" si="0">C3/$B$12</f>
        <v>0.7142857142857143</v>
      </c>
      <c r="E3" s="15">
        <v>0.8</v>
      </c>
    </row>
    <row r="4" spans="1:5" x14ac:dyDescent="0.25">
      <c r="A4" s="13" t="s">
        <v>12</v>
      </c>
      <c r="B4" s="10">
        <v>12</v>
      </c>
      <c r="C4" s="14">
        <f t="shared" ref="C4:C11" si="1">C3+B4</f>
        <v>92</v>
      </c>
      <c r="D4" s="15">
        <f>C4/$B$12</f>
        <v>0.8214285714285714</v>
      </c>
      <c r="E4" s="15">
        <v>0.8</v>
      </c>
    </row>
    <row r="5" spans="1:5" x14ac:dyDescent="0.25">
      <c r="A5" s="13" t="s">
        <v>11</v>
      </c>
      <c r="B5" s="10">
        <v>6</v>
      </c>
      <c r="C5" s="14">
        <f t="shared" si="1"/>
        <v>98</v>
      </c>
      <c r="D5" s="15">
        <f t="shared" si="0"/>
        <v>0.875</v>
      </c>
      <c r="E5" s="15">
        <v>0.8</v>
      </c>
    </row>
    <row r="6" spans="1:5" x14ac:dyDescent="0.25">
      <c r="A6" s="13" t="s">
        <v>6</v>
      </c>
      <c r="B6" s="10">
        <v>5</v>
      </c>
      <c r="C6" s="14">
        <f t="shared" si="1"/>
        <v>103</v>
      </c>
      <c r="D6" s="15">
        <f t="shared" si="0"/>
        <v>0.9196428571428571</v>
      </c>
      <c r="E6" s="15">
        <v>0.8</v>
      </c>
    </row>
    <row r="7" spans="1:5" x14ac:dyDescent="0.25">
      <c r="A7" s="13" t="s">
        <v>13</v>
      </c>
      <c r="B7" s="10">
        <v>4</v>
      </c>
      <c r="C7" s="14">
        <f t="shared" si="1"/>
        <v>107</v>
      </c>
      <c r="D7" s="15">
        <f t="shared" si="0"/>
        <v>0.9553571428571429</v>
      </c>
      <c r="E7" s="15">
        <v>0.8</v>
      </c>
    </row>
    <row r="8" spans="1:5" x14ac:dyDescent="0.25">
      <c r="A8" s="13" t="s">
        <v>14</v>
      </c>
      <c r="B8" s="10">
        <v>2</v>
      </c>
      <c r="C8" s="14">
        <f t="shared" si="1"/>
        <v>109</v>
      </c>
      <c r="D8" s="15">
        <f t="shared" si="0"/>
        <v>0.9732142857142857</v>
      </c>
      <c r="E8" s="15">
        <v>0.8</v>
      </c>
    </row>
    <row r="9" spans="1:5" x14ac:dyDescent="0.25">
      <c r="A9" s="13" t="s">
        <v>7</v>
      </c>
      <c r="B9" s="10">
        <v>1</v>
      </c>
      <c r="C9" s="14">
        <f t="shared" si="1"/>
        <v>110</v>
      </c>
      <c r="D9" s="15">
        <f t="shared" si="0"/>
        <v>0.9821428571428571</v>
      </c>
      <c r="E9" s="15">
        <v>0.8</v>
      </c>
    </row>
    <row r="10" spans="1:5" x14ac:dyDescent="0.25">
      <c r="A10" s="13" t="s">
        <v>8</v>
      </c>
      <c r="B10" s="10">
        <v>1</v>
      </c>
      <c r="C10" s="14">
        <f t="shared" si="1"/>
        <v>111</v>
      </c>
      <c r="D10" s="15">
        <f t="shared" si="0"/>
        <v>0.9910714285714286</v>
      </c>
      <c r="E10" s="15">
        <v>0.8</v>
      </c>
    </row>
    <row r="11" spans="1:5" ht="15.75" thickBot="1" x14ac:dyDescent="0.3">
      <c r="A11" s="13" t="s">
        <v>15</v>
      </c>
      <c r="B11" s="16">
        <v>1</v>
      </c>
      <c r="C11" s="14">
        <f t="shared" si="1"/>
        <v>112</v>
      </c>
      <c r="D11" s="15">
        <f t="shared" si="0"/>
        <v>1</v>
      </c>
      <c r="E11" s="15">
        <v>0.8</v>
      </c>
    </row>
    <row r="12" spans="1:5" ht="15.75" thickTop="1" x14ac:dyDescent="0.25">
      <c r="A12" s="17" t="s">
        <v>51</v>
      </c>
      <c r="B12" s="18">
        <f>SUM(Pareto!$B$2:$B$11)</f>
        <v>112</v>
      </c>
      <c r="C12" s="14"/>
      <c r="D12" s="14"/>
      <c r="E12" s="14"/>
    </row>
  </sheetData>
  <sortState ref="A2:B11">
    <sortCondition descending="1" ref="B2:B11"/>
  </sortState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selection activeCell="G28" sqref="G28"/>
    </sheetView>
  </sheetViews>
  <sheetFormatPr defaultRowHeight="15" x14ac:dyDescent="0.25"/>
  <cols>
    <col min="1" max="1" width="19.5703125" style="19" customWidth="1"/>
    <col min="5" max="5" width="10.5703125" bestFit="1" customWidth="1"/>
    <col min="12" max="12" width="10.140625" customWidth="1"/>
  </cols>
  <sheetData>
    <row r="1" spans="1:13" ht="15.75" thickBot="1" x14ac:dyDescent="0.3">
      <c r="A1" s="25" t="s">
        <v>53</v>
      </c>
      <c r="B1" s="7" t="s">
        <v>32</v>
      </c>
      <c r="L1" s="21" t="s">
        <v>52</v>
      </c>
      <c r="M1" s="7" t="s">
        <v>32</v>
      </c>
    </row>
    <row r="2" spans="1:13" ht="15.75" thickTop="1" x14ac:dyDescent="0.25">
      <c r="A2" s="30">
        <v>1408000</v>
      </c>
      <c r="B2" s="26">
        <v>16</v>
      </c>
      <c r="L2" s="28">
        <v>41640</v>
      </c>
      <c r="M2" s="26">
        <v>29</v>
      </c>
    </row>
    <row r="3" spans="1:13" x14ac:dyDescent="0.25">
      <c r="A3" s="31">
        <v>1564000</v>
      </c>
      <c r="B3" s="27">
        <v>19</v>
      </c>
      <c r="L3" s="29">
        <v>41642</v>
      </c>
      <c r="M3" s="27">
        <v>50</v>
      </c>
    </row>
    <row r="4" spans="1:13" x14ac:dyDescent="0.25">
      <c r="A4" s="31">
        <v>2373000</v>
      </c>
      <c r="B4" s="27">
        <v>20</v>
      </c>
      <c r="L4" s="29">
        <v>41643</v>
      </c>
      <c r="M4" s="27">
        <v>55</v>
      </c>
    </row>
    <row r="5" spans="1:13" x14ac:dyDescent="0.25">
      <c r="A5" s="31">
        <v>2033000</v>
      </c>
      <c r="B5" s="27">
        <v>17</v>
      </c>
      <c r="L5" s="29">
        <v>41653</v>
      </c>
      <c r="M5" s="27">
        <v>65</v>
      </c>
    </row>
    <row r="6" spans="1:13" x14ac:dyDescent="0.25">
      <c r="A6" s="31">
        <v>1602000</v>
      </c>
      <c r="B6" s="27">
        <v>21</v>
      </c>
      <c r="L6" s="29">
        <v>41673</v>
      </c>
      <c r="M6" s="27">
        <v>26</v>
      </c>
    </row>
    <row r="7" spans="1:13" x14ac:dyDescent="0.25">
      <c r="A7" s="31">
        <v>2340000</v>
      </c>
      <c r="B7" s="27">
        <v>18</v>
      </c>
      <c r="L7" s="29">
        <v>41680</v>
      </c>
      <c r="M7" s="27">
        <v>54</v>
      </c>
    </row>
    <row r="8" spans="1:13" x14ac:dyDescent="0.25">
      <c r="A8" s="31">
        <v>2835000</v>
      </c>
      <c r="B8" s="27">
        <v>23</v>
      </c>
      <c r="L8" s="29">
        <v>41684</v>
      </c>
      <c r="M8" s="27">
        <v>49</v>
      </c>
    </row>
    <row r="9" spans="1:13" x14ac:dyDescent="0.25">
      <c r="A9" s="31">
        <v>2068000</v>
      </c>
      <c r="B9" s="27">
        <v>27</v>
      </c>
      <c r="L9" s="29">
        <v>41686</v>
      </c>
      <c r="M9" s="27">
        <v>27</v>
      </c>
    </row>
    <row r="10" spans="1:13" x14ac:dyDescent="0.25">
      <c r="A10" s="31">
        <v>2040000</v>
      </c>
      <c r="B10" s="27">
        <v>24</v>
      </c>
      <c r="L10" s="29">
        <v>41698</v>
      </c>
      <c r="M10" s="27">
        <v>25</v>
      </c>
    </row>
    <row r="11" spans="1:13" x14ac:dyDescent="0.25">
      <c r="A11" s="31">
        <v>3286000</v>
      </c>
      <c r="B11" s="27">
        <v>26</v>
      </c>
      <c r="L11" s="29">
        <v>41699</v>
      </c>
      <c r="M11" s="27">
        <v>43</v>
      </c>
    </row>
    <row r="12" spans="1:13" x14ac:dyDescent="0.25">
      <c r="A12" s="31">
        <v>3052000</v>
      </c>
      <c r="B12" s="27">
        <v>31</v>
      </c>
      <c r="L12" s="29">
        <v>41714</v>
      </c>
      <c r="M12" s="27">
        <v>34</v>
      </c>
    </row>
    <row r="13" spans="1:13" x14ac:dyDescent="0.25">
      <c r="A13" s="31">
        <v>2369000</v>
      </c>
      <c r="B13" s="27">
        <v>22</v>
      </c>
      <c r="L13" s="29">
        <v>41728</v>
      </c>
      <c r="M13" s="27">
        <v>33</v>
      </c>
    </row>
    <row r="14" spans="1:13" x14ac:dyDescent="0.25">
      <c r="A14" s="31">
        <v>2288000</v>
      </c>
      <c r="B14" s="27">
        <v>25</v>
      </c>
      <c r="L14" s="29">
        <v>41730</v>
      </c>
      <c r="M14" s="27">
        <v>42</v>
      </c>
    </row>
    <row r="15" spans="1:13" x14ac:dyDescent="0.25">
      <c r="A15" s="31">
        <v>3451000</v>
      </c>
      <c r="B15" s="27">
        <v>29</v>
      </c>
      <c r="L15" s="29">
        <v>41734</v>
      </c>
      <c r="M15" s="27">
        <v>53</v>
      </c>
    </row>
    <row r="16" spans="1:13" x14ac:dyDescent="0.25">
      <c r="A16" s="31">
        <v>3570000</v>
      </c>
      <c r="B16" s="27">
        <v>36</v>
      </c>
      <c r="L16" s="29">
        <v>41734</v>
      </c>
      <c r="M16" s="27">
        <v>62</v>
      </c>
    </row>
    <row r="17" spans="1:13" x14ac:dyDescent="0.25">
      <c r="A17" s="31">
        <v>2850000</v>
      </c>
      <c r="B17" s="27">
        <v>28</v>
      </c>
      <c r="L17" s="29">
        <v>41746</v>
      </c>
      <c r="M17" s="27">
        <v>35</v>
      </c>
    </row>
    <row r="18" spans="1:13" x14ac:dyDescent="0.25">
      <c r="A18" s="31">
        <v>4104000</v>
      </c>
      <c r="B18" s="27">
        <v>30</v>
      </c>
      <c r="L18" s="29">
        <v>41747</v>
      </c>
      <c r="M18" s="27">
        <v>16</v>
      </c>
    </row>
    <row r="19" spans="1:13" x14ac:dyDescent="0.25">
      <c r="A19" s="31">
        <v>2772000</v>
      </c>
      <c r="B19" s="27">
        <v>33</v>
      </c>
      <c r="L19" s="29">
        <v>41763</v>
      </c>
      <c r="M19" s="27">
        <v>60</v>
      </c>
    </row>
    <row r="20" spans="1:13" x14ac:dyDescent="0.25">
      <c r="A20" s="31">
        <v>3510000</v>
      </c>
      <c r="B20" s="27">
        <v>32</v>
      </c>
      <c r="L20" s="29">
        <v>41766</v>
      </c>
      <c r="M20" s="27">
        <v>45</v>
      </c>
    </row>
    <row r="21" spans="1:13" x14ac:dyDescent="0.25">
      <c r="A21" s="31">
        <v>3604000</v>
      </c>
      <c r="B21" s="27">
        <v>38</v>
      </c>
      <c r="L21" s="29">
        <v>41770</v>
      </c>
      <c r="M21" s="27">
        <v>19</v>
      </c>
    </row>
    <row r="22" spans="1:13" x14ac:dyDescent="0.25">
      <c r="A22" s="31">
        <v>4753000</v>
      </c>
      <c r="B22" s="27">
        <v>42</v>
      </c>
      <c r="L22" s="29">
        <v>41778</v>
      </c>
      <c r="M22" s="27">
        <v>21</v>
      </c>
    </row>
    <row r="23" spans="1:13" x14ac:dyDescent="0.25">
      <c r="A23" s="31">
        <v>3648000</v>
      </c>
      <c r="B23" s="27">
        <v>35</v>
      </c>
      <c r="L23" s="29">
        <v>41783</v>
      </c>
      <c r="M23" s="27">
        <v>63</v>
      </c>
    </row>
    <row r="24" spans="1:13" x14ac:dyDescent="0.25">
      <c r="A24" s="31">
        <v>2656000</v>
      </c>
      <c r="B24" s="27">
        <v>34</v>
      </c>
      <c r="L24" s="29">
        <v>41783</v>
      </c>
      <c r="M24" s="27">
        <v>48</v>
      </c>
    </row>
    <row r="25" spans="1:13" x14ac:dyDescent="0.25">
      <c r="A25" s="31">
        <v>4160000</v>
      </c>
      <c r="B25" s="27">
        <v>45</v>
      </c>
      <c r="L25" s="29">
        <v>41785</v>
      </c>
      <c r="M25" s="27">
        <v>61</v>
      </c>
    </row>
    <row r="26" spans="1:13" x14ac:dyDescent="0.25">
      <c r="A26" s="31">
        <v>4292000</v>
      </c>
      <c r="B26" s="27">
        <v>41</v>
      </c>
      <c r="L26" s="29">
        <v>41787</v>
      </c>
      <c r="M26" s="27">
        <v>20</v>
      </c>
    </row>
    <row r="27" spans="1:13" x14ac:dyDescent="0.25">
      <c r="A27" s="31">
        <v>4200000</v>
      </c>
      <c r="B27" s="27">
        <v>37</v>
      </c>
      <c r="L27" s="29">
        <v>41802</v>
      </c>
      <c r="M27" s="27">
        <v>46</v>
      </c>
    </row>
    <row r="28" spans="1:13" x14ac:dyDescent="0.25">
      <c r="A28" s="31">
        <v>5060000</v>
      </c>
      <c r="B28" s="27">
        <v>49</v>
      </c>
      <c r="L28" s="29">
        <v>41820</v>
      </c>
      <c r="M28" s="27">
        <v>38</v>
      </c>
    </row>
    <row r="29" spans="1:13" x14ac:dyDescent="0.25">
      <c r="A29" s="31">
        <v>5031000</v>
      </c>
      <c r="B29" s="27">
        <v>44</v>
      </c>
      <c r="L29" s="29">
        <v>41832</v>
      </c>
      <c r="M29" s="27">
        <v>30</v>
      </c>
    </row>
    <row r="30" spans="1:13" x14ac:dyDescent="0.25">
      <c r="A30" s="31">
        <v>3784000</v>
      </c>
      <c r="B30" s="27">
        <v>43</v>
      </c>
      <c r="L30" s="29">
        <v>41845</v>
      </c>
      <c r="M30" s="27">
        <v>32</v>
      </c>
    </row>
    <row r="31" spans="1:13" x14ac:dyDescent="0.25">
      <c r="A31" s="31">
        <v>3280000</v>
      </c>
      <c r="B31" s="27">
        <v>40</v>
      </c>
      <c r="L31" s="29">
        <v>41857</v>
      </c>
      <c r="M31" s="27">
        <v>23</v>
      </c>
    </row>
    <row r="32" spans="1:13" x14ac:dyDescent="0.25">
      <c r="A32" s="31">
        <v>4905000</v>
      </c>
      <c r="B32" s="27">
        <v>39</v>
      </c>
      <c r="L32" s="29">
        <v>41866</v>
      </c>
      <c r="M32" s="27">
        <v>22</v>
      </c>
    </row>
    <row r="33" spans="1:13" x14ac:dyDescent="0.25">
      <c r="A33" s="31">
        <v>4437000</v>
      </c>
      <c r="B33" s="27">
        <v>52</v>
      </c>
      <c r="L33" s="29">
        <v>41875</v>
      </c>
      <c r="M33" s="27">
        <v>58</v>
      </c>
    </row>
    <row r="34" spans="1:13" x14ac:dyDescent="0.25">
      <c r="A34" s="31">
        <v>6188000</v>
      </c>
      <c r="B34" s="27">
        <v>47</v>
      </c>
      <c r="L34" s="29">
        <v>41884</v>
      </c>
      <c r="M34" s="27">
        <v>37</v>
      </c>
    </row>
    <row r="35" spans="1:13" x14ac:dyDescent="0.25">
      <c r="A35" s="31">
        <v>3744000</v>
      </c>
      <c r="B35" s="27">
        <v>46</v>
      </c>
      <c r="L35" s="29">
        <v>41893</v>
      </c>
      <c r="M35" s="27">
        <v>28</v>
      </c>
    </row>
    <row r="36" spans="1:13" x14ac:dyDescent="0.25">
      <c r="A36" s="31">
        <v>4277000</v>
      </c>
      <c r="B36" s="27">
        <v>48</v>
      </c>
      <c r="L36" s="29">
        <v>41897</v>
      </c>
      <c r="M36" s="27">
        <v>56</v>
      </c>
    </row>
    <row r="37" spans="1:13" x14ac:dyDescent="0.25">
      <c r="A37" s="31">
        <v>6272000</v>
      </c>
      <c r="B37" s="27">
        <v>58</v>
      </c>
      <c r="L37" s="29">
        <v>41904</v>
      </c>
      <c r="M37" s="27">
        <v>52</v>
      </c>
    </row>
    <row r="38" spans="1:13" x14ac:dyDescent="0.25">
      <c r="A38" s="31">
        <v>4698000</v>
      </c>
      <c r="B38" s="27">
        <v>51</v>
      </c>
      <c r="L38" s="29">
        <v>41909</v>
      </c>
      <c r="M38" s="27">
        <v>17</v>
      </c>
    </row>
    <row r="39" spans="1:13" x14ac:dyDescent="0.25">
      <c r="A39" s="31">
        <v>5406000</v>
      </c>
      <c r="B39" s="27">
        <v>53</v>
      </c>
      <c r="L39" s="29">
        <v>41914</v>
      </c>
      <c r="M39" s="27">
        <v>47</v>
      </c>
    </row>
    <row r="40" spans="1:13" x14ac:dyDescent="0.25">
      <c r="A40" s="31">
        <v>4500000</v>
      </c>
      <c r="B40" s="27">
        <v>55</v>
      </c>
      <c r="L40" s="29">
        <v>41915</v>
      </c>
      <c r="M40" s="27">
        <v>41</v>
      </c>
    </row>
    <row r="41" spans="1:13" x14ac:dyDescent="0.25">
      <c r="A41" s="31">
        <v>3888000</v>
      </c>
      <c r="B41" s="27">
        <v>50</v>
      </c>
      <c r="L41" s="29">
        <v>41934</v>
      </c>
      <c r="M41" s="27">
        <v>59</v>
      </c>
    </row>
    <row r="42" spans="1:13" x14ac:dyDescent="0.25">
      <c r="A42" s="31">
        <v>5115000</v>
      </c>
      <c r="B42" s="27">
        <v>54</v>
      </c>
      <c r="L42" s="29">
        <v>41941</v>
      </c>
      <c r="M42" s="27">
        <v>57</v>
      </c>
    </row>
    <row r="43" spans="1:13" x14ac:dyDescent="0.25">
      <c r="A43" s="31">
        <v>6588000</v>
      </c>
      <c r="B43" s="27">
        <v>59</v>
      </c>
      <c r="L43" s="29">
        <v>41944</v>
      </c>
      <c r="M43" s="27">
        <v>31</v>
      </c>
    </row>
    <row r="44" spans="1:13" x14ac:dyDescent="0.25">
      <c r="A44" s="31">
        <v>5400000</v>
      </c>
      <c r="B44" s="27">
        <v>56</v>
      </c>
      <c r="L44" s="29">
        <v>41961</v>
      </c>
      <c r="M44" s="27">
        <v>39</v>
      </c>
    </row>
    <row r="45" spans="1:13" x14ac:dyDescent="0.25">
      <c r="A45" s="31">
        <v>5700000</v>
      </c>
      <c r="B45" s="27">
        <v>61</v>
      </c>
      <c r="L45" s="29">
        <v>41971</v>
      </c>
      <c r="M45" s="27">
        <v>24</v>
      </c>
    </row>
    <row r="46" spans="1:13" x14ac:dyDescent="0.25">
      <c r="A46" s="31">
        <v>6608000</v>
      </c>
      <c r="B46" s="27">
        <v>57</v>
      </c>
      <c r="L46" s="29">
        <v>41977</v>
      </c>
      <c r="M46" s="27">
        <v>51</v>
      </c>
    </row>
    <row r="47" spans="1:13" x14ac:dyDescent="0.25">
      <c r="A47" s="31">
        <v>5985000</v>
      </c>
      <c r="B47" s="27">
        <v>60</v>
      </c>
      <c r="L47" s="29">
        <v>41977</v>
      </c>
      <c r="M47" s="27">
        <v>18</v>
      </c>
    </row>
    <row r="48" spans="1:13" x14ac:dyDescent="0.25">
      <c r="A48" s="31">
        <v>5888000</v>
      </c>
      <c r="B48" s="27">
        <v>63</v>
      </c>
      <c r="L48" s="29">
        <v>41990</v>
      </c>
      <c r="M48" s="27">
        <v>64</v>
      </c>
    </row>
    <row r="49" spans="1:13" x14ac:dyDescent="0.25">
      <c r="A49" s="31">
        <v>5580000</v>
      </c>
      <c r="B49" s="27">
        <v>64</v>
      </c>
      <c r="L49" s="29">
        <v>41992</v>
      </c>
      <c r="M49" s="27">
        <v>44</v>
      </c>
    </row>
    <row r="50" spans="1:13" x14ac:dyDescent="0.25">
      <c r="A50" s="31">
        <v>6804000</v>
      </c>
      <c r="B50" s="27">
        <v>62</v>
      </c>
      <c r="L50" s="29">
        <v>41999</v>
      </c>
      <c r="M50" s="27">
        <v>40</v>
      </c>
    </row>
    <row r="51" spans="1:13" x14ac:dyDescent="0.25">
      <c r="A51" s="31">
        <v>7605000</v>
      </c>
      <c r="B51" s="27">
        <v>65</v>
      </c>
      <c r="L51" s="29">
        <v>42004</v>
      </c>
      <c r="M51" s="27">
        <v>36</v>
      </c>
    </row>
    <row r="52" spans="1:13" x14ac:dyDescent="0.25">
      <c r="A52" s="24"/>
      <c r="B52" s="6"/>
    </row>
    <row r="69" spans="11:12" x14ac:dyDescent="0.25">
      <c r="K69" s="21"/>
      <c r="L69" s="7"/>
    </row>
    <row r="70" spans="11:12" x14ac:dyDescent="0.25">
      <c r="K70" s="22"/>
      <c r="L70" s="23"/>
    </row>
    <row r="71" spans="11:12" x14ac:dyDescent="0.25">
      <c r="K71" s="22"/>
      <c r="L71" s="23"/>
    </row>
    <row r="72" spans="11:12" x14ac:dyDescent="0.25">
      <c r="K72" s="22"/>
      <c r="L72" s="23"/>
    </row>
    <row r="73" spans="11:12" x14ac:dyDescent="0.25">
      <c r="K73" s="22"/>
      <c r="L73" s="23"/>
    </row>
    <row r="74" spans="11:12" x14ac:dyDescent="0.25">
      <c r="K74" s="22"/>
      <c r="L74" s="23"/>
    </row>
    <row r="75" spans="11:12" x14ac:dyDescent="0.25">
      <c r="K75" s="22"/>
      <c r="L75" s="23"/>
    </row>
    <row r="76" spans="11:12" x14ac:dyDescent="0.25">
      <c r="K76" s="22"/>
      <c r="L76" s="23"/>
    </row>
    <row r="77" spans="11:12" x14ac:dyDescent="0.25">
      <c r="K77" s="22"/>
      <c r="L77" s="23"/>
    </row>
    <row r="78" spans="11:12" x14ac:dyDescent="0.25">
      <c r="K78" s="22"/>
      <c r="L78" s="23"/>
    </row>
    <row r="79" spans="11:12" x14ac:dyDescent="0.25">
      <c r="K79" s="22"/>
      <c r="L79" s="23"/>
    </row>
    <row r="80" spans="11:12" x14ac:dyDescent="0.25">
      <c r="K80" s="22"/>
      <c r="L80" s="23"/>
    </row>
    <row r="81" spans="11:12" x14ac:dyDescent="0.25">
      <c r="K81" s="22"/>
      <c r="L81" s="23"/>
    </row>
    <row r="82" spans="11:12" x14ac:dyDescent="0.25">
      <c r="K82" s="22"/>
      <c r="L82" s="23"/>
    </row>
    <row r="83" spans="11:12" x14ac:dyDescent="0.25">
      <c r="K83" s="22"/>
      <c r="L83" s="23"/>
    </row>
    <row r="84" spans="11:12" x14ac:dyDescent="0.25">
      <c r="K84" s="22"/>
      <c r="L84" s="23"/>
    </row>
    <row r="85" spans="11:12" x14ac:dyDescent="0.25">
      <c r="K85" s="22"/>
      <c r="L85" s="23"/>
    </row>
    <row r="86" spans="11:12" x14ac:dyDescent="0.25">
      <c r="K86" s="22"/>
      <c r="L86" s="23"/>
    </row>
    <row r="87" spans="11:12" x14ac:dyDescent="0.25">
      <c r="K87" s="22"/>
      <c r="L87" s="23"/>
    </row>
    <row r="88" spans="11:12" x14ac:dyDescent="0.25">
      <c r="K88" s="22"/>
      <c r="L88" s="23"/>
    </row>
    <row r="89" spans="11:12" x14ac:dyDescent="0.25">
      <c r="K89" s="22"/>
      <c r="L89" s="23"/>
    </row>
    <row r="90" spans="11:12" x14ac:dyDescent="0.25">
      <c r="K90" s="22"/>
      <c r="L90" s="23"/>
    </row>
    <row r="91" spans="11:12" x14ac:dyDescent="0.25">
      <c r="K91" s="22"/>
      <c r="L91" s="23"/>
    </row>
    <row r="92" spans="11:12" x14ac:dyDescent="0.25">
      <c r="K92" s="22"/>
      <c r="L92" s="23"/>
    </row>
    <row r="93" spans="11:12" x14ac:dyDescent="0.25">
      <c r="K93" s="22"/>
      <c r="L93" s="23"/>
    </row>
    <row r="94" spans="11:12" x14ac:dyDescent="0.25">
      <c r="K94" s="22"/>
      <c r="L94" s="23"/>
    </row>
    <row r="95" spans="11:12" x14ac:dyDescent="0.25">
      <c r="K95" s="22"/>
      <c r="L95" s="23"/>
    </row>
    <row r="96" spans="11:12" x14ac:dyDescent="0.25">
      <c r="K96" s="22"/>
      <c r="L96" s="23"/>
    </row>
    <row r="97" spans="11:12" x14ac:dyDescent="0.25">
      <c r="K97" s="22"/>
      <c r="L97" s="23"/>
    </row>
    <row r="98" spans="11:12" x14ac:dyDescent="0.25">
      <c r="K98" s="22"/>
      <c r="L98" s="23"/>
    </row>
    <row r="99" spans="11:12" x14ac:dyDescent="0.25">
      <c r="K99" s="22"/>
      <c r="L99" s="23"/>
    </row>
    <row r="100" spans="11:12" x14ac:dyDescent="0.25">
      <c r="K100" s="22"/>
      <c r="L100" s="23"/>
    </row>
    <row r="101" spans="11:12" x14ac:dyDescent="0.25">
      <c r="K101" s="22"/>
      <c r="L101" s="23"/>
    </row>
    <row r="102" spans="11:12" x14ac:dyDescent="0.25">
      <c r="K102" s="22"/>
      <c r="L102" s="23"/>
    </row>
    <row r="103" spans="11:12" x14ac:dyDescent="0.25">
      <c r="K103" s="22"/>
      <c r="L103" s="23"/>
    </row>
    <row r="104" spans="11:12" x14ac:dyDescent="0.25">
      <c r="K104" s="22"/>
      <c r="L104" s="23"/>
    </row>
    <row r="105" spans="11:12" x14ac:dyDescent="0.25">
      <c r="K105" s="22"/>
      <c r="L105" s="23"/>
    </row>
    <row r="106" spans="11:12" x14ac:dyDescent="0.25">
      <c r="K106" s="22"/>
      <c r="L106" s="23"/>
    </row>
    <row r="107" spans="11:12" x14ac:dyDescent="0.25">
      <c r="K107" s="22"/>
      <c r="L107" s="23"/>
    </row>
    <row r="108" spans="11:12" x14ac:dyDescent="0.25">
      <c r="K108" s="22"/>
      <c r="L108" s="23"/>
    </row>
    <row r="109" spans="11:12" x14ac:dyDescent="0.25">
      <c r="K109" s="22"/>
      <c r="L109" s="23"/>
    </row>
    <row r="110" spans="11:12" x14ac:dyDescent="0.25">
      <c r="K110" s="22"/>
      <c r="L110" s="23"/>
    </row>
    <row r="111" spans="11:12" x14ac:dyDescent="0.25">
      <c r="K111" s="22"/>
      <c r="L111" s="23"/>
    </row>
    <row r="112" spans="11:12" x14ac:dyDescent="0.25">
      <c r="K112" s="22"/>
      <c r="L112" s="23"/>
    </row>
    <row r="113" spans="11:12" x14ac:dyDescent="0.25">
      <c r="K113" s="22"/>
      <c r="L113" s="23"/>
    </row>
    <row r="114" spans="11:12" x14ac:dyDescent="0.25">
      <c r="K114" s="22"/>
      <c r="L114" s="23"/>
    </row>
    <row r="115" spans="11:12" x14ac:dyDescent="0.25">
      <c r="K115" s="22"/>
      <c r="L115" s="23"/>
    </row>
    <row r="116" spans="11:12" x14ac:dyDescent="0.25">
      <c r="K116" s="22"/>
      <c r="L116" s="23"/>
    </row>
    <row r="117" spans="11:12" x14ac:dyDescent="0.25">
      <c r="K117" s="22"/>
      <c r="L117" s="23"/>
    </row>
    <row r="118" spans="11:12" x14ac:dyDescent="0.25">
      <c r="K118" s="22"/>
      <c r="L118" s="23"/>
    </row>
    <row r="119" spans="11:12" x14ac:dyDescent="0.25">
      <c r="K119" s="22"/>
      <c r="L119" s="23"/>
    </row>
  </sheetData>
  <sortState ref="L2:M51">
    <sortCondition ref="L2:L51"/>
  </sortState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6" sqref="A6"/>
    </sheetView>
  </sheetViews>
  <sheetFormatPr defaultRowHeight="15" x14ac:dyDescent="0.25"/>
  <cols>
    <col min="1" max="1" width="11.42578125" customWidth="1"/>
    <col min="2" max="2" width="19.5703125" bestFit="1" customWidth="1"/>
    <col min="3" max="3" width="9.140625" customWidth="1"/>
  </cols>
  <sheetData>
    <row r="1" spans="1:3" x14ac:dyDescent="0.25">
      <c r="A1" t="s">
        <v>54</v>
      </c>
      <c r="B1" t="s">
        <v>55</v>
      </c>
      <c r="C1" t="s">
        <v>56</v>
      </c>
    </row>
    <row r="2" spans="1:3" x14ac:dyDescent="0.25">
      <c r="A2" s="20">
        <v>41764</v>
      </c>
      <c r="B2">
        <v>55</v>
      </c>
      <c r="C2">
        <f>$B$47</f>
        <v>53.635555555555555</v>
      </c>
    </row>
    <row r="3" spans="1:3" x14ac:dyDescent="0.25">
      <c r="A3" s="20">
        <v>41765</v>
      </c>
      <c r="B3">
        <v>45</v>
      </c>
      <c r="C3">
        <f t="shared" ref="C3:C46" si="0">$B$47</f>
        <v>53.635555555555555</v>
      </c>
    </row>
    <row r="4" spans="1:3" x14ac:dyDescent="0.25">
      <c r="A4" s="20">
        <v>41766</v>
      </c>
      <c r="B4">
        <v>43</v>
      </c>
      <c r="C4">
        <f t="shared" si="0"/>
        <v>53.635555555555555</v>
      </c>
    </row>
    <row r="5" spans="1:3" x14ac:dyDescent="0.25">
      <c r="A5" s="20">
        <v>41767</v>
      </c>
      <c r="B5">
        <v>49</v>
      </c>
      <c r="C5">
        <f t="shared" si="0"/>
        <v>53.635555555555555</v>
      </c>
    </row>
    <row r="6" spans="1:3" x14ac:dyDescent="0.25">
      <c r="A6" s="20">
        <v>41768</v>
      </c>
      <c r="B6">
        <v>75</v>
      </c>
      <c r="C6">
        <f t="shared" si="0"/>
        <v>53.635555555555555</v>
      </c>
    </row>
    <row r="7" spans="1:3" x14ac:dyDescent="0.25">
      <c r="A7" s="20">
        <v>41771</v>
      </c>
      <c r="B7">
        <v>52.8</v>
      </c>
      <c r="C7">
        <f t="shared" si="0"/>
        <v>53.635555555555555</v>
      </c>
    </row>
    <row r="8" spans="1:3" x14ac:dyDescent="0.25">
      <c r="A8" s="20">
        <v>41772</v>
      </c>
      <c r="B8">
        <v>42</v>
      </c>
      <c r="C8">
        <f t="shared" si="0"/>
        <v>53.635555555555555</v>
      </c>
    </row>
    <row r="9" spans="1:3" x14ac:dyDescent="0.25">
      <c r="A9" s="20">
        <v>41773</v>
      </c>
      <c r="B9">
        <v>48</v>
      </c>
      <c r="C9">
        <f t="shared" si="0"/>
        <v>53.635555555555555</v>
      </c>
    </row>
    <row r="10" spans="1:3" x14ac:dyDescent="0.25">
      <c r="A10" s="20">
        <v>41774</v>
      </c>
      <c r="B10">
        <v>48</v>
      </c>
      <c r="C10">
        <f t="shared" si="0"/>
        <v>53.635555555555555</v>
      </c>
    </row>
    <row r="11" spans="1:3" x14ac:dyDescent="0.25">
      <c r="A11" s="20">
        <v>41775</v>
      </c>
      <c r="B11">
        <v>85</v>
      </c>
      <c r="C11">
        <f t="shared" si="0"/>
        <v>53.635555555555555</v>
      </c>
    </row>
    <row r="12" spans="1:3" x14ac:dyDescent="0.25">
      <c r="A12" s="20">
        <v>41778</v>
      </c>
      <c r="B12">
        <v>51</v>
      </c>
      <c r="C12">
        <f t="shared" si="0"/>
        <v>53.635555555555555</v>
      </c>
    </row>
    <row r="13" spans="1:3" x14ac:dyDescent="0.25">
      <c r="A13" s="20">
        <v>41779</v>
      </c>
      <c r="B13">
        <v>48</v>
      </c>
      <c r="C13">
        <f t="shared" si="0"/>
        <v>53.635555555555555</v>
      </c>
    </row>
    <row r="14" spans="1:3" x14ac:dyDescent="0.25">
      <c r="A14" s="20">
        <v>41780</v>
      </c>
      <c r="B14">
        <v>43</v>
      </c>
      <c r="C14">
        <f t="shared" si="0"/>
        <v>53.635555555555555</v>
      </c>
    </row>
    <row r="15" spans="1:3" x14ac:dyDescent="0.25">
      <c r="A15" s="20">
        <v>41781</v>
      </c>
      <c r="B15">
        <v>42</v>
      </c>
      <c r="C15">
        <f t="shared" si="0"/>
        <v>53.635555555555555</v>
      </c>
    </row>
    <row r="16" spans="1:3" x14ac:dyDescent="0.25">
      <c r="A16" s="20">
        <v>41782</v>
      </c>
      <c r="B16">
        <v>75</v>
      </c>
      <c r="C16">
        <f t="shared" si="0"/>
        <v>53.635555555555555</v>
      </c>
    </row>
    <row r="17" spans="1:3" x14ac:dyDescent="0.25">
      <c r="A17" s="20">
        <v>41785</v>
      </c>
      <c r="B17">
        <v>58</v>
      </c>
      <c r="C17">
        <f t="shared" si="0"/>
        <v>53.635555555555555</v>
      </c>
    </row>
    <row r="18" spans="1:3" x14ac:dyDescent="0.25">
      <c r="A18" s="20">
        <v>41786</v>
      </c>
      <c r="B18">
        <v>43</v>
      </c>
      <c r="C18">
        <f t="shared" si="0"/>
        <v>53.635555555555555</v>
      </c>
    </row>
    <row r="19" spans="1:3" x14ac:dyDescent="0.25">
      <c r="A19" s="20">
        <v>41787</v>
      </c>
      <c r="B19">
        <v>42</v>
      </c>
      <c r="C19">
        <f t="shared" si="0"/>
        <v>53.635555555555555</v>
      </c>
    </row>
    <row r="20" spans="1:3" x14ac:dyDescent="0.25">
      <c r="A20" s="20">
        <v>41788</v>
      </c>
      <c r="B20">
        <v>40</v>
      </c>
      <c r="C20">
        <f t="shared" si="0"/>
        <v>53.635555555555555</v>
      </c>
    </row>
    <row r="21" spans="1:3" x14ac:dyDescent="0.25">
      <c r="A21" s="20">
        <v>41789</v>
      </c>
      <c r="B21">
        <v>73.2</v>
      </c>
      <c r="C21">
        <f t="shared" si="0"/>
        <v>53.635555555555555</v>
      </c>
    </row>
    <row r="22" spans="1:3" x14ac:dyDescent="0.25">
      <c r="A22" s="20">
        <v>41792</v>
      </c>
      <c r="B22">
        <v>53</v>
      </c>
      <c r="C22">
        <f t="shared" si="0"/>
        <v>53.635555555555555</v>
      </c>
    </row>
    <row r="23" spans="1:3" x14ac:dyDescent="0.25">
      <c r="A23" s="20">
        <v>41793</v>
      </c>
      <c r="B23">
        <v>46</v>
      </c>
      <c r="C23">
        <f t="shared" si="0"/>
        <v>53.635555555555555</v>
      </c>
    </row>
    <row r="24" spans="1:3" x14ac:dyDescent="0.25">
      <c r="A24" s="20">
        <v>41794</v>
      </c>
      <c r="B24">
        <v>48</v>
      </c>
      <c r="C24">
        <f t="shared" si="0"/>
        <v>53.635555555555555</v>
      </c>
    </row>
    <row r="25" spans="1:3" x14ac:dyDescent="0.25">
      <c r="A25" s="20">
        <v>41795</v>
      </c>
      <c r="B25">
        <v>39</v>
      </c>
      <c r="C25">
        <f t="shared" si="0"/>
        <v>53.635555555555555</v>
      </c>
    </row>
    <row r="26" spans="1:3" x14ac:dyDescent="0.25">
      <c r="A26" s="20">
        <v>41796</v>
      </c>
      <c r="B26">
        <v>75</v>
      </c>
      <c r="C26">
        <f t="shared" si="0"/>
        <v>53.635555555555555</v>
      </c>
    </row>
    <row r="27" spans="1:3" x14ac:dyDescent="0.25">
      <c r="A27" s="20">
        <v>41799</v>
      </c>
      <c r="B27">
        <v>57</v>
      </c>
      <c r="C27">
        <f t="shared" si="0"/>
        <v>53.635555555555555</v>
      </c>
    </row>
    <row r="28" spans="1:3" x14ac:dyDescent="0.25">
      <c r="A28" s="20">
        <v>41800</v>
      </c>
      <c r="B28">
        <v>42</v>
      </c>
      <c r="C28">
        <f t="shared" si="0"/>
        <v>53.635555555555555</v>
      </c>
    </row>
    <row r="29" spans="1:3" x14ac:dyDescent="0.25">
      <c r="A29" s="20">
        <v>41801</v>
      </c>
      <c r="B29">
        <v>49</v>
      </c>
      <c r="C29">
        <f t="shared" si="0"/>
        <v>53.635555555555555</v>
      </c>
    </row>
    <row r="30" spans="1:3" x14ac:dyDescent="0.25">
      <c r="A30" s="20">
        <v>41802</v>
      </c>
      <c r="B30">
        <v>20</v>
      </c>
      <c r="C30">
        <f t="shared" si="0"/>
        <v>53.635555555555555</v>
      </c>
    </row>
    <row r="31" spans="1:3" x14ac:dyDescent="0.25">
      <c r="A31" s="20">
        <v>41803</v>
      </c>
      <c r="B31">
        <v>80</v>
      </c>
      <c r="C31">
        <f t="shared" si="0"/>
        <v>53.635555555555555</v>
      </c>
    </row>
    <row r="32" spans="1:3" x14ac:dyDescent="0.25">
      <c r="A32" s="20">
        <v>41806</v>
      </c>
      <c r="B32">
        <v>49</v>
      </c>
      <c r="C32">
        <f t="shared" si="0"/>
        <v>53.635555555555555</v>
      </c>
    </row>
    <row r="33" spans="1:3" x14ac:dyDescent="0.25">
      <c r="A33" s="20">
        <v>41807</v>
      </c>
      <c r="B33">
        <v>44</v>
      </c>
      <c r="C33">
        <f t="shared" si="0"/>
        <v>53.635555555555555</v>
      </c>
    </row>
    <row r="34" spans="1:3" x14ac:dyDescent="0.25">
      <c r="A34" s="20">
        <v>41808</v>
      </c>
      <c r="B34">
        <v>46</v>
      </c>
      <c r="C34">
        <f t="shared" si="0"/>
        <v>53.635555555555555</v>
      </c>
    </row>
    <row r="35" spans="1:3" x14ac:dyDescent="0.25">
      <c r="A35" s="20">
        <v>41809</v>
      </c>
      <c r="B35">
        <v>120</v>
      </c>
      <c r="C35">
        <f t="shared" si="0"/>
        <v>53.635555555555555</v>
      </c>
    </row>
    <row r="36" spans="1:3" x14ac:dyDescent="0.25">
      <c r="A36" s="20">
        <v>41810</v>
      </c>
      <c r="B36">
        <v>72</v>
      </c>
      <c r="C36">
        <f t="shared" si="0"/>
        <v>53.635555555555555</v>
      </c>
    </row>
    <row r="37" spans="1:3" x14ac:dyDescent="0.25">
      <c r="A37" s="20">
        <v>41813</v>
      </c>
      <c r="B37">
        <v>48</v>
      </c>
      <c r="C37">
        <f t="shared" si="0"/>
        <v>53.635555555555555</v>
      </c>
    </row>
    <row r="38" spans="1:3" x14ac:dyDescent="0.25">
      <c r="A38" s="20">
        <v>41814</v>
      </c>
      <c r="B38">
        <v>47</v>
      </c>
      <c r="C38">
        <f t="shared" si="0"/>
        <v>53.635555555555555</v>
      </c>
    </row>
    <row r="39" spans="1:3" x14ac:dyDescent="0.25">
      <c r="A39" s="20">
        <v>41815</v>
      </c>
      <c r="B39">
        <v>42</v>
      </c>
      <c r="C39">
        <f t="shared" si="0"/>
        <v>53.635555555555555</v>
      </c>
    </row>
    <row r="40" spans="1:3" x14ac:dyDescent="0.25">
      <c r="A40" s="20">
        <v>41816</v>
      </c>
      <c r="B40">
        <v>38</v>
      </c>
      <c r="C40">
        <f t="shared" si="0"/>
        <v>53.635555555555555</v>
      </c>
    </row>
    <row r="41" spans="1:3" x14ac:dyDescent="0.25">
      <c r="A41" s="20">
        <v>41817</v>
      </c>
      <c r="B41">
        <v>82</v>
      </c>
      <c r="C41">
        <f t="shared" si="0"/>
        <v>53.635555555555555</v>
      </c>
    </row>
    <row r="42" spans="1:3" x14ac:dyDescent="0.25">
      <c r="A42" s="20">
        <v>41820</v>
      </c>
      <c r="B42">
        <v>56</v>
      </c>
      <c r="C42">
        <f t="shared" si="0"/>
        <v>53.635555555555555</v>
      </c>
    </row>
    <row r="43" spans="1:3" x14ac:dyDescent="0.25">
      <c r="A43" s="20">
        <v>41821</v>
      </c>
      <c r="B43">
        <v>40</v>
      </c>
      <c r="C43">
        <f t="shared" si="0"/>
        <v>53.635555555555555</v>
      </c>
    </row>
    <row r="44" spans="1:3" x14ac:dyDescent="0.25">
      <c r="A44" s="20">
        <v>41822</v>
      </c>
      <c r="B44">
        <v>40</v>
      </c>
      <c r="C44">
        <f t="shared" si="0"/>
        <v>53.635555555555555</v>
      </c>
    </row>
    <row r="45" spans="1:3" x14ac:dyDescent="0.25">
      <c r="A45" s="20">
        <v>41823</v>
      </c>
      <c r="B45">
        <v>41</v>
      </c>
      <c r="C45">
        <f t="shared" si="0"/>
        <v>53.635555555555555</v>
      </c>
    </row>
    <row r="46" spans="1:3" x14ac:dyDescent="0.25">
      <c r="A46" s="20">
        <v>41824</v>
      </c>
      <c r="B46">
        <v>81.599999999999994</v>
      </c>
      <c r="C46">
        <f t="shared" si="0"/>
        <v>53.635555555555555</v>
      </c>
    </row>
    <row r="47" spans="1:3" x14ac:dyDescent="0.25">
      <c r="A47" s="20"/>
      <c r="B47">
        <f>AVERAGE(B2:B46)</f>
        <v>53.635555555555555</v>
      </c>
    </row>
    <row r="48" spans="1:3" x14ac:dyDescent="0.25">
      <c r="A48" s="20"/>
    </row>
    <row r="49" spans="1:1" x14ac:dyDescent="0.25">
      <c r="A49" s="20"/>
    </row>
    <row r="50" spans="1:1" x14ac:dyDescent="0.25">
      <c r="A50" s="20"/>
    </row>
    <row r="51" spans="1:1" x14ac:dyDescent="0.25">
      <c r="A51" s="20"/>
    </row>
    <row r="52" spans="1:1" x14ac:dyDescent="0.25">
      <c r="A52" s="20"/>
    </row>
    <row r="53" spans="1:1" x14ac:dyDescent="0.25">
      <c r="A53" s="20"/>
    </row>
    <row r="54" spans="1:1" x14ac:dyDescent="0.25">
      <c r="A54" s="20"/>
    </row>
    <row r="55" spans="1:1" x14ac:dyDescent="0.25">
      <c r="A55" s="20"/>
    </row>
    <row r="56" spans="1:1" x14ac:dyDescent="0.25">
      <c r="A56" s="20"/>
    </row>
    <row r="57" spans="1:1" x14ac:dyDescent="0.25">
      <c r="A57" s="20"/>
    </row>
    <row r="58" spans="1:1" x14ac:dyDescent="0.25">
      <c r="A58" s="20"/>
    </row>
    <row r="59" spans="1:1" x14ac:dyDescent="0.25">
      <c r="A59" s="20"/>
    </row>
    <row r="60" spans="1:1" x14ac:dyDescent="0.25">
      <c r="A60" s="20"/>
    </row>
    <row r="61" spans="1:1" x14ac:dyDescent="0.25">
      <c r="A61" s="20"/>
    </row>
    <row r="62" spans="1:1" x14ac:dyDescent="0.25">
      <c r="A62" s="20"/>
    </row>
    <row r="63" spans="1:1" x14ac:dyDescent="0.25">
      <c r="A63" s="20"/>
    </row>
    <row r="64" spans="1:1" x14ac:dyDescent="0.25">
      <c r="A64" s="20"/>
    </row>
  </sheetData>
  <autoFilter ref="A1:B46"/>
  <sortState ref="A2:C62">
    <sortCondition ref="A2:A6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O19" sqref="O19"/>
    </sheetView>
  </sheetViews>
  <sheetFormatPr defaultRowHeight="15" x14ac:dyDescent="0.25"/>
  <cols>
    <col min="1" max="1" width="11.42578125" customWidth="1"/>
    <col min="2" max="7" width="9" customWidth="1"/>
    <col min="8" max="8" width="28.7109375" bestFit="1" customWidth="1"/>
  </cols>
  <sheetData>
    <row r="1" spans="1:10" x14ac:dyDescent="0.25">
      <c r="B1" t="s">
        <v>62</v>
      </c>
      <c r="C1" t="s">
        <v>63</v>
      </c>
      <c r="D1" t="s">
        <v>64</v>
      </c>
      <c r="E1" t="s">
        <v>65</v>
      </c>
      <c r="F1" t="s">
        <v>51</v>
      </c>
      <c r="G1" t="s">
        <v>56</v>
      </c>
    </row>
    <row r="2" spans="1:10" x14ac:dyDescent="0.25">
      <c r="A2" s="20" t="s">
        <v>57</v>
      </c>
      <c r="B2">
        <v>17</v>
      </c>
      <c r="C2">
        <v>8</v>
      </c>
      <c r="D2">
        <v>9</v>
      </c>
      <c r="E2">
        <v>10</v>
      </c>
      <c r="F2">
        <f>SUM(B2:E2)</f>
        <v>44</v>
      </c>
    </row>
    <row r="3" spans="1:10" x14ac:dyDescent="0.25">
      <c r="A3" s="20" t="s">
        <v>58</v>
      </c>
      <c r="B3">
        <v>6</v>
      </c>
      <c r="C3">
        <v>7</v>
      </c>
      <c r="D3">
        <v>9</v>
      </c>
      <c r="E3">
        <v>16</v>
      </c>
      <c r="F3">
        <f>SUM(B3:E3)</f>
        <v>38</v>
      </c>
    </row>
    <row r="4" spans="1:10" x14ac:dyDescent="0.25">
      <c r="A4" s="20" t="s">
        <v>59</v>
      </c>
      <c r="B4">
        <v>7</v>
      </c>
      <c r="C4">
        <v>10</v>
      </c>
      <c r="D4">
        <v>14</v>
      </c>
      <c r="E4">
        <v>8</v>
      </c>
      <c r="F4">
        <f>SUM(B4:E4)</f>
        <v>39</v>
      </c>
    </row>
    <row r="5" spans="1:10" x14ac:dyDescent="0.25">
      <c r="A5" s="20" t="s">
        <v>60</v>
      </c>
      <c r="B5">
        <v>6</v>
      </c>
      <c r="C5">
        <v>8</v>
      </c>
      <c r="D5">
        <v>16</v>
      </c>
      <c r="E5">
        <v>11</v>
      </c>
      <c r="F5">
        <f>SUM(B5:E5)</f>
        <v>41</v>
      </c>
    </row>
    <row r="6" spans="1:10" x14ac:dyDescent="0.25">
      <c r="A6" s="20" t="s">
        <v>61</v>
      </c>
      <c r="B6">
        <v>5</v>
      </c>
      <c r="C6">
        <v>11</v>
      </c>
      <c r="D6">
        <v>12</v>
      </c>
      <c r="E6">
        <v>9</v>
      </c>
      <c r="F6">
        <f>SUM(B6:E6)</f>
        <v>37</v>
      </c>
    </row>
    <row r="7" spans="1:10" x14ac:dyDescent="0.25">
      <c r="A7" s="20" t="s">
        <v>51</v>
      </c>
      <c r="B7">
        <f>SUM(B2:B6)</f>
        <v>41</v>
      </c>
      <c r="C7">
        <f>SUM(C2:C6)</f>
        <v>44</v>
      </c>
      <c r="D7">
        <f>SUM(D2:D6)</f>
        <v>60</v>
      </c>
      <c r="E7">
        <f>SUM(E2:E6)</f>
        <v>54</v>
      </c>
      <c r="F7">
        <f>SUM(F2:F6)</f>
        <v>199</v>
      </c>
    </row>
    <row r="8" spans="1:10" x14ac:dyDescent="0.25">
      <c r="A8" s="20" t="s">
        <v>56</v>
      </c>
      <c r="G8">
        <f>F7/COUNT(B2:E6)</f>
        <v>9.9499999999999993</v>
      </c>
    </row>
    <row r="9" spans="1:10" x14ac:dyDescent="0.25">
      <c r="A9" s="20"/>
    </row>
    <row r="10" spans="1:10" x14ac:dyDescent="0.25">
      <c r="A10" s="20" t="s">
        <v>54</v>
      </c>
      <c r="B10" t="s">
        <v>85</v>
      </c>
      <c r="C10" t="s">
        <v>56</v>
      </c>
      <c r="D10" t="s">
        <v>101</v>
      </c>
      <c r="E10" t="s">
        <v>102</v>
      </c>
      <c r="F10" t="s">
        <v>106</v>
      </c>
      <c r="H10" s="1" t="s">
        <v>104</v>
      </c>
    </row>
    <row r="11" spans="1:10" x14ac:dyDescent="0.25">
      <c r="A11" s="20" t="s">
        <v>80</v>
      </c>
      <c r="B11">
        <v>17</v>
      </c>
      <c r="C11">
        <f>$I$13</f>
        <v>9.9499999999999993</v>
      </c>
      <c r="D11">
        <f>$I$18</f>
        <v>18.419329961691183</v>
      </c>
      <c r="E11">
        <f>$I$19</f>
        <v>1.4806700383088156</v>
      </c>
      <c r="F11">
        <v>12</v>
      </c>
      <c r="H11" t="s">
        <v>66</v>
      </c>
      <c r="I11">
        <f>F7</f>
        <v>199</v>
      </c>
      <c r="J11" t="s">
        <v>77</v>
      </c>
    </row>
    <row r="12" spans="1:10" x14ac:dyDescent="0.25">
      <c r="A12" s="20" t="s">
        <v>82</v>
      </c>
      <c r="B12">
        <v>8</v>
      </c>
      <c r="C12">
        <f t="shared" ref="C12:C30" si="0">$I$13</f>
        <v>9.9499999999999993</v>
      </c>
      <c r="D12">
        <f t="shared" ref="D12:D30" si="1">$I$18</f>
        <v>18.419329961691183</v>
      </c>
      <c r="E12">
        <f t="shared" ref="E12:E30" si="2">$I$19</f>
        <v>1.4806700383088156</v>
      </c>
      <c r="F12">
        <v>12</v>
      </c>
      <c r="H12" t="s">
        <v>67</v>
      </c>
      <c r="I12">
        <f>COUNT(B2:E6)</f>
        <v>20</v>
      </c>
      <c r="J12" t="s">
        <v>75</v>
      </c>
    </row>
    <row r="13" spans="1:10" x14ac:dyDescent="0.25">
      <c r="A13" s="20" t="s">
        <v>83</v>
      </c>
      <c r="B13">
        <v>9</v>
      </c>
      <c r="C13">
        <f t="shared" si="0"/>
        <v>9.9499999999999993</v>
      </c>
      <c r="D13">
        <f t="shared" si="1"/>
        <v>18.419329961691183</v>
      </c>
      <c r="E13">
        <f t="shared" si="2"/>
        <v>1.4806700383088156</v>
      </c>
      <c r="F13">
        <v>12</v>
      </c>
      <c r="H13" t="s">
        <v>68</v>
      </c>
      <c r="I13">
        <f>G8</f>
        <v>9.9499999999999993</v>
      </c>
      <c r="J13" t="s">
        <v>76</v>
      </c>
    </row>
    <row r="14" spans="1:10" x14ac:dyDescent="0.25">
      <c r="A14" s="20" t="s">
        <v>84</v>
      </c>
      <c r="B14">
        <v>10</v>
      </c>
      <c r="C14">
        <f t="shared" si="0"/>
        <v>9.9499999999999993</v>
      </c>
      <c r="D14">
        <f t="shared" si="1"/>
        <v>18.419329961691183</v>
      </c>
      <c r="E14">
        <f t="shared" si="2"/>
        <v>1.4806700383088156</v>
      </c>
      <c r="F14">
        <v>12</v>
      </c>
      <c r="H14" t="s">
        <v>69</v>
      </c>
      <c r="I14">
        <v>50</v>
      </c>
      <c r="J14" t="s">
        <v>74</v>
      </c>
    </row>
    <row r="15" spans="1:10" x14ac:dyDescent="0.25">
      <c r="A15" s="20" t="s">
        <v>86</v>
      </c>
      <c r="B15">
        <v>6</v>
      </c>
      <c r="C15">
        <f t="shared" si="0"/>
        <v>9.9499999999999993</v>
      </c>
      <c r="D15">
        <f t="shared" si="1"/>
        <v>18.419329961691183</v>
      </c>
      <c r="E15">
        <f t="shared" si="2"/>
        <v>1.4806700383088156</v>
      </c>
      <c r="F15">
        <v>12</v>
      </c>
      <c r="H15" t="s">
        <v>70</v>
      </c>
      <c r="I15">
        <f>I12*I14</f>
        <v>1000</v>
      </c>
      <c r="J15" t="s">
        <v>73</v>
      </c>
    </row>
    <row r="16" spans="1:10" x14ac:dyDescent="0.25">
      <c r="A16" s="20" t="s">
        <v>81</v>
      </c>
      <c r="B16">
        <v>7</v>
      </c>
      <c r="C16">
        <f t="shared" si="0"/>
        <v>9.9499999999999993</v>
      </c>
      <c r="D16">
        <f t="shared" si="1"/>
        <v>18.419329961691183</v>
      </c>
      <c r="E16">
        <f t="shared" si="2"/>
        <v>1.4806700383088156</v>
      </c>
      <c r="F16">
        <v>12</v>
      </c>
      <c r="H16" t="s">
        <v>71</v>
      </c>
      <c r="I16">
        <f>I11/I15</f>
        <v>0.19900000000000001</v>
      </c>
      <c r="J16" t="s">
        <v>72</v>
      </c>
    </row>
    <row r="17" spans="1:11" x14ac:dyDescent="0.25">
      <c r="A17" s="20" t="s">
        <v>87</v>
      </c>
      <c r="B17">
        <v>9</v>
      </c>
      <c r="C17">
        <f t="shared" si="0"/>
        <v>9.9499999999999993</v>
      </c>
      <c r="D17">
        <f t="shared" si="1"/>
        <v>18.419329961691183</v>
      </c>
      <c r="E17">
        <f t="shared" si="2"/>
        <v>1.4806700383088156</v>
      </c>
      <c r="F17">
        <v>12</v>
      </c>
    </row>
    <row r="18" spans="1:11" x14ac:dyDescent="0.25">
      <c r="A18" s="20" t="s">
        <v>88</v>
      </c>
      <c r="B18">
        <v>16</v>
      </c>
      <c r="C18">
        <f t="shared" si="0"/>
        <v>9.9499999999999993</v>
      </c>
      <c r="D18">
        <f t="shared" si="1"/>
        <v>18.419329961691183</v>
      </c>
      <c r="E18">
        <f t="shared" si="2"/>
        <v>1.4806700383088156</v>
      </c>
      <c r="F18">
        <v>12</v>
      </c>
      <c r="H18" t="s">
        <v>78</v>
      </c>
      <c r="I18">
        <f>I13+3*SQRT(I13*(1-I16))</f>
        <v>18.419329961691183</v>
      </c>
      <c r="J18" s="33">
        <f>I13+3*STDEV(B11:B30)</f>
        <v>20.454510309486363</v>
      </c>
      <c r="K18" t="s">
        <v>108</v>
      </c>
    </row>
    <row r="19" spans="1:11" x14ac:dyDescent="0.25">
      <c r="A19" s="20" t="s">
        <v>89</v>
      </c>
      <c r="B19">
        <v>7</v>
      </c>
      <c r="C19">
        <f t="shared" si="0"/>
        <v>9.9499999999999993</v>
      </c>
      <c r="D19">
        <f t="shared" si="1"/>
        <v>18.419329961691183</v>
      </c>
      <c r="E19">
        <f t="shared" si="2"/>
        <v>1.4806700383088156</v>
      </c>
      <c r="F19">
        <v>12</v>
      </c>
      <c r="H19" t="s">
        <v>79</v>
      </c>
      <c r="I19">
        <f>I13-3*SQRT(I13*(1-I16))</f>
        <v>1.4806700383088156</v>
      </c>
      <c r="J19" s="33">
        <f>I13-3*STDEV(B11:B30)</f>
        <v>-0.55451030948636415</v>
      </c>
      <c r="K19" t="s">
        <v>109</v>
      </c>
    </row>
    <row r="20" spans="1:11" x14ac:dyDescent="0.25">
      <c r="A20" s="20" t="s">
        <v>90</v>
      </c>
      <c r="B20">
        <v>10</v>
      </c>
      <c r="C20">
        <f t="shared" si="0"/>
        <v>9.9499999999999993</v>
      </c>
      <c r="D20">
        <f t="shared" si="1"/>
        <v>18.419329961691183</v>
      </c>
      <c r="E20">
        <f t="shared" si="2"/>
        <v>1.4806700383088156</v>
      </c>
      <c r="F20">
        <v>12</v>
      </c>
      <c r="K20" t="s">
        <v>107</v>
      </c>
    </row>
    <row r="21" spans="1:11" x14ac:dyDescent="0.25">
      <c r="A21" s="20" t="s">
        <v>91</v>
      </c>
      <c r="B21">
        <v>14</v>
      </c>
      <c r="C21">
        <f t="shared" si="0"/>
        <v>9.9499999999999993</v>
      </c>
      <c r="D21">
        <f t="shared" si="1"/>
        <v>18.419329961691183</v>
      </c>
      <c r="E21">
        <f t="shared" si="2"/>
        <v>1.4806700383088156</v>
      </c>
      <c r="F21">
        <v>12</v>
      </c>
    </row>
    <row r="22" spans="1:11" x14ac:dyDescent="0.25">
      <c r="A22" s="20" t="s">
        <v>92</v>
      </c>
      <c r="B22">
        <v>8</v>
      </c>
      <c r="C22">
        <f t="shared" si="0"/>
        <v>9.9499999999999993</v>
      </c>
      <c r="D22">
        <f t="shared" si="1"/>
        <v>18.419329961691183</v>
      </c>
      <c r="E22">
        <f t="shared" si="2"/>
        <v>1.4806700383088156</v>
      </c>
      <c r="F22">
        <v>12</v>
      </c>
    </row>
    <row r="23" spans="1:11" x14ac:dyDescent="0.25">
      <c r="A23" s="20" t="s">
        <v>93</v>
      </c>
      <c r="B23">
        <v>6</v>
      </c>
      <c r="C23">
        <f t="shared" si="0"/>
        <v>9.9499999999999993</v>
      </c>
      <c r="D23">
        <f t="shared" si="1"/>
        <v>18.419329961691183</v>
      </c>
      <c r="E23">
        <f t="shared" si="2"/>
        <v>1.4806700383088156</v>
      </c>
      <c r="F23">
        <v>12</v>
      </c>
    </row>
    <row r="24" spans="1:11" x14ac:dyDescent="0.25">
      <c r="A24" s="20" t="s">
        <v>95</v>
      </c>
      <c r="B24">
        <v>8</v>
      </c>
      <c r="C24">
        <f t="shared" si="0"/>
        <v>9.9499999999999993</v>
      </c>
      <c r="D24">
        <f t="shared" si="1"/>
        <v>18.419329961691183</v>
      </c>
      <c r="E24">
        <f t="shared" si="2"/>
        <v>1.4806700383088156</v>
      </c>
      <c r="F24">
        <v>12</v>
      </c>
    </row>
    <row r="25" spans="1:11" x14ac:dyDescent="0.25">
      <c r="A25" s="20" t="s">
        <v>94</v>
      </c>
      <c r="B25">
        <v>16</v>
      </c>
      <c r="C25">
        <f t="shared" si="0"/>
        <v>9.9499999999999993</v>
      </c>
      <c r="D25">
        <f t="shared" si="1"/>
        <v>18.419329961691183</v>
      </c>
      <c r="E25">
        <f t="shared" si="2"/>
        <v>1.4806700383088156</v>
      </c>
      <c r="F25">
        <v>12</v>
      </c>
    </row>
    <row r="26" spans="1:11" x14ac:dyDescent="0.25">
      <c r="A26" s="20" t="s">
        <v>96</v>
      </c>
      <c r="B26">
        <v>11</v>
      </c>
      <c r="C26">
        <f t="shared" si="0"/>
        <v>9.9499999999999993</v>
      </c>
      <c r="D26">
        <f t="shared" si="1"/>
        <v>18.419329961691183</v>
      </c>
      <c r="E26">
        <f t="shared" si="2"/>
        <v>1.4806700383088156</v>
      </c>
      <c r="F26">
        <v>12</v>
      </c>
    </row>
    <row r="27" spans="1:11" x14ac:dyDescent="0.25">
      <c r="A27" s="20" t="s">
        <v>97</v>
      </c>
      <c r="B27">
        <v>5</v>
      </c>
      <c r="C27">
        <f t="shared" si="0"/>
        <v>9.9499999999999993</v>
      </c>
      <c r="D27">
        <f t="shared" si="1"/>
        <v>18.419329961691183</v>
      </c>
      <c r="E27">
        <f t="shared" si="2"/>
        <v>1.4806700383088156</v>
      </c>
      <c r="F27">
        <v>12</v>
      </c>
    </row>
    <row r="28" spans="1:11" x14ac:dyDescent="0.25">
      <c r="A28" s="20" t="s">
        <v>98</v>
      </c>
      <c r="B28">
        <v>11</v>
      </c>
      <c r="C28">
        <f t="shared" si="0"/>
        <v>9.9499999999999993</v>
      </c>
      <c r="D28">
        <f t="shared" si="1"/>
        <v>18.419329961691183</v>
      </c>
      <c r="E28">
        <f t="shared" si="2"/>
        <v>1.4806700383088156</v>
      </c>
      <c r="F28">
        <v>12</v>
      </c>
    </row>
    <row r="29" spans="1:11" x14ac:dyDescent="0.25">
      <c r="A29" s="20" t="s">
        <v>99</v>
      </c>
      <c r="B29">
        <v>12</v>
      </c>
      <c r="C29">
        <f t="shared" si="0"/>
        <v>9.9499999999999993</v>
      </c>
      <c r="D29">
        <f t="shared" si="1"/>
        <v>18.419329961691183</v>
      </c>
      <c r="E29">
        <f t="shared" si="2"/>
        <v>1.4806700383088156</v>
      </c>
      <c r="F29">
        <v>12</v>
      </c>
    </row>
    <row r="30" spans="1:11" x14ac:dyDescent="0.25">
      <c r="A30" s="20" t="s">
        <v>100</v>
      </c>
      <c r="B30">
        <v>9</v>
      </c>
      <c r="C30">
        <f t="shared" si="0"/>
        <v>9.9499999999999993</v>
      </c>
      <c r="D30">
        <f t="shared" si="1"/>
        <v>18.419329961691183</v>
      </c>
      <c r="E30">
        <f t="shared" si="2"/>
        <v>1.4806700383088156</v>
      </c>
      <c r="F30">
        <v>12</v>
      </c>
    </row>
    <row r="31" spans="1:11" x14ac:dyDescent="0.25">
      <c r="A31" s="34" t="s">
        <v>80</v>
      </c>
      <c r="B31" s="32">
        <v>12</v>
      </c>
      <c r="C31" s="32">
        <f>$I$36</f>
        <v>5.95</v>
      </c>
      <c r="D31" s="32">
        <f>$I$41</f>
        <v>12.818591558682172</v>
      </c>
      <c r="E31" s="32">
        <v>0</v>
      </c>
      <c r="F31" s="32">
        <v>12</v>
      </c>
      <c r="G31" s="32" t="s">
        <v>103</v>
      </c>
      <c r="H31" s="32"/>
    </row>
    <row r="32" spans="1:11" x14ac:dyDescent="0.25">
      <c r="A32" s="20" t="s">
        <v>82</v>
      </c>
      <c r="B32">
        <v>5</v>
      </c>
      <c r="C32">
        <f t="shared" ref="C32:C50" si="3">$I$36</f>
        <v>5.95</v>
      </c>
      <c r="D32">
        <f t="shared" ref="D32:D50" si="4">$I$41</f>
        <v>12.818591558682172</v>
      </c>
      <c r="E32">
        <v>0</v>
      </c>
      <c r="F32">
        <v>12</v>
      </c>
    </row>
    <row r="33" spans="1:10" x14ac:dyDescent="0.25">
      <c r="A33" s="20" t="s">
        <v>83</v>
      </c>
      <c r="B33">
        <v>4</v>
      </c>
      <c r="C33">
        <f t="shared" si="3"/>
        <v>5.95</v>
      </c>
      <c r="D33">
        <f t="shared" si="4"/>
        <v>12.818591558682172</v>
      </c>
      <c r="E33">
        <v>0</v>
      </c>
      <c r="F33">
        <v>12</v>
      </c>
      <c r="H33" s="1" t="s">
        <v>105</v>
      </c>
    </row>
    <row r="34" spans="1:10" x14ac:dyDescent="0.25">
      <c r="A34" s="20" t="s">
        <v>84</v>
      </c>
      <c r="B34">
        <v>7</v>
      </c>
      <c r="C34">
        <f t="shared" si="3"/>
        <v>5.95</v>
      </c>
      <c r="D34">
        <f t="shared" si="4"/>
        <v>12.818591558682172</v>
      </c>
      <c r="E34">
        <v>0</v>
      </c>
      <c r="F34">
        <v>12</v>
      </c>
      <c r="H34" t="s">
        <v>66</v>
      </c>
      <c r="I34">
        <f>SUM(B31:B50)</f>
        <v>119</v>
      </c>
    </row>
    <row r="35" spans="1:10" x14ac:dyDescent="0.25">
      <c r="A35" s="20" t="s">
        <v>86</v>
      </c>
      <c r="B35">
        <v>3</v>
      </c>
      <c r="C35">
        <f t="shared" si="3"/>
        <v>5.95</v>
      </c>
      <c r="D35">
        <f t="shared" si="4"/>
        <v>12.818591558682172</v>
      </c>
      <c r="E35">
        <v>0</v>
      </c>
      <c r="F35">
        <v>12</v>
      </c>
      <c r="H35" t="s">
        <v>67</v>
      </c>
      <c r="I35">
        <f>COUNT(B25:E29)</f>
        <v>20</v>
      </c>
    </row>
    <row r="36" spans="1:10" x14ac:dyDescent="0.25">
      <c r="A36" s="20" t="s">
        <v>81</v>
      </c>
      <c r="B36">
        <v>7</v>
      </c>
      <c r="C36">
        <f t="shared" si="3"/>
        <v>5.95</v>
      </c>
      <c r="D36">
        <f t="shared" si="4"/>
        <v>12.818591558682172</v>
      </c>
      <c r="E36">
        <v>0</v>
      </c>
      <c r="F36">
        <v>12</v>
      </c>
      <c r="H36" t="s">
        <v>68</v>
      </c>
      <c r="I36">
        <f>AVERAGE(B31:B50)</f>
        <v>5.95</v>
      </c>
    </row>
    <row r="37" spans="1:10" x14ac:dyDescent="0.25">
      <c r="A37" s="20" t="s">
        <v>87</v>
      </c>
      <c r="B37">
        <v>5</v>
      </c>
      <c r="C37">
        <f t="shared" si="3"/>
        <v>5.95</v>
      </c>
      <c r="D37">
        <f t="shared" si="4"/>
        <v>12.818591558682172</v>
      </c>
      <c r="E37">
        <v>0</v>
      </c>
      <c r="F37">
        <v>12</v>
      </c>
      <c r="H37" t="s">
        <v>69</v>
      </c>
      <c r="I37">
        <v>50</v>
      </c>
    </row>
    <row r="38" spans="1:10" x14ac:dyDescent="0.25">
      <c r="A38" s="20" t="s">
        <v>88</v>
      </c>
      <c r="B38">
        <v>8</v>
      </c>
      <c r="C38">
        <f t="shared" si="3"/>
        <v>5.95</v>
      </c>
      <c r="D38">
        <f t="shared" si="4"/>
        <v>12.818591558682172</v>
      </c>
      <c r="E38">
        <v>0</v>
      </c>
      <c r="F38">
        <v>12</v>
      </c>
      <c r="H38" t="s">
        <v>70</v>
      </c>
      <c r="I38">
        <f>I35*I37</f>
        <v>1000</v>
      </c>
    </row>
    <row r="39" spans="1:10" x14ac:dyDescent="0.25">
      <c r="A39" s="20" t="s">
        <v>89</v>
      </c>
      <c r="B39">
        <v>4</v>
      </c>
      <c r="C39">
        <f t="shared" si="3"/>
        <v>5.95</v>
      </c>
      <c r="D39">
        <f t="shared" si="4"/>
        <v>12.818591558682172</v>
      </c>
      <c r="E39">
        <v>0</v>
      </c>
      <c r="F39">
        <v>12</v>
      </c>
      <c r="H39" t="s">
        <v>71</v>
      </c>
      <c r="I39">
        <f>I34/I38</f>
        <v>0.11899999999999999</v>
      </c>
    </row>
    <row r="40" spans="1:10" x14ac:dyDescent="0.25">
      <c r="A40" s="20" t="s">
        <v>90</v>
      </c>
      <c r="B40">
        <v>7</v>
      </c>
      <c r="C40">
        <f t="shared" si="3"/>
        <v>5.95</v>
      </c>
      <c r="D40">
        <f t="shared" si="4"/>
        <v>12.818591558682172</v>
      </c>
      <c r="E40">
        <v>0</v>
      </c>
      <c r="F40">
        <v>12</v>
      </c>
    </row>
    <row r="41" spans="1:10" x14ac:dyDescent="0.25">
      <c r="A41" s="20" t="s">
        <v>91</v>
      </c>
      <c r="B41">
        <v>11</v>
      </c>
      <c r="C41">
        <f t="shared" si="3"/>
        <v>5.95</v>
      </c>
      <c r="D41">
        <f t="shared" si="4"/>
        <v>12.818591558682172</v>
      </c>
      <c r="E41">
        <v>0</v>
      </c>
      <c r="F41">
        <v>12</v>
      </c>
      <c r="H41" t="s">
        <v>78</v>
      </c>
      <c r="I41">
        <f>I36+3*SQRT(I36*(1-I39))</f>
        <v>12.818591558682172</v>
      </c>
      <c r="J41" s="33">
        <f>I36+3*STDEV(B31:B50)</f>
        <v>14.004256801938894</v>
      </c>
    </row>
    <row r="42" spans="1:10" x14ac:dyDescent="0.25">
      <c r="A42" s="20" t="s">
        <v>92</v>
      </c>
      <c r="B42">
        <v>3</v>
      </c>
      <c r="C42">
        <f t="shared" si="3"/>
        <v>5.95</v>
      </c>
      <c r="D42">
        <f t="shared" si="4"/>
        <v>12.818591558682172</v>
      </c>
      <c r="E42">
        <v>0</v>
      </c>
      <c r="F42">
        <v>12</v>
      </c>
      <c r="H42" t="s">
        <v>79</v>
      </c>
      <c r="I42">
        <f>I36-3*SQRT(I36*(1-I39))</f>
        <v>-0.91859155868217268</v>
      </c>
      <c r="J42" s="33">
        <f>I36-3*STDEV(B31:B50)</f>
        <v>-2.1042568019388943</v>
      </c>
    </row>
    <row r="43" spans="1:10" x14ac:dyDescent="0.25">
      <c r="A43" s="20" t="s">
        <v>93</v>
      </c>
      <c r="B43">
        <v>2</v>
      </c>
      <c r="C43">
        <f t="shared" si="3"/>
        <v>5.95</v>
      </c>
      <c r="D43">
        <f t="shared" si="4"/>
        <v>12.818591558682172</v>
      </c>
      <c r="E43">
        <v>0</v>
      </c>
      <c r="F43">
        <v>12</v>
      </c>
    </row>
    <row r="44" spans="1:10" x14ac:dyDescent="0.25">
      <c r="A44" s="20" t="s">
        <v>95</v>
      </c>
      <c r="B44">
        <v>5</v>
      </c>
      <c r="C44">
        <f t="shared" si="3"/>
        <v>5.95</v>
      </c>
      <c r="D44">
        <f t="shared" si="4"/>
        <v>12.818591558682172</v>
      </c>
      <c r="E44">
        <v>0</v>
      </c>
      <c r="F44">
        <v>12</v>
      </c>
    </row>
    <row r="45" spans="1:10" x14ac:dyDescent="0.25">
      <c r="A45" s="20" t="s">
        <v>94</v>
      </c>
      <c r="B45">
        <v>9</v>
      </c>
      <c r="C45">
        <f t="shared" si="3"/>
        <v>5.95</v>
      </c>
      <c r="D45">
        <f t="shared" si="4"/>
        <v>12.818591558682172</v>
      </c>
      <c r="E45">
        <v>0</v>
      </c>
      <c r="F45">
        <v>12</v>
      </c>
    </row>
    <row r="46" spans="1:10" x14ac:dyDescent="0.25">
      <c r="A46" s="20" t="s">
        <v>96</v>
      </c>
      <c r="B46">
        <v>7</v>
      </c>
      <c r="C46">
        <f t="shared" si="3"/>
        <v>5.95</v>
      </c>
      <c r="D46">
        <f t="shared" si="4"/>
        <v>12.818591558682172</v>
      </c>
      <c r="E46">
        <v>0</v>
      </c>
      <c r="F46">
        <v>12</v>
      </c>
    </row>
    <row r="47" spans="1:10" x14ac:dyDescent="0.25">
      <c r="A47" s="20" t="s">
        <v>97</v>
      </c>
      <c r="B47">
        <v>4</v>
      </c>
      <c r="C47">
        <f t="shared" si="3"/>
        <v>5.95</v>
      </c>
      <c r="D47">
        <f t="shared" si="4"/>
        <v>12.818591558682172</v>
      </c>
      <c r="E47">
        <v>0</v>
      </c>
      <c r="F47">
        <v>12</v>
      </c>
    </row>
    <row r="48" spans="1:10" x14ac:dyDescent="0.25">
      <c r="A48" s="20" t="s">
        <v>98</v>
      </c>
      <c r="B48">
        <v>6</v>
      </c>
      <c r="C48">
        <f t="shared" si="3"/>
        <v>5.95</v>
      </c>
      <c r="D48">
        <f t="shared" si="4"/>
        <v>12.818591558682172</v>
      </c>
      <c r="E48">
        <v>0</v>
      </c>
      <c r="F48">
        <v>12</v>
      </c>
    </row>
    <row r="49" spans="1:6" x14ac:dyDescent="0.25">
      <c r="A49" s="20" t="s">
        <v>99</v>
      </c>
      <c r="B49">
        <v>7</v>
      </c>
      <c r="C49">
        <f t="shared" si="3"/>
        <v>5.95</v>
      </c>
      <c r="D49">
        <f t="shared" si="4"/>
        <v>12.818591558682172</v>
      </c>
      <c r="E49">
        <v>0</v>
      </c>
      <c r="F49">
        <v>12</v>
      </c>
    </row>
    <row r="50" spans="1:6" x14ac:dyDescent="0.25">
      <c r="A50" s="20" t="s">
        <v>100</v>
      </c>
      <c r="B50">
        <v>3</v>
      </c>
      <c r="C50">
        <f t="shared" si="3"/>
        <v>5.95</v>
      </c>
      <c r="D50">
        <f t="shared" si="4"/>
        <v>12.818591558682172</v>
      </c>
      <c r="E50">
        <v>0</v>
      </c>
      <c r="F50">
        <v>12</v>
      </c>
    </row>
    <row r="51" spans="1:6" x14ac:dyDescent="0.25">
      <c r="A51" s="20"/>
    </row>
    <row r="52" spans="1:6" x14ac:dyDescent="0.25">
      <c r="A52" s="20"/>
    </row>
    <row r="53" spans="1:6" x14ac:dyDescent="0.25">
      <c r="A53" s="20"/>
    </row>
    <row r="54" spans="1:6" x14ac:dyDescent="0.25">
      <c r="A54" s="20"/>
    </row>
    <row r="55" spans="1:6" x14ac:dyDescent="0.25">
      <c r="A55" s="20"/>
    </row>
    <row r="56" spans="1:6" x14ac:dyDescent="0.25">
      <c r="A56" s="20"/>
    </row>
    <row r="57" spans="1:6" x14ac:dyDescent="0.25">
      <c r="A57" s="20"/>
    </row>
    <row r="58" spans="1:6" x14ac:dyDescent="0.25">
      <c r="A58" s="20"/>
    </row>
    <row r="59" spans="1:6" x14ac:dyDescent="0.25">
      <c r="A59" s="20"/>
    </row>
    <row r="60" spans="1:6" x14ac:dyDescent="0.25">
      <c r="A60" s="20"/>
    </row>
    <row r="61" spans="1:6" x14ac:dyDescent="0.25">
      <c r="A61" s="20"/>
    </row>
    <row r="62" spans="1:6" x14ac:dyDescent="0.25">
      <c r="A62" s="20"/>
    </row>
    <row r="63" spans="1:6" x14ac:dyDescent="0.25">
      <c r="A63" s="20"/>
    </row>
    <row r="64" spans="1:6" x14ac:dyDescent="0.25">
      <c r="A64" s="20"/>
    </row>
  </sheetData>
  <pageMargins left="0.7" right="0.7" top="0.75" bottom="0.75" header="0.3" footer="0.3"/>
  <pageSetup paperSize="9" orientation="portrait" r:id="rId1"/>
  <ignoredErrors>
    <ignoredError sqref="J4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Planilha de Verificação</vt:lpstr>
      <vt:lpstr>Gráficos</vt:lpstr>
      <vt:lpstr>Histogramas</vt:lpstr>
      <vt:lpstr>Pareto</vt:lpstr>
      <vt:lpstr>Dispersão</vt:lpstr>
      <vt:lpstr>Execução</vt:lpstr>
      <vt:lpstr>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Silva</dc:creator>
  <cp:lastModifiedBy>Marcos Silva</cp:lastModifiedBy>
  <dcterms:created xsi:type="dcterms:W3CDTF">2014-05-30T18:11:55Z</dcterms:created>
  <dcterms:modified xsi:type="dcterms:W3CDTF">2016-05-20T04:23:28Z</dcterms:modified>
</cp:coreProperties>
</file>