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3\"/>
    </mc:Choice>
  </mc:AlternateContent>
  <xr:revisionPtr revIDLastSave="0" documentId="13_ncr:1_{C1ECEC6D-3D9E-493A-95DD-445EA0A25F34}" xr6:coauthVersionLast="47" xr6:coauthVersionMax="47" xr10:uidLastSave="{00000000-0000-0000-0000-000000000000}"/>
  <bookViews>
    <workbookView xWindow="5730" yWindow="3570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S44" i="1" s="1"/>
  <c r="A46" i="1"/>
  <c r="R46" i="1" s="1"/>
  <c r="P44" i="1" l="1"/>
  <c r="N44" i="1"/>
  <c r="Q44" i="1"/>
  <c r="R44" i="1"/>
  <c r="M44" i="1"/>
  <c r="S46" i="1"/>
  <c r="P46" i="1"/>
  <c r="M46" i="1"/>
  <c r="N46" i="1"/>
  <c r="Q46" i="1"/>
  <c r="S52" i="1"/>
  <c r="R52" i="1"/>
  <c r="Q52" i="1"/>
  <c r="P52" i="1"/>
  <c r="N52" i="1"/>
  <c r="M52" i="1"/>
  <c r="S51" i="1"/>
  <c r="R51" i="1"/>
  <c r="Q51" i="1"/>
  <c r="P51" i="1"/>
  <c r="N51" i="1"/>
  <c r="M51" i="1"/>
  <c r="S21" i="1"/>
  <c r="R21" i="1"/>
  <c r="Q21" i="1"/>
  <c r="P21" i="1"/>
  <c r="N21" i="1"/>
  <c r="M21" i="1"/>
  <c r="A41" i="1" l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747E1300-0237-4B4B-9086-4F6BB608D15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<sst xmlns="http://schemas.openxmlformats.org/spreadsheetml/2006/main" count="340" uniqueCount="296">
  <si>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</si>
  <si>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</si>
  <si>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</si>
  <si>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</si>
  <si>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</si>
  <si>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</si>
  <si>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</si>
  <si>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</si>
  <si>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</si>
  <si>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</si>
  <si>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</si>
  <si>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</si>
  <si>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</si>
  <si>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</si>
  <si>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</si>
  <si>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</si>
  <si>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</si>
  <si>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</si>
  <si>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</si>
  <si>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</si>
  <si>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</si>
  <si>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</si>
  <si>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</si>
  <si>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</si>
  <si>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</si>
  <si>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</si>
  <si>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</si>
  <si>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</si>
  <si>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</si>
  <si>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</si>
  <si>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</si>
  <si>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</si>
  <si>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</si>
  <si>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</si>
  <si>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</si>
  <si>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</si>
  <si>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</si>
  <si>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</si>
  <si>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</si>
  <si>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</si>
  <si>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</si>
  <si>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</si>
  <si>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</si>
  <si>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</si>
  <si>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</si>
  <si>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</si>
  <si>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</si>
  <si>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</si>
  <si>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</si>
  <si>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</si>
  <si>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</si>
  <si>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</si>
  <si>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</si>
  <si>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</si>
  <si>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</si>
  <si>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</si>
  <si>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</si>
  <si>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</si>
  <si>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</si>
  <si>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</si>
  <si>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</si>
  <si>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</si>
  <si>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</si>
  <si>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</si>
  <si>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</si>
  <si>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</si>
  <si>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</si>
  <si>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</si>
  <si>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</si>
  <si>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</si>
  <si>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</si>
  <si>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</si>
  <si>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</si>
  <si>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</si>
  <si>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</si>
  <si>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</si>
  <si>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</si>
  <si>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</si>
  <si>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</si>
  <si>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</si>
  <si>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</si>
  <si>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</si>
  <si>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</si>
  <si>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</si>
  <si>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</si>
  <si>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</si>
  <si>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</si>
  <si>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</si>
  <si>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</si>
  <si>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</si>
  <si>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</si>
  <si>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</si>
  <si>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</si>
  <si>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</si>
  <si>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</si>
  <si>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</si>
  <si>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</si>
  <si>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</si>
  <si>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</si>
  <si>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</si>
  <si>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</si>
  <si>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</si>
  <si>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</si>
  <si>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</si>
  <si>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</si>
  <si>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</si>
  <si>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</si>
  <si>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</si>
  <si>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</si>
  <si>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</si>
  <si>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</si>
  <si>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</si>
  <si>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</si>
  <si>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</si>
  <si>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</si>
  <si>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</si>
  <si>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</si>
  <si>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</si>
  <si>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</si>
  <si>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</si>
  <si>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</si>
  <si>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</si>
  <si>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</si>
  <si>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</si>
  <si>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</si>
  <si>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</si>
  <si>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</si>
  <si>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</si>
  <si>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</si>
  <si>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</si>
  <si>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</si>
  <si>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</si>
  <si>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</si>
  <si>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</si>
  <si>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</si>
  <si>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</si>
  <si>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</si>
  <si>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</si>
  <si>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</si>
  <si>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</si>
  <si>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</si>
  <si>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</si>
  <si>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</si>
  <si>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</si>
  <si>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</si>
  <si>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</si>
  <si>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</si>
  <si>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</si>
  <si>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</si>
  <si>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</si>
  <si>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</si>
  <si>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</si>
  <si>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</si>
  <si>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</si>
  <si>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</si>
  <si>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</si>
  <si>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</si>
  <si>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</si>
  <si>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</si>
  <si>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</si>
  <si>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</si>
  <si>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</si>
  <si>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</si>
  <si>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</si>
  <si>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</si>
  <si>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</si>
  <si>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</si>
  <si>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</si>
  <si>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</si>
  <si>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</si>
  <si>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</si>
  <si>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</si>
  <si>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</si>
  <si>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</si>
  <si>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</si>
  <si>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</si>
  <si>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</si>
  <si>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</si>
  <si>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</si>
  <si>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</si>
  <si>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</si>
  <si>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</si>
  <si>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</si>
  <si>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</si>
  <si>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</si>
  <si>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</si>
  <si>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</si>
  <si>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</si>
  <si>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</si>
  <si>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</si>
  <si>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</si>
  <si>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</si>
  <si>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</si>
  <si>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</si>
  <si>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</si>
  <si>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</si>
  <si>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</si>
  <si>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</si>
  <si>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</si>
  <si>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</si>
  <si>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</si>
  <si>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</si>
  <si>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</si>
  <si>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</si>
  <si>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</si>
  <si>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</si>
  <si>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</si>
  <si>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</si>
  <si>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</si>
  <si>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</si>
  <si>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</si>
  <si>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</si>
  <si>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</si>
  <si>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</si>
  <si>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</si>
  <si>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</si>
  <si>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</si>
  <si>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</si>
  <si>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</si>
  <si>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</si>
  <si>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</si>
  <si>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</si>
  <si>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</si>
  <si>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</si>
  <si>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</si>
  <si>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</si>
  <si>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</si>
  <si>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</si>
  <si>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</si>
  <si>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</si>
  <si>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</si>
  <si>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</si>
  <si>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</si>
  <si>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</si>
  <si>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</si>
  <si>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</si>
  <si>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</si>
  <si>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</si>
  <si>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</si>
  <si>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</si>
  <si>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</si>
  <si>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</si>
  <si>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</si>
  <si>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</si>
  <si>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</si>
  <si>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</si>
  <si>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</si>
  <si>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</si>
  <si>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</si>
  <si>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</si>
  <si>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</si>
  <si>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</si>
  <si>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</si>
  <si>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</si>
  <si>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</si>
  <si>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</si>
  <si>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</si>
  <si>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</si>
  <si>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</si>
  <si>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</si>
  <si>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</si>
  <si>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</si>
  <si>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</si>
  <si>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</si>
  <si>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</si>
  <si>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 POS Header</t>
  </si>
  <si>
    <t>HEADER 16P MICROFIT</t>
  </si>
  <si>
    <t>43045-1600</t>
  </si>
  <si>
    <t>WM4724-ND</t>
  </si>
  <si>
    <t>538-43045-1600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</si>
  <si>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</si>
  <si>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</si>
  <si>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</si>
  <si>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</si>
  <si>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</si>
  <si>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</si>
  <si>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</si>
  <si>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</si>
  <si>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</si>
  <si>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</si>
  <si>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</si>
  <si>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</si>
  <si>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</si>
  <si>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t>SP720APP</t>
  </si>
  <si>
    <t>TVS ARRAY ESD 14 INPUT 30V 16-DIP</t>
  </si>
  <si>
    <t>F2718-ND</t>
  </si>
  <si>
    <t>576-SP720APP</t>
  </si>
  <si>
    <r>
      <t>D2,D3,D4,D5,D6,D7,D9,D10,D11,D12,D18,</t>
    </r>
    <r>
      <rPr>
        <sz val="10"/>
        <color rgb="FF0070C0"/>
        <rFont val="Liberation Sans"/>
      </rPr>
      <t>D20</t>
    </r>
  </si>
  <si>
    <t>C1,C3,C5,C7,C9,C13,C15,C21,C22,C29</t>
  </si>
  <si>
    <t>IC2,IC3,IC5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</si>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</sst>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37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4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187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288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205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280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242</v>
      </c>
      <c r="C10" s="3" t="s">
        <v>243</v>
      </c>
      <c r="D10" s="3" t="s">
        <v>245</v>
      </c>
      <c r="E10" s="3" t="s">
        <v>11</v>
      </c>
      <c r="F10" s="3"/>
      <c r="G10" s="3" t="s">
        <v>9</v>
      </c>
      <c r="H10" s="3" t="s">
        <v>244</v>
      </c>
      <c r="I10" s="2" t="s">
        <v>247</v>
      </c>
      <c r="J10" s="31" t="s">
        <v>246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219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250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287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177</v>
      </c>
      <c r="C21" s="3" t="s">
        <v>265</v>
      </c>
      <c r="D21" s="3" t="s">
        <v>266</v>
      </c>
      <c r="E21" s="3"/>
      <c r="F21" s="3"/>
      <c r="G21" s="3" t="s">
        <v>179</v>
      </c>
      <c r="H21" s="22" t="s">
        <v>267</v>
      </c>
      <c r="I21" s="25" t="s">
        <v>268</v>
      </c>
      <c r="J21" s="2" t="s">
        <v>269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188</v>
      </c>
      <c r="C22" s="3" t="s">
        <v>178</v>
      </c>
      <c r="D22" s="3" t="s">
        <v>190</v>
      </c>
      <c r="E22" s="3"/>
      <c r="F22" s="3"/>
      <c r="G22" s="3" t="s">
        <v>192</v>
      </c>
      <c r="H22" s="22" t="s">
        <v>193</v>
      </c>
      <c r="I22" s="25" t="s">
        <v>198</v>
      </c>
      <c r="J22" s="2" t="s">
        <v>197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188</v>
      </c>
      <c r="C23" s="3" t="s">
        <v>189</v>
      </c>
      <c r="D23" s="3" t="s">
        <v>191</v>
      </c>
      <c r="E23" s="3"/>
      <c r="F23" s="3"/>
      <c r="G23" s="3" t="s">
        <v>192</v>
      </c>
      <c r="H23" s="22" t="s">
        <v>194</v>
      </c>
      <c r="I23" s="25" t="s">
        <v>196</v>
      </c>
      <c r="J23" s="2" t="s">
        <v>195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248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171</v>
      </c>
      <c r="C26" s="3" t="s">
        <v>172</v>
      </c>
      <c r="D26" s="3" t="s">
        <v>173</v>
      </c>
      <c r="E26" s="3" t="s">
        <v>174</v>
      </c>
      <c r="F26" s="3"/>
      <c r="G26" s="3" t="s">
        <v>20</v>
      </c>
      <c r="H26" s="3" t="s">
        <v>175</v>
      </c>
      <c r="I26" s="24" t="s">
        <v>185</v>
      </c>
      <c r="J26" s="2" t="s">
        <v>176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7" t="s">
        <v>223</v>
      </c>
      <c r="C27" s="3" t="s">
        <v>224</v>
      </c>
      <c r="D27" s="3" t="s">
        <v>225</v>
      </c>
      <c r="E27" s="3" t="s">
        <v>182</v>
      </c>
      <c r="F27" s="3"/>
      <c r="G27" s="3" t="s">
        <v>20</v>
      </c>
      <c r="H27" s="3" t="s">
        <v>226</v>
      </c>
      <c r="I27" s="25" t="s">
        <v>228</v>
      </c>
      <c r="J27" s="2" t="s">
        <v>227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199</v>
      </c>
      <c r="C28" s="3" t="s">
        <v>181</v>
      </c>
      <c r="D28" s="3" t="s">
        <v>180</v>
      </c>
      <c r="E28" s="3" t="s">
        <v>182</v>
      </c>
      <c r="F28" s="3"/>
      <c r="G28" s="3" t="s">
        <v>20</v>
      </c>
      <c r="H28" s="3" t="s">
        <v>183</v>
      </c>
      <c r="I28" s="25" t="s">
        <v>186</v>
      </c>
      <c r="J28" s="2" t="s">
        <v>184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200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241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21</v>
      </c>
      <c r="B32" s="4" t="s">
        <v>282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201</v>
      </c>
      <c r="K32" s="5">
        <v>0.06</v>
      </c>
      <c r="L32" s="5">
        <v>0.11</v>
      </c>
      <c r="M32" s="6">
        <f t="shared" ref="M32:M39" si="8">K32*A32</f>
        <v>1.26</v>
      </c>
      <c r="N32" s="6">
        <f t="shared" ref="N32:N39" si="9">L32*A32</f>
        <v>2.31</v>
      </c>
      <c r="O32" s="4"/>
      <c r="P32" s="4" t="str">
        <f t="shared" ref="P32:P41" si="10">IF(NOT(I32=""),A32&amp;","&amp;I32,"")</f>
        <v>21,1.00KXBK-ND</v>
      </c>
      <c r="Q32" t="str">
        <f t="shared" ref="Q32:Q39" si="11">"Resistor - " &amp; A32&amp;"x "&amp;C32</f>
        <v>Resistor - 21x 1k</v>
      </c>
      <c r="R32" t="str">
        <f t="shared" ref="R32:R41" si="12">IF(NOT(J32=""),J32&amp;"|"&amp;A32,"")</f>
        <v>603-MFR-25FBF52-1K|21</v>
      </c>
      <c r="S32" t="str">
        <f t="shared" ref="S32:S41" si="13">H32&amp;" "&amp;A32</f>
        <v>MFR-25FBF52-1K 21</v>
      </c>
    </row>
    <row r="33" spans="1:19" ht="16.5" thickBot="1">
      <c r="A33" s="17">
        <f>LEN(B33)-LEN(SUBSTITUTE(B33,",",""))+1</f>
        <v>6</v>
      </c>
      <c r="B33" s="11" t="s">
        <v>252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75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281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279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220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249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251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221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263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229</v>
      </c>
      <c r="C42" s="3" t="s">
        <v>230</v>
      </c>
      <c r="D42" s="3" t="s">
        <v>231</v>
      </c>
      <c r="E42" s="3" t="s">
        <v>232</v>
      </c>
      <c r="F42" s="3"/>
      <c r="G42" s="3" t="s">
        <v>38</v>
      </c>
      <c r="H42" s="3" t="s">
        <v>230</v>
      </c>
      <c r="I42" s="29" t="s">
        <v>233</v>
      </c>
      <c r="J42" s="2" t="s">
        <v>234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235</v>
      </c>
      <c r="Q42" t="s">
        <v>236</v>
      </c>
      <c r="R42" t="s">
        <v>237</v>
      </c>
      <c r="S42" t="s">
        <v>238</v>
      </c>
    </row>
    <row r="43" spans="1:19" ht="26.25" thickBot="1">
      <c r="A43" s="17">
        <f t="shared" si="16"/>
        <v>1</v>
      </c>
      <c r="B43" s="20" t="s">
        <v>210</v>
      </c>
      <c r="C43" s="3" t="s">
        <v>202</v>
      </c>
      <c r="D43" s="3" t="s">
        <v>203</v>
      </c>
      <c r="E43" s="3" t="s">
        <v>204</v>
      </c>
      <c r="F43" s="3"/>
      <c r="G43" s="3" t="s">
        <v>58</v>
      </c>
      <c r="H43" s="3" t="s">
        <v>207</v>
      </c>
      <c r="I43" s="26" t="s">
        <v>208</v>
      </c>
      <c r="J43" s="2" t="s">
        <v>209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290</v>
      </c>
      <c r="C44" s="3" t="s">
        <v>291</v>
      </c>
      <c r="D44" s="3" t="s">
        <v>292</v>
      </c>
      <c r="E44" s="3" t="s">
        <v>293</v>
      </c>
      <c r="F44" s="3"/>
      <c r="G44" s="3" t="s">
        <v>58</v>
      </c>
      <c r="H44" s="34" t="s">
        <v>290</v>
      </c>
      <c r="I44" s="35" t="s">
        <v>294</v>
      </c>
      <c r="J44" s="36" t="s">
        <v>295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3</v>
      </c>
      <c r="B45" s="11" t="s">
        <v>289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119</v>
      </c>
      <c r="C46" s="12" t="s">
        <v>283</v>
      </c>
      <c r="D46" s="3" t="s">
        <v>284</v>
      </c>
      <c r="E46" s="3" t="s">
        <v>232</v>
      </c>
      <c r="F46" s="12"/>
      <c r="G46" s="12" t="s">
        <v>146</v>
      </c>
      <c r="H46" s="12" t="s">
        <v>283</v>
      </c>
      <c r="I46" s="12" t="s">
        <v>285</v>
      </c>
      <c r="J46" s="2" t="s">
        <v>286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204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214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216</v>
      </c>
      <c r="C50" s="12" t="s">
        <v>217</v>
      </c>
      <c r="D50" s="3" t="s">
        <v>215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211</v>
      </c>
      <c r="C51" s="12" t="s">
        <v>270</v>
      </c>
      <c r="D51" s="3" t="s">
        <v>271</v>
      </c>
      <c r="E51" s="3"/>
      <c r="F51" s="12"/>
      <c r="G51" s="12" t="s">
        <v>179</v>
      </c>
      <c r="H51" s="12" t="s">
        <v>272</v>
      </c>
      <c r="I51" s="12" t="s">
        <v>273</v>
      </c>
      <c r="J51" s="2" t="s">
        <v>274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212</v>
      </c>
      <c r="C52" s="12" t="s">
        <v>213</v>
      </c>
      <c r="D52" s="3" t="s">
        <v>275</v>
      </c>
      <c r="E52" s="3"/>
      <c r="F52" s="12"/>
      <c r="G52" s="12" t="s">
        <v>179</v>
      </c>
      <c r="H52" s="12" t="s">
        <v>276</v>
      </c>
      <c r="I52" s="12" t="s">
        <v>277</v>
      </c>
      <c r="J52" s="2" t="s">
        <v>278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7"/>
      <c r="G54" s="4"/>
      <c r="H54" s="32" t="s">
        <v>66</v>
      </c>
      <c r="I54" s="33"/>
      <c r="J54" s="28"/>
      <c r="K54" s="1" t="s">
        <v>64</v>
      </c>
      <c r="L54" s="1"/>
      <c r="M54" s="10">
        <f>SUM(M3:M52)</f>
        <v>112.01000000000002</v>
      </c>
      <c r="N54" s="10">
        <f>SUM(N3:N52)</f>
        <v>130.03100000000001</v>
      </c>
      <c r="O54" s="9" t="s">
        <v>65</v>
      </c>
    </row>
    <row r="58" spans="1:19">
      <c r="B58" t="s">
        <v>206</v>
      </c>
    </row>
    <row r="59" spans="1:19">
      <c r="B59" t="s">
        <v>240</v>
      </c>
    </row>
    <row r="60" spans="1:19">
      <c r="B60" t="s">
        <v>218</v>
      </c>
    </row>
    <row r="61" spans="1:19">
      <c r="B61" t="s">
        <v>239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2024-11-12T12:13:43Z</dcterms:modified>
</cp:coreProperties>
</file>