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G:\My Drive\Data Wrangling MOOC\01 Course 1\04 Week 4\Assessments\"/>
    </mc:Choice>
  </mc:AlternateContent>
  <xr:revisionPtr revIDLastSave="0" documentId="13_ncr:1_{04591036-3301-42A5-8364-F844059F5BE8}" xr6:coauthVersionLast="45" xr6:coauthVersionMax="45" xr10:uidLastSave="{00000000-0000-0000-0000-000000000000}"/>
  <bookViews>
    <workbookView xWindow="28680" yWindow="-120" windowWidth="29040" windowHeight="15840" xr2:uid="{00000000-000D-0000-FFFF-FFFF00000000}"/>
  </bookViews>
  <sheets>
    <sheet name="Instructions" sheetId="4" r:id="rId1"/>
    <sheet name="HR Wages" sheetId="1" r:id="rId2"/>
  </sheets>
  <externalReferences>
    <externalReference r:id="rId3"/>
  </externalReferences>
  <definedNames>
    <definedName name="_xlnm._FilterDatabase" localSheetId="1" hidden="1">'HR Wages'!$A$13:$M$33</definedName>
    <definedName name="Department" localSheetId="0">'[1]HR Wages'!$E$13:$E$47</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 localSheetId="0">'[1]HR Wages'!#REF!</definedName>
    <definedName name="Overtime">'HR Wages'!#REF!</definedName>
    <definedName name="Overtime_Rate" localSheetId="0">'[1]HR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7" i="4" l="1"/>
  <c r="P41" i="4"/>
  <c r="K4" i="1" l="1"/>
  <c r="K5" i="1"/>
  <c r="K6" i="1"/>
  <c r="K7" i="1"/>
  <c r="K8" i="1"/>
  <c r="K9" i="1"/>
  <c r="K10" i="1"/>
  <c r="J5" i="1"/>
  <c r="J6" i="1"/>
  <c r="J7" i="1"/>
  <c r="J8" i="1"/>
  <c r="J9" i="1"/>
  <c r="J10" i="1"/>
  <c r="J4" i="1"/>
  <c r="I10" i="1" l="1"/>
  <c r="K21" i="1"/>
  <c r="K29" i="1"/>
  <c r="K17" i="1"/>
  <c r="K38" i="1"/>
  <c r="K40" i="1"/>
  <c r="K36" i="1"/>
  <c r="K19" i="1"/>
  <c r="K14" i="1"/>
  <c r="K37" i="1"/>
  <c r="K39" i="1"/>
  <c r="K28" i="1"/>
  <c r="K42" i="1"/>
  <c r="K46" i="1"/>
  <c r="K20" i="1"/>
  <c r="K18" i="1"/>
  <c r="K44" i="1"/>
  <c r="K35" i="1"/>
  <c r="K26" i="1"/>
  <c r="K47" i="1"/>
  <c r="K24" i="1"/>
  <c r="K45" i="1"/>
  <c r="K25" i="1"/>
  <c r="K22" i="1"/>
  <c r="K31" i="1"/>
  <c r="K34" i="1"/>
  <c r="K27" i="1"/>
  <c r="K15" i="1"/>
  <c r="K16" i="1"/>
  <c r="K41" i="1"/>
  <c r="K43" i="1"/>
  <c r="K30" i="1"/>
  <c r="K33" i="1"/>
  <c r="K32" i="1"/>
  <c r="K13" i="1"/>
  <c r="K23" i="1"/>
  <c r="I5" i="1"/>
  <c r="I6" i="1"/>
  <c r="I7" i="1"/>
  <c r="I8" i="1"/>
  <c r="I9" i="1"/>
  <c r="I4" i="1"/>
  <c r="J48" i="1"/>
  <c r="F48" i="1"/>
  <c r="B10" i="1" l="1"/>
  <c r="K48" i="1"/>
  <c r="H29" i="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<sst xmlns="http://schemas.openxmlformats.org/spreadsheetml/2006/main" count="256" uniqueCount="179">
  <si>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</si>
  <si>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</si>
  <si>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</si>
  <si>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</si>
  <si>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</si>
  <si>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</si>
  <si>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</si>
  <si>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</si>
  <si>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</si>
  <si>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</si>
  <si>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</si>
  <si>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</si>
  <si>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</si>
  <si>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</si>
  <si>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</si>
  <si>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</si>
  <si>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</si>
  <si>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</si>
  <si>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</si>
  <si>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</si>
  <si>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</si>
  <si>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</si>
  <si>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</si>
  <si>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</si>
  <si>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</si>
  <si>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</si>
  <si>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</si>
  <si>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</si>
  <si>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</si>
  <si>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</si>
  <si>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</si>
  <si>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</si>
  <si>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</si>
  <si>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</si>
  <si>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</si>
  <si>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</si>
  <si>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</si>
  <si>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</si>
  <si>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</si>
  <si>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</si>
  <si>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</si>
  <si>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</si>
  <si>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</si>
  <si>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</si>
  <si>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</si>
  <si>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</si>
  <si>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</si>
  <si>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</si>
  <si>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</si>
  <si>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</si>
  <si>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</si>
  <si>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</si>
  <si>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</si>
  <si>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</si>
  <si>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</si>
  <si>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</si>
  <si>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</si>
  <si>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</si>
  <si>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</si>
  <si>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</si>
  <si>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</si>
  <si>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</si>
  <si>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</si>
  <si>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</si>
  <si>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</si>
  <si>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</si>
  <si>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</si>
  <si>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</si>
  <si>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</si>
  <si>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</si>
  <si>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</si>
  <si>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</si>
  <si>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</si>
  <si>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</si>
  <si>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</si>
  <si>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</si>
  <si>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</si>
  <si>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</si>
  <si>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</si>
  <si>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</si>
  <si>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</si>
  <si>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</si>
  <si>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</si>
  <si>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</si>
  <si>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</si>
  <si>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</si>
  <si>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</si>
  <si>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</si>
  <si>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</si>
  <si>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</si>
  <si>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</si>
  <si>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</si>
  <si>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</si>
  <si>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</si>
  <si>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</si>
  <si>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</si>
  <si>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</si>
  <si>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</si>
  <si>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</si>
  <si>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</si>
  <si>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</si>
  <si>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</si>
  <si>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</si>
  <si>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</si>
  <si>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</si>
  <si>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</si>
  <si>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</si>
  <si>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</si>
  <si>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</si>
  <si>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</si>
  <si>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</si>
  <si>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</si>
  <si>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</si>
  <si>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</si>
  <si>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</si>
  <si>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</si>
  <si>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</si>
  <si>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</si>
  <si>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</si>
  <si>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</si>
  <si>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</si>
  <si>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</si>
  <si>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</si>
  <si>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</si>
  <si>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</si>
  <si>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</si>
  <si>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</si>
  <si>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</si>
  <si>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</si>
  <si>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</si>
  <si>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Total</t>
  </si>
  <si>
    <t>Staff Number</t>
  </si>
  <si>
    <t>Hours</t>
  </si>
  <si>
    <t>Pay</t>
  </si>
  <si>
    <t>Total Days Sick</t>
  </si>
  <si>
    <t>Total Leave Taken</t>
  </si>
  <si>
    <t>Marketing</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</si>
  <si>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</si>
  <si>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</si>
  <si>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</si>
  <si>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</si>
  <si>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</si>
  <si>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</si>
  <si>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</si>
  <si>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</si>
  <si>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</si>
  <si>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</si>
  <si>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</si>
  <si>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</si>
  <si>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</si>
  <si>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</si>
  <si>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</si>
  <si>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</si>
  <si>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</si>
  <si>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</si>
  <si>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</si>
  <si>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Excel Skills for Data Analytics and Visualization</t>
  </si>
  <si>
    <t>Course 1 — Excel Fundamentals for Data Analysis</t>
  </si>
  <si>
    <t>Week 4 Practice Challenge</t>
  </si>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</sst>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33">
    <xf numFmtId="0" fontId="0" fillId="0" borderId="0" xfId="0"/>
    <xf numFmtId="0" fontId="3" fillId="0" borderId="0" xfId="0" applyFont="1" applyFill="1" applyBorder="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Fill="1" applyBorder="1" applyAlignment="1">
      <alignment wrapText="1"/>
    </xf>
    <xf numFmtId="0" fontId="3" fillId="0" borderId="0" xfId="0" applyNumberFormat="1" applyFont="1" applyFill="1" applyBorder="1" applyAlignment="1">
      <alignment wrapText="1"/>
    </xf>
    <xf numFmtId="164" fontId="3" fillId="0" borderId="0" xfId="0" applyNumberFormat="1" applyFont="1" applyFill="1" applyBorder="1" applyAlignment="1">
      <alignment wrapText="1"/>
    </xf>
    <xf numFmtId="0" fontId="9" fillId="0" borderId="0" xfId="0" applyFont="1"/>
    <xf numFmtId="0" fontId="9" fillId="0" borderId="0" xfId="0" applyFont="1" applyAlignment="1"/>
    <xf numFmtId="0" fontId="9" fillId="0" borderId="0" xfId="0" applyFont="1" applyFill="1"/>
    <xf numFmtId="1" fontId="9" fillId="0" borderId="0" xfId="0" applyNumberFormat="1" applyFont="1"/>
    <xf numFmtId="0" fontId="11" fillId="0" borderId="0" xfId="0" applyFont="1" applyFill="1"/>
    <xf numFmtId="0" fontId="2" fillId="3" borderId="0" xfId="2"/>
    <xf numFmtId="0" fontId="10" fillId="0" borderId="0" xfId="0" applyFont="1"/>
    <xf numFmtId="0" fontId="10" fillId="0" borderId="0" xfId="0" applyFont="1" applyAlignment="1">
      <alignment horizontal="left"/>
    </xf>
    <xf numFmtId="0" fontId="0" fillId="0" borderId="0" xfId="0" applyFont="1"/>
    <xf numFmtId="0" fontId="3" fillId="0" borderId="0" xfId="0" applyFont="1" applyFill="1" applyAlignment="1">
      <alignment horizontal="left" wrapText="1"/>
    </xf>
    <xf numFmtId="0" fontId="3" fillId="0" borderId="0" xfId="0" applyFont="1" applyFill="1" applyAlignment="1">
      <alignment wrapText="1"/>
    </xf>
    <xf numFmtId="164" fontId="3" fillId="0" borderId="0" xfId="0" applyNumberFormat="1" applyFont="1" applyFill="1" applyAlignment="1">
      <alignment wrapText="1"/>
    </xf>
    <xf numFmtId="0" fontId="9" fillId="0" borderId="0" xfId="0" applyNumberFormat="1" applyFont="1"/>
    <xf numFmtId="1" fontId="0" fillId="0" borderId="0" xfId="0" applyNumberFormat="1" applyFont="1"/>
    <xf numFmtId="164" fontId="0" fillId="0" borderId="0" xfId="0" applyNumberFormat="1"/>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cellXfs>
  <cellStyles count="4">
    <cellStyle name="Accent2" xfId="2" builtinId="33"/>
    <cellStyle name="Normal" xfId="0" builtinId="0"/>
    <cellStyle name="Output" xfId="3" builtinId="21"/>
    <cellStyle name="Title" xfId="1" builtinId="15"/>
  </cellStyles>
  <dxfs count="29">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164" formatCode="&quot;$&quot;#,##0.0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2" name="Picture 1">
          <a:extLst>
            <a:ext uri="{FF2B5EF4-FFF2-40B4-BE49-F238E27FC236}">
              <a16:creationId xmlns:a16="http://schemas.microsoft.com/office/drawing/2014/main" id="{7F6CF5A9-E4DC-4A3D-98B7-996D61E5C6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1636" cy="168952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3" name="Picture 2">
          <a:extLst>
            <a:ext uri="{FF2B5EF4-FFF2-40B4-BE49-F238E27FC236}">
              <a16:creationId xmlns:a16="http://schemas.microsoft.com/office/drawing/2014/main" id="{5B48CF03-5FAC-433A-A8C2-ED99A9F76F38}"/>
            </a:ext>
          </a:extLst>
        </xdr:cNvPr>
        <xdr:cNvPicPr>
          <a:picLocks noChangeAspect="1"/>
        </xdr:cNvPicPr>
      </xdr:nvPicPr>
      <xdr:blipFill>
        <a:blip xmlns:r="http://schemas.openxmlformats.org/officeDocument/2006/relationships" r:embed="rId2"/>
        <a:stretch>
          <a:fillRect/>
        </a:stretch>
      </xdr:blipFill>
      <xdr:spPr>
        <a:xfrm>
          <a:off x="356395" y="8776493"/>
          <a:ext cx="9543790" cy="3035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238135</xdr:colOff>
      <xdr:row>1</xdr:row>
      <xdr:rowOff>47631</xdr:rowOff>
    </xdr:from>
    <xdr:to>
      <xdr:col>6</xdr:col>
      <xdr:colOff>161710</xdr:colOff>
      <xdr:row>10</xdr:row>
      <xdr:rowOff>110293</xdr:rowOff>
    </xdr:to>
    <mc:AlternateContent xmlns:mc="http://schemas.openxmlformats.org/markup-compatibility/2006" xmlns:sle15="http://schemas.microsoft.com/office/drawing/2012/slicer">
      <mc:Choice Requires="sle15">
        <xdr:graphicFrame macro="">
          <xdr:nvGraphicFramePr>
            <xdr:cNvPr id="2" name="Status">
              <a:extLst>
                <a:ext uri="{FF2B5EF4-FFF2-40B4-BE49-F238E27FC236}">
                  <a16:creationId xmlns:a16="http://schemas.microsoft.com/office/drawing/2014/main" id="{F59B2ED9-77A2-4480-B3B7-22C3F87E4C19}"/>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4376748" y="390531"/>
              <a:ext cx="1800000" cy="16200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1076323</xdr:colOff>
      <xdr:row>1</xdr:row>
      <xdr:rowOff>47631</xdr:rowOff>
    </xdr:from>
    <xdr:to>
      <xdr:col>4</xdr:col>
      <xdr:colOff>123598</xdr:colOff>
      <xdr:row>10</xdr:row>
      <xdr:rowOff>110293</xdr:rowOff>
    </xdr:to>
    <mc:AlternateContent xmlns:mc="http://schemas.openxmlformats.org/markup-compatibility/2006" xmlns:sle15="http://schemas.microsoft.com/office/drawing/2012/slicer">
      <mc:Choice Requires="sle15">
        <xdr:graphicFrame macro="">
          <xdr:nvGraphicFramePr>
            <xdr:cNvPr id="3" name="Department">
              <a:extLst>
                <a:ext uri="{FF2B5EF4-FFF2-40B4-BE49-F238E27FC236}">
                  <a16:creationId xmlns:a16="http://schemas.microsoft.com/office/drawing/2014/main" id="{2F2438C3-B8F1-4954-83CC-44208F5F730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462211" y="390531"/>
              <a:ext cx="1800000" cy="162000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1W4%20Practice%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HR Wages"/>
    </sheetNames>
    <sheetDataSet>
      <sheetData sheetId="0"/>
      <sheetData sheetId="1">
        <row r="13">
          <cell r="E13" t="str">
            <v>IT</v>
          </cell>
        </row>
        <row r="14">
          <cell r="E14" t="str">
            <v>Customer Service</v>
          </cell>
        </row>
        <row r="15">
          <cell r="E15" t="str">
            <v>Sales</v>
          </cell>
        </row>
        <row r="16">
          <cell r="E16" t="str">
            <v>Customer Service</v>
          </cell>
        </row>
        <row r="17">
          <cell r="E17" t="str">
            <v>Sales</v>
          </cell>
        </row>
        <row r="18">
          <cell r="E18" t="str">
            <v>Accounting</v>
          </cell>
        </row>
        <row r="19">
          <cell r="E19" t="str">
            <v>Sales</v>
          </cell>
        </row>
        <row r="20">
          <cell r="E20" t="str">
            <v>Customer Service</v>
          </cell>
        </row>
        <row r="21">
          <cell r="E21" t="str">
            <v>IT</v>
          </cell>
        </row>
        <row r="22">
          <cell r="E22" t="str">
            <v>Human Resources</v>
          </cell>
        </row>
        <row r="23">
          <cell r="E23" t="str">
            <v>Sales</v>
          </cell>
        </row>
        <row r="24">
          <cell r="E24" t="str">
            <v>Accounting</v>
          </cell>
        </row>
        <row r="25">
          <cell r="E25" t="str">
            <v>Sales</v>
          </cell>
        </row>
        <row r="26">
          <cell r="E26" t="str">
            <v>Sales</v>
          </cell>
        </row>
        <row r="27">
          <cell r="E27" t="str">
            <v>IT</v>
          </cell>
        </row>
        <row r="28">
          <cell r="E28" t="str">
            <v>Sales</v>
          </cell>
        </row>
        <row r="29">
          <cell r="E29" t="str">
            <v>Executive</v>
          </cell>
        </row>
        <row r="30">
          <cell r="E30" t="str">
            <v>Executive</v>
          </cell>
        </row>
        <row r="31">
          <cell r="E31" t="str">
            <v>Sales</v>
          </cell>
        </row>
        <row r="32">
          <cell r="E32" t="str">
            <v>Sales</v>
          </cell>
        </row>
        <row r="33">
          <cell r="E33" t="str">
            <v>IT</v>
          </cell>
        </row>
        <row r="34">
          <cell r="E34" t="str">
            <v>Sales</v>
          </cell>
        </row>
        <row r="35">
          <cell r="E35" t="str">
            <v>Sales</v>
          </cell>
        </row>
        <row r="36">
          <cell r="E36" t="str">
            <v>Human Resources</v>
          </cell>
        </row>
        <row r="37">
          <cell r="E37" t="str">
            <v>IT</v>
          </cell>
        </row>
        <row r="38">
          <cell r="E38" t="str">
            <v>Customer Service</v>
          </cell>
        </row>
        <row r="39">
          <cell r="E39" t="str">
            <v>Accounting</v>
          </cell>
        </row>
        <row r="40">
          <cell r="E40" t="str">
            <v>Sales</v>
          </cell>
        </row>
        <row r="41">
          <cell r="E41" t="str">
            <v>Accounting</v>
          </cell>
        </row>
        <row r="42">
          <cell r="E42" t="str">
            <v>Human Resources</v>
          </cell>
        </row>
        <row r="43">
          <cell r="E43" t="str">
            <v>Sales</v>
          </cell>
        </row>
        <row r="44">
          <cell r="E44" t="str">
            <v>Sales</v>
          </cell>
        </row>
        <row r="45">
          <cell r="E45" t="str">
            <v>Sales</v>
          </cell>
        </row>
        <row r="46">
          <cell r="E46" t="str">
            <v>Human Resources</v>
          </cell>
        </row>
        <row r="47">
          <cell r="E47" t="str">
            <v>Customer Service</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8EF59FD-F4B9-408F-8BE1-4170B025052B}"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C1BFFA3-0986-41BE-94C6-DCF2BC90B547}"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AEC252CF-4C73-40D1-A1A7-17D31737B320}" cache="Slicer_Status" caption="Status" style="SlicerStyleDark3" rowHeight="241300"/>
  <slicer name="Department" xr10:uid="{749A7D02-D0EB-44A4-A67A-243C96D7399E}" cache="Slicer_Department" caption="Department" startItem="3"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EEE2FF-DB73-46CB-B744-C16C196992FB}" name="tblStaff" displayName="tblStaff" ref="A12:K48" totalsRowCount="1" headerRowDxfId="28" dataDxfId="27">
  <autoFilter ref="A12:K47" xr:uid="{9BACF07F-0803-4DA0-B0EC-881D6FBF68F4}">
    <filterColumn colId="1">
      <filters>
        <filter val="Full Time"/>
      </filters>
    </filterColumn>
    <filterColumn colId="4">
      <filters>
        <filter val="IT"/>
      </filters>
    </filterColumn>
  </autoFilter>
  <sortState xmlns:xlrd2="http://schemas.microsoft.com/office/spreadsheetml/2017/richdata2" ref="A13:K47">
    <sortCondition descending="1" ref="K12:K47"/>
  </sortState>
  <tableColumns count="11">
    <tableColumn id="1" xr3:uid="{C35B5D82-3558-44FE-970A-0F3476CA24B7}" name="Emp ID" totalsRowLabel="Total" dataDxfId="26" totalsRowDxfId="25"/>
    <tableColumn id="2" xr3:uid="{797BE8FB-9E9D-485C-A35D-106883EBC541}" name="Status" dataDxfId="24" totalsRowDxfId="23"/>
    <tableColumn id="3" xr3:uid="{13221034-3841-40AA-A04D-7A19163827B0}" name="Full Name" dataDxfId="22" totalsRowDxfId="21"/>
    <tableColumn id="4" xr3:uid="{3FD608D9-47FE-4BC3-902A-C4B4A1D9F9B2}" name="Email" dataDxfId="20" totalsRowDxfId="19"/>
    <tableColumn id="5" xr3:uid="{CF6F7E31-CFC3-4C7C-AE9B-87DBE6863069}" name="Department" dataDxfId="18" totalsRowDxfId="17"/>
    <tableColumn id="8" xr3:uid="{2CB00DCB-B4C3-44A9-BB6A-BC12E828F143}" name="Days Sick" totalsRowFunction="sum" dataDxfId="16" totalsRowDxfId="15"/>
    <tableColumn id="9" xr3:uid="{B2876074-8B08-48F3-9410-3BBB07781300}" name="Leave Taken" dataDxfId="14" totalsRowDxfId="13"/>
    <tableColumn id="10" xr3:uid="{9DD843AF-8895-430B-AA81-C96040B1F1DE}" name="Leave Available" totalsRowFunction="sum" dataDxfId="12" totalsRowDxfId="11">
      <calculatedColumnFormula>Leave_Allowance-G13</calculatedColumnFormula>
    </tableColumn>
    <tableColumn id="11" xr3:uid="{637C0830-0E45-41BD-8BA5-6D2408B4C2B2}" name="Hours" dataDxfId="10" totalsRowDxfId="9"/>
    <tableColumn id="6" xr3:uid="{718A3FBF-3E27-421F-8723-095C66227FD0}" name="Hourly Rate" totalsRowFunction="average" dataDxfId="8" totalsRowDxfId="7"/>
    <tableColumn id="12" xr3:uid="{523C1828-4B1C-405C-82EA-C0801F572000}" name="Pay" totalsRowFunction="sum" dataDxfId="6" totalsRowDxfId="5">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9FF78F-AE4E-40FF-BBF7-4ED4EF0FBD14}" name="tblSummary" displayName="tblSummary" ref="H3:K10" totalsRowShown="0" headerRowDxfId="4" dataDxfId="3">
  <autoFilter ref="H3:K10" xr:uid="{050F44CE-5D28-49D9-B355-656A38B42A49}"/>
  <tableColumns count="4">
    <tableColumn id="1" xr3:uid="{D4F1D8B1-273A-46CF-95CD-B05159E01BEF}" name="Departments"/>
    <tableColumn id="2" xr3:uid="{184A1100-86B5-46DF-9467-A8AA12E7BAEF}" name="Staff Number" dataDxfId="2">
      <calculatedColumnFormula>COUNTIFS(Department,H4)</calculatedColumnFormula>
    </tableColumn>
    <tableColumn id="3" xr3:uid="{07EB450A-92E1-4E5F-BBC4-A5349A9C54DD}" name="Total Days Sick" dataDxfId="1">
      <calculatedColumnFormula>SUMIFS(tblStaff[Days Sick],Department,$H4)</calculatedColumnFormula>
    </tableColumn>
    <tableColumn id="4" xr3:uid="{12C73DCA-E33C-41B1-80D6-BDC7F3772A9E}" name="Total Leave Taken" dataDxfId="0">
      <calculatedColumnFormula>SUMIFS(tblStaff[Leave Taken],Department,$H4)</calculatedColumnFormula>
    </tableColumn>
  </tableColumns>
  <tableStyleInfo name="TableStyleMedium18"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672C-D744-4F1D-96F8-E2355C90F494}">
  <dimension ref="B2:P49"/>
  <sheetViews>
    <sheetView showGridLines="0" tabSelected="1" zoomScale="120" zoomScaleNormal="120" workbookViewId="0">
      <selection activeCell="I5" sqref="I5:P5"/>
    </sheetView>
  </sheetViews>
  <sheetFormatPr defaultRowHeight="15" x14ac:dyDescent="0.25"/>
  <cols>
    <col min="1" max="1" width="5.28515625" customWidth="1"/>
    <col min="2" max="2" width="4.42578125" style="3" customWidth="1"/>
    <col min="8" max="8" width="12.5703125" customWidth="1"/>
    <col min="15" max="15" width="22.42578125" customWidth="1"/>
    <col min="16" max="16" width="9.28515625" style="3" customWidth="1"/>
  </cols>
  <sheetData>
    <row r="2" spans="2:16" ht="31.5" x14ac:dyDescent="0.5">
      <c r="I2" s="31" t="s">
        <v>156</v>
      </c>
      <c r="J2" s="31"/>
      <c r="K2" s="31"/>
      <c r="L2" s="31"/>
      <c r="M2" s="31"/>
      <c r="N2" s="31"/>
      <c r="O2" s="31"/>
      <c r="P2" s="31"/>
    </row>
    <row r="3" spans="2:16" ht="21" x14ac:dyDescent="0.35">
      <c r="I3" s="32" t="s">
        <v>157</v>
      </c>
      <c r="J3" s="32"/>
      <c r="K3" s="32"/>
      <c r="L3" s="32"/>
      <c r="M3" s="32"/>
      <c r="N3" s="32"/>
      <c r="O3" s="32"/>
      <c r="P3" s="32"/>
    </row>
    <row r="4" spans="2:16" ht="17.649999999999999" customHeight="1" x14ac:dyDescent="0.25"/>
    <row r="5" spans="2:16" ht="21.4" customHeight="1" x14ac:dyDescent="0.25">
      <c r="I5" s="30" t="s">
        <v>158</v>
      </c>
      <c r="J5" s="30"/>
      <c r="K5" s="30"/>
      <c r="L5" s="30"/>
      <c r="M5" s="30"/>
      <c r="N5" s="30"/>
      <c r="O5" s="30"/>
      <c r="P5" s="30"/>
    </row>
    <row r="8" spans="2:16" ht="19.5" thickBot="1" x14ac:dyDescent="0.35">
      <c r="B8" s="5" t="s">
        <v>10</v>
      </c>
      <c r="C8" s="2"/>
      <c r="D8" s="2"/>
      <c r="E8" s="2"/>
      <c r="F8" s="2"/>
      <c r="G8" s="2"/>
      <c r="H8" s="2"/>
      <c r="I8" s="2"/>
      <c r="J8" s="2"/>
      <c r="K8" s="2"/>
      <c r="L8" s="2"/>
      <c r="M8" s="2"/>
      <c r="N8" s="2"/>
      <c r="O8" s="2"/>
      <c r="P8" s="27"/>
    </row>
    <row r="9" spans="2:16" ht="19.350000000000001" customHeight="1" x14ac:dyDescent="0.25">
      <c r="B9" t="s">
        <v>159</v>
      </c>
    </row>
    <row r="10" spans="2:16" ht="8.25" customHeight="1" x14ac:dyDescent="0.25"/>
    <row r="11" spans="2:16" x14ac:dyDescent="0.25">
      <c r="B11" s="3" t="s">
        <v>128</v>
      </c>
      <c r="C11" t="s">
        <v>139</v>
      </c>
    </row>
    <row r="12" spans="2:16" x14ac:dyDescent="0.25">
      <c r="B12" s="3" t="s">
        <v>11</v>
      </c>
      <c r="C12" t="s">
        <v>160</v>
      </c>
    </row>
    <row r="13" spans="2:16" ht="8.25" customHeight="1" x14ac:dyDescent="0.25"/>
    <row r="14" spans="2:16" x14ac:dyDescent="0.25">
      <c r="B14" s="3" t="s">
        <v>127</v>
      </c>
      <c r="C14" t="s">
        <v>161</v>
      </c>
    </row>
    <row r="15" spans="2:16" x14ac:dyDescent="0.25">
      <c r="B15" s="3" t="s">
        <v>11</v>
      </c>
      <c r="C15" t="s">
        <v>162</v>
      </c>
    </row>
    <row r="16" spans="2:16" ht="8.25" customHeight="1" x14ac:dyDescent="0.25"/>
    <row r="17" spans="2:16" x14ac:dyDescent="0.25">
      <c r="B17" s="3" t="s">
        <v>118</v>
      </c>
      <c r="C17" t="s">
        <v>163</v>
      </c>
    </row>
    <row r="18" spans="2:16" ht="8.25" customHeight="1" x14ac:dyDescent="0.25"/>
    <row r="19" spans="2:16" x14ac:dyDescent="0.25">
      <c r="B19" s="3" t="s">
        <v>129</v>
      </c>
      <c r="C19" t="s">
        <v>164</v>
      </c>
    </row>
    <row r="20" spans="2:16" x14ac:dyDescent="0.25">
      <c r="B20" s="3" t="s">
        <v>11</v>
      </c>
      <c r="C20" t="s">
        <v>140</v>
      </c>
    </row>
    <row r="21" spans="2:16" x14ac:dyDescent="0.25">
      <c r="B21" s="3" t="s">
        <v>150</v>
      </c>
      <c r="C21" t="s">
        <v>165</v>
      </c>
    </row>
    <row r="22" spans="2:16" ht="8.25" customHeight="1" x14ac:dyDescent="0.25"/>
    <row r="23" spans="2:16" x14ac:dyDescent="0.25">
      <c r="B23" s="3" t="s">
        <v>155</v>
      </c>
      <c r="C23" t="s">
        <v>166</v>
      </c>
    </row>
    <row r="24" spans="2:16" x14ac:dyDescent="0.25">
      <c r="C24" t="s">
        <v>167</v>
      </c>
    </row>
    <row r="25" spans="2:16" ht="8.25" customHeight="1" x14ac:dyDescent="0.25"/>
    <row r="26" spans="2:16" x14ac:dyDescent="0.25">
      <c r="B26" s="3" t="s">
        <v>141</v>
      </c>
      <c r="C26" t="s">
        <v>168</v>
      </c>
      <c r="P26" s="28" t="s">
        <v>12</v>
      </c>
    </row>
    <row r="27" spans="2:16" ht="8.25" customHeight="1" x14ac:dyDescent="0.25"/>
    <row r="28" spans="2:16" x14ac:dyDescent="0.25">
      <c r="B28" s="3" t="s">
        <v>142</v>
      </c>
      <c r="C28" t="s">
        <v>169</v>
      </c>
      <c r="P28" s="28" t="s">
        <v>12</v>
      </c>
    </row>
    <row r="29" spans="2:16" x14ac:dyDescent="0.25">
      <c r="B29" s="3" t="s">
        <v>11</v>
      </c>
      <c r="C29" t="s">
        <v>170</v>
      </c>
      <c r="P29" s="28" t="s">
        <v>12</v>
      </c>
    </row>
    <row r="30" spans="2:16" ht="8.25" customHeight="1" x14ac:dyDescent="0.25"/>
    <row r="31" spans="2:16" x14ac:dyDescent="0.25">
      <c r="B31" s="3" t="s">
        <v>143</v>
      </c>
      <c r="C31" t="s">
        <v>171</v>
      </c>
    </row>
    <row r="32" spans="2:16" x14ac:dyDescent="0.25">
      <c r="B32" s="3" t="s">
        <v>11</v>
      </c>
      <c r="C32" t="s">
        <v>172</v>
      </c>
    </row>
    <row r="33" spans="2:16" ht="8.25" customHeight="1" x14ac:dyDescent="0.25"/>
    <row r="34" spans="2:16" x14ac:dyDescent="0.25">
      <c r="B34" s="3" t="s">
        <v>144</v>
      </c>
      <c r="C34" t="s">
        <v>173</v>
      </c>
    </row>
    <row r="35" spans="2:16" ht="8.25" customHeight="1" x14ac:dyDescent="0.25"/>
    <row r="36" spans="2:16" x14ac:dyDescent="0.25">
      <c r="B36" s="3" t="s">
        <v>145</v>
      </c>
      <c r="C36" t="s">
        <v>174</v>
      </c>
    </row>
    <row r="37" spans="2:16" x14ac:dyDescent="0.25">
      <c r="B37" s="3" t="s">
        <v>11</v>
      </c>
      <c r="C37" t="s">
        <v>175</v>
      </c>
    </row>
    <row r="38" spans="2:16" ht="8.25" customHeight="1" x14ac:dyDescent="0.25"/>
    <row r="39" spans="2:16" x14ac:dyDescent="0.25">
      <c r="B39" s="3" t="s">
        <v>146</v>
      </c>
      <c r="C39" t="s">
        <v>147</v>
      </c>
    </row>
    <row r="40" spans="2:16" ht="8.25" customHeight="1" x14ac:dyDescent="0.25"/>
    <row r="41" spans="2:16" x14ac:dyDescent="0.25">
      <c r="B41" s="3" t="s">
        <v>148</v>
      </c>
      <c r="C41" t="s">
        <v>176</v>
      </c>
      <c r="O41" s="29">
        <v>32853.4</v>
      </c>
      <c r="P41" s="3">
        <f>IF(O41=0,0,IF(O41=32853.4,1,2))</f>
        <v>1</v>
      </c>
    </row>
    <row r="42" spans="2:16" x14ac:dyDescent="0.25">
      <c r="B42" s="3" t="s">
        <v>11</v>
      </c>
      <c r="C42" t="s">
        <v>151</v>
      </c>
    </row>
    <row r="43" spans="2:16" ht="8.25" customHeight="1" x14ac:dyDescent="0.25"/>
    <row r="44" spans="2:16" x14ac:dyDescent="0.25">
      <c r="B44" s="3" t="s">
        <v>152</v>
      </c>
      <c r="C44" t="s">
        <v>177</v>
      </c>
    </row>
    <row r="45" spans="2:16" x14ac:dyDescent="0.25">
      <c r="B45" s="3" t="s">
        <v>11</v>
      </c>
      <c r="C45" t="s">
        <v>149</v>
      </c>
    </row>
    <row r="46" spans="2:16" ht="8.25" customHeight="1" x14ac:dyDescent="0.25"/>
    <row r="47" spans="2:16" x14ac:dyDescent="0.25">
      <c r="B47" s="3" t="s">
        <v>153</v>
      </c>
      <c r="C47" t="s">
        <v>178</v>
      </c>
      <c r="O47" s="29">
        <v>91.47</v>
      </c>
      <c r="P47" s="3">
        <f>IF(O47=0,0,IF(O47=91.47,1,2))</f>
        <v>1</v>
      </c>
    </row>
    <row r="49" spans="2:2" x14ac:dyDescent="0.25">
      <c r="B49" s="4" t="s">
        <v>154</v>
      </c>
    </row>
  </sheetData>
  <mergeCells count="3">
    <mergeCell ref="I2:P2"/>
    <mergeCell ref="I3:P3"/>
    <mergeCell ref="I5:P5"/>
  </mergeCells>
  <dataValidations count="5">
    <dataValidation allowBlank="1" showInputMessage="1" showErrorMessage="1" promptTitle="Answer Cell:" prompt="Type the Answer to 14) here" sqref="O47" xr:uid="{9BBB6E24-2215-4885-BB0C-091764EB40D9}"/>
    <dataValidation allowBlank="1" showInputMessage="1" showErrorMessage="1" promptTitle="Answer Cell:" prompt="Type the Answer to 12a) here" sqref="O41" xr:uid="{1E75EF00-73C7-458F-8FD2-9716227E9E12}"/>
    <dataValidation allowBlank="1" showInputMessage="1" showErrorMessage="1" promptTitle="Hint:" prompt="In the formula, place the cursor on H4 and press the F4 key 3 times so that you get $H4" sqref="P29" xr:uid="{4F8B5843-4F48-43BB-B40D-8DE179CEBD0B}"/>
    <dataValidation allowBlank="1" showInputMessage="1" showErrorMessage="1" promptTitle="Hint:" prompt="Use a COUNTIFS function (we looked at this in the previous week)" sqref="P26" xr:uid="{0DC5EE71-CA51-4E27-8D0B-D8DCAAED3CA4}"/>
    <dataValidation allowBlank="1" showInputMessage="1" showErrorMessage="1" promptTitle="Hint:" prompt="Use a SUMIFS function, Sum range is Days Sick, Criteria range is Department, Criteria is H4" sqref="P28" xr:uid="{AF406AA2-AACD-4AC5-87E2-A3B613E00DC3}"/>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094C55B7-9E2C-4729-AAB2-8F766EC14B63}">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2864A665-4E01-44B3-A096-4E2C680F8689}">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8"/>
  <sheetViews>
    <sheetView zoomScaleNormal="100" workbookViewId="0">
      <selection activeCell="B10" sqref="B10"/>
    </sheetView>
  </sheetViews>
  <sheetFormatPr defaultColWidth="9" defaultRowHeight="15" x14ac:dyDescent="0.25"/>
  <cols>
    <col min="1" max="1" width="8.7109375" style="9" customWidth="1"/>
    <col min="2" max="2" width="10.7109375" style="9" bestFit="1" customWidth="1"/>
    <col min="3" max="3" width="16" style="9" customWidth="1"/>
    <col min="4" max="4" width="22.42578125" style="9" customWidth="1"/>
    <col min="5" max="5" width="15.85546875" style="9" customWidth="1"/>
    <col min="6" max="6" width="10.42578125" bestFit="1" customWidth="1"/>
    <col min="7" max="7" width="13" bestFit="1" customWidth="1"/>
    <col min="8" max="8" width="16.28515625" style="10" customWidth="1"/>
    <col min="9" max="11" width="13.7109375" style="9" customWidth="1"/>
    <col min="12" max="12" width="4.85546875" style="9" customWidth="1"/>
    <col min="13" max="15" width="16.42578125" style="9" customWidth="1"/>
    <col min="16" max="16" width="17.140625" style="9" customWidth="1"/>
    <col min="17" max="17" width="12.7109375" style="9" customWidth="1"/>
    <col min="18" max="18" width="12.140625" style="9" customWidth="1"/>
    <col min="19" max="16384" width="9" style="9"/>
  </cols>
  <sheetData>
    <row r="1" spans="1:11" ht="27" customHeight="1" x14ac:dyDescent="0.35">
      <c r="A1" s="24" t="s">
        <v>138</v>
      </c>
      <c r="B1" s="25"/>
      <c r="C1" s="25"/>
      <c r="D1" s="25"/>
      <c r="E1" s="25"/>
      <c r="F1" s="25"/>
      <c r="G1" s="25"/>
      <c r="H1" s="25"/>
      <c r="I1" s="25"/>
      <c r="J1" s="25"/>
      <c r="K1" s="25"/>
    </row>
    <row r="2" spans="1:11" customFormat="1" ht="4.9000000000000004" customHeight="1" x14ac:dyDescent="0.25">
      <c r="H2" s="15"/>
      <c r="I2" s="15"/>
      <c r="J2" s="15"/>
      <c r="K2" s="15"/>
    </row>
    <row r="3" spans="1:11" customFormat="1" ht="18" customHeight="1" x14ac:dyDescent="0.25">
      <c r="H3" s="15" t="s">
        <v>122</v>
      </c>
      <c r="I3" s="15" t="s">
        <v>131</v>
      </c>
      <c r="J3" s="15" t="s">
        <v>134</v>
      </c>
      <c r="K3" s="15" t="s">
        <v>135</v>
      </c>
    </row>
    <row r="4" spans="1:11" customFormat="1" x14ac:dyDescent="0.25">
      <c r="H4" t="s">
        <v>4</v>
      </c>
      <c r="I4" s="12">
        <f t="shared" ref="I4:I10" si="0">COUNTIFS(Department,H4)</f>
        <v>4</v>
      </c>
      <c r="J4" s="21">
        <f>SUMIFS(tblStaff[Days Sick],Department,$H4)</f>
        <v>15</v>
      </c>
      <c r="K4" s="21">
        <f>SUMIFS(tblStaff[Leave Taken],Department,$H4)</f>
        <v>46</v>
      </c>
    </row>
    <row r="5" spans="1:11" customFormat="1" x14ac:dyDescent="0.25">
      <c r="H5" t="s">
        <v>7</v>
      </c>
      <c r="I5" s="12">
        <f t="shared" si="0"/>
        <v>5</v>
      </c>
      <c r="J5" s="21">
        <f>SUMIFS(tblStaff[Days Sick],Department,$H5)</f>
        <v>10</v>
      </c>
      <c r="K5" s="21">
        <f>SUMIFS(tblStaff[Leave Taken],Department,$H5)</f>
        <v>52</v>
      </c>
    </row>
    <row r="6" spans="1:11" customFormat="1" x14ac:dyDescent="0.25">
      <c r="H6" t="s">
        <v>6</v>
      </c>
      <c r="I6" s="12">
        <f t="shared" si="0"/>
        <v>2</v>
      </c>
      <c r="J6" s="21">
        <f>SUMIFS(tblStaff[Days Sick],Department,$H6)</f>
        <v>5</v>
      </c>
      <c r="K6" s="21">
        <f>SUMIFS(tblStaff[Leave Taken],Department,$H6)</f>
        <v>10</v>
      </c>
    </row>
    <row r="7" spans="1:11" x14ac:dyDescent="0.25">
      <c r="H7" t="s">
        <v>5</v>
      </c>
      <c r="I7" s="12">
        <f t="shared" si="0"/>
        <v>4</v>
      </c>
      <c r="J7" s="21">
        <f>SUMIFS(tblStaff[Days Sick],Department,$H7)</f>
        <v>12</v>
      </c>
      <c r="K7" s="21">
        <f>SUMIFS(tblStaff[Leave Taken],Department,$H7)</f>
        <v>38</v>
      </c>
    </row>
    <row r="8" spans="1:11" x14ac:dyDescent="0.25">
      <c r="H8" t="s">
        <v>9</v>
      </c>
      <c r="I8" s="12">
        <f t="shared" si="0"/>
        <v>5</v>
      </c>
      <c r="J8" s="21">
        <f>SUMIFS(tblStaff[Days Sick],Department,$H8)</f>
        <v>18</v>
      </c>
      <c r="K8" s="21">
        <f>SUMIFS(tblStaff[Leave Taken],Department,$H8)</f>
        <v>83</v>
      </c>
    </row>
    <row r="9" spans="1:11" x14ac:dyDescent="0.25">
      <c r="F9" s="10"/>
      <c r="G9" s="11"/>
      <c r="H9" t="s">
        <v>8</v>
      </c>
      <c r="I9" s="12">
        <f t="shared" si="0"/>
        <v>14</v>
      </c>
      <c r="J9" s="21">
        <f>SUMIFS(tblStaff[Days Sick],Department,$H9)</f>
        <v>43</v>
      </c>
      <c r="K9" s="21">
        <f>SUMIFS(tblStaff[Leave Taken],Department,$H9)</f>
        <v>175</v>
      </c>
    </row>
    <row r="10" spans="1:11" x14ac:dyDescent="0.25">
      <c r="A10" s="14" t="s">
        <v>137</v>
      </c>
      <c r="B10" s="26">
        <f>SUM(tblStaff[Pay])</f>
        <v>104890.20000000001</v>
      </c>
      <c r="F10" s="10"/>
      <c r="G10" s="11"/>
      <c r="H10" t="s">
        <v>136</v>
      </c>
      <c r="I10" s="22">
        <f t="shared" si="0"/>
        <v>1</v>
      </c>
      <c r="J10" s="21">
        <f>SUMIFS(tblStaff[Days Sick],Department,$H10)</f>
        <v>3</v>
      </c>
      <c r="K10" s="21">
        <f>SUMIFS(tblStaff[Leave Taken],Department,$H10)</f>
        <v>15</v>
      </c>
    </row>
    <row r="11" spans="1:11" x14ac:dyDescent="0.25">
      <c r="F11" s="10"/>
      <c r="G11" s="9"/>
      <c r="H11" s="9"/>
    </row>
    <row r="12" spans="1:11" s="13" customFormat="1" ht="16.899999999999999" customHeight="1" x14ac:dyDescent="0.25">
      <c r="A12" s="15" t="s">
        <v>0</v>
      </c>
      <c r="B12" s="15" t="s">
        <v>124</v>
      </c>
      <c r="C12" s="15" t="s">
        <v>1</v>
      </c>
      <c r="D12" s="15" t="s">
        <v>2</v>
      </c>
      <c r="E12" s="15" t="s">
        <v>3</v>
      </c>
      <c r="F12" s="16" t="s">
        <v>119</v>
      </c>
      <c r="G12" s="16" t="s">
        <v>121</v>
      </c>
      <c r="H12" s="16" t="s">
        <v>120</v>
      </c>
      <c r="I12" s="15" t="s">
        <v>132</v>
      </c>
      <c r="J12" s="16" t="s">
        <v>123</v>
      </c>
      <c r="K12" s="16" t="s">
        <v>133</v>
      </c>
    </row>
    <row r="13" spans="1:11" hidden="1" x14ac:dyDescent="0.25">
      <c r="A13" s="9" t="s">
        <v>46</v>
      </c>
      <c r="B13" s="9" t="s">
        <v>125</v>
      </c>
      <c r="C13" s="9" t="s">
        <v>81</v>
      </c>
      <c r="D13" s="9" t="s">
        <v>116</v>
      </c>
      <c r="E13" s="1" t="s">
        <v>6</v>
      </c>
      <c r="F13" s="6">
        <v>3</v>
      </c>
      <c r="G13" s="7">
        <v>1</v>
      </c>
      <c r="H13" s="9">
        <f t="shared" ref="H13:H47" si="1">Leave_Allowance-G13</f>
        <v>19</v>
      </c>
      <c r="I13" s="6">
        <v>42</v>
      </c>
      <c r="J13" s="8">
        <v>178.8</v>
      </c>
      <c r="K13" s="20">
        <f>tblStaff[[#This Row],[Hours]]*tblStaff[[#This Row],[Hourly Rate]]</f>
        <v>7509.6</v>
      </c>
    </row>
    <row r="14" spans="1:11" hidden="1" x14ac:dyDescent="0.25">
      <c r="A14" s="9" t="s">
        <v>20</v>
      </c>
      <c r="B14" s="9" t="s">
        <v>125</v>
      </c>
      <c r="C14" s="9" t="s">
        <v>55</v>
      </c>
      <c r="D14" s="9" t="s">
        <v>90</v>
      </c>
      <c r="E14" s="1" t="s">
        <v>8</v>
      </c>
      <c r="F14" s="6">
        <v>6</v>
      </c>
      <c r="G14" s="7">
        <v>20</v>
      </c>
      <c r="H14" s="9">
        <f t="shared" si="1"/>
        <v>0</v>
      </c>
      <c r="I14" s="6">
        <v>34</v>
      </c>
      <c r="J14" s="8">
        <v>186.4</v>
      </c>
      <c r="K14" s="20">
        <f>tblStaff[[#This Row],[Hours]]*tblStaff[[#This Row],[Hourly Rate]]</f>
        <v>6337.6</v>
      </c>
    </row>
    <row r="15" spans="1:11" hidden="1" x14ac:dyDescent="0.25">
      <c r="A15" s="9" t="s">
        <v>39</v>
      </c>
      <c r="B15" s="9" t="s">
        <v>125</v>
      </c>
      <c r="C15" s="9" t="s">
        <v>74</v>
      </c>
      <c r="D15" s="9" t="s">
        <v>109</v>
      </c>
      <c r="E15" s="1" t="s">
        <v>8</v>
      </c>
      <c r="F15" s="6">
        <v>2</v>
      </c>
      <c r="G15" s="7">
        <v>16</v>
      </c>
      <c r="H15" s="9">
        <f t="shared" si="1"/>
        <v>4</v>
      </c>
      <c r="I15" s="6">
        <v>45</v>
      </c>
      <c r="J15" s="8">
        <v>140.5</v>
      </c>
      <c r="K15" s="20">
        <f>tblStaff[[#This Row],[Hours]]*tblStaff[[#This Row],[Hourly Rate]]</f>
        <v>6322.5</v>
      </c>
    </row>
    <row r="16" spans="1:11" hidden="1" x14ac:dyDescent="0.25">
      <c r="A16" s="9" t="s">
        <v>40</v>
      </c>
      <c r="B16" s="9" t="s">
        <v>125</v>
      </c>
      <c r="C16" s="9" t="s">
        <v>75</v>
      </c>
      <c r="D16" s="9" t="s">
        <v>110</v>
      </c>
      <c r="E16" s="1" t="s">
        <v>8</v>
      </c>
      <c r="F16" s="6">
        <v>1</v>
      </c>
      <c r="G16" s="7">
        <v>9</v>
      </c>
      <c r="H16" s="9">
        <f t="shared" si="1"/>
        <v>11</v>
      </c>
      <c r="I16" s="6">
        <v>38</v>
      </c>
      <c r="J16" s="8">
        <v>145.9</v>
      </c>
      <c r="K16" s="20">
        <f>tblStaff[[#This Row],[Hours]]*tblStaff[[#This Row],[Hourly Rate]]</f>
        <v>5544.2</v>
      </c>
    </row>
    <row r="17" spans="1:14" hidden="1" x14ac:dyDescent="0.25">
      <c r="A17" s="9" t="s">
        <v>15</v>
      </c>
      <c r="B17" s="9" t="s">
        <v>125</v>
      </c>
      <c r="C17" s="9" t="s">
        <v>50</v>
      </c>
      <c r="D17" s="9" t="s">
        <v>85</v>
      </c>
      <c r="E17" s="1" t="s">
        <v>8</v>
      </c>
      <c r="F17" s="6">
        <v>1</v>
      </c>
      <c r="G17" s="7">
        <v>17</v>
      </c>
      <c r="H17" s="9">
        <f t="shared" si="1"/>
        <v>3</v>
      </c>
      <c r="I17" s="6">
        <v>37</v>
      </c>
      <c r="J17" s="8">
        <v>146.5</v>
      </c>
      <c r="K17" s="20">
        <f>tblStaff[[#This Row],[Hours]]*tblStaff[[#This Row],[Hourly Rate]]</f>
        <v>5420.5</v>
      </c>
    </row>
    <row r="18" spans="1:14" hidden="1" x14ac:dyDescent="0.25">
      <c r="A18" s="9" t="s">
        <v>27</v>
      </c>
      <c r="B18" s="9" t="s">
        <v>125</v>
      </c>
      <c r="C18" s="9" t="s">
        <v>62</v>
      </c>
      <c r="D18" s="9" t="s">
        <v>97</v>
      </c>
      <c r="E18" s="1" t="s">
        <v>4</v>
      </c>
      <c r="F18" s="6">
        <v>2</v>
      </c>
      <c r="G18" s="7">
        <v>12</v>
      </c>
      <c r="H18" s="9">
        <f t="shared" si="1"/>
        <v>8</v>
      </c>
      <c r="I18" s="6">
        <v>34</v>
      </c>
      <c r="J18" s="8">
        <v>153.1</v>
      </c>
      <c r="K18" s="20">
        <f>tblStaff[[#This Row],[Hours]]*tblStaff[[#This Row],[Hourly Rate]]</f>
        <v>5205.3999999999996</v>
      </c>
    </row>
    <row r="19" spans="1:14" hidden="1" x14ac:dyDescent="0.25">
      <c r="A19" s="9" t="s">
        <v>19</v>
      </c>
      <c r="B19" s="9" t="s">
        <v>126</v>
      </c>
      <c r="C19" s="9" t="s">
        <v>54</v>
      </c>
      <c r="D19" s="9" t="s">
        <v>89</v>
      </c>
      <c r="E19" s="1" t="s">
        <v>8</v>
      </c>
      <c r="F19" s="6">
        <v>3</v>
      </c>
      <c r="G19" s="7">
        <v>12</v>
      </c>
      <c r="H19" s="9">
        <f t="shared" si="1"/>
        <v>8</v>
      </c>
      <c r="I19" s="6">
        <v>28</v>
      </c>
      <c r="J19" s="8">
        <v>185.2</v>
      </c>
      <c r="K19" s="20">
        <f>tblStaff[[#This Row],[Hours]]*tblStaff[[#This Row],[Hourly Rate]]</f>
        <v>5185.5999999999995</v>
      </c>
    </row>
    <row r="20" spans="1:14" x14ac:dyDescent="0.25">
      <c r="A20" s="9" t="s">
        <v>26</v>
      </c>
      <c r="B20" s="9" t="s">
        <v>125</v>
      </c>
      <c r="C20" s="9" t="s">
        <v>61</v>
      </c>
      <c r="D20" s="9" t="s">
        <v>96</v>
      </c>
      <c r="E20" s="1" t="s">
        <v>9</v>
      </c>
      <c r="F20" s="6">
        <v>2</v>
      </c>
      <c r="G20" s="7">
        <v>17</v>
      </c>
      <c r="H20" s="9">
        <f t="shared" si="1"/>
        <v>3</v>
      </c>
      <c r="I20" s="6">
        <v>43</v>
      </c>
      <c r="J20" s="8">
        <v>104.8</v>
      </c>
      <c r="K20" s="20">
        <f>tblStaff[[#This Row],[Hours]]*tblStaff[[#This Row],[Hourly Rate]]</f>
        <v>4506.3999999999996</v>
      </c>
    </row>
    <row r="21" spans="1:14" hidden="1" x14ac:dyDescent="0.25">
      <c r="A21" s="9" t="s">
        <v>13</v>
      </c>
      <c r="B21" s="9" t="s">
        <v>125</v>
      </c>
      <c r="C21" s="9" t="s">
        <v>48</v>
      </c>
      <c r="D21" s="9" t="s">
        <v>83</v>
      </c>
      <c r="E21" s="1" t="s">
        <v>8</v>
      </c>
      <c r="F21" s="6">
        <v>3</v>
      </c>
      <c r="G21" s="7">
        <v>16</v>
      </c>
      <c r="H21" s="9">
        <f t="shared" si="1"/>
        <v>4</v>
      </c>
      <c r="I21" s="6">
        <v>43</v>
      </c>
      <c r="J21" s="8">
        <v>92.5</v>
      </c>
      <c r="K21" s="20">
        <f>tblStaff[[#This Row],[Hours]]*tblStaff[[#This Row],[Hourly Rate]]</f>
        <v>3977.5</v>
      </c>
    </row>
    <row r="22" spans="1:14" hidden="1" x14ac:dyDescent="0.25">
      <c r="A22" s="9" t="s">
        <v>35</v>
      </c>
      <c r="B22" s="9" t="s">
        <v>125</v>
      </c>
      <c r="C22" s="9" t="s">
        <v>70</v>
      </c>
      <c r="D22" s="9" t="s">
        <v>105</v>
      </c>
      <c r="E22" s="1" t="s">
        <v>4</v>
      </c>
      <c r="F22" s="6">
        <v>5</v>
      </c>
      <c r="G22" s="7">
        <v>18</v>
      </c>
      <c r="H22" s="9">
        <f t="shared" si="1"/>
        <v>2</v>
      </c>
      <c r="I22" s="6">
        <v>33</v>
      </c>
      <c r="J22" s="8">
        <v>119</v>
      </c>
      <c r="K22" s="20">
        <f>tblStaff[[#This Row],[Hours]]*tblStaff[[#This Row],[Hourly Rate]]</f>
        <v>3927</v>
      </c>
    </row>
    <row r="23" spans="1:14" hidden="1" x14ac:dyDescent="0.25">
      <c r="A23" s="9" t="s">
        <v>47</v>
      </c>
      <c r="B23" s="9" t="s">
        <v>125</v>
      </c>
      <c r="C23" s="9" t="s">
        <v>82</v>
      </c>
      <c r="D23" s="9" t="s">
        <v>117</v>
      </c>
      <c r="E23" s="1" t="s">
        <v>8</v>
      </c>
      <c r="F23" s="6">
        <v>2</v>
      </c>
      <c r="G23" s="7">
        <v>4</v>
      </c>
      <c r="H23" s="9">
        <f t="shared" si="1"/>
        <v>16</v>
      </c>
      <c r="I23" s="6">
        <v>37</v>
      </c>
      <c r="J23" s="8">
        <v>105.7</v>
      </c>
      <c r="K23" s="20">
        <f>tblStaff[[#This Row],[Hours]]*tblStaff[[#This Row],[Hourly Rate]]</f>
        <v>3910.9</v>
      </c>
    </row>
    <row r="24" spans="1:14" x14ac:dyDescent="0.25">
      <c r="A24" s="9" t="s">
        <v>32</v>
      </c>
      <c r="B24" s="9" t="s">
        <v>125</v>
      </c>
      <c r="C24" s="9" t="s">
        <v>67</v>
      </c>
      <c r="D24" s="9" t="s">
        <v>102</v>
      </c>
      <c r="E24" s="9" t="s">
        <v>9</v>
      </c>
      <c r="F24" s="6">
        <v>5</v>
      </c>
      <c r="G24" s="7">
        <v>18</v>
      </c>
      <c r="H24" s="9">
        <f t="shared" si="1"/>
        <v>2</v>
      </c>
      <c r="I24" s="10">
        <v>43</v>
      </c>
      <c r="J24" s="8">
        <v>88.4</v>
      </c>
      <c r="K24" s="20">
        <f>tblStaff[[#This Row],[Hours]]*tblStaff[[#This Row],[Hourly Rate]]</f>
        <v>3801.2000000000003</v>
      </c>
    </row>
    <row r="25" spans="1:14" x14ac:dyDescent="0.25">
      <c r="A25" s="9" t="s">
        <v>34</v>
      </c>
      <c r="B25" s="9" t="s">
        <v>125</v>
      </c>
      <c r="C25" s="9" t="s">
        <v>69</v>
      </c>
      <c r="D25" s="9" t="s">
        <v>104</v>
      </c>
      <c r="E25" s="1" t="s">
        <v>9</v>
      </c>
      <c r="F25" s="6">
        <v>1</v>
      </c>
      <c r="G25" s="7">
        <v>13</v>
      </c>
      <c r="H25" s="9">
        <f t="shared" si="1"/>
        <v>7</v>
      </c>
      <c r="I25" s="6">
        <v>44</v>
      </c>
      <c r="J25" s="8">
        <v>81.2</v>
      </c>
      <c r="K25" s="20">
        <f>tblStaff[[#This Row],[Hours]]*tblStaff[[#This Row],[Hourly Rate]]</f>
        <v>3572.8</v>
      </c>
    </row>
    <row r="26" spans="1:14" ht="30" hidden="1" x14ac:dyDescent="0.25">
      <c r="A26" s="9" t="s">
        <v>30</v>
      </c>
      <c r="B26" s="9" t="s">
        <v>125</v>
      </c>
      <c r="C26" s="9" t="s">
        <v>65</v>
      </c>
      <c r="D26" s="9" t="s">
        <v>100</v>
      </c>
      <c r="E26" s="1" t="s">
        <v>7</v>
      </c>
      <c r="F26" s="6">
        <v>1</v>
      </c>
      <c r="G26" s="7">
        <v>14</v>
      </c>
      <c r="H26" s="9">
        <f t="shared" si="1"/>
        <v>6</v>
      </c>
      <c r="I26" s="6">
        <v>36</v>
      </c>
      <c r="J26" s="8">
        <v>92.6</v>
      </c>
      <c r="K26" s="20">
        <f>tblStaff[[#This Row],[Hours]]*tblStaff[[#This Row],[Hourly Rate]]</f>
        <v>3333.6</v>
      </c>
    </row>
    <row r="27" spans="1:14" hidden="1" x14ac:dyDescent="0.25">
      <c r="A27" s="9" t="s">
        <v>38</v>
      </c>
      <c r="B27" s="9" t="s">
        <v>126</v>
      </c>
      <c r="C27" s="9" t="s">
        <v>73</v>
      </c>
      <c r="D27" s="9" t="s">
        <v>108</v>
      </c>
      <c r="E27" s="1" t="s">
        <v>8</v>
      </c>
      <c r="F27" s="6">
        <v>4</v>
      </c>
      <c r="G27" s="7">
        <v>14</v>
      </c>
      <c r="H27" s="9">
        <f t="shared" si="1"/>
        <v>6</v>
      </c>
      <c r="I27" s="6">
        <v>19</v>
      </c>
      <c r="J27" s="8">
        <v>157</v>
      </c>
      <c r="K27" s="20">
        <f>tblStaff[[#This Row],[Hours]]*tblStaff[[#This Row],[Hourly Rate]]</f>
        <v>2983</v>
      </c>
    </row>
    <row r="28" spans="1:14" hidden="1" x14ac:dyDescent="0.25">
      <c r="A28" s="9" t="s">
        <v>23</v>
      </c>
      <c r="B28" s="9" t="s">
        <v>126</v>
      </c>
      <c r="C28" s="9" t="s">
        <v>58</v>
      </c>
      <c r="D28" s="9" t="s">
        <v>93</v>
      </c>
      <c r="E28" s="1" t="s">
        <v>8</v>
      </c>
      <c r="F28" s="6">
        <v>1</v>
      </c>
      <c r="G28" s="7">
        <v>20</v>
      </c>
      <c r="H28" s="9">
        <f t="shared" si="1"/>
        <v>0</v>
      </c>
      <c r="I28" s="6">
        <v>18</v>
      </c>
      <c r="J28" s="8">
        <v>158.69999999999999</v>
      </c>
      <c r="K28" s="20">
        <f>tblStaff[[#This Row],[Hours]]*tblStaff[[#This Row],[Hourly Rate]]</f>
        <v>2856.6</v>
      </c>
    </row>
    <row r="29" spans="1:14" ht="30" hidden="1" x14ac:dyDescent="0.25">
      <c r="A29" s="9" t="s">
        <v>14</v>
      </c>
      <c r="B29" s="9" t="s">
        <v>125</v>
      </c>
      <c r="C29" s="9" t="s">
        <v>49</v>
      </c>
      <c r="D29" s="9" t="s">
        <v>84</v>
      </c>
      <c r="E29" s="1" t="s">
        <v>7</v>
      </c>
      <c r="F29" s="6">
        <v>8</v>
      </c>
      <c r="G29" s="7">
        <v>15</v>
      </c>
      <c r="H29" s="9">
        <f t="shared" si="1"/>
        <v>5</v>
      </c>
      <c r="I29" s="6">
        <v>34</v>
      </c>
      <c r="J29" s="8">
        <v>75.900000000000006</v>
      </c>
      <c r="K29" s="20">
        <f>tblStaff[[#This Row],[Hours]]*tblStaff[[#This Row],[Hourly Rate]]</f>
        <v>2580.6000000000004</v>
      </c>
    </row>
    <row r="30" spans="1:14" hidden="1" x14ac:dyDescent="0.25">
      <c r="A30" s="9" t="s">
        <v>43</v>
      </c>
      <c r="B30" s="9" t="s">
        <v>126</v>
      </c>
      <c r="C30" s="9" t="s">
        <v>78</v>
      </c>
      <c r="D30" s="9" t="s">
        <v>113</v>
      </c>
      <c r="E30" s="1" t="s">
        <v>8</v>
      </c>
      <c r="F30" s="6">
        <v>3</v>
      </c>
      <c r="G30" s="7">
        <v>1</v>
      </c>
      <c r="H30" s="9">
        <f t="shared" si="1"/>
        <v>19</v>
      </c>
      <c r="I30" s="6">
        <v>28</v>
      </c>
      <c r="J30" s="8">
        <v>89.9</v>
      </c>
      <c r="K30" s="20">
        <f>tblStaff[[#This Row],[Hours]]*tblStaff[[#This Row],[Hourly Rate]]</f>
        <v>2517.2000000000003</v>
      </c>
      <c r="N30" s="9">
        <v>19308</v>
      </c>
    </row>
    <row r="31" spans="1:14" hidden="1" x14ac:dyDescent="0.25">
      <c r="A31" s="9" t="s">
        <v>36</v>
      </c>
      <c r="B31" s="9" t="s">
        <v>125</v>
      </c>
      <c r="C31" s="9" t="s">
        <v>71</v>
      </c>
      <c r="D31" s="9" t="s">
        <v>106</v>
      </c>
      <c r="E31" s="1" t="s">
        <v>8</v>
      </c>
      <c r="F31" s="6">
        <v>3</v>
      </c>
      <c r="G31" s="7">
        <v>19</v>
      </c>
      <c r="H31" s="9">
        <f t="shared" si="1"/>
        <v>1</v>
      </c>
      <c r="I31" s="6">
        <v>34</v>
      </c>
      <c r="J31" s="8">
        <v>73</v>
      </c>
      <c r="K31" s="20">
        <f>tblStaff[[#This Row],[Hours]]*tblStaff[[#This Row],[Hourly Rate]]</f>
        <v>2482</v>
      </c>
    </row>
    <row r="32" spans="1:14" hidden="1" x14ac:dyDescent="0.25">
      <c r="A32" s="9" t="s">
        <v>45</v>
      </c>
      <c r="B32" s="9" t="s">
        <v>126</v>
      </c>
      <c r="C32" s="9" t="s">
        <v>80</v>
      </c>
      <c r="D32" s="9" t="s">
        <v>115</v>
      </c>
      <c r="E32" s="1" t="s">
        <v>8</v>
      </c>
      <c r="F32" s="6">
        <v>2</v>
      </c>
      <c r="G32" s="7">
        <v>8</v>
      </c>
      <c r="H32" s="9">
        <f t="shared" si="1"/>
        <v>12</v>
      </c>
      <c r="I32" s="6">
        <v>17</v>
      </c>
      <c r="J32" s="8">
        <v>126</v>
      </c>
      <c r="K32" s="20">
        <f>tblStaff[[#This Row],[Hours]]*tblStaff[[#This Row],[Hourly Rate]]</f>
        <v>2142</v>
      </c>
    </row>
    <row r="33" spans="1:11" hidden="1" x14ac:dyDescent="0.25">
      <c r="A33" s="9" t="s">
        <v>44</v>
      </c>
      <c r="B33" s="9" t="s">
        <v>126</v>
      </c>
      <c r="C33" s="9" t="s">
        <v>79</v>
      </c>
      <c r="D33" s="9" t="s">
        <v>114</v>
      </c>
      <c r="E33" s="1" t="s">
        <v>8</v>
      </c>
      <c r="F33" s="6">
        <v>4</v>
      </c>
      <c r="G33" s="7">
        <v>15</v>
      </c>
      <c r="H33" s="9">
        <f t="shared" si="1"/>
        <v>5</v>
      </c>
      <c r="I33" s="6">
        <v>28</v>
      </c>
      <c r="J33" s="8">
        <v>73.7</v>
      </c>
      <c r="K33" s="20">
        <f>tblStaff[[#This Row],[Hours]]*tblStaff[[#This Row],[Hourly Rate]]</f>
        <v>2063.6</v>
      </c>
    </row>
    <row r="34" spans="1:11" ht="30" hidden="1" x14ac:dyDescent="0.25">
      <c r="A34" s="9" t="s">
        <v>37</v>
      </c>
      <c r="B34" s="9" t="s">
        <v>125</v>
      </c>
      <c r="C34" s="9" t="s">
        <v>72</v>
      </c>
      <c r="D34" s="9" t="s">
        <v>107</v>
      </c>
      <c r="E34" s="1" t="s">
        <v>7</v>
      </c>
      <c r="F34" s="6">
        <v>0</v>
      </c>
      <c r="G34" s="7">
        <v>15</v>
      </c>
      <c r="H34" s="9">
        <f t="shared" si="1"/>
        <v>5</v>
      </c>
      <c r="I34" s="6">
        <v>32</v>
      </c>
      <c r="J34" s="8">
        <v>62.5</v>
      </c>
      <c r="K34" s="20">
        <f>tblStaff[[#This Row],[Hours]]*tblStaff[[#This Row],[Hourly Rate]]</f>
        <v>2000</v>
      </c>
    </row>
    <row r="35" spans="1:11" ht="30" hidden="1" x14ac:dyDescent="0.25">
      <c r="A35" s="9" t="s">
        <v>29</v>
      </c>
      <c r="B35" s="9" t="s">
        <v>126</v>
      </c>
      <c r="C35" s="9" t="s">
        <v>64</v>
      </c>
      <c r="D35" s="9" t="s">
        <v>99</v>
      </c>
      <c r="E35" s="1" t="s">
        <v>7</v>
      </c>
      <c r="F35" s="6">
        <v>0</v>
      </c>
      <c r="G35" s="7">
        <v>3</v>
      </c>
      <c r="H35" s="9">
        <f t="shared" si="1"/>
        <v>17</v>
      </c>
      <c r="I35" s="6">
        <v>24</v>
      </c>
      <c r="J35" s="8">
        <v>76.599999999999994</v>
      </c>
      <c r="K35" s="20">
        <f>tblStaff[[#This Row],[Hours]]*tblStaff[[#This Row],[Hourly Rate]]</f>
        <v>1838.3999999999999</v>
      </c>
    </row>
    <row r="36" spans="1:11" hidden="1" x14ac:dyDescent="0.25">
      <c r="A36" s="9" t="s">
        <v>18</v>
      </c>
      <c r="B36" s="9" t="s">
        <v>126</v>
      </c>
      <c r="C36" s="9" t="s">
        <v>53</v>
      </c>
      <c r="D36" s="9" t="s">
        <v>88</v>
      </c>
      <c r="E36" s="1" t="s">
        <v>4</v>
      </c>
      <c r="F36" s="6">
        <v>5</v>
      </c>
      <c r="G36" s="7">
        <v>7</v>
      </c>
      <c r="H36" s="9">
        <f t="shared" si="1"/>
        <v>13</v>
      </c>
      <c r="I36" s="6">
        <v>19</v>
      </c>
      <c r="J36" s="8">
        <v>96.4</v>
      </c>
      <c r="K36" s="20">
        <f>tblStaff[[#This Row],[Hours]]*tblStaff[[#This Row],[Hourly Rate]]</f>
        <v>1831.6000000000001</v>
      </c>
    </row>
    <row r="37" spans="1:11" hidden="1" x14ac:dyDescent="0.25">
      <c r="A37" s="9" t="s">
        <v>21</v>
      </c>
      <c r="B37" s="9" t="s">
        <v>126</v>
      </c>
      <c r="C37" s="9" t="s">
        <v>56</v>
      </c>
      <c r="D37" s="9" t="s">
        <v>91</v>
      </c>
      <c r="E37" s="1" t="s">
        <v>6</v>
      </c>
      <c r="F37" s="6">
        <v>2</v>
      </c>
      <c r="G37" s="7">
        <v>9</v>
      </c>
      <c r="H37" s="9">
        <f t="shared" si="1"/>
        <v>11</v>
      </c>
      <c r="I37" s="6">
        <v>15</v>
      </c>
      <c r="J37" s="8">
        <v>113.4</v>
      </c>
      <c r="K37" s="20">
        <f>tblStaff[[#This Row],[Hours]]*tblStaff[[#This Row],[Hourly Rate]]</f>
        <v>1701</v>
      </c>
    </row>
    <row r="38" spans="1:11" ht="30" hidden="1" x14ac:dyDescent="0.25">
      <c r="A38" s="9" t="s">
        <v>16</v>
      </c>
      <c r="B38" s="9" t="s">
        <v>126</v>
      </c>
      <c r="C38" s="9" t="s">
        <v>51</v>
      </c>
      <c r="D38" s="9" t="s">
        <v>86</v>
      </c>
      <c r="E38" s="1" t="s">
        <v>5</v>
      </c>
      <c r="F38" s="6">
        <v>0</v>
      </c>
      <c r="G38" s="7">
        <v>12</v>
      </c>
      <c r="H38" s="9">
        <f t="shared" si="1"/>
        <v>8</v>
      </c>
      <c r="I38" s="6">
        <v>26</v>
      </c>
      <c r="J38" s="8">
        <v>63.2</v>
      </c>
      <c r="K38" s="20">
        <f>tblStaff[[#This Row],[Hours]]*tblStaff[[#This Row],[Hourly Rate]]</f>
        <v>1643.2</v>
      </c>
    </row>
    <row r="39" spans="1:11" ht="30" hidden="1" x14ac:dyDescent="0.25">
      <c r="A39" s="9" t="s">
        <v>22</v>
      </c>
      <c r="B39" s="9" t="s">
        <v>125</v>
      </c>
      <c r="C39" s="9" t="s">
        <v>57</v>
      </c>
      <c r="D39" s="9" t="s">
        <v>92</v>
      </c>
      <c r="E39" s="1" t="s">
        <v>5</v>
      </c>
      <c r="F39" s="6">
        <v>4</v>
      </c>
      <c r="G39" s="7">
        <v>6</v>
      </c>
      <c r="H39" s="9">
        <f t="shared" si="1"/>
        <v>14</v>
      </c>
      <c r="I39" s="6">
        <v>30</v>
      </c>
      <c r="J39" s="8">
        <v>53.5</v>
      </c>
      <c r="K39" s="20">
        <f>tblStaff[[#This Row],[Hours]]*tblStaff[[#This Row],[Hourly Rate]]</f>
        <v>1605</v>
      </c>
    </row>
    <row r="40" spans="1:11" hidden="1" x14ac:dyDescent="0.25">
      <c r="A40" s="9" t="s">
        <v>17</v>
      </c>
      <c r="B40" s="9" t="s">
        <v>126</v>
      </c>
      <c r="C40" s="9" t="s">
        <v>52</v>
      </c>
      <c r="D40" s="9" t="s">
        <v>87</v>
      </c>
      <c r="E40" s="1" t="s">
        <v>136</v>
      </c>
      <c r="F40" s="6">
        <v>3</v>
      </c>
      <c r="G40" s="7">
        <v>15</v>
      </c>
      <c r="H40" s="9">
        <f t="shared" si="1"/>
        <v>5</v>
      </c>
      <c r="I40" s="6">
        <v>13</v>
      </c>
      <c r="J40" s="8">
        <v>121.5</v>
      </c>
      <c r="K40" s="20">
        <f>tblStaff[[#This Row],[Hours]]*tblStaff[[#This Row],[Hourly Rate]]</f>
        <v>1579.5</v>
      </c>
    </row>
    <row r="41" spans="1:11" hidden="1" x14ac:dyDescent="0.25">
      <c r="A41" s="9" t="s">
        <v>41</v>
      </c>
      <c r="B41" s="9" t="s">
        <v>126</v>
      </c>
      <c r="C41" s="9" t="s">
        <v>76</v>
      </c>
      <c r="D41" s="9" t="s">
        <v>111</v>
      </c>
      <c r="E41" s="1" t="s">
        <v>8</v>
      </c>
      <c r="F41" s="6">
        <v>8</v>
      </c>
      <c r="G41" s="7">
        <v>4</v>
      </c>
      <c r="H41" s="9">
        <f t="shared" si="1"/>
        <v>16</v>
      </c>
      <c r="I41" s="6">
        <v>10</v>
      </c>
      <c r="J41" s="8">
        <v>156</v>
      </c>
      <c r="K41" s="20">
        <f>tblStaff[[#This Row],[Hours]]*tblStaff[[#This Row],[Hourly Rate]]</f>
        <v>1560</v>
      </c>
    </row>
    <row r="42" spans="1:11" ht="30" hidden="1" x14ac:dyDescent="0.25">
      <c r="A42" s="9" t="s">
        <v>24</v>
      </c>
      <c r="B42" s="9" t="s">
        <v>126</v>
      </c>
      <c r="C42" s="9" t="s">
        <v>59</v>
      </c>
      <c r="D42" s="9" t="s">
        <v>94</v>
      </c>
      <c r="E42" s="1" t="s">
        <v>5</v>
      </c>
      <c r="F42" s="6">
        <v>7</v>
      </c>
      <c r="G42" s="7">
        <v>18</v>
      </c>
      <c r="H42" s="9">
        <f t="shared" si="1"/>
        <v>2</v>
      </c>
      <c r="I42" s="6">
        <v>10</v>
      </c>
      <c r="J42" s="8">
        <v>128.1</v>
      </c>
      <c r="K42" s="20">
        <f>tblStaff[[#This Row],[Hours]]*tblStaff[[#This Row],[Hourly Rate]]</f>
        <v>1281</v>
      </c>
    </row>
    <row r="43" spans="1:11" ht="30" hidden="1" x14ac:dyDescent="0.25">
      <c r="A43" s="9" t="s">
        <v>42</v>
      </c>
      <c r="B43" s="9" t="s">
        <v>126</v>
      </c>
      <c r="C43" s="9" t="s">
        <v>77</v>
      </c>
      <c r="D43" s="9" t="s">
        <v>112</v>
      </c>
      <c r="E43" s="1" t="s">
        <v>5</v>
      </c>
      <c r="F43" s="6">
        <v>1</v>
      </c>
      <c r="G43" s="7">
        <v>2</v>
      </c>
      <c r="H43" s="9">
        <f t="shared" si="1"/>
        <v>18</v>
      </c>
      <c r="I43" s="6">
        <v>14</v>
      </c>
      <c r="J43" s="8">
        <v>63.6</v>
      </c>
      <c r="K43" s="20">
        <f>tblStaff[[#This Row],[Hours]]*tblStaff[[#This Row],[Hourly Rate]]</f>
        <v>890.4</v>
      </c>
    </row>
    <row r="44" spans="1:11" ht="30" hidden="1" x14ac:dyDescent="0.25">
      <c r="A44" s="9" t="s">
        <v>28</v>
      </c>
      <c r="B44" s="9" t="s">
        <v>126</v>
      </c>
      <c r="C44" s="9" t="s">
        <v>63</v>
      </c>
      <c r="D44" s="9" t="s">
        <v>98</v>
      </c>
      <c r="E44" s="1" t="s">
        <v>7</v>
      </c>
      <c r="F44" s="6">
        <v>1</v>
      </c>
      <c r="G44" s="7">
        <v>5</v>
      </c>
      <c r="H44" s="9">
        <f t="shared" si="1"/>
        <v>15</v>
      </c>
      <c r="I44" s="6">
        <v>13</v>
      </c>
      <c r="J44" s="8">
        <v>67.2</v>
      </c>
      <c r="K44" s="20">
        <f>tblStaff[[#This Row],[Hours]]*tblStaff[[#This Row],[Hourly Rate]]</f>
        <v>873.6</v>
      </c>
    </row>
    <row r="45" spans="1:11" hidden="1" x14ac:dyDescent="0.25">
      <c r="A45" s="9" t="s">
        <v>33</v>
      </c>
      <c r="B45" s="9" t="s">
        <v>126</v>
      </c>
      <c r="C45" s="9" t="s">
        <v>68</v>
      </c>
      <c r="D45" s="9" t="s">
        <v>103</v>
      </c>
      <c r="E45" s="1" t="s">
        <v>4</v>
      </c>
      <c r="F45" s="6">
        <v>3</v>
      </c>
      <c r="G45" s="7">
        <v>9</v>
      </c>
      <c r="H45" s="9">
        <f t="shared" si="1"/>
        <v>11</v>
      </c>
      <c r="I45" s="6">
        <v>13</v>
      </c>
      <c r="J45" s="8">
        <v>64.3</v>
      </c>
      <c r="K45" s="20">
        <f>tblStaff[[#This Row],[Hours]]*tblStaff[[#This Row],[Hourly Rate]]</f>
        <v>835.9</v>
      </c>
    </row>
    <row r="46" spans="1:11" hidden="1" x14ac:dyDescent="0.25">
      <c r="A46" s="9" t="s">
        <v>25</v>
      </c>
      <c r="B46" s="9" t="s">
        <v>126</v>
      </c>
      <c r="C46" s="9" t="s">
        <v>60</v>
      </c>
      <c r="D46" s="9" t="s">
        <v>95</v>
      </c>
      <c r="E46" s="1" t="s">
        <v>9</v>
      </c>
      <c r="F46" s="6">
        <v>5</v>
      </c>
      <c r="G46" s="7">
        <v>17</v>
      </c>
      <c r="H46" s="9">
        <f t="shared" si="1"/>
        <v>3</v>
      </c>
      <c r="I46" s="6">
        <v>6</v>
      </c>
      <c r="J46" s="8">
        <v>99.3</v>
      </c>
      <c r="K46" s="20">
        <f>tblStaff[[#This Row],[Hours]]*tblStaff[[#This Row],[Hourly Rate]]</f>
        <v>595.79999999999995</v>
      </c>
    </row>
    <row r="47" spans="1:11" hidden="1" x14ac:dyDescent="0.25">
      <c r="A47" s="9" t="s">
        <v>31</v>
      </c>
      <c r="B47" s="9" t="s">
        <v>126</v>
      </c>
      <c r="C47" s="9" t="s">
        <v>66</v>
      </c>
      <c r="D47" s="9" t="s">
        <v>101</v>
      </c>
      <c r="E47" s="1" t="s">
        <v>9</v>
      </c>
      <c r="F47" s="6">
        <v>5</v>
      </c>
      <c r="G47" s="7">
        <v>18</v>
      </c>
      <c r="H47" s="9">
        <f t="shared" si="1"/>
        <v>2</v>
      </c>
      <c r="I47" s="6">
        <v>5</v>
      </c>
      <c r="J47" s="8">
        <v>95</v>
      </c>
      <c r="K47" s="20">
        <f>tblStaff[[#This Row],[Hours]]*tblStaff[[#This Row],[Hourly Rate]]</f>
        <v>475</v>
      </c>
    </row>
    <row r="48" spans="1:11" x14ac:dyDescent="0.25">
      <c r="A48" s="17" t="s">
        <v>130</v>
      </c>
      <c r="B48" s="17"/>
      <c r="C48" s="17"/>
      <c r="D48" s="17"/>
      <c r="E48" s="18"/>
      <c r="F48" s="19">
        <f>SUBTOTAL(109,tblStaff[Days Sick])</f>
        <v>8</v>
      </c>
      <c r="G48" s="19"/>
      <c r="H48" s="17">
        <f>SUBTOTAL(109,tblStaff[Leave Available])</f>
        <v>12</v>
      </c>
      <c r="I48" s="18"/>
      <c r="J48" s="20">
        <f>SUBTOTAL(101,tblStaff[Hourly Rate])</f>
        <v>91.466666666666654</v>
      </c>
      <c r="K48" s="23">
        <f>SUBTOTAL(109,tblStaff[Pay])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E13:E47" xr:uid="{BA1E8F99-9827-4585-8EB3-F050148E119B}">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Tim Keighley</cp:lastModifiedBy>
  <dcterms:created xsi:type="dcterms:W3CDTF">2017-06-15T06:51:11Z</dcterms:created>
  <dcterms:modified xsi:type="dcterms:W3CDTF">2020-06-26T04:55:27Z</dcterms:modified>
</cp:coreProperties>
</file>