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5 Week 5\Assessments\"/>
    </mc:Choice>
  </mc:AlternateContent>
  <xr:revisionPtr revIDLastSave="0" documentId="13_ncr:1_{8AFD7A7A-803A-41CB-9068-C2F145A04AF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6" r:id="rId1"/>
    <sheet name="Inventory" sheetId="4" r:id="rId2"/>
    <sheet name="Quote" sheetId="5" r:id="rId3"/>
  </sheets>
  <definedNames>
    <definedName name="Categories">Inventory!$N$16:$N$19</definedName>
    <definedName name="Item_Codes">tbl_Inventory[Item Code]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5" l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H530" i="4"/>
  <c r="F13" i="5"/>
  <c r="I13" i="5"/>
  <c r="J13" i="5"/>
  <c r="H513" i="4"/>
  <c r="F14" i="5"/>
  <c r="I14" i="5"/>
  <c r="J14" i="5"/>
  <c r="H125" i="4"/>
  <c r="F15" i="5"/>
  <c r="I15" i="5"/>
  <c r="J15" i="5"/>
  <c r="H127" i="4"/>
  <c r="F16" i="5"/>
  <c r="I16" i="5"/>
  <c r="J16" i="5"/>
  <c r="H121" i="4"/>
  <c r="F17" i="5"/>
  <c r="I17" i="5"/>
  <c r="J17" i="5"/>
  <c r="H524" i="4"/>
  <c r="F18" i="5"/>
  <c r="I18" i="5"/>
  <c r="J18" i="5"/>
  <c r="H11" i="4"/>
  <c r="F19" i="5"/>
  <c r="I19" i="5"/>
  <c r="J19" i="5"/>
  <c r="H233" i="4"/>
  <c r="F20" i="5"/>
  <c r="I20" i="5"/>
  <c r="J20" i="5"/>
  <c r="H283" i="4"/>
  <c r="F21" i="5"/>
  <c r="I21" i="5"/>
  <c r="J21" i="5"/>
  <c r="F22" i="5"/>
  <c r="I22" i="5"/>
  <c r="J22" i="5"/>
  <c r="F23" i="5"/>
  <c r="I23" i="5"/>
  <c r="J23" i="5"/>
  <c r="F24" i="5"/>
  <c r="I24" i="5"/>
  <c r="J24" i="5"/>
  <c r="F25" i="5"/>
  <c r="I25" i="5"/>
  <c r="J25" i="5"/>
  <c r="F26" i="5"/>
  <c r="I26" i="5"/>
  <c r="J26" i="5"/>
  <c r="F27" i="5"/>
  <c r="I27" i="5"/>
  <c r="J27" i="5"/>
  <c r="F28" i="5"/>
  <c r="I28" i="5"/>
  <c r="J28" i="5"/>
  <c r="F29" i="5"/>
  <c r="I29" i="5"/>
  <c r="J29" i="5"/>
  <c r="F30" i="5"/>
  <c r="I30" i="5"/>
  <c r="J30" i="5"/>
  <c r="F31" i="5"/>
  <c r="I31" i="5"/>
  <c r="J31" i="5"/>
  <c r="F32" i="5"/>
  <c r="I32" i="5"/>
  <c r="J32" i="5"/>
  <c r="F33" i="5"/>
  <c r="I33" i="5"/>
  <c r="J33" i="5"/>
  <c r="F34" i="5"/>
  <c r="I34" i="5"/>
  <c r="J34" i="5"/>
  <c r="F35" i="5"/>
  <c r="I35" i="5"/>
  <c r="J35" i="5"/>
  <c r="F36" i="5"/>
  <c r="I36" i="5"/>
  <c r="J36" i="5"/>
  <c r="H10" i="4"/>
  <c r="F12" i="5"/>
  <c r="I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J38" i="5"/>
  <c r="H328" i="4"/>
  <c r="H99" i="4"/>
  <c r="H547" i="4"/>
  <c r="H551" i="4"/>
  <c r="H546" i="4"/>
  <c r="H550" i="4"/>
  <c r="H383" i="4"/>
  <c r="H381" i="4"/>
  <c r="H392" i="4"/>
  <c r="H243" i="4"/>
  <c r="H7" i="4"/>
  <c r="H8" i="4"/>
  <c r="H6" i="4"/>
  <c r="H548" i="4"/>
  <c r="H379" i="4"/>
  <c r="H393" i="4"/>
  <c r="H157" i="4"/>
  <c r="H281" i="4"/>
  <c r="H279" i="4"/>
  <c r="H280" i="4"/>
  <c r="H273" i="4"/>
  <c r="H274" i="4"/>
  <c r="H276" i="4"/>
  <c r="H272" i="4"/>
  <c r="H275" i="4"/>
  <c r="H270" i="4"/>
  <c r="H277" i="4"/>
  <c r="H271" i="4"/>
  <c r="H268" i="4"/>
  <c r="H267" i="4"/>
  <c r="H269" i="4"/>
  <c r="H282" i="4"/>
  <c r="H228" i="4"/>
  <c r="H266" i="4"/>
  <c r="H542" i="4"/>
  <c r="H241" i="4"/>
  <c r="H242" i="4"/>
  <c r="H129" i="4"/>
  <c r="H132" i="4"/>
  <c r="H436" i="4"/>
  <c r="H446" i="4"/>
  <c r="H474" i="4"/>
  <c r="H512" i="4"/>
  <c r="H265" i="4"/>
  <c r="H509" i="4"/>
  <c r="H508" i="4"/>
  <c r="H544" i="4"/>
  <c r="H543" i="4"/>
  <c r="H100" i="4"/>
  <c r="H103" i="4"/>
  <c r="H90" i="4"/>
  <c r="H525" i="4"/>
  <c r="H143" i="4"/>
  <c r="H142" i="4"/>
  <c r="H145" i="4"/>
  <c r="H144" i="4"/>
  <c r="H501" i="4"/>
  <c r="H493" i="4"/>
  <c r="H307" i="4"/>
  <c r="H306" i="4"/>
  <c r="H510" i="4"/>
  <c r="H511" i="4"/>
  <c r="H433" i="4"/>
  <c r="H434" i="4"/>
  <c r="H395" i="4"/>
  <c r="H432" i="4"/>
  <c r="H429" i="4"/>
  <c r="H427" i="4"/>
  <c r="H426" i="4"/>
  <c r="H428" i="4"/>
  <c r="H430" i="4"/>
  <c r="H141" i="4"/>
  <c r="H420" i="4"/>
  <c r="H419" i="4"/>
  <c r="H396" i="4"/>
  <c r="H402" i="4"/>
  <c r="H495" i="4"/>
  <c r="H481" i="4"/>
  <c r="H541" i="4"/>
  <c r="H200" i="4"/>
  <c r="H202" i="4"/>
  <c r="H201" i="4"/>
  <c r="H205" i="4"/>
  <c r="H193" i="4"/>
  <c r="H199" i="4"/>
  <c r="H406" i="4"/>
  <c r="H387" i="4"/>
  <c r="H385" i="4"/>
  <c r="H377" i="4"/>
  <c r="H380" i="4"/>
  <c r="H375" i="4"/>
  <c r="H374" i="4"/>
  <c r="H372" i="4"/>
  <c r="H373" i="4"/>
  <c r="H370" i="4"/>
  <c r="H371" i="4"/>
  <c r="H369" i="4"/>
  <c r="H368" i="4"/>
  <c r="H367" i="4"/>
  <c r="H181" i="4"/>
  <c r="H213" i="4"/>
  <c r="H184" i="4"/>
  <c r="H14" i="4"/>
  <c r="H382" i="4"/>
  <c r="H394" i="4"/>
  <c r="H376" i="4"/>
  <c r="H329" i="4"/>
  <c r="H336" i="4"/>
  <c r="H344" i="4"/>
  <c r="H348" i="4"/>
  <c r="H346" i="4"/>
  <c r="H342" i="4"/>
  <c r="H350" i="4"/>
  <c r="H343" i="4"/>
  <c r="H335" i="4"/>
  <c r="H331" i="4"/>
  <c r="H339" i="4"/>
  <c r="H332" i="4"/>
  <c r="H333" i="4"/>
  <c r="H363" i="4"/>
  <c r="H361" i="4"/>
  <c r="H360" i="4"/>
  <c r="H359" i="4"/>
  <c r="H362" i="4"/>
  <c r="H357" i="4"/>
  <c r="H355" i="4"/>
  <c r="H366" i="4"/>
  <c r="H356" i="4"/>
  <c r="H358" i="4"/>
  <c r="H364" i="4"/>
  <c r="H353" i="4"/>
  <c r="H354" i="4"/>
  <c r="H365" i="4"/>
  <c r="H323" i="4"/>
  <c r="H317" i="4"/>
  <c r="H314" i="4"/>
  <c r="H319" i="4"/>
  <c r="H325" i="4"/>
  <c r="H320" i="4"/>
  <c r="H322" i="4"/>
  <c r="H324" i="4"/>
  <c r="H318" i="4"/>
  <c r="H327" i="4"/>
  <c r="H326" i="4"/>
  <c r="H315" i="4"/>
  <c r="H316" i="4"/>
  <c r="H321" i="4"/>
  <c r="H341" i="4"/>
  <c r="H352" i="4"/>
  <c r="H330" i="4"/>
  <c r="H349" i="4"/>
  <c r="H338" i="4"/>
  <c r="H334" i="4"/>
  <c r="H340" i="4"/>
  <c r="H345" i="4"/>
  <c r="H351" i="4"/>
  <c r="H347" i="4"/>
  <c r="H337" i="4"/>
  <c r="H312" i="4"/>
  <c r="H311" i="4"/>
  <c r="H308" i="4"/>
  <c r="H310" i="4"/>
  <c r="H313" i="4"/>
  <c r="H309" i="4"/>
  <c r="H300" i="4"/>
  <c r="H302" i="4"/>
  <c r="H301" i="4"/>
  <c r="H9" i="4"/>
  <c r="H262" i="4"/>
  <c r="H403" i="4"/>
  <c r="H404" i="4"/>
  <c r="H405" i="4"/>
  <c r="H75" i="4"/>
  <c r="H76" i="4"/>
  <c r="H72" i="4"/>
  <c r="H78" i="4"/>
  <c r="H77" i="4"/>
  <c r="H79" i="4"/>
  <c r="H74" i="4"/>
  <c r="H73" i="4"/>
  <c r="H71" i="4"/>
  <c r="H449" i="4"/>
  <c r="H450" i="4"/>
  <c r="H522" i="4"/>
  <c r="H519" i="4"/>
  <c r="H518" i="4"/>
  <c r="H535" i="4"/>
  <c r="H126" i="4"/>
  <c r="H122" i="4"/>
  <c r="H123" i="4"/>
  <c r="H174" i="4"/>
  <c r="H506" i="4"/>
  <c r="H507" i="4"/>
  <c r="H173" i="4"/>
  <c r="H172" i="4"/>
  <c r="H148" i="4"/>
  <c r="H189" i="4"/>
  <c r="H294" i="4"/>
  <c r="H388" i="4"/>
  <c r="H287" i="4"/>
  <c r="H285" i="4"/>
  <c r="H286" i="4"/>
  <c r="H284" i="4"/>
  <c r="H549" i="4"/>
  <c r="H249" i="4"/>
  <c r="H248" i="4"/>
  <c r="H245" i="4"/>
  <c r="H254" i="4"/>
  <c r="H252" i="4"/>
  <c r="H255" i="4"/>
  <c r="H251" i="4"/>
  <c r="H256" i="4"/>
  <c r="H253" i="4"/>
  <c r="H247" i="4"/>
  <c r="H250" i="4"/>
  <c r="H246" i="4"/>
  <c r="H527" i="4"/>
  <c r="H257" i="4"/>
  <c r="H231" i="4"/>
  <c r="H237" i="4"/>
  <c r="H236" i="4"/>
  <c r="H232" i="4"/>
  <c r="H514" i="4"/>
  <c r="H230" i="4"/>
  <c r="H526" i="4"/>
  <c r="H235" i="4"/>
  <c r="H529" i="4"/>
  <c r="H229" i="4"/>
  <c r="H227" i="4"/>
  <c r="H538" i="4"/>
  <c r="H539" i="4"/>
  <c r="H540" i="4"/>
  <c r="H537" i="4"/>
  <c r="H533" i="4"/>
  <c r="H222" i="4"/>
  <c r="H217" i="4"/>
  <c r="H219" i="4"/>
  <c r="H216" i="4"/>
  <c r="H225" i="4"/>
  <c r="H223" i="4"/>
  <c r="H220" i="4"/>
  <c r="H218" i="4"/>
  <c r="H224" i="4"/>
  <c r="H226" i="4"/>
  <c r="H221" i="4"/>
  <c r="H194" i="4"/>
  <c r="H167" i="4"/>
  <c r="H155" i="4"/>
  <c r="H162" i="4"/>
  <c r="H203" i="4"/>
  <c r="H150" i="4"/>
  <c r="H160" i="4"/>
  <c r="H158" i="4"/>
  <c r="H208" i="4"/>
  <c r="H207" i="4"/>
  <c r="H195" i="4"/>
  <c r="H168" i="4"/>
  <c r="H164" i="4"/>
  <c r="H196" i="4"/>
  <c r="H185" i="4"/>
  <c r="H180" i="4"/>
  <c r="H176" i="4"/>
  <c r="H191" i="4"/>
  <c r="H186" i="4"/>
  <c r="H187" i="4"/>
  <c r="H179" i="4"/>
  <c r="H192" i="4"/>
  <c r="H182" i="4"/>
  <c r="H183" i="4"/>
  <c r="H177" i="4"/>
  <c r="H175" i="4"/>
  <c r="H188" i="4"/>
  <c r="H190" i="4"/>
  <c r="H210" i="4"/>
  <c r="H211" i="4"/>
  <c r="H209" i="4"/>
  <c r="H398" i="4"/>
  <c r="H206" i="4"/>
  <c r="H198" i="4"/>
  <c r="H170" i="4"/>
  <c r="H159" i="4"/>
  <c r="H156" i="4"/>
  <c r="H169" i="4"/>
  <c r="H163" i="4"/>
  <c r="H151" i="4"/>
  <c r="H204" i="4"/>
  <c r="H154" i="4"/>
  <c r="H171" i="4"/>
  <c r="H197" i="4"/>
  <c r="H399" i="4"/>
  <c r="H545" i="4"/>
  <c r="H239" i="4"/>
  <c r="H234" i="4"/>
  <c r="H238" i="4"/>
  <c r="H400" i="4"/>
  <c r="H215" i="4"/>
  <c r="H212" i="4"/>
  <c r="H521" i="4"/>
  <c r="H421" i="4"/>
  <c r="H378" i="4"/>
  <c r="H386" i="4"/>
  <c r="H473" i="4"/>
  <c r="H136" i="4"/>
  <c r="H138" i="4"/>
  <c r="H137" i="4"/>
  <c r="H295" i="4"/>
  <c r="H293" i="4"/>
  <c r="H107" i="4"/>
  <c r="H452" i="4"/>
  <c r="H451" i="4"/>
  <c r="H516" i="4"/>
  <c r="H517" i="4"/>
  <c r="H106" i="4"/>
  <c r="H4" i="4"/>
  <c r="H104" i="4"/>
  <c r="H5" i="4"/>
  <c r="H454" i="4"/>
  <c r="H95" i="4"/>
  <c r="H92" i="4"/>
  <c r="H97" i="4"/>
  <c r="H453" i="4"/>
  <c r="H438" i="4"/>
  <c r="H441" i="4"/>
  <c r="H447" i="4"/>
  <c r="H437" i="4"/>
  <c r="H296" i="4"/>
  <c r="H292" i="4"/>
  <c r="H425" i="4"/>
  <c r="H91" i="4"/>
  <c r="H96" i="4"/>
  <c r="H98" i="4"/>
  <c r="H102" i="4"/>
  <c r="H101" i="4"/>
  <c r="H93" i="4"/>
  <c r="H94" i="4"/>
  <c r="H303" i="4"/>
  <c r="H304" i="4"/>
  <c r="H297" i="4"/>
  <c r="H291" i="4"/>
  <c r="H288" i="4"/>
  <c r="H87" i="4"/>
  <c r="H88" i="4"/>
  <c r="H89" i="4"/>
  <c r="H85" i="4"/>
  <c r="H84" i="4"/>
  <c r="H86" i="4"/>
  <c r="H83" i="4"/>
  <c r="H82" i="4"/>
  <c r="H408" i="4"/>
  <c r="H415" i="4"/>
  <c r="H416" i="4"/>
  <c r="H536" i="4"/>
  <c r="H384" i="4"/>
  <c r="H412" i="4"/>
  <c r="H417" i="4"/>
  <c r="H264" i="4"/>
  <c r="H165" i="4"/>
  <c r="H153" i="4"/>
  <c r="H515" i="4"/>
  <c r="H463" i="4"/>
  <c r="H461" i="4"/>
  <c r="H462" i="4"/>
  <c r="H484" i="4"/>
  <c r="H486" i="4"/>
  <c r="H487" i="4"/>
  <c r="H401" i="4"/>
  <c r="H485" i="4"/>
  <c r="H305" i="4"/>
  <c r="H42" i="4"/>
  <c r="H51" i="4"/>
  <c r="H116" i="4"/>
  <c r="H114" i="4"/>
  <c r="H119" i="4"/>
  <c r="H118" i="4"/>
  <c r="H115" i="4"/>
  <c r="H120" i="4"/>
  <c r="H117" i="4"/>
  <c r="H422" i="4"/>
  <c r="H414" i="4"/>
  <c r="H423" i="4"/>
  <c r="H424" i="4"/>
  <c r="H411" i="4"/>
  <c r="H413" i="4"/>
  <c r="H105" i="4"/>
  <c r="H460" i="4"/>
  <c r="H458" i="4"/>
  <c r="H459" i="4"/>
  <c r="H479" i="4"/>
  <c r="H482" i="4"/>
  <c r="H483" i="4"/>
  <c r="H469" i="4"/>
  <c r="H468" i="4"/>
  <c r="H467" i="4"/>
  <c r="H464" i="4"/>
  <c r="H465" i="4"/>
  <c r="H466" i="4"/>
  <c r="H470" i="4"/>
  <c r="H471" i="4"/>
  <c r="H472" i="4"/>
  <c r="H397" i="4"/>
  <c r="H504" i="4"/>
  <c r="H505" i="4"/>
  <c r="H431" i="4"/>
  <c r="H480" i="4"/>
  <c r="H490" i="4"/>
  <c r="H498" i="4"/>
  <c r="H299" i="4"/>
  <c r="H440" i="4"/>
  <c r="H443" i="4"/>
  <c r="H135" i="4"/>
  <c r="H161" i="4"/>
  <c r="H149" i="4"/>
  <c r="H178" i="4"/>
  <c r="H492" i="4"/>
  <c r="H491" i="4"/>
  <c r="H475" i="4"/>
  <c r="H476" i="4"/>
  <c r="H477" i="4"/>
  <c r="H478" i="4"/>
  <c r="H455" i="4"/>
  <c r="H456" i="4"/>
  <c r="H457" i="4"/>
  <c r="H389" i="4"/>
  <c r="H391" i="4"/>
  <c r="H390" i="4"/>
  <c r="H261" i="4"/>
  <c r="H500" i="4"/>
  <c r="H502" i="4"/>
  <c r="H298" i="4"/>
  <c r="H503" i="4"/>
  <c r="H494" i="4"/>
  <c r="H520" i="4"/>
  <c r="H214" i="4"/>
  <c r="H444" i="4"/>
  <c r="H80" i="4"/>
  <c r="H488" i="4"/>
  <c r="H489" i="4"/>
  <c r="H140" i="4"/>
  <c r="H532" i="4"/>
  <c r="H442" i="4"/>
  <c r="H523" i="4"/>
  <c r="H448" i="4"/>
  <c r="H531" i="4"/>
  <c r="H439" i="4"/>
  <c r="H534" i="4"/>
  <c r="H528" i="4"/>
  <c r="H499" i="4"/>
  <c r="H166" i="4"/>
  <c r="H152" i="4"/>
  <c r="H407" i="4"/>
  <c r="H409" i="4"/>
  <c r="H410" i="4"/>
  <c r="H418" i="4"/>
  <c r="H134" i="4"/>
  <c r="H278" i="4"/>
  <c r="H259" i="4"/>
  <c r="H263" i="4"/>
  <c r="H260" i="4"/>
  <c r="H258" i="4"/>
  <c r="H435" i="4"/>
  <c r="H445" i="4"/>
  <c r="H240" i="4"/>
  <c r="H552" i="4"/>
  <c r="H81" i="4"/>
  <c r="H139" i="4"/>
  <c r="H290" i="4"/>
  <c r="H289" i="4"/>
  <c r="H496" i="4"/>
  <c r="H497" i="4"/>
  <c r="H147" i="4"/>
  <c r="H146" i="4"/>
  <c r="H244" i="4"/>
  <c r="H20" i="4"/>
  <c r="H18" i="4"/>
  <c r="H24" i="4"/>
  <c r="H19" i="4"/>
  <c r="H12" i="4"/>
  <c r="H22" i="4"/>
  <c r="H16" i="4"/>
  <c r="H23" i="4"/>
  <c r="H13" i="4"/>
  <c r="H15" i="4"/>
  <c r="H17" i="4"/>
  <c r="H63" i="4"/>
  <c r="H41" i="4"/>
  <c r="H31" i="4"/>
  <c r="H67" i="4"/>
  <c r="H53" i="4"/>
  <c r="H54" i="4"/>
  <c r="H43" i="4"/>
  <c r="H56" i="4"/>
  <c r="H39" i="4"/>
  <c r="H27" i="4"/>
  <c r="H66" i="4"/>
  <c r="H30" i="4"/>
  <c r="H36" i="4"/>
  <c r="H65" i="4"/>
  <c r="H45" i="4"/>
  <c r="H29" i="4"/>
  <c r="H55" i="4"/>
  <c r="H28" i="4"/>
  <c r="H32" i="4"/>
  <c r="H50" i="4"/>
  <c r="H62" i="4"/>
  <c r="H33" i="4"/>
  <c r="H60" i="4"/>
  <c r="H68" i="4"/>
  <c r="H57" i="4"/>
  <c r="H47" i="4"/>
  <c r="H61" i="4"/>
  <c r="H34" i="4"/>
  <c r="H49" i="4"/>
  <c r="H69" i="4"/>
  <c r="H58" i="4"/>
  <c r="H46" i="4"/>
  <c r="H35" i="4"/>
  <c r="H48" i="4"/>
  <c r="H40" i="4"/>
  <c r="H59" i="4"/>
  <c r="H52" i="4"/>
  <c r="H70" i="4"/>
  <c r="H64" i="4"/>
  <c r="H37" i="4"/>
  <c r="H26" i="4"/>
  <c r="H25" i="4"/>
  <c r="H21" i="4"/>
  <c r="H44" i="4"/>
  <c r="H38" i="4"/>
  <c r="H108" i="4"/>
  <c r="H109" i="4"/>
  <c r="H112" i="4"/>
  <c r="H110" i="4"/>
  <c r="H111" i="4"/>
  <c r="H133" i="4"/>
  <c r="H131" i="4"/>
  <c r="H130" i="4"/>
  <c r="H128" i="4"/>
  <c r="H124" i="4"/>
  <c r="H113" i="4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<sst xmlns="http://schemas.openxmlformats.org/spreadsheetml/2006/main" count="2858" uniqueCount="1187">
  <si>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</si>
  <si>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</si>
  <si>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</si>
  <si>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</si>
  <si>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</si>
  <si>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</si>
  <si>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</si>
  <si>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</si>
  <si>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</si>
  <si>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</si>
  <si>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</si>
  <si>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</si>
  <si>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</si>
  <si>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</si>
  <si>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</si>
  <si>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</si>
  <si>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</si>
  <si>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</si>
  <si>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</si>
  <si>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</si>
  <si>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</si>
  <si>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</si>
  <si>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</si>
  <si>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</si>
  <si>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</si>
  <si>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</si>
  <si>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</si>
  <si>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</si>
  <si>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</si>
  <si>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</si>
  <si>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</si>
  <si>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</si>
  <si>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</si>
  <si>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</si>
  <si>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</si>
  <si>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</si>
  <si>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</si>
  <si>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</si>
  <si>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</si>
  <si>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</si>
  <si>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</si>
  <si>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</si>
  <si>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</si>
  <si>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</si>
  <si>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</si>
  <si>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</si>
  <si>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</si>
  <si>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</si>
  <si>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</si>
  <si>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</si>
  <si>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</si>
  <si>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</si>
  <si>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</si>
  <si>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</si>
  <si>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</si>
  <si>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</si>
  <si>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</si>
  <si>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</si>
  <si>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</si>
  <si>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</si>
  <si>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</si>
  <si>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</si>
  <si>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</si>
  <si>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</si>
  <si>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</si>
  <si>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</si>
  <si>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</si>
  <si>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</si>
  <si>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</si>
  <si>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</si>
  <si>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</si>
  <si>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</si>
  <si>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</si>
  <si>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</si>
  <si>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</si>
  <si>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</si>
  <si>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</si>
  <si>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</si>
  <si>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</si>
  <si>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</si>
  <si>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</si>
  <si>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</si>
  <si>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</si>
  <si>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</si>
  <si>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</si>
  <si>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</si>
  <si>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</si>
  <si>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</si>
  <si>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</si>
  <si>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</si>
  <si>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</si>
  <si>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</si>
  <si>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</si>
  <si>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</si>
  <si>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</si>
  <si>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</si>
  <si>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</si>
  <si>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</si>
  <si>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</si>
  <si>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</si>
  <si>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</si>
  <si>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</si>
  <si>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</si>
  <si>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</si>
  <si>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</si>
  <si>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</si>
  <si>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</si>
  <si>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</si>
  <si>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</si>
  <si>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</si>
  <si>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</si>
  <si>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</si>
  <si>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</si>
  <si>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</si>
  <si>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</si>
  <si>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</si>
  <si>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</si>
  <si>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</si>
  <si>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</si>
  <si>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</si>
  <si>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</si>
  <si>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</si>
  <si>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</si>
  <si>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</si>
  <si>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</si>
  <si>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</si>
  <si>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</si>
  <si>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</si>
  <si>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</si>
  <si>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</si>
  <si>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</si>
  <si>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</si>
  <si>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</si>
  <si>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</si>
  <si>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</si>
  <si>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</si>
  <si>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</si>
  <si>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</si>
  <si>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</si>
  <si>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</si>
  <si>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</si>
  <si>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</si>
  <si>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</si>
  <si>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</si>
  <si>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</si>
  <si>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</si>
  <si>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</si>
  <si>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</si>
  <si>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</si>
  <si>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</si>
  <si>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</si>
  <si>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</si>
  <si>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</si>
  <si>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</si>
  <si>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</si>
  <si>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</si>
  <si>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</si>
  <si>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</si>
  <si>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</si>
  <si>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</si>
  <si>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</si>
  <si>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</si>
  <si>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</si>
  <si>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</si>
  <si>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</si>
  <si>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</si>
  <si>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</si>
  <si>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</si>
  <si>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</si>
  <si>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</si>
  <si>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</si>
  <si>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</si>
  <si>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</si>
  <si>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</si>
  <si>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</si>
  <si>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</si>
  <si>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</si>
  <si>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</si>
  <si>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</si>
  <si>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</si>
  <si>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</si>
  <si>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</si>
  <si>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</si>
  <si>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</si>
  <si>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</si>
  <si>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</si>
  <si>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</si>
  <si>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</si>
  <si>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</si>
  <si>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</si>
  <si>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</si>
  <si>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</si>
  <si>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</si>
  <si>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</si>
  <si>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</si>
  <si>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</si>
  <si>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</si>
  <si>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</si>
  <si>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</si>
  <si>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</si>
  <si>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</si>
  <si>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</si>
  <si>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</si>
  <si>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</si>
  <si>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</si>
  <si>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</si>
  <si>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</si>
  <si>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</si>
  <si>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</si>
  <si>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</si>
  <si>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</si>
  <si>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</si>
  <si>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</si>
  <si>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</si>
  <si>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</si>
  <si>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</si>
  <si>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</si>
  <si>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</si>
  <si>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</si>
  <si>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</si>
  <si>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</si>
  <si>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</si>
  <si>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</si>
  <si>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</si>
  <si>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</si>
  <si>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</si>
  <si>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</si>
  <si>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</si>
  <si>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</si>
  <si>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</si>
  <si>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</si>
  <si>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</si>
  <si>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</si>
  <si>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</si>
  <si>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</si>
  <si>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</si>
  <si>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</si>
  <si>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</si>
  <si>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</si>
  <si>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</si>
  <si>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</si>
  <si>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</si>
  <si>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</si>
  <si>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</si>
  <si>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</si>
  <si>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</si>
  <si>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</si>
  <si>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</si>
  <si>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</si>
  <si>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</si>
  <si>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</si>
  <si>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</si>
  <si>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</si>
  <si>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</si>
  <si>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</si>
  <si>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</si>
  <si>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</si>
  <si>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</si>
  <si>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</si>
  <si>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</si>
  <si>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</si>
  <si>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</si>
  <si>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</si>
  <si>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</si>
  <si>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</si>
  <si>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</si>
  <si>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</si>
  <si>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</si>
  <si>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</si>
  <si>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</si>
  <si>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</si>
  <si>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</si>
  <si>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</si>
  <si>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</si>
  <si>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</si>
  <si>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</si>
  <si>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</si>
  <si>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</si>
  <si>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</si>
  <si>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</si>
  <si>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</si>
  <si>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</si>
  <si>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</si>
  <si>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</si>
  <si>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</si>
  <si>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</si>
  <si>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</si>
  <si>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</si>
  <si>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</si>
  <si>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</si>
  <si>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</si>
  <si>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</si>
  <si>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</si>
  <si>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</si>
  <si>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</si>
  <si>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</si>
  <si>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</si>
  <si>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</si>
  <si>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</si>
  <si>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</si>
  <si>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</si>
  <si>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</si>
  <si>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</si>
  <si>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</si>
  <si>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</si>
  <si>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</si>
  <si>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</si>
  <si>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</si>
  <si>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</si>
  <si>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</si>
  <si>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</si>
  <si>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</si>
  <si>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</si>
  <si>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</si>
  <si>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</si>
  <si>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</si>
  <si>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</si>
  <si>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</si>
  <si>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</si>
  <si>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</si>
  <si>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</si>
  <si>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</si>
  <si>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</si>
  <si>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</si>
  <si>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</si>
  <si>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</si>
  <si>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</si>
  <si>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</si>
  <si>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</si>
  <si>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</si>
  <si>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</si>
  <si>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</si>
  <si>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</si>
  <si>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</si>
  <si>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</si>
  <si>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</si>
  <si>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</si>
  <si>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</si>
  <si>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</si>
  <si>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</si>
  <si>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</si>
  <si>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</si>
  <si>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</si>
  <si>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</si>
  <si>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</si>
  <si>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</si>
  <si>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</si>
  <si>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</si>
  <si>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</si>
  <si>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</si>
  <si>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</si>
  <si>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</si>
  <si>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</si>
  <si>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</si>
  <si>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</si>
  <si>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</si>
  <si>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</si>
  <si>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</si>
  <si>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</si>
  <si>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</si>
  <si>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</si>
  <si>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</si>
  <si>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</si>
  <si>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</si>
  <si>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</si>
  <si>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</si>
  <si>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</si>
  <si>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</si>
  <si>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</si>
  <si>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</si>
  <si>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</si>
  <si>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</si>
  <si>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</si>
  <si>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</si>
  <si>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</si>
  <si>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</si>
  <si>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</si>
  <si>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</si>
  <si>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</si>
  <si>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</si>
  <si>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</si>
  <si>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</si>
  <si>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</si>
  <si>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</si>
  <si>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</si>
  <si>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</si>
  <si>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</si>
  <si>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</si>
  <si>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</si>
  <si>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</si>
  <si>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</si>
  <si>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</si>
  <si>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</si>
  <si>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</si>
  <si>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</si>
  <si>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</si>
  <si>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</si>
  <si>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</si>
  <si>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</si>
  <si>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</si>
  <si>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</si>
  <si>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</si>
  <si>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</si>
  <si>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</si>
  <si>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</si>
  <si>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</si>
  <si>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</si>
  <si>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</si>
  <si>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</si>
  <si>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</si>
  <si>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</si>
  <si>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</si>
  <si>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</si>
  <si>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</si>
  <si>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</si>
  <si>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</si>
  <si>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</si>
  <si>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</si>
  <si>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</si>
  <si>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</si>
  <si>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</si>
  <si>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</si>
  <si>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</si>
  <si>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</si>
  <si>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</si>
  <si>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</si>
  <si>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</si>
  <si>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</si>
  <si>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</si>
  <si>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</si>
  <si>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</si>
  <si>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</si>
  <si>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</si>
  <si>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</si>
  <si>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</si>
  <si>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</si>
  <si>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</si>
  <si>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</si>
  <si>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</si>
  <si>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</si>
  <si>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</si>
  <si>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</si>
  <si>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</si>
  <si>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</si>
  <si>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</si>
  <si>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</si>
  <si>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</si>
  <si>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</si>
  <si>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</si>
  <si>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</si>
  <si>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</si>
  <si>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</si>
  <si>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</si>
  <si>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</si>
  <si>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</si>
  <si>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</si>
  <si>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</si>
  <si>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</si>
  <si>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</si>
  <si>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</si>
  <si>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</si>
  <si>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</si>
  <si>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</si>
  <si>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</si>
  <si>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</si>
  <si>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</si>
  <si>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</si>
  <si>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</si>
  <si>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</si>
  <si>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</si>
  <si>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</si>
  <si>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</si>
  <si>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</si>
  <si>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</si>
  <si>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</si>
  <si>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</si>
  <si>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</si>
  <si>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</si>
  <si>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</si>
  <si>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</si>
  <si>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</si>
  <si>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</si>
  <si>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</si>
  <si>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</si>
  <si>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</si>
  <si>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</si>
  <si>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</si>
  <si>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</si>
  <si>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</si>
  <si>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</si>
  <si>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</si>
  <si>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</si>
  <si>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</si>
  <si>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</si>
  <si>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</si>
  <si>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</si>
  <si>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</si>
  <si>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</si>
  <si>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</si>
  <si>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</si>
  <si>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</si>
  <si>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</si>
  <si>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</si>
  <si>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</si>
  <si>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</si>
  <si>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</si>
  <si>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</si>
  <si>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</si>
  <si>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</si>
  <si>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</si>
  <si>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</si>
  <si>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</si>
  <si>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</si>
  <si>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</si>
  <si>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</si>
  <si>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</si>
  <si>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</si>
  <si>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</si>
  <si>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</si>
  <si>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</si>
  <si>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</si>
  <si>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</si>
  <si>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</si>
  <si>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</si>
  <si>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</si>
  <si>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</si>
  <si>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</si>
  <si>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</si>
  <si>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</si>
  <si>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</si>
  <si>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</si>
  <si>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</si>
  <si>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</si>
  <si>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</si>
  <si>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</si>
  <si>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</si>
  <si>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</si>
  <si>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</si>
  <si>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</si>
  <si>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</si>
  <si>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</si>
  <si>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</si>
  <si>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</si>
  <si>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</si>
  <si>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</si>
  <si>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</si>
  <si>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</si>
  <si>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</si>
  <si>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</si>
  <si>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</si>
  <si>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</si>
  <si>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</si>
  <si>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</si>
  <si>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</si>
  <si>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</si>
  <si>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</si>
  <si>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</si>
  <si>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</si>
  <si>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</si>
  <si>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</si>
  <si>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</si>
  <si>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</si>
  <si>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</si>
  <si>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</si>
  <si>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</si>
  <si>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</si>
  <si>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</si>
  <si>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</si>
  <si>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</si>
  <si>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</si>
  <si>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</si>
  <si>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</si>
  <si>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</si>
  <si>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</si>
  <si>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</si>
  <si>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</si>
  <si>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</si>
  <si>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</si>
  <si>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</si>
  <si>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</si>
  <si>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</si>
  <si>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</si>
  <si>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</si>
  <si>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</si>
  <si>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</si>
  <si>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</si>
  <si>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</si>
  <si>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</si>
  <si>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</si>
  <si>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</si>
  <si>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</si>
  <si>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</si>
  <si>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</si>
  <si>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</si>
  <si>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</si>
  <si>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</si>
  <si>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</si>
  <si>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</si>
  <si>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</si>
  <si>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</si>
  <si>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</si>
  <si>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</si>
  <si>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</si>
  <si>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</si>
  <si>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</si>
  <si>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</si>
  <si>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</si>
  <si>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</si>
  <si>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</si>
  <si>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</si>
  <si>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</si>
  <si>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</si>
  <si>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</si>
  <si>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</si>
  <si>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</si>
  <si>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</si>
  <si>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</si>
  <si>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</si>
  <si>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</si>
  <si>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</si>
  <si>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</si>
  <si>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</si>
  <si>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</si>
  <si>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</si>
  <si>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</si>
  <si>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</si>
  <si>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</si>
  <si>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</si>
  <si>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</si>
  <si>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</si>
  <si>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</si>
  <si>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</si>
  <si>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</si>
  <si>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</si>
  <si>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</si>
  <si>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</si>
  <si>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</si>
  <si>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</si>
  <si>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</si>
  <si>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</si>
  <si>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</si>
  <si>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</si>
  <si>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</si>
  <si>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</si>
  <si>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</si>
  <si>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</si>
  <si>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</si>
  <si>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</si>
  <si>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</si>
  <si>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</si>
  <si>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</si>
  <si>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</si>
  <si>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</si>
  <si>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</si>
  <si>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</si>
  <si>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</si>
  <si>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</si>
  <si>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</si>
  <si>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</si>
  <si>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</si>
  <si>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</si>
  <si>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</si>
  <si>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</si>
  <si>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</si>
  <si>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</si>
  <si>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</si>
  <si>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</si>
  <si>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</si>
  <si>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</si>
  <si>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</si>
  <si>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</si>
  <si>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</si>
  <si>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</si>
  <si>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</si>
  <si>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</si>
  <si>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</si>
  <si>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</si>
  <si>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</si>
  <si>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</si>
  <si>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</si>
  <si>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</si>
  <si>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</si>
  <si>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</si>
  <si>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</si>
  <si>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</si>
  <si>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</si>
  <si>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</si>
  <si>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</si>
  <si>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</si>
  <si>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</si>
  <si>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</si>
  <si>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</si>
  <si>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</si>
  <si>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</si>
  <si>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</si>
  <si>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</si>
  <si>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</si>
  <si>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</si>
  <si>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</si>
  <si>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</si>
  <si>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</si>
  <si>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</si>
  <si>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</si>
  <si>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</si>
  <si>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</si>
  <si>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</si>
  <si>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</si>
  <si>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</si>
  <si>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</si>
  <si>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</si>
  <si>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</si>
  <si>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</si>
  <si>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</si>
  <si>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</si>
  <si>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</si>
  <si>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</si>
  <si>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</si>
  <si>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</si>
  <si>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</si>
  <si>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</si>
  <si>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</si>
  <si>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</si>
  <si>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</si>
  <si>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</si>
  <si>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</si>
  <si>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</si>
  <si>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</si>
  <si>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</si>
  <si>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</si>
  <si>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</si>
  <si>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</si>
  <si>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</si>
  <si>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</si>
  <si>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</si>
  <si>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</si>
  <si>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</si>
  <si>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</si>
  <si>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</si>
  <si>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</si>
  <si>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</si>
  <si>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</si>
  <si>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</si>
  <si>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</si>
  <si>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</si>
  <si>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</si>
  <si>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</si>
  <si>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</si>
  <si>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</si>
  <si>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</si>
  <si>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</si>
  <si>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</si>
  <si>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</si>
  <si>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</si>
  <si>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</si>
  <si>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</si>
  <si>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</si>
  <si>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</si>
  <si>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</si>
  <si>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</si>
  <si>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</si>
  <si>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</si>
  <si>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</si>
  <si>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</si>
  <si>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</si>
  <si>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</si>
  <si>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</si>
  <si>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</si>
  <si>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</si>
  <si>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</si>
  <si>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</si>
  <si>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</si>
  <si>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</si>
  <si>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</si>
  <si>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</si>
  <si>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</si>
  <si>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</si>
  <si>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</si>
  <si>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</si>
  <si>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</si>
  <si>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</si>
  <si>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</si>
  <si>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</si>
  <si>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</si>
  <si>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</si>
  <si>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</si>
  <si>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</si>
  <si>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</si>
  <si>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</si>
  <si>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</si>
  <si>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</si>
  <si>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</si>
  <si>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</si>
  <si>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</si>
  <si>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</si>
  <si>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</si>
  <si>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</si>
  <si>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</si>
  <si>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</si>
  <si>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</si>
  <si>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</si>
  <si>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</si>
  <si>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</si>
  <si>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</si>
  <si>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</si>
  <si>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</si>
  <si>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</si>
  <si>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</si>
  <si>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</si>
  <si>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</si>
  <si>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</si>
  <si>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</si>
  <si>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</si>
  <si>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</si>
  <si>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</si>
  <si>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</si>
  <si>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</si>
  <si>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</si>
  <si>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</si>
  <si>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</si>
  <si>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</si>
  <si>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</si>
  <si>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</si>
  <si>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</si>
  <si>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</si>
  <si>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</si>
  <si>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</si>
  <si>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</si>
  <si>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</si>
  <si>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</si>
  <si>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</si>
  <si>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</si>
  <si>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</si>
  <si>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</si>
  <si>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</si>
  <si>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</si>
  <si>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</si>
  <si>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</si>
  <si>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</si>
  <si>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</si>
  <si>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</si>
  <si>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</si>
  <si>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</si>
  <si>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</si>
  <si>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</si>
  <si>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</si>
  <si>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</si>
  <si>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</si>
  <si>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</si>
  <si>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</si>
  <si>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</si>
  <si>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</si>
  <si>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</si>
  <si>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</si>
  <si>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</si>
  <si>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</si>
  <si>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</si>
  <si>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</si>
  <si>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</si>
  <si>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</si>
  <si>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</si>
  <si>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</si>
  <si>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</si>
  <si>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</si>
  <si>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</si>
  <si>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</si>
  <si>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</si>
  <si>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</si>
  <si>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</si>
  <si>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</si>
  <si>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</si>
  <si>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</si>
  <si>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</si>
  <si>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</si>
  <si>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</si>
  <si>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</si>
  <si>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</si>
  <si>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</si>
  <si>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</si>
  <si>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</si>
  <si>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</si>
  <si>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</si>
  <si>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</si>
  <si>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</si>
  <si>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</si>
  <si>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</si>
  <si>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</si>
  <si>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</si>
  <si>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</si>
  <si>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</si>
  <si>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</si>
  <si>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</si>
  <si>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</si>
  <si>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</si>
  <si>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</si>
  <si>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</si>
  <si>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</si>
  <si>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</si>
  <si>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</si>
  <si>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</si>
  <si>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</si>
  <si>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</si>
  <si>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</si>
  <si>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</si>
  <si>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</si>
  <si>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</si>
  <si>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</si>
  <si>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</si>
  <si>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</si>
  <si>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</si>
  <si>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</si>
  <si>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</si>
  <si>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</si>
  <si>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</si>
  <si>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</si>
  <si>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</si>
  <si>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</si>
  <si>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</si>
  <si>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</si>
  <si>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</si>
  <si>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</si>
  <si>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</si>
  <si>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</si>
  <si>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</si>
  <si>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</si>
  <si>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</si>
  <si>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</si>
  <si>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</si>
  <si>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</si>
  <si>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</si>
  <si>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</si>
  <si>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</si>
  <si>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</si>
  <si>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</si>
  <si>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</si>
  <si>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</si>
  <si>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</si>
  <si>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</si>
  <si>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</si>
  <si>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</si>
  <si>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</si>
  <si>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</si>
  <si>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</si>
  <si>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</si>
  <si>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</si>
  <si>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</si>
  <si>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</si>
  <si>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</si>
  <si>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</si>
  <si>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</si>
  <si>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</si>
  <si>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</si>
  <si>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</si>
  <si>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</si>
  <si>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</si>
  <si>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</si>
  <si>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</si>
  <si>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</si>
  <si>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</si>
  <si>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</si>
  <si>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</si>
  <si>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</si>
  <si>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</si>
  <si>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</si>
  <si>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</si>
  <si>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</si>
  <si>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</si>
  <si>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</si>
  <si>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</si>
  <si>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</si>
  <si>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</si>
  <si>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</si>
  <si>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</si>
  <si>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</si>
  <si>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</si>
  <si>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</si>
  <si>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</si>
  <si>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</si>
  <si>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</si>
  <si>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</si>
  <si>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</si>
  <si>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</si>
  <si>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</si>
  <si>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</si>
  <si>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</si>
  <si>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</si>
  <si>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</si>
  <si>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</si>
  <si>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</si>
  <si>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</si>
  <si>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</si>
  <si>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</si>
  <si>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</si>
  <si>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</si>
  <si>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</si>
  <si>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</si>
  <si>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</si>
  <si>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</si>
  <si>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</si>
  <si>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</si>
  <si>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</si>
  <si>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</si>
  <si>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</si>
  <si>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</si>
  <si>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</si>
  <si>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</si>
  <si>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</si>
  <si>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</si>
  <si>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</si>
  <si>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</si>
  <si>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</si>
  <si>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</si>
  <si>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</si>
  <si>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</si>
  <si>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</si>
  <si>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</si>
  <si>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</si>
  <si>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</si>
  <si>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</si>
  <si>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</si>
  <si>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</si>
  <si>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</si>
  <si>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</si>
  <si>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</si>
  <si>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</si>
  <si>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</si>
  <si>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</si>
  <si>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</si>
  <si>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</si>
  <si>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</si>
  <si>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</si>
  <si>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</si>
  <si>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</si>
  <si>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</si>
  <si>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</si>
  <si>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</si>
  <si>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</si>
  <si>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</si>
  <si>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</si>
  <si>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</si>
  <si>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</si>
  <si>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</si>
  <si>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</si>
  <si>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</si>
  <si>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</si>
  <si>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</si>
  <si>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</si>
  <si>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</si>
  <si>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</si>
  <si>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</si>
  <si>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</si>
  <si>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</si>
  <si>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</si>
  <si>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</si>
  <si>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</si>
  <si>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</si>
  <si>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</si>
  <si>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</si>
  <si>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</si>
  <si>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</si>
  <si>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</si>
  <si>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</si>
  <si>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</si>
  <si>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</si>
  <si>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</si>
  <si>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</si>
  <si>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</si>
  <si>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</si>
  <si>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</si>
  <si>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</si>
  <si>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</si>
  <si>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</si>
  <si>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</si>
  <si>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</si>
  <si>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</si>
  <si>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</si>
  <si>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</si>
  <si>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</si>
  <si>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</si>
  <si>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</si>
  <si>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</si>
  <si>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</si>
  <si>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</si>
  <si>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</si>
  <si>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</si>
  <si>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</si>
  <si>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</si>
  <si>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</si>
  <si>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</si>
  <si>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</si>
  <si>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</si>
  <si>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</si>
  <si>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</si>
  <si>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</si>
  <si>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</si>
  <si>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</si>
  <si>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</si>
  <si>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</si>
  <si>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</si>
  <si>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</si>
  <si>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</si>
  <si>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</si>
  <si>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</si>
  <si>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</si>
  <si>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</si>
  <si>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</si>
  <si>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</si>
  <si>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</si>
  <si>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</si>
  <si>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</si>
  <si>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</si>
  <si>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</si>
  <si>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</si>
  <si>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</si>
  <si>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</si>
  <si>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</si>
  <si>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</si>
  <si>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</si>
  <si>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</si>
  <si>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</si>
  <si>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</si>
  <si>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</si>
  <si>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</si>
  <si>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</si>
  <si>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</si>
  <si>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</si>
  <si>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</si>
  <si>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</si>
  <si>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</si>
  <si>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</si>
  <si>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</si>
  <si>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</si>
  <si>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</si>
  <si>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</si>
  <si>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</si>
  <si>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</si>
  <si>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</si>
  <si>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</si>
  <si>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</si>
  <si>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</si>
  <si>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</si>
  <si>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</si>
  <si>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</si>
  <si>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</si>
  <si>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</si>
  <si>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</si>
  <si>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</si>
  <si>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</si>
  <si>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</si>
  <si>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</si>
  <si>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</si>
  <si>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</si>
  <si>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</si>
  <si>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</si>
  <si>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</si>
  <si>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</si>
  <si>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</si>
  <si>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</si>
  <si>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</si>
  <si>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</si>
  <si>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</si>
  <si>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</si>
  <si>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</si>
  <si>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</si>
  <si>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</si>
  <si>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Excel Skills for Data Analytics and Visualization</t>
  </si>
  <si>
    <t>Course 1 — Excel Fundamentals for Data Analysis</t>
  </si>
  <si>
    <t>Week 5 Practice Challenge</t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</si>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</sst>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E7682-75D8-4C4F-8398-16AE7B387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1636" cy="1689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06E33-9F29-4767-B6F3-23346048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8137527"/>
          <a:ext cx="9506912" cy="6475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3">
      <calculatedColumnFormula>IF(tbl_Inventory[[#This Row],[Reorder?]]="Y",_xlfn.XLOOKUP(tbl_Inventory[[#This Row],[Category]],tbl_ReorderQty[Category],tbl_ReorderQty[Quantity],0),0)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21AD-A29E-4B6E-BFD3-28FC84808FE7}">
  <dimension ref="B2:P44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1164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 t="s">
        <v>1165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1166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1167</v>
      </c>
    </row>
    <row r="10" spans="2:16" x14ac:dyDescent="0.25">
      <c r="B10" t="s">
        <v>1168</v>
      </c>
      <c r="P10"/>
    </row>
    <row r="11" spans="2:16" x14ac:dyDescent="0.25">
      <c r="B11" t="s">
        <v>1169</v>
      </c>
      <c r="P11"/>
    </row>
    <row r="12" spans="2:16" ht="8.25" customHeight="1" x14ac:dyDescent="0.25"/>
    <row r="13" spans="2:16" x14ac:dyDescent="0.25">
      <c r="B13" s="2" t="s">
        <v>1158</v>
      </c>
      <c r="C13" t="s">
        <v>1170</v>
      </c>
    </row>
    <row r="14" spans="2:16" ht="8.25" customHeight="1" x14ac:dyDescent="0.25"/>
    <row r="15" spans="2:16" x14ac:dyDescent="0.25">
      <c r="B15" s="2" t="s">
        <v>4</v>
      </c>
      <c r="C15" t="s">
        <v>1171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1172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1173</v>
      </c>
      <c r="P19" s="6" t="s">
        <v>2</v>
      </c>
    </row>
    <row r="20" spans="2:16" x14ac:dyDescent="0.25">
      <c r="B20" s="2" t="s">
        <v>1</v>
      </c>
      <c r="C20" t="s">
        <v>1174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1175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1176</v>
      </c>
    </row>
    <row r="30" spans="2:16" ht="8.25" customHeight="1" x14ac:dyDescent="0.25"/>
    <row r="31" spans="2:16" x14ac:dyDescent="0.25">
      <c r="B31" s="2" t="s">
        <v>7</v>
      </c>
      <c r="C31" t="s">
        <v>1177</v>
      </c>
    </row>
    <row r="32" spans="2:16" x14ac:dyDescent="0.25">
      <c r="B32" s="2" t="s">
        <v>1</v>
      </c>
      <c r="C32" t="s">
        <v>1178</v>
      </c>
    </row>
    <row r="33" spans="2:3" ht="8.25" customHeight="1" x14ac:dyDescent="0.25"/>
    <row r="34" spans="2:3" x14ac:dyDescent="0.25">
      <c r="B34" s="2" t="s">
        <v>8</v>
      </c>
      <c r="C34" t="s">
        <v>1179</v>
      </c>
    </row>
    <row r="35" spans="2:3" x14ac:dyDescent="0.25">
      <c r="B35" s="2" t="s">
        <v>1</v>
      </c>
      <c r="C35" t="s">
        <v>1180</v>
      </c>
    </row>
    <row r="36" spans="2:3" ht="8.25" customHeight="1" x14ac:dyDescent="0.25"/>
    <row r="37" spans="2:3" x14ac:dyDescent="0.25">
      <c r="B37" s="2" t="s">
        <v>9</v>
      </c>
      <c r="C37" t="s">
        <v>1181</v>
      </c>
    </row>
    <row r="38" spans="2:3" ht="8.25" customHeight="1" x14ac:dyDescent="0.25"/>
    <row r="39" spans="2:3" x14ac:dyDescent="0.25">
      <c r="B39" s="2" t="s">
        <v>10</v>
      </c>
      <c r="C39" t="s">
        <v>1182</v>
      </c>
    </row>
    <row r="40" spans="2:3" x14ac:dyDescent="0.25">
      <c r="B40" s="2" t="s">
        <v>1</v>
      </c>
      <c r="C40" t="s">
        <v>1183</v>
      </c>
    </row>
    <row r="41" spans="2:3" x14ac:dyDescent="0.25">
      <c r="B41" s="2" t="s">
        <v>1</v>
      </c>
      <c r="C41" t="s">
        <v>1184</v>
      </c>
    </row>
    <row r="42" spans="2:3" x14ac:dyDescent="0.25">
      <c r="B42" s="2" t="s">
        <v>11</v>
      </c>
      <c r="C42" t="s">
        <v>1185</v>
      </c>
    </row>
    <row r="44" spans="2:3" x14ac:dyDescent="0.25">
      <c r="B44" s="3" t="s">
        <v>1186</v>
      </c>
    </row>
  </sheetData>
  <mergeCells count="3">
    <mergeCell ref="I2:P2"/>
    <mergeCell ref="I3:P3"/>
    <mergeCell ref="I5:P5"/>
  </mergeCells>
  <dataValidations count="4">
    <dataValidation allowBlank="1" showInputMessage="1" showErrorMessage="1" promptTitle="Hint:" prompt="Get the lookup working first, then wrap it in an IF so that you only perform the lookup if a reorder is required._x000a_" sqref="P20" xr:uid="{F3EA38C7-7B17-45A3-857A-FB75B5EFAF4E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319BD312-713A-4C4E-974B-AAC13216F40E}"/>
    <dataValidation allowBlank="1" showInputMessage="1" showErrorMessage="1" promptTitle="Hint:" prompt="To calculate the retail price you will need to multiply the cost price by either 18% or 25% and then add that to the cost price." sqref="P17" xr:uid="{00E25C4D-D4C7-4A72-AEFA-0C4147E899DC}"/>
    <dataValidation allowBlank="1" showInputMessage="1" showErrorMessage="1" promptTitle="Hint:" prompt="Use an IF and an AND" sqref="P15" xr:uid="{B18F97DC-CA26-4955-A3F1-48172B2B4D2F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Normal="100" workbookViewId="0"/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tbl_Inventory[[#This Row],[Cost Price]]*(IF(tbl_Inventory[[#This Row],[Premium?]]="Y",$P$4,$P$3)+1)</f>
        <v>66.846999999999994</v>
      </c>
      <c r="I4" s="25" t="str">
        <f>IF(tbl_Inventory[[#This Row],[Num In Stock]]&lt;$P$5,"Y","")</f>
        <v>Y</v>
      </c>
      <c r="J4" s="26" t="str">
        <f>IF(AND(tbl_Inventory[[#This Row],[On Backorder]]="",tbl_Inventory[[#This Row],[Below Min]]="Y"),"Y","")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Row],[Reorder?]]="Y",_xlfn.XLOOKUP(tbl_Inventory[[#This Row],[Category]],tbl_ReorderQty[Category],tbl_ReorderQty[Quantity],0),0)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tbl_Inventory[[#This Row],[Cost Price]]*(IF(tbl_Inventory[[#This Row],[Premium?]]="Y",$P$4,$P$3)+1)</f>
        <v>2.6750000000000003</v>
      </c>
      <c r="I5" s="25" t="str">
        <f>IF(tbl_Inventory[[#This Row],[Num In Stock]]&lt;$P$5,"Y","")</f>
        <v/>
      </c>
      <c r="J5" s="26" t="str">
        <f>IF(AND(tbl_Inventory[[#This Row],[On Backorder]]="",tbl_Inventory[[#This Row],[Below Min]]="Y"),"Y","")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Row],[Reorder?]]="Y",_xlfn.XLOOKUP(tbl_Inventory[[#This Row],[Category]],tbl_ReorderQty[Category],tbl_ReorderQty[Quantity],0),0)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tbl_Inventory[[#This Row],[Cost Price]]*(IF(tbl_Inventory[[#This Row],[Premium?]]="Y",$P$4,$P$3)+1)</f>
        <v>43.3125</v>
      </c>
      <c r="I6" s="25" t="str">
        <f>IF(tbl_Inventory[[#This Row],[Num In Stock]]&lt;$P$5,"Y","")</f>
        <v>Y</v>
      </c>
      <c r="J6" s="26" t="str">
        <f>IF(AND(tbl_Inventory[[#This Row],[On Backorder]]="",tbl_Inventory[[#This Row],[Below Min]]="Y"),"Y","")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Row],[Reorder?]]="Y",_xlfn.XLOOKUP(tbl_Inventory[[#This Row],[Category]],tbl_ReorderQty[Category],tbl_ReorderQty[Quantity],0),0)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tbl_Inventory[[#This Row],[Cost Price]]*(IF(tbl_Inventory[[#This Row],[Premium?]]="Y",$P$4,$P$3)+1)</f>
        <v>87.449999999999989</v>
      </c>
      <c r="I7" s="25" t="str">
        <f>IF(tbl_Inventory[[#This Row],[Num In Stock]]&lt;$P$5,"Y","")</f>
        <v/>
      </c>
      <c r="J7" s="26" t="str">
        <f>IF(AND(tbl_Inventory[[#This Row],[On Backorder]]="",tbl_Inventory[[#This Row],[Below Min]]="Y"),"Y","")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Row],[Reorder?]]="Y",_xlfn.XLOOKUP(tbl_Inventory[[#This Row],[Category]],tbl_ReorderQty[Category],tbl_ReorderQty[Quantity],0),0)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tbl_Inventory[[#This Row],[Cost Price]]*(IF(tbl_Inventory[[#This Row],[Premium?]]="Y",$P$4,$P$3)+1)</f>
        <v>40.886999999999993</v>
      </c>
      <c r="I8" s="25" t="str">
        <f>IF(tbl_Inventory[[#This Row],[Num In Stock]]&lt;$P$5,"Y","")</f>
        <v>Y</v>
      </c>
      <c r="J8" s="26" t="str">
        <f>IF(AND(tbl_Inventory[[#This Row],[On Backorder]]="",tbl_Inventory[[#This Row],[Below Min]]="Y"),"Y","")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Row],[Reorder?]]="Y",_xlfn.XLOOKUP(tbl_Inventory[[#This Row],[Category]],tbl_ReorderQty[Category],tbl_ReorderQty[Quantity],0),0)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tbl_Inventory[[#This Row],[Cost Price]]*(IF(tbl_Inventory[[#This Row],[Premium?]]="Y",$P$4,$P$3)+1)</f>
        <v>55.554399999999994</v>
      </c>
      <c r="I9" s="25" t="str">
        <f>IF(tbl_Inventory[[#This Row],[Num In Stock]]&lt;$P$5,"Y","")</f>
        <v/>
      </c>
      <c r="J9" s="26" t="str">
        <f>IF(AND(tbl_Inventory[[#This Row],[On Backorder]]="",tbl_Inventory[[#This Row],[Below Min]]="Y"),"Y","")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Row],[Reorder?]]="Y",_xlfn.XLOOKUP(tbl_Inventory[[#This Row],[Category]],tbl_ReorderQty[Category],tbl_ReorderQty[Quantity],0),0)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tbl_Inventory[[#This Row],[Cost Price]]*(IF(tbl_Inventory[[#This Row],[Premium?]]="Y",$P$4,$P$3)+1)</f>
        <v>26992.263999999999</v>
      </c>
      <c r="I10" s="25" t="str">
        <f>IF(tbl_Inventory[[#This Row],[Num In Stock]]&lt;$P$5,"Y","")</f>
        <v/>
      </c>
      <c r="J10" s="26" t="str">
        <f>IF(AND(tbl_Inventory[[#This Row],[On Backorder]]="",tbl_Inventory[[#This Row],[Below Min]]="Y"),"Y","")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Row],[Reorder?]]="Y",_xlfn.XLOOKUP(tbl_Inventory[[#This Row],[Category]],tbl_ReorderQty[Category],tbl_ReorderQty[Quantity],0),0)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tbl_Inventory[[#This Row],[Cost Price]]*(IF(tbl_Inventory[[#This Row],[Premium?]]="Y",$P$4,$P$3)+1)</f>
        <v>1382.547</v>
      </c>
      <c r="I11" s="25" t="str">
        <f>IF(tbl_Inventory[[#This Row],[Num In Stock]]&lt;$P$5,"Y","")</f>
        <v/>
      </c>
      <c r="J11" s="26" t="str">
        <f>IF(AND(tbl_Inventory[[#This Row],[On Backorder]]="",tbl_Inventory[[#This Row],[Below Min]]="Y"),"Y","")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Row],[Reorder?]]="Y",_xlfn.XLOOKUP(tbl_Inventory[[#This Row],[Category]],tbl_ReorderQty[Category],tbl_ReorderQty[Quantity],0),0)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tbl_Inventory[[#This Row],[Cost Price]]*(IF(tbl_Inventory[[#This Row],[Premium?]]="Y",$P$4,$P$3)+1)</f>
        <v>27511.345999999998</v>
      </c>
      <c r="I12" s="25" t="str">
        <f>IF(tbl_Inventory[[#This Row],[Num In Stock]]&lt;$P$5,"Y","")</f>
        <v/>
      </c>
      <c r="J12" s="26" t="str">
        <f>IF(AND(tbl_Inventory[[#This Row],[On Backorder]]="",tbl_Inventory[[#This Row],[Below Min]]="Y"),"Y","")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Row],[Reorder?]]="Y",_xlfn.XLOOKUP(tbl_Inventory[[#This Row],[Category]],tbl_ReorderQty[Category],tbl_ReorderQty[Quantity],0),0)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tbl_Inventory[[#This Row],[Cost Price]]*(IF(tbl_Inventory[[#This Row],[Premium?]]="Y",$P$4,$P$3)+1)</f>
        <v>28868.4375</v>
      </c>
      <c r="I13" s="25" t="str">
        <f>IF(tbl_Inventory[[#This Row],[Num In Stock]]&lt;$P$5,"Y","")</f>
        <v/>
      </c>
      <c r="J13" s="26" t="str">
        <f>IF(AND(tbl_Inventory[[#This Row],[On Backorder]]="",tbl_Inventory[[#This Row],[Below Min]]="Y"),"Y","")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Row],[Reorder?]]="Y",_xlfn.XLOOKUP(tbl_Inventory[[#This Row],[Category]],tbl_ReorderQty[Category],tbl_ReorderQty[Quantity],0),0)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tbl_Inventory[[#This Row],[Cost Price]]*(IF(tbl_Inventory[[#This Row],[Premium?]]="Y",$P$4,$P$3)+1)</f>
        <v>3499.875</v>
      </c>
      <c r="I14" s="25" t="str">
        <f>IF(tbl_Inventory[[#This Row],[Num In Stock]]&lt;$P$5,"Y","")</f>
        <v>Y</v>
      </c>
      <c r="J14" s="26" t="str">
        <f>IF(AND(tbl_Inventory[[#This Row],[On Backorder]]="",tbl_Inventory[[#This Row],[Below Min]]="Y"),"Y","")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Row],[Reorder?]]="Y",_xlfn.XLOOKUP(tbl_Inventory[[#This Row],[Category]],tbl_ReorderQty[Category],tbl_ReorderQty[Quantity],0),0)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tbl_Inventory[[#This Row],[Cost Price]]*(IF(tbl_Inventory[[#This Row],[Premium?]]="Y",$P$4,$P$3)+1)</f>
        <v>26473.182000000001</v>
      </c>
      <c r="I15" s="25" t="str">
        <f>IF(tbl_Inventory[[#This Row],[Num In Stock]]&lt;$P$5,"Y","")</f>
        <v/>
      </c>
      <c r="J15" s="26" t="str">
        <f>IF(AND(tbl_Inventory[[#This Row],[On Backorder]]="",tbl_Inventory[[#This Row],[Below Min]]="Y"),"Y","")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Row],[Reorder?]]="Y",_xlfn.XLOOKUP(tbl_Inventory[[#This Row],[Category]],tbl_ReorderQty[Category],tbl_ReorderQty[Quantity],0),0)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tbl_Inventory[[#This Row],[Cost Price]]*(IF(tbl_Inventory[[#This Row],[Premium?]]="Y",$P$4,$P$3)+1)</f>
        <v>27770.886999999999</v>
      </c>
      <c r="I16" s="25" t="str">
        <f>IF(tbl_Inventory[[#This Row],[Num In Stock]]&lt;$P$5,"Y","")</f>
        <v>Y</v>
      </c>
      <c r="J16" s="26" t="str">
        <f>IF(AND(tbl_Inventory[[#This Row],[On Backorder]]="",tbl_Inventory[[#This Row],[Below Min]]="Y"),"Y","")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Row],[Reorder?]]="Y",_xlfn.XLOOKUP(tbl_Inventory[[#This Row],[Category]],tbl_ReorderQty[Category],tbl_ReorderQty[Quantity],0),0)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tbl_Inventory[[#This Row],[Cost Price]]*(IF(tbl_Inventory[[#This Row],[Premium?]]="Y",$P$4,$P$3)+1)</f>
        <v>28043.625</v>
      </c>
      <c r="I17" s="25" t="str">
        <f>IF(tbl_Inventory[[#This Row],[Num In Stock]]&lt;$P$5,"Y","")</f>
        <v>Y</v>
      </c>
      <c r="J17" s="26" t="str">
        <f>IF(AND(tbl_Inventory[[#This Row],[On Backorder]]="",tbl_Inventory[[#This Row],[Below Min]]="Y"),"Y","")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Row],[Reorder?]]="Y",_xlfn.XLOOKUP(tbl_Inventory[[#This Row],[Category]],tbl_ReorderQty[Category],tbl_ReorderQty[Quantity],0),0)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tbl_Inventory[[#This Row],[Cost Price]]*(IF(tbl_Inventory[[#This Row],[Premium?]]="Y",$P$4,$P$3)+1)</f>
        <v>28593.5</v>
      </c>
      <c r="I18" s="25" t="str">
        <f>IF(tbl_Inventory[[#This Row],[Num In Stock]]&lt;$P$5,"Y","")</f>
        <v>Y</v>
      </c>
      <c r="J18" s="26" t="str">
        <f>IF(AND(tbl_Inventory[[#This Row],[On Backorder]]="",tbl_Inventory[[#This Row],[Below Min]]="Y"),"Y","")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Row],[Reorder?]]="Y",_xlfn.XLOOKUP(tbl_Inventory[[#This Row],[Category]],tbl_ReorderQty[Category],tbl_ReorderQty[Quantity],0),0)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tbl_Inventory[[#This Row],[Cost Price]]*(IF(tbl_Inventory[[#This Row],[Premium?]]="Y",$P$4,$P$3)+1)</f>
        <v>28318.5625</v>
      </c>
      <c r="I19" s="25" t="str">
        <f>IF(tbl_Inventory[[#This Row],[Num In Stock]]&lt;$P$5,"Y","")</f>
        <v/>
      </c>
      <c r="J19" s="26" t="str">
        <f>IF(AND(tbl_Inventory[[#This Row],[On Backorder]]="",tbl_Inventory[[#This Row],[Below Min]]="Y"),"Y","")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Row],[Reorder?]]="Y",_xlfn.XLOOKUP(tbl_Inventory[[#This Row],[Category]],tbl_ReorderQty[Category],tbl_ReorderQty[Quantity],0),0)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tbl_Inventory[[#This Row],[Cost Price]]*(IF(tbl_Inventory[[#This Row],[Premium?]]="Y",$P$4,$P$3)+1)</f>
        <v>28868.4375</v>
      </c>
      <c r="I20" s="25" t="str">
        <f>IF(tbl_Inventory[[#This Row],[Num In Stock]]&lt;$P$5,"Y","")</f>
        <v>Y</v>
      </c>
      <c r="J20" s="26" t="str">
        <f>IF(AND(tbl_Inventory[[#This Row],[On Backorder]]="",tbl_Inventory[[#This Row],[Below Min]]="Y"),"Y","")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Row],[Reorder?]]="Y",_xlfn.XLOOKUP(tbl_Inventory[[#This Row],[Category]],tbl_ReorderQty[Category],tbl_ReorderQty[Quantity],0),0)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tbl_Inventory[[#This Row],[Cost Price]]*(IF(tbl_Inventory[[#This Row],[Premium?]]="Y",$P$4,$P$3)+1)</f>
        <v>14293.5</v>
      </c>
      <c r="I21" s="25" t="str">
        <f>IF(tbl_Inventory[[#This Row],[Num In Stock]]&lt;$P$5,"Y","")</f>
        <v>Y</v>
      </c>
      <c r="J21" s="26" t="str">
        <f>IF(AND(tbl_Inventory[[#This Row],[On Backorder]]="",tbl_Inventory[[#This Row],[Below Min]]="Y"),"Y","")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Row],[Reorder?]]="Y",_xlfn.XLOOKUP(tbl_Inventory[[#This Row],[Category]],tbl_ReorderQty[Category],tbl_ReorderQty[Quantity],0),0)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tbl_Inventory[[#This Row],[Cost Price]]*(IF(tbl_Inventory[[#This Row],[Premium?]]="Y",$P$4,$P$3)+1)</f>
        <v>27251.805</v>
      </c>
      <c r="I22" s="25" t="str">
        <f>IF(tbl_Inventory[[#This Row],[Num In Stock]]&lt;$P$5,"Y","")</f>
        <v>Y</v>
      </c>
      <c r="J22" s="26" t="str">
        <f>IF(AND(tbl_Inventory[[#This Row],[On Backorder]]="",tbl_Inventory[[#This Row],[Below Min]]="Y"),"Y","")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Row],[Reorder?]]="Y",_xlfn.XLOOKUP(tbl_Inventory[[#This Row],[Category]],tbl_ReorderQty[Category],tbl_ReorderQty[Quantity],0),0)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tbl_Inventory[[#This Row],[Cost Price]]*(IF(tbl_Inventory[[#This Row],[Premium?]]="Y",$P$4,$P$3)+1)</f>
        <v>29418.3125</v>
      </c>
      <c r="I23" s="25" t="str">
        <f>IF(tbl_Inventory[[#This Row],[Num In Stock]]&lt;$P$5,"Y","")</f>
        <v/>
      </c>
      <c r="J23" s="26" t="str">
        <f>IF(AND(tbl_Inventory[[#This Row],[On Backorder]]="",tbl_Inventory[[#This Row],[Below Min]]="Y"),"Y","")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Row],[Reorder?]]="Y",_xlfn.XLOOKUP(tbl_Inventory[[#This Row],[Category]],tbl_ReorderQty[Category],tbl_ReorderQty[Quantity],0),0)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tbl_Inventory[[#This Row],[Cost Price]]*(IF(tbl_Inventory[[#This Row],[Premium?]]="Y",$P$4,$P$3)+1)</f>
        <v>27251.805</v>
      </c>
      <c r="I24" s="25" t="str">
        <f>IF(tbl_Inventory[[#This Row],[Num In Stock]]&lt;$P$5,"Y","")</f>
        <v/>
      </c>
      <c r="J24" s="26" t="str">
        <f>IF(AND(tbl_Inventory[[#This Row],[On Backorder]]="",tbl_Inventory[[#This Row],[Below Min]]="Y"),"Y","")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Row],[Reorder?]]="Y",_xlfn.XLOOKUP(tbl_Inventory[[#This Row],[Category]],tbl_ReorderQty[Category],tbl_ReorderQty[Quantity],0),0)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tbl_Inventory[[#This Row],[Cost Price]]*(IF(tbl_Inventory[[#This Row],[Premium?]]="Y",$P$4,$P$3)+1)</f>
        <v>3303.8820000000001</v>
      </c>
      <c r="I25" s="25" t="str">
        <f>IF(tbl_Inventory[[#This Row],[Num In Stock]]&lt;$P$5,"Y","")</f>
        <v>Y</v>
      </c>
      <c r="J25" s="26" t="str">
        <f>IF(AND(tbl_Inventory[[#This Row],[On Backorder]]="",tbl_Inventory[[#This Row],[Below Min]]="Y"),"Y","")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Row],[Reorder?]]="Y",_xlfn.XLOOKUP(tbl_Inventory[[#This Row],[Category]],tbl_ReorderQty[Category],tbl_ReorderQty[Quantity],0),0)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tbl_Inventory[[#This Row],[Cost Price]]*(IF(tbl_Inventory[[#This Row],[Premium?]]="Y",$P$4,$P$3)+1)</f>
        <v>1815.25</v>
      </c>
      <c r="I26" s="25" t="str">
        <f>IF(tbl_Inventory[[#This Row],[Num In Stock]]&lt;$P$5,"Y","")</f>
        <v/>
      </c>
      <c r="J26" s="26" t="str">
        <f>IF(AND(tbl_Inventory[[#This Row],[On Backorder]]="",tbl_Inventory[[#This Row],[Below Min]]="Y"),"Y","")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Row],[Reorder?]]="Y",_xlfn.XLOOKUP(tbl_Inventory[[#This Row],[Category]],tbl_ReorderQty[Category],tbl_ReorderQty[Quantity],0),0)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tbl_Inventory[[#This Row],[Cost Price]]*(IF(tbl_Inventory[[#This Row],[Premium?]]="Y",$P$4,$P$3)+1)</f>
        <v>41659.487000000001</v>
      </c>
      <c r="I27" s="25" t="str">
        <f>IF(tbl_Inventory[[#This Row],[Num In Stock]]&lt;$P$5,"Y","")</f>
        <v/>
      </c>
      <c r="J27" s="26" t="str">
        <f>IF(AND(tbl_Inventory[[#This Row],[On Backorder]]="",tbl_Inventory[[#This Row],[Below Min]]="Y"),"Y","")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Row],[Reorder?]]="Y",_xlfn.XLOOKUP(tbl_Inventory[[#This Row],[Category]],tbl_ReorderQty[Category],tbl_ReorderQty[Quantity],0),0)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tbl_Inventory[[#This Row],[Cost Price]]*(IF(tbl_Inventory[[#This Row],[Premium?]]="Y",$P$4,$P$3)+1)</f>
        <v>42893.5</v>
      </c>
      <c r="I28" s="25" t="str">
        <f>IF(tbl_Inventory[[#This Row],[Num In Stock]]&lt;$P$5,"Y","")</f>
        <v/>
      </c>
      <c r="J28" s="26" t="str">
        <f>IF(AND(tbl_Inventory[[#This Row],[On Backorder]]="",tbl_Inventory[[#This Row],[Below Min]]="Y"),"Y","")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Row],[Reorder?]]="Y",_xlfn.XLOOKUP(tbl_Inventory[[#This Row],[Category]],tbl_ReorderQty[Category],tbl_ReorderQty[Quantity],0),0)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tbl_Inventory[[#This Row],[Cost Price]]*(IF(tbl_Inventory[[#This Row],[Premium?]]="Y",$P$4,$P$3)+1)</f>
        <v>41659.487000000001</v>
      </c>
      <c r="I29" s="25" t="str">
        <f>IF(tbl_Inventory[[#This Row],[Num In Stock]]&lt;$P$5,"Y","")</f>
        <v/>
      </c>
      <c r="J29" s="26" t="str">
        <f>IF(AND(tbl_Inventory[[#This Row],[On Backorder]]="",tbl_Inventory[[#This Row],[Below Min]]="Y"),"Y","")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Row],[Reorder?]]="Y",_xlfn.XLOOKUP(tbl_Inventory[[#This Row],[Category]],tbl_ReorderQty[Category],tbl_ReorderQty[Quantity],0),0)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tbl_Inventory[[#This Row],[Cost Price]]*(IF(tbl_Inventory[[#This Row],[Premium?]]="Y",$P$4,$P$3)+1)</f>
        <v>41659.487000000001</v>
      </c>
      <c r="I30" s="25" t="str">
        <f>IF(tbl_Inventory[[#This Row],[Num In Stock]]&lt;$P$5,"Y","")</f>
        <v/>
      </c>
      <c r="J30" s="26" t="str">
        <f>IF(AND(tbl_Inventory[[#This Row],[On Backorder]]="",tbl_Inventory[[#This Row],[Below Min]]="Y"),"Y","")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Row],[Reorder?]]="Y",_xlfn.XLOOKUP(tbl_Inventory[[#This Row],[Category]],tbl_ReorderQty[Category],tbl_ReorderQty[Quantity],0),0)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tbl_Inventory[[#This Row],[Cost Price]]*(IF(tbl_Inventory[[#This Row],[Premium?]]="Y",$P$4,$P$3)+1)</f>
        <v>40102.123</v>
      </c>
      <c r="I31" s="25" t="str">
        <f>IF(tbl_Inventory[[#This Row],[Num In Stock]]&lt;$P$5,"Y","")</f>
        <v/>
      </c>
      <c r="J31" s="26" t="str">
        <f>IF(AND(tbl_Inventory[[#This Row],[On Backorder]]="",tbl_Inventory[[#This Row],[Below Min]]="Y"),"Y","")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Row],[Reorder?]]="Y",_xlfn.XLOOKUP(tbl_Inventory[[#This Row],[Category]],tbl_ReorderQty[Category],tbl_ReorderQty[Quantity],0),0)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tbl_Inventory[[#This Row],[Cost Price]]*(IF(tbl_Inventory[[#This Row],[Premium?]]="Y",$P$4,$P$3)+1)</f>
        <v>43305.9375</v>
      </c>
      <c r="I32" s="25" t="str">
        <f>IF(tbl_Inventory[[#This Row],[Num In Stock]]&lt;$P$5,"Y","")</f>
        <v/>
      </c>
      <c r="J32" s="26" t="str">
        <f>IF(AND(tbl_Inventory[[#This Row],[On Backorder]]="",tbl_Inventory[[#This Row],[Below Min]]="Y"),"Y","")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Row],[Reorder?]]="Y",_xlfn.XLOOKUP(tbl_Inventory[[#This Row],[Category]],tbl_ReorderQty[Category],tbl_ReorderQty[Quantity],0),0)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tbl_Inventory[[#This Row],[Cost Price]]*(IF(tbl_Inventory[[#This Row],[Premium?]]="Y",$P$4,$P$3)+1)</f>
        <v>41659.487000000001</v>
      </c>
      <c r="I33" s="25" t="str">
        <f>IF(tbl_Inventory[[#This Row],[Num In Stock]]&lt;$P$5,"Y","")</f>
        <v/>
      </c>
      <c r="J33" s="26" t="str">
        <f>IF(AND(tbl_Inventory[[#This Row],[On Backorder]]="",tbl_Inventory[[#This Row],[Below Min]]="Y"),"Y","")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Row],[Reorder?]]="Y",_xlfn.XLOOKUP(tbl_Inventory[[#This Row],[Category]],tbl_ReorderQty[Category],tbl_ReorderQty[Quantity],0),0)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tbl_Inventory[[#This Row],[Cost Price]]*(IF(tbl_Inventory[[#This Row],[Premium?]]="Y",$P$4,$P$3)+1)</f>
        <v>39712.781999999999</v>
      </c>
      <c r="I34" s="25" t="str">
        <f>IF(tbl_Inventory[[#This Row],[Num In Stock]]&lt;$P$5,"Y","")</f>
        <v/>
      </c>
      <c r="J34" s="26" t="str">
        <f>IF(AND(tbl_Inventory[[#This Row],[On Backorder]]="",tbl_Inventory[[#This Row],[Below Min]]="Y"),"Y","")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Row],[Reorder?]]="Y",_xlfn.XLOOKUP(tbl_Inventory[[#This Row],[Category]],tbl_ReorderQty[Category],tbl_ReorderQty[Quantity],0),0)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tbl_Inventory[[#This Row],[Cost Price]]*(IF(tbl_Inventory[[#This Row],[Premium?]]="Y",$P$4,$P$3)+1)</f>
        <v>42481.0625</v>
      </c>
      <c r="I35" s="25" t="str">
        <f>IF(tbl_Inventory[[#This Row],[Num In Stock]]&lt;$P$5,"Y","")</f>
        <v/>
      </c>
      <c r="J35" s="26" t="str">
        <f>IF(AND(tbl_Inventory[[#This Row],[On Backorder]]="",tbl_Inventory[[#This Row],[Below Min]]="Y"),"Y","")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Row],[Reorder?]]="Y",_xlfn.XLOOKUP(tbl_Inventory[[#This Row],[Category]],tbl_ReorderQty[Category],tbl_ReorderQty[Quantity],0),0)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tbl_Inventory[[#This Row],[Cost Price]]*(IF(tbl_Inventory[[#This Row],[Premium?]]="Y",$P$4,$P$3)+1)</f>
        <v>41270.145999999993</v>
      </c>
      <c r="I36" s="25" t="str">
        <f>IF(tbl_Inventory[[#This Row],[Num In Stock]]&lt;$P$5,"Y","")</f>
        <v/>
      </c>
      <c r="J36" s="26" t="str">
        <f>IF(AND(tbl_Inventory[[#This Row],[On Backorder]]="",tbl_Inventory[[#This Row],[Below Min]]="Y"),"Y","")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Row],[Reorder?]]="Y",_xlfn.XLOOKUP(tbl_Inventory[[#This Row],[Category]],tbl_ReorderQty[Category],tbl_ReorderQty[Quantity],0),0)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tbl_Inventory[[#This Row],[Cost Price]]*(IF(tbl_Inventory[[#This Row],[Premium?]]="Y",$P$4,$P$3)+1)</f>
        <v>42068.625</v>
      </c>
      <c r="I37" s="25" t="str">
        <f>IF(tbl_Inventory[[#This Row],[Num In Stock]]&lt;$P$5,"Y","")</f>
        <v/>
      </c>
      <c r="J37" s="26" t="str">
        <f>IF(AND(tbl_Inventory[[#This Row],[On Backorder]]="",tbl_Inventory[[#This Row],[Below Min]]="Y"),"Y","")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Row],[Reorder?]]="Y",_xlfn.XLOOKUP(tbl_Inventory[[#This Row],[Category]],tbl_ReorderQty[Category],tbl_ReorderQty[Quantity],0),0)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tbl_Inventory[[#This Row],[Cost Price]]*(IF(tbl_Inventory[[#This Row],[Premium?]]="Y",$P$4,$P$3)+1)</f>
        <v>18226.125</v>
      </c>
      <c r="I38" s="25" t="str">
        <f>IF(tbl_Inventory[[#This Row],[Num In Stock]]&lt;$P$5,"Y","")</f>
        <v/>
      </c>
      <c r="J38" s="26" t="str">
        <f>IF(AND(tbl_Inventory[[#This Row],[On Backorder]]="",tbl_Inventory[[#This Row],[Below Min]]="Y"),"Y","")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Row],[Reorder?]]="Y",_xlfn.XLOOKUP(tbl_Inventory[[#This Row],[Category]],tbl_ReorderQty[Category],tbl_ReorderQty[Quantity],0),0)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tbl_Inventory[[#This Row],[Cost Price]]*(IF(tbl_Inventory[[#This Row],[Premium?]]="Y",$P$4,$P$3)+1)</f>
        <v>42893.5</v>
      </c>
      <c r="I39" s="25" t="str">
        <f>IF(tbl_Inventory[[#This Row],[Num In Stock]]&lt;$P$5,"Y","")</f>
        <v/>
      </c>
      <c r="J39" s="26" t="str">
        <f>IF(AND(tbl_Inventory[[#This Row],[On Backorder]]="",tbl_Inventory[[#This Row],[Below Min]]="Y"),"Y","")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Row],[Reorder?]]="Y",_xlfn.XLOOKUP(tbl_Inventory[[#This Row],[Category]],tbl_ReorderQty[Category],tbl_ReorderQty[Quantity],0),0)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tbl_Inventory[[#This Row],[Cost Price]]*(IF(tbl_Inventory[[#This Row],[Premium?]]="Y",$P$4,$P$3)+1)</f>
        <v>42481.0625</v>
      </c>
      <c r="I40" s="25" t="str">
        <f>IF(tbl_Inventory[[#This Row],[Num In Stock]]&lt;$P$5,"Y","")</f>
        <v/>
      </c>
      <c r="J40" s="26" t="str">
        <f>IF(AND(tbl_Inventory[[#This Row],[On Backorder]]="",tbl_Inventory[[#This Row],[Below Min]]="Y"),"Y","")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Row],[Reorder?]]="Y",_xlfn.XLOOKUP(tbl_Inventory[[#This Row],[Category]],tbl_ReorderQty[Category],tbl_ReorderQty[Quantity],0),0)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tbl_Inventory[[#This Row],[Cost Price]]*(IF(tbl_Inventory[[#This Row],[Premium?]]="Y",$P$4,$P$3)+1)</f>
        <v>44130.8125</v>
      </c>
      <c r="I41" s="25" t="str">
        <f>IF(tbl_Inventory[[#This Row],[Num In Stock]]&lt;$P$5,"Y","")</f>
        <v>Y</v>
      </c>
      <c r="J41" s="26" t="str">
        <f>IF(AND(tbl_Inventory[[#This Row],[On Backorder]]="",tbl_Inventory[[#This Row],[Below Min]]="Y"),"Y","")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Row],[Reorder?]]="Y",_xlfn.XLOOKUP(tbl_Inventory[[#This Row],[Category]],tbl_ReorderQty[Category],tbl_ReorderQty[Quantity],0),0)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tbl_Inventory[[#This Row],[Cost Price]]*(IF(tbl_Inventory[[#This Row],[Premium?]]="Y",$P$4,$P$3)+1)</f>
        <v>3368.6640000000002</v>
      </c>
      <c r="I42" s="25" t="str">
        <f>IF(tbl_Inventory[[#This Row],[Num In Stock]]&lt;$P$5,"Y","")</f>
        <v/>
      </c>
      <c r="J42" s="26" t="str">
        <f>IF(AND(tbl_Inventory[[#This Row],[On Backorder]]="",tbl_Inventory[[#This Row],[Below Min]]="Y"),"Y","")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Row],[Reorder?]]="Y",_xlfn.XLOOKUP(tbl_Inventory[[#This Row],[Category]],tbl_ReorderQty[Category],tbl_ReorderQty[Quantity],0),0)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tbl_Inventory[[#This Row],[Cost Price]]*(IF(tbl_Inventory[[#This Row],[Premium?]]="Y",$P$4,$P$3)+1)</f>
        <v>40102.123</v>
      </c>
      <c r="I43" s="25" t="str">
        <f>IF(tbl_Inventory[[#This Row],[Num In Stock]]&lt;$P$5,"Y","")</f>
        <v>Y</v>
      </c>
      <c r="J43" s="26" t="str">
        <f>IF(AND(tbl_Inventory[[#This Row],[On Backorder]]="",tbl_Inventory[[#This Row],[Below Min]]="Y"),"Y","")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Row],[Reorder?]]="Y",_xlfn.XLOOKUP(tbl_Inventory[[#This Row],[Category]],tbl_ReorderQty[Category],tbl_ReorderQty[Quantity],0),0)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tbl_Inventory[[#This Row],[Cost Price]]*(IF(tbl_Inventory[[#This Row],[Premium?]]="Y",$P$4,$P$3)+1)</f>
        <v>7143.5</v>
      </c>
      <c r="I44" s="25" t="str">
        <f>IF(tbl_Inventory[[#This Row],[Num In Stock]]&lt;$P$5,"Y","")</f>
        <v/>
      </c>
      <c r="J44" s="26" t="str">
        <f>IF(AND(tbl_Inventory[[#This Row],[On Backorder]]="",tbl_Inventory[[#This Row],[Below Min]]="Y"),"Y","")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Row],[Reorder?]]="Y",_xlfn.XLOOKUP(tbl_Inventory[[#This Row],[Category]],tbl_ReorderQty[Category],tbl_ReorderQty[Quantity],0),0)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tbl_Inventory[[#This Row],[Cost Price]]*(IF(tbl_Inventory[[#This Row],[Premium?]]="Y",$P$4,$P$3)+1)</f>
        <v>42068.625</v>
      </c>
      <c r="I45" s="25" t="str">
        <f>IF(tbl_Inventory[[#This Row],[Num In Stock]]&lt;$P$5,"Y","")</f>
        <v/>
      </c>
      <c r="J45" s="26" t="str">
        <f>IF(AND(tbl_Inventory[[#This Row],[On Backorder]]="",tbl_Inventory[[#This Row],[Below Min]]="Y"),"Y","")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Row],[Reorder?]]="Y",_xlfn.XLOOKUP(tbl_Inventory[[#This Row],[Category]],tbl_ReorderQty[Category],tbl_ReorderQty[Quantity],0),0)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tbl_Inventory[[#This Row],[Cost Price]]*(IF(tbl_Inventory[[#This Row],[Premium?]]="Y",$P$4,$P$3)+1)</f>
        <v>42481.0625</v>
      </c>
      <c r="I46" s="25" t="str">
        <f>IF(tbl_Inventory[[#This Row],[Num In Stock]]&lt;$P$5,"Y","")</f>
        <v/>
      </c>
      <c r="J46" s="26" t="str">
        <f>IF(AND(tbl_Inventory[[#This Row],[On Backorder]]="",tbl_Inventory[[#This Row],[Below Min]]="Y"),"Y","")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Row],[Reorder?]]="Y",_xlfn.XLOOKUP(tbl_Inventory[[#This Row],[Category]],tbl_ReorderQty[Category],tbl_ReorderQty[Quantity],0),0)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tbl_Inventory[[#This Row],[Cost Price]]*(IF(tbl_Inventory[[#This Row],[Premium?]]="Y",$P$4,$P$3)+1)</f>
        <v>40102.123</v>
      </c>
      <c r="I47" s="25" t="str">
        <f>IF(tbl_Inventory[[#This Row],[Num In Stock]]&lt;$P$5,"Y","")</f>
        <v>Y</v>
      </c>
      <c r="J47" s="26" t="str">
        <f>IF(AND(tbl_Inventory[[#This Row],[On Backorder]]="",tbl_Inventory[[#This Row],[Below Min]]="Y"),"Y","")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Row],[Reorder?]]="Y",_xlfn.XLOOKUP(tbl_Inventory[[#This Row],[Category]],tbl_ReorderQty[Category],tbl_ReorderQty[Quantity],0),0)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tbl_Inventory[[#This Row],[Cost Price]]*(IF(tbl_Inventory[[#This Row],[Premium?]]="Y",$P$4,$P$3)+1)</f>
        <v>41270.145999999993</v>
      </c>
      <c r="I48" s="25" t="str">
        <f>IF(tbl_Inventory[[#This Row],[Num In Stock]]&lt;$P$5,"Y","")</f>
        <v/>
      </c>
      <c r="J48" s="26" t="str">
        <f>IF(AND(tbl_Inventory[[#This Row],[On Backorder]]="",tbl_Inventory[[#This Row],[Below Min]]="Y"),"Y","")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Row],[Reorder?]]="Y",_xlfn.XLOOKUP(tbl_Inventory[[#This Row],[Category]],tbl_ReorderQty[Category],tbl_ReorderQty[Quantity],0),0)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tbl_Inventory[[#This Row],[Cost Price]]*(IF(tbl_Inventory[[#This Row],[Premium?]]="Y",$P$4,$P$3)+1)</f>
        <v>40880.805</v>
      </c>
      <c r="I49" s="25" t="str">
        <f>IF(tbl_Inventory[[#This Row],[Num In Stock]]&lt;$P$5,"Y","")</f>
        <v/>
      </c>
      <c r="J49" s="26" t="str">
        <f>IF(AND(tbl_Inventory[[#This Row],[On Backorder]]="",tbl_Inventory[[#This Row],[Below Min]]="Y"),"Y","")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Row],[Reorder?]]="Y",_xlfn.XLOOKUP(tbl_Inventory[[#This Row],[Category]],tbl_ReorderQty[Category],tbl_ReorderQty[Quantity],0),0)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tbl_Inventory[[#This Row],[Cost Price]]*(IF(tbl_Inventory[[#This Row],[Premium?]]="Y",$P$4,$P$3)+1)</f>
        <v>40880.805</v>
      </c>
      <c r="I50" s="25" t="str">
        <f>IF(tbl_Inventory[[#This Row],[Num In Stock]]&lt;$P$5,"Y","")</f>
        <v/>
      </c>
      <c r="J50" s="26" t="str">
        <f>IF(AND(tbl_Inventory[[#This Row],[On Backorder]]="",tbl_Inventory[[#This Row],[Below Min]]="Y"),"Y","")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Row],[Reorder?]]="Y",_xlfn.XLOOKUP(tbl_Inventory[[#This Row],[Category]],tbl_ReorderQty[Category],tbl_ReorderQty[Quantity],0),0)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tbl_Inventory[[#This Row],[Cost Price]]*(IF(tbl_Inventory[[#This Row],[Premium?]]="Y",$P$4,$P$3)+1)</f>
        <v>3336.2729999999997</v>
      </c>
      <c r="I51" s="25" t="str">
        <f>IF(tbl_Inventory[[#This Row],[Num In Stock]]&lt;$P$5,"Y","")</f>
        <v>Y</v>
      </c>
      <c r="J51" s="26" t="str">
        <f>IF(AND(tbl_Inventory[[#This Row],[On Backorder]]="",tbl_Inventory[[#This Row],[Below Min]]="Y"),"Y","")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Row],[Reorder?]]="Y",_xlfn.XLOOKUP(tbl_Inventory[[#This Row],[Category]],tbl_ReorderQty[Category],tbl_ReorderQty[Quantity],0),0)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tbl_Inventory[[#This Row],[Cost Price]]*(IF(tbl_Inventory[[#This Row],[Premium?]]="Y",$P$4,$P$3)+1)</f>
        <v>42893.5</v>
      </c>
      <c r="I52" s="25" t="str">
        <f>IF(tbl_Inventory[[#This Row],[Num In Stock]]&lt;$P$5,"Y","")</f>
        <v/>
      </c>
      <c r="J52" s="26" t="str">
        <f>IF(AND(tbl_Inventory[[#This Row],[On Backorder]]="",tbl_Inventory[[#This Row],[Below Min]]="Y"),"Y","")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Row],[Reorder?]]="Y",_xlfn.XLOOKUP(tbl_Inventory[[#This Row],[Category]],tbl_ReorderQty[Category],tbl_ReorderQty[Quantity],0),0)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tbl_Inventory[[#This Row],[Cost Price]]*(IF(tbl_Inventory[[#This Row],[Premium?]]="Y",$P$4,$P$3)+1)</f>
        <v>44130.8125</v>
      </c>
      <c r="I53" s="25" t="str">
        <f>IF(tbl_Inventory[[#This Row],[Num In Stock]]&lt;$P$5,"Y","")</f>
        <v/>
      </c>
      <c r="J53" s="26" t="str">
        <f>IF(AND(tbl_Inventory[[#This Row],[On Backorder]]="",tbl_Inventory[[#This Row],[Below Min]]="Y"),"Y","")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Row],[Reorder?]]="Y",_xlfn.XLOOKUP(tbl_Inventory[[#This Row],[Category]],tbl_ReorderQty[Category],tbl_ReorderQty[Quantity],0),0)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tbl_Inventory[[#This Row],[Cost Price]]*(IF(tbl_Inventory[[#This Row],[Premium?]]="Y",$P$4,$P$3)+1)</f>
        <v>42481.0625</v>
      </c>
      <c r="I54" s="25" t="str">
        <f>IF(tbl_Inventory[[#This Row],[Num In Stock]]&lt;$P$5,"Y","")</f>
        <v/>
      </c>
      <c r="J54" s="26" t="str">
        <f>IF(AND(tbl_Inventory[[#This Row],[On Backorder]]="",tbl_Inventory[[#This Row],[Below Min]]="Y"),"Y","")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Row],[Reorder?]]="Y",_xlfn.XLOOKUP(tbl_Inventory[[#This Row],[Category]],tbl_ReorderQty[Category],tbl_ReorderQty[Quantity],0),0)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tbl_Inventory[[#This Row],[Cost Price]]*(IF(tbl_Inventory[[#This Row],[Premium?]]="Y",$P$4,$P$3)+1)</f>
        <v>40880.805</v>
      </c>
      <c r="I55" s="25" t="str">
        <f>IF(tbl_Inventory[[#This Row],[Num In Stock]]&lt;$P$5,"Y","")</f>
        <v/>
      </c>
      <c r="J55" s="26" t="str">
        <f>IF(AND(tbl_Inventory[[#This Row],[On Backorder]]="",tbl_Inventory[[#This Row],[Below Min]]="Y"),"Y","")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Row],[Reorder?]]="Y",_xlfn.XLOOKUP(tbl_Inventory[[#This Row],[Category]],tbl_ReorderQty[Category],tbl_ReorderQty[Quantity],0),0)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tbl_Inventory[[#This Row],[Cost Price]]*(IF(tbl_Inventory[[#This Row],[Premium?]]="Y",$P$4,$P$3)+1)</f>
        <v>44130.8125</v>
      </c>
      <c r="I56" s="25" t="str">
        <f>IF(tbl_Inventory[[#This Row],[Num In Stock]]&lt;$P$5,"Y","")</f>
        <v/>
      </c>
      <c r="J56" s="26" t="str">
        <f>IF(AND(tbl_Inventory[[#This Row],[On Backorder]]="",tbl_Inventory[[#This Row],[Below Min]]="Y"),"Y","")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Row],[Reorder?]]="Y",_xlfn.XLOOKUP(tbl_Inventory[[#This Row],[Category]],tbl_ReorderQty[Category],tbl_ReorderQty[Quantity],0),0)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tbl_Inventory[[#This Row],[Cost Price]]*(IF(tbl_Inventory[[#This Row],[Premium?]]="Y",$P$4,$P$3)+1)</f>
        <v>39712.781999999999</v>
      </c>
      <c r="I57" s="25" t="str">
        <f>IF(tbl_Inventory[[#This Row],[Num In Stock]]&lt;$P$5,"Y","")</f>
        <v>Y</v>
      </c>
      <c r="J57" s="26" t="str">
        <f>IF(AND(tbl_Inventory[[#This Row],[On Backorder]]="",tbl_Inventory[[#This Row],[Below Min]]="Y"),"Y","")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Row],[Reorder?]]="Y",_xlfn.XLOOKUP(tbl_Inventory[[#This Row],[Category]],tbl_ReorderQty[Category],tbl_ReorderQty[Quantity],0),0)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tbl_Inventory[[#This Row],[Cost Price]]*(IF(tbl_Inventory[[#This Row],[Premium?]]="Y",$P$4,$P$3)+1)</f>
        <v>40102.123</v>
      </c>
      <c r="I58" s="25" t="str">
        <f>IF(tbl_Inventory[[#This Row],[Num In Stock]]&lt;$P$5,"Y","")</f>
        <v>Y</v>
      </c>
      <c r="J58" s="26" t="str">
        <f>IF(AND(tbl_Inventory[[#This Row],[On Backorder]]="",tbl_Inventory[[#This Row],[Below Min]]="Y"),"Y","")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Row],[Reorder?]]="Y",_xlfn.XLOOKUP(tbl_Inventory[[#This Row],[Category]],tbl_ReorderQty[Category],tbl_ReorderQty[Quantity],0),0)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tbl_Inventory[[#This Row],[Cost Price]]*(IF(tbl_Inventory[[#This Row],[Premium?]]="Y",$P$4,$P$3)+1)</f>
        <v>42893.5</v>
      </c>
      <c r="I59" s="25" t="str">
        <f>IF(tbl_Inventory[[#This Row],[Num In Stock]]&lt;$P$5,"Y","")</f>
        <v>Y</v>
      </c>
      <c r="J59" s="26" t="str">
        <f>IF(AND(tbl_Inventory[[#This Row],[On Backorder]]="",tbl_Inventory[[#This Row],[Below Min]]="Y"),"Y","")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Row],[Reorder?]]="Y",_xlfn.XLOOKUP(tbl_Inventory[[#This Row],[Category]],tbl_ReorderQty[Category],tbl_ReorderQty[Quantity],0),0)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tbl_Inventory[[#This Row],[Cost Price]]*(IF(tbl_Inventory[[#This Row],[Premium?]]="Y",$P$4,$P$3)+1)</f>
        <v>43305.9375</v>
      </c>
      <c r="I60" s="25" t="str">
        <f>IF(tbl_Inventory[[#This Row],[Num In Stock]]&lt;$P$5,"Y","")</f>
        <v/>
      </c>
      <c r="J60" s="26" t="str">
        <f>IF(AND(tbl_Inventory[[#This Row],[On Backorder]]="",tbl_Inventory[[#This Row],[Below Min]]="Y"),"Y","")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Row],[Reorder?]]="Y",_xlfn.XLOOKUP(tbl_Inventory[[#This Row],[Category]],tbl_ReorderQty[Category],tbl_ReorderQty[Quantity],0),0)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tbl_Inventory[[#This Row],[Cost Price]]*(IF(tbl_Inventory[[#This Row],[Premium?]]="Y",$P$4,$P$3)+1)</f>
        <v>39712.781999999999</v>
      </c>
      <c r="I61" s="25" t="str">
        <f>IF(tbl_Inventory[[#This Row],[Num In Stock]]&lt;$P$5,"Y","")</f>
        <v>Y</v>
      </c>
      <c r="J61" s="26" t="str">
        <f>IF(AND(tbl_Inventory[[#This Row],[On Backorder]]="",tbl_Inventory[[#This Row],[Below Min]]="Y"),"Y","")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Row],[Reorder?]]="Y",_xlfn.XLOOKUP(tbl_Inventory[[#This Row],[Category]],tbl_ReorderQty[Category],tbl_ReorderQty[Quantity],0),0)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tbl_Inventory[[#This Row],[Cost Price]]*(IF(tbl_Inventory[[#This Row],[Premium?]]="Y",$P$4,$P$3)+1)</f>
        <v>39712.781999999999</v>
      </c>
      <c r="I62" s="25" t="str">
        <f>IF(tbl_Inventory[[#This Row],[Num In Stock]]&lt;$P$5,"Y","")</f>
        <v>Y</v>
      </c>
      <c r="J62" s="26" t="str">
        <f>IF(AND(tbl_Inventory[[#This Row],[On Backorder]]="",tbl_Inventory[[#This Row],[Below Min]]="Y"),"Y","")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Row],[Reorder?]]="Y",_xlfn.XLOOKUP(tbl_Inventory[[#This Row],[Category]],tbl_ReorderQty[Category],tbl_ReorderQty[Quantity],0),0)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tbl_Inventory[[#This Row],[Cost Price]]*(IF(tbl_Inventory[[#This Row],[Premium?]]="Y",$P$4,$P$3)+1)</f>
        <v>40491.464</v>
      </c>
      <c r="I63" s="25" t="str">
        <f>IF(tbl_Inventory[[#This Row],[Num In Stock]]&lt;$P$5,"Y","")</f>
        <v>Y</v>
      </c>
      <c r="J63" s="26" t="str">
        <f>IF(AND(tbl_Inventory[[#This Row],[On Backorder]]="",tbl_Inventory[[#This Row],[Below Min]]="Y"),"Y","")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Row],[Reorder?]]="Y",_xlfn.XLOOKUP(tbl_Inventory[[#This Row],[Category]],tbl_ReorderQty[Category],tbl_ReorderQty[Quantity],0),0)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tbl_Inventory[[#This Row],[Cost Price]]*(IF(tbl_Inventory[[#This Row],[Premium?]]="Y",$P$4,$P$3)+1)</f>
        <v>41659.487000000001</v>
      </c>
      <c r="I64" s="25" t="str">
        <f>IF(tbl_Inventory[[#This Row],[Num In Stock]]&lt;$P$5,"Y","")</f>
        <v/>
      </c>
      <c r="J64" s="26" t="str">
        <f>IF(AND(tbl_Inventory[[#This Row],[On Backorder]]="",tbl_Inventory[[#This Row],[Below Min]]="Y"),"Y","")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Row],[Reorder?]]="Y",_xlfn.XLOOKUP(tbl_Inventory[[#This Row],[Category]],tbl_ReorderQty[Category],tbl_ReorderQty[Quantity],0),0)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tbl_Inventory[[#This Row],[Cost Price]]*(IF(tbl_Inventory[[#This Row],[Premium?]]="Y",$P$4,$P$3)+1)</f>
        <v>41270.145999999993</v>
      </c>
      <c r="I65" s="25" t="str">
        <f>IF(tbl_Inventory[[#This Row],[Num In Stock]]&lt;$P$5,"Y","")</f>
        <v>Y</v>
      </c>
      <c r="J65" s="26" t="str">
        <f>IF(AND(tbl_Inventory[[#This Row],[On Backorder]]="",tbl_Inventory[[#This Row],[Below Min]]="Y"),"Y","")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Row],[Reorder?]]="Y",_xlfn.XLOOKUP(tbl_Inventory[[#This Row],[Category]],tbl_ReorderQty[Category],tbl_ReorderQty[Quantity],0),0)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tbl_Inventory[[#This Row],[Cost Price]]*(IF(tbl_Inventory[[#This Row],[Premium?]]="Y",$P$4,$P$3)+1)</f>
        <v>41659.487000000001</v>
      </c>
      <c r="I66" s="25" t="str">
        <f>IF(tbl_Inventory[[#This Row],[Num In Stock]]&lt;$P$5,"Y","")</f>
        <v/>
      </c>
      <c r="J66" s="26" t="str">
        <f>IF(AND(tbl_Inventory[[#This Row],[On Backorder]]="",tbl_Inventory[[#This Row],[Below Min]]="Y"),"Y","")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Row],[Reorder?]]="Y",_xlfn.XLOOKUP(tbl_Inventory[[#This Row],[Category]],tbl_ReorderQty[Category],tbl_ReorderQty[Quantity],0),0)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tbl_Inventory[[#This Row],[Cost Price]]*(IF(tbl_Inventory[[#This Row],[Premium?]]="Y",$P$4,$P$3)+1)</f>
        <v>43718.375</v>
      </c>
      <c r="I67" s="25" t="str">
        <f>IF(tbl_Inventory[[#This Row],[Num In Stock]]&lt;$P$5,"Y","")</f>
        <v/>
      </c>
      <c r="J67" s="26" t="str">
        <f>IF(AND(tbl_Inventory[[#This Row],[On Backorder]]="",tbl_Inventory[[#This Row],[Below Min]]="Y"),"Y","")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Row],[Reorder?]]="Y",_xlfn.XLOOKUP(tbl_Inventory[[#This Row],[Category]],tbl_ReorderQty[Category],tbl_ReorderQty[Quantity],0),0)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tbl_Inventory[[#This Row],[Cost Price]]*(IF(tbl_Inventory[[#This Row],[Premium?]]="Y",$P$4,$P$3)+1)</f>
        <v>41270.145999999993</v>
      </c>
      <c r="I68" s="25" t="str">
        <f>IF(tbl_Inventory[[#This Row],[Num In Stock]]&lt;$P$5,"Y","")</f>
        <v/>
      </c>
      <c r="J68" s="26" t="str">
        <f>IF(AND(tbl_Inventory[[#This Row],[On Backorder]]="",tbl_Inventory[[#This Row],[Below Min]]="Y"),"Y","")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Row],[Reorder?]]="Y",_xlfn.XLOOKUP(tbl_Inventory[[#This Row],[Category]],tbl_ReorderQty[Category],tbl_ReorderQty[Quantity],0),0)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tbl_Inventory[[#This Row],[Cost Price]]*(IF(tbl_Inventory[[#This Row],[Premium?]]="Y",$P$4,$P$3)+1)</f>
        <v>43718.375</v>
      </c>
      <c r="I69" s="25" t="str">
        <f>IF(tbl_Inventory[[#This Row],[Num In Stock]]&lt;$P$5,"Y","")</f>
        <v>Y</v>
      </c>
      <c r="J69" s="26" t="str">
        <f>IF(AND(tbl_Inventory[[#This Row],[On Backorder]]="",tbl_Inventory[[#This Row],[Below Min]]="Y"),"Y","")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Row],[Reorder?]]="Y",_xlfn.XLOOKUP(tbl_Inventory[[#This Row],[Category]],tbl_ReorderQty[Category],tbl_ReorderQty[Quantity],0),0)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tbl_Inventory[[#This Row],[Cost Price]]*(IF(tbl_Inventory[[#This Row],[Premium?]]="Y",$P$4,$P$3)+1)</f>
        <v>41659.487000000001</v>
      </c>
      <c r="I70" s="25" t="str">
        <f>IF(tbl_Inventory[[#This Row],[Num In Stock]]&lt;$P$5,"Y","")</f>
        <v/>
      </c>
      <c r="J70" s="26" t="str">
        <f>IF(AND(tbl_Inventory[[#This Row],[On Backorder]]="",tbl_Inventory[[#This Row],[Below Min]]="Y"),"Y","")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Row],[Reorder?]]="Y",_xlfn.XLOOKUP(tbl_Inventory[[#This Row],[Category]],tbl_ReorderQty[Category],tbl_ReorderQty[Quantity],0),0)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tbl_Inventory[[#This Row],[Cost Price]]*(IF(tbl_Inventory[[#This Row],[Premium?]]="Y",$P$4,$P$3)+1)</f>
        <v>0</v>
      </c>
      <c r="I71" s="25" t="str">
        <f>IF(tbl_Inventory[[#This Row],[Num In Stock]]&lt;$P$5,"Y","")</f>
        <v/>
      </c>
      <c r="J71" s="26" t="str">
        <f>IF(AND(tbl_Inventory[[#This Row],[On Backorder]]="",tbl_Inventory[[#This Row],[Below Min]]="Y"),"Y","")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Row],[Reorder?]]="Y",_xlfn.XLOOKUP(tbl_Inventory[[#This Row],[Category]],tbl_ReorderQty[Category],tbl_ReorderQty[Quantity],0),0)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tbl_Inventory[[#This Row],[Cost Price]]*(IF(tbl_Inventory[[#This Row],[Premium?]]="Y",$P$4,$P$3)+1)</f>
        <v>53146.904999999999</v>
      </c>
      <c r="I72" s="25" t="str">
        <f>IF(tbl_Inventory[[#This Row],[Num In Stock]]&lt;$P$5,"Y","")</f>
        <v>Y</v>
      </c>
      <c r="J72" s="26" t="str">
        <f>IF(AND(tbl_Inventory[[#This Row],[On Backorder]]="",tbl_Inventory[[#This Row],[Below Min]]="Y"),"Y","")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Row],[Reorder?]]="Y",_xlfn.XLOOKUP(tbl_Inventory[[#This Row],[Category]],tbl_ReorderQty[Category],tbl_ReorderQty[Quantity],0),0)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tbl_Inventory[[#This Row],[Cost Price]]*(IF(tbl_Inventory[[#This Row],[Premium?]]="Y",$P$4,$P$3)+1)</f>
        <v>261410.946</v>
      </c>
      <c r="I73" s="25" t="str">
        <f>IF(tbl_Inventory[[#This Row],[Num In Stock]]&lt;$P$5,"Y","")</f>
        <v>Y</v>
      </c>
      <c r="J73" s="26" t="str">
        <f>IF(AND(tbl_Inventory[[#This Row],[On Backorder]]="",tbl_Inventory[[#This Row],[Below Min]]="Y"),"Y","")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Row],[Reorder?]]="Y",_xlfn.XLOOKUP(tbl_Inventory[[#This Row],[Category]],tbl_ReorderQty[Category],tbl_ReorderQty[Quantity],0),0)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tbl_Inventory[[#This Row],[Cost Price]]*(IF(tbl_Inventory[[#This Row],[Premium?]]="Y",$P$4,$P$3)+1)</f>
        <v>174900.4375</v>
      </c>
      <c r="I74" s="25" t="str">
        <f>IF(tbl_Inventory[[#This Row],[Num In Stock]]&lt;$P$5,"Y","")</f>
        <v/>
      </c>
      <c r="J74" s="26" t="str">
        <f>IF(AND(tbl_Inventory[[#This Row],[On Backorder]]="",tbl_Inventory[[#This Row],[Below Min]]="Y"),"Y","")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Row],[Reorder?]]="Y",_xlfn.XLOOKUP(tbl_Inventory[[#This Row],[Category]],tbl_ReorderQty[Category],tbl_ReorderQty[Quantity],0),0)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tbl_Inventory[[#This Row],[Cost Price]]*(IF(tbl_Inventory[[#This Row],[Premium?]]="Y",$P$4,$P$3)+1)</f>
        <v>56835.875</v>
      </c>
      <c r="I75" s="25" t="str">
        <f>IF(tbl_Inventory[[#This Row],[Num In Stock]]&lt;$P$5,"Y","")</f>
        <v/>
      </c>
      <c r="J75" s="26" t="str">
        <f>IF(AND(tbl_Inventory[[#This Row],[On Backorder]]="",tbl_Inventory[[#This Row],[Below Min]]="Y"),"Y","")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Row],[Reorder?]]="Y",_xlfn.XLOOKUP(tbl_Inventory[[#This Row],[Category]],tbl_ReorderQty[Category],tbl_ReorderQty[Quantity],0),0)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tbl_Inventory[[#This Row],[Cost Price]]*(IF(tbl_Inventory[[#This Row],[Premium?]]="Y",$P$4,$P$3)+1)</f>
        <v>333424.10399999999</v>
      </c>
      <c r="I76" s="25" t="str">
        <f>IF(tbl_Inventory[[#This Row],[Num In Stock]]&lt;$P$5,"Y","")</f>
        <v/>
      </c>
      <c r="J76" s="26" t="str">
        <f>IF(AND(tbl_Inventory[[#This Row],[On Backorder]]="",tbl_Inventory[[#This Row],[Below Min]]="Y"),"Y","")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Row],[Reorder?]]="Y",_xlfn.XLOOKUP(tbl_Inventory[[#This Row],[Category]],tbl_ReorderQty[Category],tbl_ReorderQty[Quantity],0),0)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tbl_Inventory[[#This Row],[Cost Price]]*(IF(tbl_Inventory[[#This Row],[Premium?]]="Y",$P$4,$P$3)+1)</f>
        <v>13363.323</v>
      </c>
      <c r="I77" s="25" t="str">
        <f>IF(tbl_Inventory[[#This Row],[Num In Stock]]&lt;$P$5,"Y","")</f>
        <v>Y</v>
      </c>
      <c r="J77" s="26" t="str">
        <f>IF(AND(tbl_Inventory[[#This Row],[On Backorder]]="",tbl_Inventory[[#This Row],[Below Min]]="Y"),"Y","")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Row],[Reorder?]]="Y",_xlfn.XLOOKUP(tbl_Inventory[[#This Row],[Category]],tbl_ReorderQty[Category],tbl_ReorderQty[Quantity],0),0)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tbl_Inventory[[#This Row],[Cost Price]]*(IF(tbl_Inventory[[#This Row],[Premium?]]="Y",$P$4,$P$3)+1)</f>
        <v>81936.426999999996</v>
      </c>
      <c r="I78" s="25" t="str">
        <f>IF(tbl_Inventory[[#This Row],[Num In Stock]]&lt;$P$5,"Y","")</f>
        <v/>
      </c>
      <c r="J78" s="26" t="str">
        <f>IF(AND(tbl_Inventory[[#This Row],[On Backorder]]="",tbl_Inventory[[#This Row],[Below Min]]="Y"),"Y","")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Row],[Reorder?]]="Y",_xlfn.XLOOKUP(tbl_Inventory[[#This Row],[Category]],tbl_ReorderQty[Category],tbl_ReorderQty[Quantity],0),0)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tbl_Inventory[[#This Row],[Cost Price]]*(IF(tbl_Inventory[[#This Row],[Premium?]]="Y",$P$4,$P$3)+1)</f>
        <v>241938.375</v>
      </c>
      <c r="I79" s="25" t="str">
        <f>IF(tbl_Inventory[[#This Row],[Num In Stock]]&lt;$P$5,"Y","")</f>
        <v/>
      </c>
      <c r="J79" s="26" t="str">
        <f>IF(AND(tbl_Inventory[[#This Row],[On Backorder]]="",tbl_Inventory[[#This Row],[Below Min]]="Y"),"Y","")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Row],[Reorder?]]="Y",_xlfn.XLOOKUP(tbl_Inventory[[#This Row],[Category]],tbl_ReorderQty[Category],tbl_ReorderQty[Quantity],0),0)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tbl_Inventory[[#This Row],[Cost Price]]*(IF(tbl_Inventory[[#This Row],[Premium?]]="Y",$P$4,$P$3)+1)</f>
        <v>14156.0625</v>
      </c>
      <c r="I80" s="25" t="str">
        <f>IF(tbl_Inventory[[#This Row],[Num In Stock]]&lt;$P$5,"Y","")</f>
        <v>Y</v>
      </c>
      <c r="J80" s="26" t="str">
        <f>IF(AND(tbl_Inventory[[#This Row],[On Backorder]]="",tbl_Inventory[[#This Row],[Below Min]]="Y"),"Y","")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Row],[Reorder?]]="Y",_xlfn.XLOOKUP(tbl_Inventory[[#This Row],[Category]],tbl_ReorderQty[Category],tbl_ReorderQty[Quantity],0),0)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tbl_Inventory[[#This Row],[Cost Price]]*(IF(tbl_Inventory[[#This Row],[Premium?]]="Y",$P$4,$P$3)+1)</f>
        <v>10099.6875</v>
      </c>
      <c r="I81" s="25" t="str">
        <f>IF(tbl_Inventory[[#This Row],[Num In Stock]]&lt;$P$5,"Y","")</f>
        <v>Y</v>
      </c>
      <c r="J81" s="26" t="str">
        <f>IF(AND(tbl_Inventory[[#This Row],[On Backorder]]="",tbl_Inventory[[#This Row],[Below Min]]="Y"),"Y","")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Row],[Reorder?]]="Y",_xlfn.XLOOKUP(tbl_Inventory[[#This Row],[Category]],tbl_ReorderQty[Category],tbl_ReorderQty[Quantity],0),0)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tbl_Inventory[[#This Row],[Cost Price]]*(IF(tbl_Inventory[[#This Row],[Premium?]]="Y",$P$4,$P$3)+1)</f>
        <v>16192.903999999999</v>
      </c>
      <c r="I82" s="25" t="str">
        <f>IF(tbl_Inventory[[#This Row],[Num In Stock]]&lt;$P$5,"Y","")</f>
        <v/>
      </c>
      <c r="J82" s="26" t="str">
        <f>IF(AND(tbl_Inventory[[#This Row],[On Backorder]]="",tbl_Inventory[[#This Row],[Below Min]]="Y"),"Y","")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Row],[Reorder?]]="Y",_xlfn.XLOOKUP(tbl_Inventory[[#This Row],[Category]],tbl_ReorderQty[Category],tbl_ReorderQty[Quantity],0),0)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tbl_Inventory[[#This Row],[Cost Price]]*(IF(tbl_Inventory[[#This Row],[Premium?]]="Y",$P$4,$P$3)+1)</f>
        <v>19256.065999999999</v>
      </c>
      <c r="I83" s="25" t="str">
        <f>IF(tbl_Inventory[[#This Row],[Num In Stock]]&lt;$P$5,"Y","")</f>
        <v/>
      </c>
      <c r="J83" s="26" t="str">
        <f>IF(AND(tbl_Inventory[[#This Row],[On Backorder]]="",tbl_Inventory[[#This Row],[Below Min]]="Y"),"Y","")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Row],[Reorder?]]="Y",_xlfn.XLOOKUP(tbl_Inventory[[#This Row],[Category]],tbl_ReorderQty[Category],tbl_ReorderQty[Quantity],0),0)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tbl_Inventory[[#This Row],[Cost Price]]*(IF(tbl_Inventory[[#This Row],[Premium?]]="Y",$P$4,$P$3)+1)</f>
        <v>5341.683</v>
      </c>
      <c r="I84" s="25" t="str">
        <f>IF(tbl_Inventory[[#This Row],[Num In Stock]]&lt;$P$5,"Y","")</f>
        <v>Y</v>
      </c>
      <c r="J84" s="26" t="str">
        <f>IF(AND(tbl_Inventory[[#This Row],[On Backorder]]="",tbl_Inventory[[#This Row],[Below Min]]="Y"),"Y","")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Row],[Reorder?]]="Y",_xlfn.XLOOKUP(tbl_Inventory[[#This Row],[Category]],tbl_ReorderQty[Category],tbl_ReorderQty[Quantity],0),0)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tbl_Inventory[[#This Row],[Cost Price]]*(IF(tbl_Inventory[[#This Row],[Premium?]]="Y",$P$4,$P$3)+1)</f>
        <v>9623.3125</v>
      </c>
      <c r="I85" s="25" t="str">
        <f>IF(tbl_Inventory[[#This Row],[Num In Stock]]&lt;$P$5,"Y","")</f>
        <v>Y</v>
      </c>
      <c r="J85" s="26" t="str">
        <f>IF(AND(tbl_Inventory[[#This Row],[On Backorder]]="",tbl_Inventory[[#This Row],[Below Min]]="Y"),"Y","")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Row],[Reorder?]]="Y",_xlfn.XLOOKUP(tbl_Inventory[[#This Row],[Category]],tbl_ReorderQty[Category],tbl_ReorderQty[Quantity],0),0)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tbl_Inventory[[#This Row],[Cost Price]]*(IF(tbl_Inventory[[#This Row],[Premium?]]="Y",$P$4,$P$3)+1)</f>
        <v>3368.6640000000002</v>
      </c>
      <c r="I86" s="25" t="str">
        <f>IF(tbl_Inventory[[#This Row],[Num In Stock]]&lt;$P$5,"Y","")</f>
        <v>Y</v>
      </c>
      <c r="J86" s="26" t="str">
        <f>IF(AND(tbl_Inventory[[#This Row],[On Backorder]]="",tbl_Inventory[[#This Row],[Below Min]]="Y"),"Y","")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Row],[Reorder?]]="Y",_xlfn.XLOOKUP(tbl_Inventory[[#This Row],[Category]],tbl_ReorderQty[Category],tbl_ReorderQty[Quantity],0),0)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tbl_Inventory[[#This Row],[Cost Price]]*(IF(tbl_Inventory[[#This Row],[Premium?]]="Y",$P$4,$P$3)+1)</f>
        <v>11000.786</v>
      </c>
      <c r="I87" s="25" t="str">
        <f>IF(tbl_Inventory[[#This Row],[Num In Stock]]&lt;$P$5,"Y","")</f>
        <v/>
      </c>
      <c r="J87" s="26" t="str">
        <f>IF(AND(tbl_Inventory[[#This Row],[On Backorder]]="",tbl_Inventory[[#This Row],[Below Min]]="Y"),"Y","")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Row],[Reorder?]]="Y",_xlfn.XLOOKUP(tbl_Inventory[[#This Row],[Category]],tbl_ReorderQty[Category],tbl_ReorderQty[Quantity],0),0)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tbl_Inventory[[#This Row],[Cost Price]]*(IF(tbl_Inventory[[#This Row],[Premium?]]="Y",$P$4,$P$3)+1)</f>
        <v>14377.946</v>
      </c>
      <c r="I88" s="25" t="str">
        <f>IF(tbl_Inventory[[#This Row],[Num In Stock]]&lt;$P$5,"Y","")</f>
        <v/>
      </c>
      <c r="J88" s="26" t="str">
        <f>IF(AND(tbl_Inventory[[#This Row],[On Backorder]]="",tbl_Inventory[[#This Row],[Below Min]]="Y"),"Y","")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Row],[Reorder?]]="Y",_xlfn.XLOOKUP(tbl_Inventory[[#This Row],[Category]],tbl_ReorderQty[Category],tbl_ReorderQty[Quantity],0),0)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tbl_Inventory[[#This Row],[Cost Price]]*(IF(tbl_Inventory[[#This Row],[Premium?]]="Y",$P$4,$P$3)+1)</f>
        <v>8999.5059999999994</v>
      </c>
      <c r="I89" s="25" t="str">
        <f>IF(tbl_Inventory[[#This Row],[Num In Stock]]&lt;$P$5,"Y","")</f>
        <v>Y</v>
      </c>
      <c r="J89" s="26" t="str">
        <f>IF(AND(tbl_Inventory[[#This Row],[On Backorder]]="",tbl_Inventory[[#This Row],[Below Min]]="Y"),"Y","")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Row],[Reorder?]]="Y",_xlfn.XLOOKUP(tbl_Inventory[[#This Row],[Category]],tbl_ReorderQty[Category],tbl_ReorderQty[Quantity],0),0)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tbl_Inventory[[#This Row],[Cost Price]]*(IF(tbl_Inventory[[#This Row],[Premium?]]="Y",$P$4,$P$3)+1)</f>
        <v>13064.606</v>
      </c>
      <c r="I90" s="25" t="str">
        <f>IF(tbl_Inventory[[#This Row],[Num In Stock]]&lt;$P$5,"Y","")</f>
        <v/>
      </c>
      <c r="J90" s="26" t="str">
        <f>IF(AND(tbl_Inventory[[#This Row],[On Backorder]]="",tbl_Inventory[[#This Row],[Below Min]]="Y"),"Y","")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Row],[Reorder?]]="Y",_xlfn.XLOOKUP(tbl_Inventory[[#This Row],[Category]],tbl_ReorderQty[Category],tbl_ReorderQty[Quantity],0),0)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tbl_Inventory[[#This Row],[Cost Price]]*(IF(tbl_Inventory[[#This Row],[Premium?]]="Y",$P$4,$P$3)+1)</f>
        <v>1041.645</v>
      </c>
      <c r="I91" s="25" t="str">
        <f>IF(tbl_Inventory[[#This Row],[Num In Stock]]&lt;$P$5,"Y","")</f>
        <v/>
      </c>
      <c r="J91" s="26" t="str">
        <f>IF(AND(tbl_Inventory[[#This Row],[On Backorder]]="",tbl_Inventory[[#This Row],[Below Min]]="Y"),"Y","")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Row],[Reorder?]]="Y",_xlfn.XLOOKUP(tbl_Inventory[[#This Row],[Category]],tbl_ReorderQty[Category],tbl_ReorderQty[Quantity],0),0)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tbl_Inventory[[#This Row],[Cost Price]]*(IF(tbl_Inventory[[#This Row],[Premium?]]="Y",$P$4,$P$3)+1)</f>
        <v>23815.762999999995</v>
      </c>
      <c r="I92" s="25" t="str">
        <f>IF(tbl_Inventory[[#This Row],[Num In Stock]]&lt;$P$5,"Y","")</f>
        <v/>
      </c>
      <c r="J92" s="26" t="str">
        <f>IF(AND(tbl_Inventory[[#This Row],[On Backorder]]="",tbl_Inventory[[#This Row],[Below Min]]="Y"),"Y","")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Row],[Reorder?]]="Y",_xlfn.XLOOKUP(tbl_Inventory[[#This Row],[Category]],tbl_ReorderQty[Category],tbl_ReorderQty[Quantity],0),0)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tbl_Inventory[[#This Row],[Cost Price]]*(IF(tbl_Inventory[[#This Row],[Premium?]]="Y",$P$4,$P$3)+1)</f>
        <v>1356.7049999999999</v>
      </c>
      <c r="I93" s="25" t="str">
        <f>IF(tbl_Inventory[[#This Row],[Num In Stock]]&lt;$P$5,"Y","")</f>
        <v/>
      </c>
      <c r="J93" s="26" t="str">
        <f>IF(AND(tbl_Inventory[[#This Row],[On Backorder]]="",tbl_Inventory[[#This Row],[Below Min]]="Y"),"Y","")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Row],[Reorder?]]="Y",_xlfn.XLOOKUP(tbl_Inventory[[#This Row],[Category]],tbl_ReorderQty[Category],tbl_ReorderQty[Quantity],0),0)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tbl_Inventory[[#This Row],[Cost Price]]*(IF(tbl_Inventory[[#This Row],[Premium?]]="Y",$P$4,$P$3)+1)</f>
        <v>1317.942</v>
      </c>
      <c r="I94" s="25" t="str">
        <f>IF(tbl_Inventory[[#This Row],[Num In Stock]]&lt;$P$5,"Y","")</f>
        <v/>
      </c>
      <c r="J94" s="26" t="str">
        <f>IF(AND(tbl_Inventory[[#This Row],[On Backorder]]="",tbl_Inventory[[#This Row],[Below Min]]="Y"),"Y","")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Row],[Reorder?]]="Y",_xlfn.XLOOKUP(tbl_Inventory[[#This Row],[Category]],tbl_ReorderQty[Category],tbl_ReorderQty[Quantity],0),0)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tbl_Inventory[[#This Row],[Cost Price]]*(IF(tbl_Inventory[[#This Row],[Premium?]]="Y",$P$4,$P$3)+1)</f>
        <v>38243.625</v>
      </c>
      <c r="I95" s="25" t="str">
        <f>IF(tbl_Inventory[[#This Row],[Num In Stock]]&lt;$P$5,"Y","")</f>
        <v/>
      </c>
      <c r="J95" s="26" t="str">
        <f>IF(AND(tbl_Inventory[[#This Row],[On Backorder]]="",tbl_Inventory[[#This Row],[Below Min]]="Y"),"Y","")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Row],[Reorder?]]="Y",_xlfn.XLOOKUP(tbl_Inventory[[#This Row],[Category]],tbl_ReorderQty[Category],tbl_ReorderQty[Quantity],0),0)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tbl_Inventory[[#This Row],[Cost Price]]*(IF(tbl_Inventory[[#This Row],[Premium?]]="Y",$P$4,$P$3)+1)</f>
        <v>38245.8125</v>
      </c>
      <c r="I96" s="25" t="str">
        <f>IF(tbl_Inventory[[#This Row],[Num In Stock]]&lt;$P$5,"Y","")</f>
        <v/>
      </c>
      <c r="J96" s="26" t="str">
        <f>IF(AND(tbl_Inventory[[#This Row],[On Backorder]]="",tbl_Inventory[[#This Row],[Below Min]]="Y"),"Y","")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Row],[Reorder?]]="Y",_xlfn.XLOOKUP(tbl_Inventory[[#This Row],[Category]],tbl_ReorderQty[Category],tbl_ReorderQty[Quantity],0),0)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tbl_Inventory[[#This Row],[Cost Price]]*(IF(tbl_Inventory[[#This Row],[Premium?]]="Y",$P$4,$P$3)+1)</f>
        <v>49096.082999999999</v>
      </c>
      <c r="I97" s="25" t="str">
        <f>IF(tbl_Inventory[[#This Row],[Num In Stock]]&lt;$P$5,"Y","")</f>
        <v/>
      </c>
      <c r="J97" s="26" t="str">
        <f>IF(AND(tbl_Inventory[[#This Row],[On Backorder]]="",tbl_Inventory[[#This Row],[Below Min]]="Y"),"Y","")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Row],[Reorder?]]="Y",_xlfn.XLOOKUP(tbl_Inventory[[#This Row],[Category]],tbl_ReorderQty[Category],tbl_ReorderQty[Quantity],0),0)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tbl_Inventory[[#This Row],[Cost Price]]*(IF(tbl_Inventory[[#This Row],[Premium?]]="Y",$P$4,$P$3)+1)</f>
        <v>728.9375</v>
      </c>
      <c r="I98" s="25" t="str">
        <f>IF(tbl_Inventory[[#This Row],[Num In Stock]]&lt;$P$5,"Y","")</f>
        <v/>
      </c>
      <c r="J98" s="26" t="str">
        <f>IF(AND(tbl_Inventory[[#This Row],[On Backorder]]="",tbl_Inventory[[#This Row],[Below Min]]="Y"),"Y","")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Row],[Reorder?]]="Y",_xlfn.XLOOKUP(tbl_Inventory[[#This Row],[Category]],tbl_ReorderQty[Category],tbl_ReorderQty[Quantity],0),0)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tbl_Inventory[[#This Row],[Cost Price]]*(IF(tbl_Inventory[[#This Row],[Premium?]]="Y",$P$4,$P$3)+1)</f>
        <v>667.25459999999998</v>
      </c>
      <c r="I99" s="25" t="str">
        <f>IF(tbl_Inventory[[#This Row],[Num In Stock]]&lt;$P$5,"Y","")</f>
        <v/>
      </c>
      <c r="J99" s="26" t="str">
        <f>IF(AND(tbl_Inventory[[#This Row],[On Backorder]]="",tbl_Inventory[[#This Row],[Below Min]]="Y"),"Y","")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Row],[Reorder?]]="Y",_xlfn.XLOOKUP(tbl_Inventory[[#This Row],[Category]],tbl_ReorderQty[Category],tbl_ReorderQty[Quantity],0),0)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tbl_Inventory[[#This Row],[Cost Price]]*(IF(tbl_Inventory[[#This Row],[Premium?]]="Y",$P$4,$P$3)+1)</f>
        <v>8768.3439999999991</v>
      </c>
      <c r="I100" s="25" t="str">
        <f>IF(tbl_Inventory[[#This Row],[Num In Stock]]&lt;$P$5,"Y","")</f>
        <v>Y</v>
      </c>
      <c r="J100" s="26" t="str">
        <f>IF(AND(tbl_Inventory[[#This Row],[On Backorder]]="",tbl_Inventory[[#This Row],[Below Min]]="Y"),"Y","")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Row],[Reorder?]]="Y",_xlfn.XLOOKUP(tbl_Inventory[[#This Row],[Category]],tbl_ReorderQty[Category],tbl_ReorderQty[Quantity],0),0)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tbl_Inventory[[#This Row],[Cost Price]]*(IF(tbl_Inventory[[#This Row],[Premium?]]="Y",$P$4,$P$3)+1)</f>
        <v>50524.6875</v>
      </c>
      <c r="I101" s="25" t="str">
        <f>IF(tbl_Inventory[[#This Row],[Num In Stock]]&lt;$P$5,"Y","")</f>
        <v>Y</v>
      </c>
      <c r="J101" s="26" t="str">
        <f>IF(AND(tbl_Inventory[[#This Row],[On Backorder]]="",tbl_Inventory[[#This Row],[Below Min]]="Y"),"Y","")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Row],[Reorder?]]="Y",_xlfn.XLOOKUP(tbl_Inventory[[#This Row],[Category]],tbl_ReorderQty[Category],tbl_ReorderQty[Quantity],0),0)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tbl_Inventory[[#This Row],[Cost Price]]*(IF(tbl_Inventory[[#This Row],[Premium?]]="Y",$P$4,$P$3)+1)</f>
        <v>22942.503999999997</v>
      </c>
      <c r="I102" s="25" t="str">
        <f>IF(tbl_Inventory[[#This Row],[Num In Stock]]&lt;$P$5,"Y","")</f>
        <v/>
      </c>
      <c r="J102" s="26" t="str">
        <f>IF(AND(tbl_Inventory[[#This Row],[On Backorder]]="",tbl_Inventory[[#This Row],[Below Min]]="Y"),"Y","")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Row],[Reorder?]]="Y",_xlfn.XLOOKUP(tbl_Inventory[[#This Row],[Category]],tbl_ReorderQty[Category],tbl_ReorderQty[Quantity],0),0)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tbl_Inventory[[#This Row],[Cost Price]]*(IF(tbl_Inventory[[#This Row],[Premium?]]="Y",$P$4,$P$3)+1)</f>
        <v>7349.5625</v>
      </c>
      <c r="I103" s="25" t="str">
        <f>IF(tbl_Inventory[[#This Row],[Num In Stock]]&lt;$P$5,"Y","")</f>
        <v/>
      </c>
      <c r="J103" s="26" t="str">
        <f>IF(AND(tbl_Inventory[[#This Row],[On Backorder]]="",tbl_Inventory[[#This Row],[Below Min]]="Y"),"Y","")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Row],[Reorder?]]="Y",_xlfn.XLOOKUP(tbl_Inventory[[#This Row],[Category]],tbl_ReorderQty[Category],tbl_ReorderQty[Quantity],0),0)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tbl_Inventory[[#This Row],[Cost Price]]*(IF(tbl_Inventory[[#This Row],[Premium?]]="Y",$P$4,$P$3)+1)</f>
        <v>86.625</v>
      </c>
      <c r="I104" s="25" t="str">
        <f>IF(tbl_Inventory[[#This Row],[Num In Stock]]&lt;$P$5,"Y","")</f>
        <v>Y</v>
      </c>
      <c r="J104" s="26" t="str">
        <f>IF(AND(tbl_Inventory[[#This Row],[On Backorder]]="",tbl_Inventory[[#This Row],[Below Min]]="Y"),"Y","")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Row],[Reorder?]]="Y",_xlfn.XLOOKUP(tbl_Inventory[[#This Row],[Category]],tbl_ReorderQty[Category],tbl_ReorderQty[Quantity],0),0)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tbl_Inventory[[#This Row],[Cost Price]]*(IF(tbl_Inventory[[#This Row],[Premium?]]="Y",$P$4,$P$3)+1)</f>
        <v>251.57599999999996</v>
      </c>
      <c r="I105" s="25" t="str">
        <f>IF(tbl_Inventory[[#This Row],[Num In Stock]]&lt;$P$5,"Y","")</f>
        <v>Y</v>
      </c>
      <c r="J105" s="26" t="str">
        <f>IF(AND(tbl_Inventory[[#This Row],[On Backorder]]="",tbl_Inventory[[#This Row],[Below Min]]="Y"),"Y","")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Row],[Reorder?]]="Y",_xlfn.XLOOKUP(tbl_Inventory[[#This Row],[Category]],tbl_ReorderQty[Category],tbl_ReorderQty[Quantity],0),0)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tbl_Inventory[[#This Row],[Cost Price]]*(IF(tbl_Inventory[[#This Row],[Premium?]]="Y",$P$4,$P$3)+1)</f>
        <v>70.8125</v>
      </c>
      <c r="I106" s="25" t="str">
        <f>IF(tbl_Inventory[[#This Row],[Num In Stock]]&lt;$P$5,"Y","")</f>
        <v>Y</v>
      </c>
      <c r="J106" s="26" t="str">
        <f>IF(AND(tbl_Inventory[[#This Row],[On Backorder]]="",tbl_Inventory[[#This Row],[Below Min]]="Y"),"Y","")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Row],[Reorder?]]="Y",_xlfn.XLOOKUP(tbl_Inventory[[#This Row],[Category]],tbl_ReorderQty[Category],tbl_ReorderQty[Quantity],0),0)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tbl_Inventory[[#This Row],[Cost Price]]*(IF(tbl_Inventory[[#This Row],[Premium?]]="Y",$P$4,$P$3)+1)</f>
        <v>72.1875</v>
      </c>
      <c r="I107" s="25" t="str">
        <f>IF(tbl_Inventory[[#This Row],[Num In Stock]]&lt;$P$5,"Y","")</f>
        <v/>
      </c>
      <c r="J107" s="26" t="str">
        <f>IF(AND(tbl_Inventory[[#This Row],[On Backorder]]="",tbl_Inventory[[#This Row],[Below Min]]="Y"),"Y","")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Row],[Reorder?]]="Y",_xlfn.XLOOKUP(tbl_Inventory[[#This Row],[Category]],tbl_ReorderQty[Category],tbl_ReorderQty[Quantity],0),0)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tbl_Inventory[[#This Row],[Cost Price]]*(IF(tbl_Inventory[[#This Row],[Premium?]]="Y",$P$4,$P$3)+1)</f>
        <v>528.69899999999996</v>
      </c>
      <c r="I108" s="25" t="str">
        <f>IF(tbl_Inventory[[#This Row],[Num In Stock]]&lt;$P$5,"Y","")</f>
        <v/>
      </c>
      <c r="J108" s="26" t="str">
        <f>IF(AND(tbl_Inventory[[#This Row],[On Backorder]]="",tbl_Inventory[[#This Row],[Below Min]]="Y"),"Y","")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Row],[Reorder?]]="Y",_xlfn.XLOOKUP(tbl_Inventory[[#This Row],[Category]],tbl_ReorderQty[Category],tbl_ReorderQty[Quantity],0),0)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tbl_Inventory[[#This Row],[Cost Price]]*(IF(tbl_Inventory[[#This Row],[Premium?]]="Y",$P$4,$P$3)+1)</f>
        <v>418.4375</v>
      </c>
      <c r="I109" s="25" t="str">
        <f>IF(tbl_Inventory[[#This Row],[Num In Stock]]&lt;$P$5,"Y","")</f>
        <v/>
      </c>
      <c r="J109" s="26" t="str">
        <f>IF(AND(tbl_Inventory[[#This Row],[On Backorder]]="",tbl_Inventory[[#This Row],[Below Min]]="Y"),"Y","")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Row],[Reorder?]]="Y",_xlfn.XLOOKUP(tbl_Inventory[[#This Row],[Category]],tbl_ReorderQty[Category],tbl_ReorderQty[Quantity],0),0)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tbl_Inventory[[#This Row],[Cost Price]]*(IF(tbl_Inventory[[#This Row],[Premium?]]="Y",$P$4,$P$3)+1)</f>
        <v>538.96499999999992</v>
      </c>
      <c r="I110" s="25" t="str">
        <f>IF(tbl_Inventory[[#This Row],[Num In Stock]]&lt;$P$5,"Y","")</f>
        <v/>
      </c>
      <c r="J110" s="26" t="str">
        <f>IF(AND(tbl_Inventory[[#This Row],[On Backorder]]="",tbl_Inventory[[#This Row],[Below Min]]="Y"),"Y","")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Row],[Reorder?]]="Y",_xlfn.XLOOKUP(tbl_Inventory[[#This Row],[Category]],tbl_ReorderQty[Category],tbl_ReorderQty[Quantity],0),0)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tbl_Inventory[[#This Row],[Cost Price]]*(IF(tbl_Inventory[[#This Row],[Premium?]]="Y",$P$4,$P$3)+1)</f>
        <v>581.8125</v>
      </c>
      <c r="I111" s="25" t="str">
        <f>IF(tbl_Inventory[[#This Row],[Num In Stock]]&lt;$P$5,"Y","")</f>
        <v/>
      </c>
      <c r="J111" s="26" t="str">
        <f>IF(AND(tbl_Inventory[[#This Row],[On Backorder]]="",tbl_Inventory[[#This Row],[Below Min]]="Y"),"Y","")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Row],[Reorder?]]="Y",_xlfn.XLOOKUP(tbl_Inventory[[#This Row],[Category]],tbl_ReorderQty[Category],tbl_ReorderQty[Quantity],0),0)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tbl_Inventory[[#This Row],[Cost Price]]*(IF(tbl_Inventory[[#This Row],[Premium?]]="Y",$P$4,$P$3)+1)</f>
        <v>231.39799999999997</v>
      </c>
      <c r="I112" s="25" t="str">
        <f>IF(tbl_Inventory[[#This Row],[Num In Stock]]&lt;$P$5,"Y","")</f>
        <v>Y</v>
      </c>
      <c r="J112" s="26" t="str">
        <f>IF(AND(tbl_Inventory[[#This Row],[On Backorder]]="",tbl_Inventory[[#This Row],[Below Min]]="Y"),"Y","")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Row],[Reorder?]]="Y",_xlfn.XLOOKUP(tbl_Inventory[[#This Row],[Category]],tbl_ReorderQty[Category],tbl_ReorderQty[Quantity],0),0)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tbl_Inventory[[#This Row],[Cost Price]]*(IF(tbl_Inventory[[#This Row],[Premium?]]="Y",$P$4,$P$3)+1)</f>
        <v>1709.5</v>
      </c>
      <c r="I113" s="25" t="str">
        <f>IF(tbl_Inventory[[#This Row],[Num In Stock]]&lt;$P$5,"Y","")</f>
        <v>Y</v>
      </c>
      <c r="J113" s="26" t="str">
        <f>IF(AND(tbl_Inventory[[#This Row],[On Backorder]]="",tbl_Inventory[[#This Row],[Below Min]]="Y"),"Y","")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Row],[Reorder?]]="Y",_xlfn.XLOOKUP(tbl_Inventory[[#This Row],[Category]],tbl_ReorderQty[Category],tbl_ReorderQty[Quantity],0),0)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tbl_Inventory[[#This Row],[Cost Price]]*(IF(tbl_Inventory[[#This Row],[Premium?]]="Y",$P$4,$P$3)+1)</f>
        <v>6873.1459999999997</v>
      </c>
      <c r="I114" s="25" t="str">
        <f>IF(tbl_Inventory[[#This Row],[Num In Stock]]&lt;$P$5,"Y","")</f>
        <v>Y</v>
      </c>
      <c r="J114" s="26" t="str">
        <f>IF(AND(tbl_Inventory[[#This Row],[On Backorder]]="",tbl_Inventory[[#This Row],[Below Min]]="Y"),"Y","")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Row],[Reorder?]]="Y",_xlfn.XLOOKUP(tbl_Inventory[[#This Row],[Category]],tbl_ReorderQty[Category],tbl_ReorderQty[Quantity],0),0)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tbl_Inventory[[#This Row],[Cost Price]]*(IF(tbl_Inventory[[#This Row],[Premium?]]="Y",$P$4,$P$3)+1)</f>
        <v>7143.5</v>
      </c>
      <c r="I115" s="25" t="str">
        <f>IF(tbl_Inventory[[#This Row],[Num In Stock]]&lt;$P$5,"Y","")</f>
        <v/>
      </c>
      <c r="J115" s="26" t="str">
        <f>IF(AND(tbl_Inventory[[#This Row],[On Backorder]]="",tbl_Inventory[[#This Row],[Below Min]]="Y"),"Y","")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Row],[Reorder?]]="Y",_xlfn.XLOOKUP(tbl_Inventory[[#This Row],[Category]],tbl_ReorderQty[Category],tbl_ReorderQty[Quantity],0),0)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tbl_Inventory[[#This Row],[Cost Price]]*(IF(tbl_Inventory[[#This Row],[Premium?]]="Y",$P$4,$P$3)+1)</f>
        <v>6808.3049999999994</v>
      </c>
      <c r="I116" s="25" t="str">
        <f>IF(tbl_Inventory[[#This Row],[Num In Stock]]&lt;$P$5,"Y","")</f>
        <v/>
      </c>
      <c r="J116" s="26" t="str">
        <f>IF(AND(tbl_Inventory[[#This Row],[On Backorder]]="",tbl_Inventory[[#This Row],[Below Min]]="Y"),"Y","")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Row],[Reorder?]]="Y",_xlfn.XLOOKUP(tbl_Inventory[[#This Row],[Category]],tbl_ReorderQty[Category],tbl_ReorderQty[Quantity],0),0)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tbl_Inventory[[#This Row],[Cost Price]]*(IF(tbl_Inventory[[#This Row],[Premium?]]="Y",$P$4,$P$3)+1)</f>
        <v>6743.4639999999999</v>
      </c>
      <c r="I117" s="25" t="str">
        <f>IF(tbl_Inventory[[#This Row],[Num In Stock]]&lt;$P$5,"Y","")</f>
        <v/>
      </c>
      <c r="J117" s="26" t="str">
        <f>IF(AND(tbl_Inventory[[#This Row],[On Backorder]]="",tbl_Inventory[[#This Row],[Below Min]]="Y"),"Y","")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Row],[Reorder?]]="Y",_xlfn.XLOOKUP(tbl_Inventory[[#This Row],[Category]],tbl_ReorderQty[Category],tbl_ReorderQty[Quantity],0),0)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tbl_Inventory[[#This Row],[Cost Price]]*(IF(tbl_Inventory[[#This Row],[Premium?]]="Y",$P$4,$P$3)+1)</f>
        <v>6678.6230000000005</v>
      </c>
      <c r="I118" s="25" t="str">
        <f>IF(tbl_Inventory[[#This Row],[Num In Stock]]&lt;$P$5,"Y","")</f>
        <v/>
      </c>
      <c r="J118" s="26" t="str">
        <f>IF(AND(tbl_Inventory[[#This Row],[On Backorder]]="",tbl_Inventory[[#This Row],[Below Min]]="Y"),"Y","")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Row],[Reorder?]]="Y",_xlfn.XLOOKUP(tbl_Inventory[[#This Row],[Category]],tbl_ReorderQty[Category],tbl_ReorderQty[Quantity],0),0)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tbl_Inventory[[#This Row],[Cost Price]]*(IF(tbl_Inventory[[#This Row],[Premium?]]="Y",$P$4,$P$3)+1)</f>
        <v>6613.7819999999992</v>
      </c>
      <c r="I119" s="25" t="str">
        <f>IF(tbl_Inventory[[#This Row],[Num In Stock]]&lt;$P$5,"Y","")</f>
        <v/>
      </c>
      <c r="J119" s="26" t="str">
        <f>IF(AND(tbl_Inventory[[#This Row],[On Backorder]]="",tbl_Inventory[[#This Row],[Below Min]]="Y"),"Y","")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Row],[Reorder?]]="Y",_xlfn.XLOOKUP(tbl_Inventory[[#This Row],[Category]],tbl_ReorderQty[Category],tbl_ReorderQty[Quantity],0),0)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tbl_Inventory[[#This Row],[Cost Price]]*(IF(tbl_Inventory[[#This Row],[Premium?]]="Y",$P$4,$P$3)+1)</f>
        <v>6743.4639999999999</v>
      </c>
      <c r="I120" s="25" t="str">
        <f>IF(tbl_Inventory[[#This Row],[Num In Stock]]&lt;$P$5,"Y","")</f>
        <v>Y</v>
      </c>
      <c r="J120" s="26" t="str">
        <f>IF(AND(tbl_Inventory[[#This Row],[On Backorder]]="",tbl_Inventory[[#This Row],[Below Min]]="Y"),"Y","")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Row],[Reorder?]]="Y",_xlfn.XLOOKUP(tbl_Inventory[[#This Row],[Category]],tbl_ReorderQty[Category],tbl_ReorderQty[Quantity],0),0)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tbl_Inventory[[#This Row],[Cost Price]]*(IF(tbl_Inventory[[#This Row],[Premium?]]="Y",$P$4,$P$3)+1)</f>
        <v>6743.4639999999999</v>
      </c>
      <c r="I121" s="25" t="str">
        <f>IF(tbl_Inventory[[#This Row],[Num In Stock]]&lt;$P$5,"Y","")</f>
        <v/>
      </c>
      <c r="J121" s="26" t="str">
        <f>IF(AND(tbl_Inventory[[#This Row],[On Backorder]]="",tbl_Inventory[[#This Row],[Below Min]]="Y"),"Y","")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Row],[Reorder?]]="Y",_xlfn.XLOOKUP(tbl_Inventory[[#This Row],[Category]],tbl_ReorderQty[Category],tbl_ReorderQty[Quantity],0),0)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tbl_Inventory[[#This Row],[Cost Price]]*(IF(tbl_Inventory[[#This Row],[Premium?]]="Y",$P$4,$P$3)+1)</f>
        <v>7349.5625</v>
      </c>
      <c r="I122" s="25" t="str">
        <f>IF(tbl_Inventory[[#This Row],[Num In Stock]]&lt;$P$5,"Y","")</f>
        <v/>
      </c>
      <c r="J122" s="26" t="str">
        <f>IF(AND(tbl_Inventory[[#This Row],[On Backorder]]="",tbl_Inventory[[#This Row],[Below Min]]="Y"),"Y","")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Row],[Reorder?]]="Y",_xlfn.XLOOKUP(tbl_Inventory[[#This Row],[Category]],tbl_ReorderQty[Category],tbl_ReorderQty[Quantity],0),0)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tbl_Inventory[[#This Row],[Cost Price]]*(IF(tbl_Inventory[[#This Row],[Premium?]]="Y",$P$4,$P$3)+1)</f>
        <v>5393.5439999999999</v>
      </c>
      <c r="I123" s="25" t="str">
        <f>IF(tbl_Inventory[[#This Row],[Num In Stock]]&lt;$P$5,"Y","")</f>
        <v/>
      </c>
      <c r="J123" s="26" t="str">
        <f>IF(AND(tbl_Inventory[[#This Row],[On Backorder]]="",tbl_Inventory[[#This Row],[Below Min]]="Y"),"Y","")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Row],[Reorder?]]="Y",_xlfn.XLOOKUP(tbl_Inventory[[#This Row],[Category]],tbl_ReorderQty[Category],tbl_ReorderQty[Quantity],0),0)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tbl_Inventory[[#This Row],[Cost Price]]*(IF(tbl_Inventory[[#This Row],[Premium?]]="Y",$P$4,$P$3)+1)</f>
        <v>5497.2659999999996</v>
      </c>
      <c r="I124" s="25" t="str">
        <f>IF(tbl_Inventory[[#This Row],[Num In Stock]]&lt;$P$5,"Y","")</f>
        <v/>
      </c>
      <c r="J124" s="26" t="str">
        <f>IF(AND(tbl_Inventory[[#This Row],[On Backorder]]="",tbl_Inventory[[#This Row],[Below Min]]="Y"),"Y","")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Row],[Reorder?]]="Y",_xlfn.XLOOKUP(tbl_Inventory[[#This Row],[Category]],tbl_ReorderQty[Category],tbl_ReorderQty[Quantity],0),0)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tbl_Inventory[[#This Row],[Cost Price]]*(IF(tbl_Inventory[[#This Row],[Premium?]]="Y",$P$4,$P$3)+1)</f>
        <v>1450.875</v>
      </c>
      <c r="I125" s="25" t="str">
        <f>IF(tbl_Inventory[[#This Row],[Num In Stock]]&lt;$P$5,"Y","")</f>
        <v/>
      </c>
      <c r="J125" s="26" t="str">
        <f>IF(AND(tbl_Inventory[[#This Row],[On Backorder]]="",tbl_Inventory[[#This Row],[Below Min]]="Y"),"Y","")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Row],[Reorder?]]="Y",_xlfn.XLOOKUP(tbl_Inventory[[#This Row],[Category]],tbl_ReorderQty[Category],tbl_ReorderQty[Quantity],0),0)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tbl_Inventory[[#This Row],[Cost Price]]*(IF(tbl_Inventory[[#This Row],[Premium?]]="Y",$P$4,$P$3)+1)</f>
        <v>1330.8629999999998</v>
      </c>
      <c r="I126" s="25" t="str">
        <f>IF(tbl_Inventory[[#This Row],[Num In Stock]]&lt;$P$5,"Y","")</f>
        <v/>
      </c>
      <c r="J126" s="26" t="str">
        <f>IF(AND(tbl_Inventory[[#This Row],[On Backorder]]="",tbl_Inventory[[#This Row],[Below Min]]="Y"),"Y","")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Row],[Reorder?]]="Y",_xlfn.XLOOKUP(tbl_Inventory[[#This Row],[Category]],tbl_ReorderQty[Category],tbl_ReorderQty[Quantity],0),0)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tbl_Inventory[[#This Row],[Cost Price]]*(IF(tbl_Inventory[[#This Row],[Premium?]]="Y",$P$4,$P$3)+1)</f>
        <v>643.125</v>
      </c>
      <c r="I127" s="25" t="str">
        <f>IF(tbl_Inventory[[#This Row],[Num In Stock]]&lt;$P$5,"Y","")</f>
        <v>Y</v>
      </c>
      <c r="J127" s="26" t="str">
        <f>IF(AND(tbl_Inventory[[#This Row],[On Backorder]]="",tbl_Inventory[[#This Row],[Below Min]]="Y"),"Y","")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Row],[Reorder?]]="Y",_xlfn.XLOOKUP(tbl_Inventory[[#This Row],[Category]],tbl_ReorderQty[Category],tbl_ReorderQty[Quantity],0),0)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tbl_Inventory[[#This Row],[Cost Price]]*(IF(tbl_Inventory[[#This Row],[Premium?]]="Y",$P$4,$P$3)+1)</f>
        <v>607.11</v>
      </c>
      <c r="I128" s="25" t="str">
        <f>IF(tbl_Inventory[[#This Row],[Num In Stock]]&lt;$P$5,"Y","")</f>
        <v/>
      </c>
      <c r="J128" s="26" t="str">
        <f>IF(AND(tbl_Inventory[[#This Row],[On Backorder]]="",tbl_Inventory[[#This Row],[Below Min]]="Y"),"Y","")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Row],[Reorder?]]="Y",_xlfn.XLOOKUP(tbl_Inventory[[#This Row],[Category]],tbl_ReorderQty[Category],tbl_ReorderQty[Quantity],0),0)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tbl_Inventory[[#This Row],[Cost Price]]*(IF(tbl_Inventory[[#This Row],[Premium?]]="Y",$P$4,$P$3)+1)</f>
        <v>630.875</v>
      </c>
      <c r="I129" s="25" t="str">
        <f>IF(tbl_Inventory[[#This Row],[Num In Stock]]&lt;$P$5,"Y","")</f>
        <v>Y</v>
      </c>
      <c r="J129" s="26" t="str">
        <f>IF(AND(tbl_Inventory[[#This Row],[On Backorder]]="",tbl_Inventory[[#This Row],[Below Min]]="Y"),"Y","")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Row],[Reorder?]]="Y",_xlfn.XLOOKUP(tbl_Inventory[[#This Row],[Category]],tbl_ReorderQty[Category],tbl_ReorderQty[Quantity],0),0)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tbl_Inventory[[#This Row],[Cost Price]]*(IF(tbl_Inventory[[#This Row],[Premium?]]="Y",$P$4,$P$3)+1)</f>
        <v>655.375</v>
      </c>
      <c r="I130" s="25" t="str">
        <f>IF(tbl_Inventory[[#This Row],[Num In Stock]]&lt;$P$5,"Y","")</f>
        <v>Y</v>
      </c>
      <c r="J130" s="26" t="str">
        <f>IF(AND(tbl_Inventory[[#This Row],[On Backorder]]="",tbl_Inventory[[#This Row],[Below Min]]="Y"),"Y","")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Row],[Reorder?]]="Y",_xlfn.XLOOKUP(tbl_Inventory[[#This Row],[Category]],tbl_ReorderQty[Category],tbl_ReorderQty[Quantity],0),0)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tbl_Inventory[[#This Row],[Cost Price]]*(IF(tbl_Inventory[[#This Row],[Premium?]]="Y",$P$4,$P$3)+1)</f>
        <v>796.08699999999988</v>
      </c>
      <c r="I131" s="25" t="str">
        <f>IF(tbl_Inventory[[#This Row],[Num In Stock]]&lt;$P$5,"Y","")</f>
        <v/>
      </c>
      <c r="J131" s="26" t="str">
        <f>IF(AND(tbl_Inventory[[#This Row],[On Backorder]]="",tbl_Inventory[[#This Row],[Below Min]]="Y"),"Y","")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Row],[Reorder?]]="Y",_xlfn.XLOOKUP(tbl_Inventory[[#This Row],[Category]],tbl_ReorderQty[Category],tbl_ReorderQty[Quantity],0),0)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tbl_Inventory[[#This Row],[Cost Price]]*(IF(tbl_Inventory[[#This Row],[Premium?]]="Y",$P$4,$P$3)+1)</f>
        <v>624.75</v>
      </c>
      <c r="I132" s="25" t="str">
        <f>IF(tbl_Inventory[[#This Row],[Num In Stock]]&lt;$P$5,"Y","")</f>
        <v/>
      </c>
      <c r="J132" s="26" t="str">
        <f>IF(AND(tbl_Inventory[[#This Row],[On Backorder]]="",tbl_Inventory[[#This Row],[Below Min]]="Y"),"Y","")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Row],[Reorder?]]="Y",_xlfn.XLOOKUP(tbl_Inventory[[#This Row],[Category]],tbl_ReorderQty[Category],tbl_ReorderQty[Quantity],0),0)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tbl_Inventory[[#This Row],[Cost Price]]*(IF(tbl_Inventory[[#This Row],[Premium?]]="Y",$P$4,$P$3)+1)</f>
        <v>391.16999999999996</v>
      </c>
      <c r="I133" s="25" t="str">
        <f>IF(tbl_Inventory[[#This Row],[Num In Stock]]&lt;$P$5,"Y","")</f>
        <v/>
      </c>
      <c r="J133" s="26" t="str">
        <f>IF(AND(tbl_Inventory[[#This Row],[On Backorder]]="",tbl_Inventory[[#This Row],[Below Min]]="Y"),"Y","")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Row],[Reorder?]]="Y",_xlfn.XLOOKUP(tbl_Inventory[[#This Row],[Category]],tbl_ReorderQty[Category],tbl_ReorderQty[Quantity],0),0)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tbl_Inventory[[#This Row],[Cost Price]]*(IF(tbl_Inventory[[#This Row],[Premium?]]="Y",$P$4,$P$3)+1)</f>
        <v>4365.875</v>
      </c>
      <c r="I134" s="25" t="str">
        <f>IF(tbl_Inventory[[#This Row],[Num In Stock]]&lt;$P$5,"Y","")</f>
        <v>Y</v>
      </c>
      <c r="J134" s="26" t="str">
        <f>IF(AND(tbl_Inventory[[#This Row],[On Backorder]]="",tbl_Inventory[[#This Row],[Below Min]]="Y"),"Y","")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Row],[Reorder?]]="Y",_xlfn.XLOOKUP(tbl_Inventory[[#This Row],[Category]],tbl_ReorderQty[Category],tbl_ReorderQty[Quantity],0),0)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tbl_Inventory[[#This Row],[Cost Price]]*(IF(tbl_Inventory[[#This Row],[Premium?]]="Y",$P$4,$P$3)+1)</f>
        <v>5951.8019999999997</v>
      </c>
      <c r="I135" s="25" t="str">
        <f>IF(tbl_Inventory[[#This Row],[Num In Stock]]&lt;$P$5,"Y","")</f>
        <v>Y</v>
      </c>
      <c r="J135" s="26" t="str">
        <f>IF(AND(tbl_Inventory[[#This Row],[On Backorder]]="",tbl_Inventory[[#This Row],[Below Min]]="Y"),"Y","")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Row],[Reorder?]]="Y",_xlfn.XLOOKUP(tbl_Inventory[[#This Row],[Category]],tbl_ReorderQty[Category],tbl_ReorderQty[Quantity],0),0)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tbl_Inventory[[#This Row],[Cost Price]]*(IF(tbl_Inventory[[#This Row],[Premium?]]="Y",$P$4,$P$3)+1)</f>
        <v>13622.804999999998</v>
      </c>
      <c r="I136" s="25" t="str">
        <f>IF(tbl_Inventory[[#This Row],[Num In Stock]]&lt;$P$5,"Y","")</f>
        <v/>
      </c>
      <c r="J136" s="26" t="str">
        <f>IF(AND(tbl_Inventory[[#This Row],[On Backorder]]="",tbl_Inventory[[#This Row],[Below Min]]="Y"),"Y","")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Row],[Reorder?]]="Y",_xlfn.XLOOKUP(tbl_Inventory[[#This Row],[Category]],tbl_ReorderQty[Category],tbl_ReorderQty[Quantity],0),0)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tbl_Inventory[[#This Row],[Cost Price]]*(IF(tbl_Inventory[[#This Row],[Premium?]]="Y",$P$4,$P$3)+1)</f>
        <v>1197.5819999999999</v>
      </c>
      <c r="I137" s="25" t="str">
        <f>IF(tbl_Inventory[[#This Row],[Num In Stock]]&lt;$P$5,"Y","")</f>
        <v>Y</v>
      </c>
      <c r="J137" s="26" t="str">
        <f>IF(AND(tbl_Inventory[[#This Row],[On Backorder]]="",tbl_Inventory[[#This Row],[Below Min]]="Y"),"Y","")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Row],[Reorder?]]="Y",_xlfn.XLOOKUP(tbl_Inventory[[#This Row],[Category]],tbl_ReorderQty[Category],tbl_ReorderQty[Quantity],0),0)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tbl_Inventory[[#This Row],[Cost Price]]*(IF(tbl_Inventory[[#This Row],[Premium?]]="Y",$P$4,$P$3)+1)</f>
        <v>2224.6875</v>
      </c>
      <c r="I138" s="25" t="str">
        <f>IF(tbl_Inventory[[#This Row],[Num In Stock]]&lt;$P$5,"Y","")</f>
        <v>Y</v>
      </c>
      <c r="J138" s="26" t="str">
        <f>IF(AND(tbl_Inventory[[#This Row],[On Backorder]]="",tbl_Inventory[[#This Row],[Below Min]]="Y"),"Y","")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Row],[Reorder?]]="Y",_xlfn.XLOOKUP(tbl_Inventory[[#This Row],[Category]],tbl_ReorderQty[Category],tbl_ReorderQty[Quantity],0),0)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tbl_Inventory[[#This Row],[Cost Price]]*(IF(tbl_Inventory[[#This Row],[Premium?]]="Y",$P$4,$P$3)+1)</f>
        <v>2826.0625</v>
      </c>
      <c r="I139" s="25" t="str">
        <f>IF(tbl_Inventory[[#This Row],[Num In Stock]]&lt;$P$5,"Y","")</f>
        <v/>
      </c>
      <c r="J139" s="26" t="str">
        <f>IF(AND(tbl_Inventory[[#This Row],[On Backorder]]="",tbl_Inventory[[#This Row],[Below Min]]="Y"),"Y","")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Row],[Reorder?]]="Y",_xlfn.XLOOKUP(tbl_Inventory[[#This Row],[Category]],tbl_ReorderQty[Category],tbl_ReorderQty[Quantity],0),0)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tbl_Inventory[[#This Row],[Cost Price]]*(IF(tbl_Inventory[[#This Row],[Premium?]]="Y",$P$4,$P$3)+1)</f>
        <v>5425.875</v>
      </c>
      <c r="I140" s="25" t="str">
        <f>IF(tbl_Inventory[[#This Row],[Num In Stock]]&lt;$P$5,"Y","")</f>
        <v/>
      </c>
      <c r="J140" s="26" t="str">
        <f>IF(AND(tbl_Inventory[[#This Row],[On Backorder]]="",tbl_Inventory[[#This Row],[Below Min]]="Y"),"Y","")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Row],[Reorder?]]="Y",_xlfn.XLOOKUP(tbl_Inventory[[#This Row],[Category]],tbl_ReorderQty[Category],tbl_ReorderQty[Quantity],0),0)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tbl_Inventory[[#This Row],[Cost Price]]*(IF(tbl_Inventory[[#This Row],[Premium?]]="Y",$P$4,$P$3)+1)</f>
        <v>1356.7049999999999</v>
      </c>
      <c r="I141" s="25" t="str">
        <f>IF(tbl_Inventory[[#This Row],[Num In Stock]]&lt;$P$5,"Y","")</f>
        <v/>
      </c>
      <c r="J141" s="26" t="str">
        <f>IF(AND(tbl_Inventory[[#This Row],[On Backorder]]="",tbl_Inventory[[#This Row],[Below Min]]="Y"),"Y","")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Row],[Reorder?]]="Y",_xlfn.XLOOKUP(tbl_Inventory[[#This Row],[Category]],tbl_ReorderQty[Category],tbl_ReorderQty[Quantity],0),0)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tbl_Inventory[[#This Row],[Cost Price]]*(IF(tbl_Inventory[[#This Row],[Premium?]]="Y",$P$4,$P$3)+1)</f>
        <v>21443.5</v>
      </c>
      <c r="I142" s="25" t="str">
        <f>IF(tbl_Inventory[[#This Row],[Num In Stock]]&lt;$P$5,"Y","")</f>
        <v>Y</v>
      </c>
      <c r="J142" s="26" t="str">
        <f>IF(AND(tbl_Inventory[[#This Row],[On Backorder]]="",tbl_Inventory[[#This Row],[Below Min]]="Y"),"Y","")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Row],[Reorder?]]="Y",_xlfn.XLOOKUP(tbl_Inventory[[#This Row],[Category]],tbl_ReorderQty[Category],tbl_ReorderQty[Quantity],0),0)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tbl_Inventory[[#This Row],[Cost Price]]*(IF(tbl_Inventory[[#This Row],[Premium?]]="Y",$P$4,$P$3)+1)</f>
        <v>20334.822</v>
      </c>
      <c r="I143" s="25" t="str">
        <f>IF(tbl_Inventory[[#This Row],[Num In Stock]]&lt;$P$5,"Y","")</f>
        <v/>
      </c>
      <c r="J143" s="26" t="str">
        <f>IF(AND(tbl_Inventory[[#This Row],[On Backorder]]="",tbl_Inventory[[#This Row],[Below Min]]="Y"),"Y","")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Row],[Reorder?]]="Y",_xlfn.XLOOKUP(tbl_Inventory[[#This Row],[Category]],tbl_ReorderQty[Category],tbl_ReorderQty[Quantity],0),0)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tbl_Inventory[[#This Row],[Cost Price]]*(IF(tbl_Inventory[[#This Row],[Premium?]]="Y",$P$4,$P$3)+1)</f>
        <v>12868.5625</v>
      </c>
      <c r="I144" s="25" t="str">
        <f>IF(tbl_Inventory[[#This Row],[Num In Stock]]&lt;$P$5,"Y","")</f>
        <v/>
      </c>
      <c r="J144" s="26" t="str">
        <f>IF(AND(tbl_Inventory[[#This Row],[On Backorder]]="",tbl_Inventory[[#This Row],[Below Min]]="Y"),"Y","")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Row],[Reorder?]]="Y",_xlfn.XLOOKUP(tbl_Inventory[[#This Row],[Category]],tbl_ReorderQty[Category],tbl_ReorderQty[Quantity],0),0)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tbl_Inventory[[#This Row],[Cost Price]]*(IF(tbl_Inventory[[#This Row],[Premium?]]="Y",$P$4,$P$3)+1)</f>
        <v>12876.986000000001</v>
      </c>
      <c r="I145" s="25" t="str">
        <f>IF(tbl_Inventory[[#This Row],[Num In Stock]]&lt;$P$5,"Y","")</f>
        <v/>
      </c>
      <c r="J145" s="26" t="str">
        <f>IF(AND(tbl_Inventory[[#This Row],[On Backorder]]="",tbl_Inventory[[#This Row],[Below Min]]="Y"),"Y","")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Row],[Reorder?]]="Y",_xlfn.XLOOKUP(tbl_Inventory[[#This Row],[Category]],tbl_ReorderQty[Category],tbl_ReorderQty[Quantity],0),0)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tbl_Inventory[[#This Row],[Cost Price]]*(IF(tbl_Inventory[[#This Row],[Premium?]]="Y",$P$4,$P$3)+1)</f>
        <v>15003.346</v>
      </c>
      <c r="I146" s="25" t="str">
        <f>IF(tbl_Inventory[[#This Row],[Num In Stock]]&lt;$P$5,"Y","")</f>
        <v/>
      </c>
      <c r="J146" s="26" t="str">
        <f>IF(AND(tbl_Inventory[[#This Row],[On Backorder]]="",tbl_Inventory[[#This Row],[Below Min]]="Y"),"Y","")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Row],[Reorder?]]="Y",_xlfn.XLOOKUP(tbl_Inventory[[#This Row],[Category]],tbl_ReorderQty[Category],tbl_ReorderQty[Quantity],0),0)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tbl_Inventory[[#This Row],[Cost Price]]*(IF(tbl_Inventory[[#This Row],[Premium?]]="Y",$P$4,$P$3)+1)</f>
        <v>14578.723</v>
      </c>
      <c r="I147" s="25" t="str">
        <f>IF(tbl_Inventory[[#This Row],[Num In Stock]]&lt;$P$5,"Y","")</f>
        <v/>
      </c>
      <c r="J147" s="26" t="str">
        <f>IF(AND(tbl_Inventory[[#This Row],[On Backorder]]="",tbl_Inventory[[#This Row],[Below Min]]="Y"),"Y","")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Row],[Reorder?]]="Y",_xlfn.XLOOKUP(tbl_Inventory[[#This Row],[Category]],tbl_ReorderQty[Category],tbl_ReorderQty[Quantity],0),0)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tbl_Inventory[[#This Row],[Cost Price]]*(IF(tbl_Inventory[[#This Row],[Premium?]]="Y",$P$4,$P$3)+1)</f>
        <v>1979.922</v>
      </c>
      <c r="I148" s="25" t="str">
        <f>IF(tbl_Inventory[[#This Row],[Num In Stock]]&lt;$P$5,"Y","")</f>
        <v>Y</v>
      </c>
      <c r="J148" s="26" t="str">
        <f>IF(AND(tbl_Inventory[[#This Row],[On Backorder]]="",tbl_Inventory[[#This Row],[Below Min]]="Y"),"Y","")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Row],[Reorder?]]="Y",_xlfn.XLOOKUP(tbl_Inventory[[#This Row],[Category]],tbl_ReorderQty[Category],tbl_ReorderQty[Quantity],0),0)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tbl_Inventory[[#This Row],[Cost Price]]*(IF(tbl_Inventory[[#This Row],[Premium?]]="Y",$P$4,$P$3)+1)</f>
        <v>6070.9229999999998</v>
      </c>
      <c r="I149" s="25" t="str">
        <f>IF(tbl_Inventory[[#This Row],[Num In Stock]]&lt;$P$5,"Y","")</f>
        <v/>
      </c>
      <c r="J149" s="26" t="str">
        <f>IF(AND(tbl_Inventory[[#This Row],[On Backorder]]="",tbl_Inventory[[#This Row],[Below Min]]="Y"),"Y","")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Row],[Reorder?]]="Y",_xlfn.XLOOKUP(tbl_Inventory[[#This Row],[Category]],tbl_ReorderQty[Category],tbl_ReorderQty[Quantity],0),0)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tbl_Inventory[[#This Row],[Cost Price]]*(IF(tbl_Inventory[[#This Row],[Premium?]]="Y",$P$4,$P$3)+1)</f>
        <v>18212.125</v>
      </c>
      <c r="I150" s="25" t="str">
        <f>IF(tbl_Inventory[[#This Row],[Num In Stock]]&lt;$P$5,"Y","")</f>
        <v/>
      </c>
      <c r="J150" s="26" t="str">
        <f>IF(AND(tbl_Inventory[[#This Row],[On Backorder]]="",tbl_Inventory[[#This Row],[Below Min]]="Y"),"Y","")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Row],[Reorder?]]="Y",_xlfn.XLOOKUP(tbl_Inventory[[#This Row],[Category]],tbl_ReorderQty[Category],tbl_ReorderQty[Quantity],0),0)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tbl_Inventory[[#This Row],[Cost Price]]*(IF(tbl_Inventory[[#This Row],[Premium?]]="Y",$P$4,$P$3)+1)</f>
        <v>11578.455</v>
      </c>
      <c r="I151" s="25" t="str">
        <f>IF(tbl_Inventory[[#This Row],[Num In Stock]]&lt;$P$5,"Y","")</f>
        <v/>
      </c>
      <c r="J151" s="26" t="str">
        <f>IF(AND(tbl_Inventory[[#This Row],[On Backorder]]="",tbl_Inventory[[#This Row],[Below Min]]="Y"),"Y","")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Row],[Reorder?]]="Y",_xlfn.XLOOKUP(tbl_Inventory[[#This Row],[Category]],tbl_ReorderQty[Category],tbl_ReorderQty[Quantity],0),0)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tbl_Inventory[[#This Row],[Cost Price]]*(IF(tbl_Inventory[[#This Row],[Premium?]]="Y",$P$4,$P$3)+1)</f>
        <v>3668.4375</v>
      </c>
      <c r="I152" s="25" t="str">
        <f>IF(tbl_Inventory[[#This Row],[Num In Stock]]&lt;$P$5,"Y","")</f>
        <v/>
      </c>
      <c r="J152" s="26" t="str">
        <f>IF(AND(tbl_Inventory[[#This Row],[On Backorder]]="",tbl_Inventory[[#This Row],[Below Min]]="Y"),"Y","")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Row],[Reorder?]]="Y",_xlfn.XLOOKUP(tbl_Inventory[[#This Row],[Category]],tbl_ReorderQty[Category],tbl_ReorderQty[Quantity],0),0)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tbl_Inventory[[#This Row],[Cost Price]]*(IF(tbl_Inventory[[#This Row],[Premium?]]="Y",$P$4,$P$3)+1)</f>
        <v>12565.8125</v>
      </c>
      <c r="I153" s="25" t="str">
        <f>IF(tbl_Inventory[[#This Row],[Num In Stock]]&lt;$P$5,"Y","")</f>
        <v>Y</v>
      </c>
      <c r="J153" s="26" t="str">
        <f>IF(AND(tbl_Inventory[[#This Row],[On Backorder]]="",tbl_Inventory[[#This Row],[Below Min]]="Y"),"Y","")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Row],[Reorder?]]="Y",_xlfn.XLOOKUP(tbl_Inventory[[#This Row],[Category]],tbl_ReorderQty[Category],tbl_ReorderQty[Quantity],0),0)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tbl_Inventory[[#This Row],[Cost Price]]*(IF(tbl_Inventory[[#This Row],[Premium?]]="Y",$P$4,$P$3)+1)</f>
        <v>15297.125</v>
      </c>
      <c r="I154" s="25" t="str">
        <f>IF(tbl_Inventory[[#This Row],[Num In Stock]]&lt;$P$5,"Y","")</f>
        <v/>
      </c>
      <c r="J154" s="26" t="str">
        <f>IF(AND(tbl_Inventory[[#This Row],[On Backorder]]="",tbl_Inventory[[#This Row],[Below Min]]="Y"),"Y","")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Row],[Reorder?]]="Y",_xlfn.XLOOKUP(tbl_Inventory[[#This Row],[Category]],tbl_ReorderQty[Category],tbl_ReorderQty[Quantity],0),0)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tbl_Inventory[[#This Row],[Cost Price]]*(IF(tbl_Inventory[[#This Row],[Premium?]]="Y",$P$4,$P$3)+1)</f>
        <v>18529.421999999999</v>
      </c>
      <c r="I155" s="25" t="str">
        <f>IF(tbl_Inventory[[#This Row],[Num In Stock]]&lt;$P$5,"Y","")</f>
        <v>Y</v>
      </c>
      <c r="J155" s="26" t="str">
        <f>IF(AND(tbl_Inventory[[#This Row],[On Backorder]]="",tbl_Inventory[[#This Row],[Below Min]]="Y"),"Y","")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Row],[Reorder?]]="Y",_xlfn.XLOOKUP(tbl_Inventory[[#This Row],[Category]],tbl_ReorderQty[Category],tbl_ReorderQty[Quantity],0),0)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tbl_Inventory[[#This Row],[Cost Price]]*(IF(tbl_Inventory[[#This Row],[Premium?]]="Y",$P$4,$P$3)+1)</f>
        <v>6428.5</v>
      </c>
      <c r="I156" s="25" t="str">
        <f>IF(tbl_Inventory[[#This Row],[Num In Stock]]&lt;$P$5,"Y","")</f>
        <v>Y</v>
      </c>
      <c r="J156" s="26" t="str">
        <f>IF(AND(tbl_Inventory[[#This Row],[On Backorder]]="",tbl_Inventory[[#This Row],[Below Min]]="Y"),"Y","")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Row],[Reorder?]]="Y",_xlfn.XLOOKUP(tbl_Inventory[[#This Row],[Category]],tbl_ReorderQty[Category],tbl_ReorderQty[Quantity],0),0)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tbl_Inventory[[#This Row],[Cost Price]]*(IF(tbl_Inventory[[#This Row],[Premium?]]="Y",$P$4,$P$3)+1)</f>
        <v>1317.942</v>
      </c>
      <c r="I157" s="25" t="str">
        <f>IF(tbl_Inventory[[#This Row],[Num In Stock]]&lt;$P$5,"Y","")</f>
        <v>Y</v>
      </c>
      <c r="J157" s="26" t="str">
        <f>IF(AND(tbl_Inventory[[#This Row],[On Backorder]]="",tbl_Inventory[[#This Row],[Below Min]]="Y"),"Y","")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Row],[Reorder?]]="Y",_xlfn.XLOOKUP(tbl_Inventory[[#This Row],[Category]],tbl_ReorderQty[Category],tbl_ReorderQty[Quantity],0),0)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tbl_Inventory[[#This Row],[Cost Price]]*(IF(tbl_Inventory[[#This Row],[Premium?]]="Y",$P$4,$P$3)+1)</f>
        <v>14568.375</v>
      </c>
      <c r="I158" s="25" t="str">
        <f>IF(tbl_Inventory[[#This Row],[Num In Stock]]&lt;$P$5,"Y","")</f>
        <v/>
      </c>
      <c r="J158" s="26" t="str">
        <f>IF(AND(tbl_Inventory[[#This Row],[On Backorder]]="",tbl_Inventory[[#This Row],[Below Min]]="Y"),"Y","")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Row],[Reorder?]]="Y",_xlfn.XLOOKUP(tbl_Inventory[[#This Row],[Category]],tbl_ReorderQty[Category],tbl_ReorderQty[Quantity],0),0)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tbl_Inventory[[#This Row],[Cost Price]]*(IF(tbl_Inventory[[#This Row],[Premium?]]="Y",$P$4,$P$3)+1)</f>
        <v>9811.125</v>
      </c>
      <c r="I159" s="25" t="str">
        <f>IF(tbl_Inventory[[#This Row],[Num In Stock]]&lt;$P$5,"Y","")</f>
        <v/>
      </c>
      <c r="J159" s="26" t="str">
        <f>IF(AND(tbl_Inventory[[#This Row],[On Backorder]]="",tbl_Inventory[[#This Row],[Below Min]]="Y"),"Y","")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Row],[Reorder?]]="Y",_xlfn.XLOOKUP(tbl_Inventory[[#This Row],[Category]],tbl_ReorderQty[Category],tbl_ReorderQty[Quantity],0),0)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tbl_Inventory[[#This Row],[Cost Price]]*(IF(tbl_Inventory[[#This Row],[Premium?]]="Y",$P$4,$P$3)+1)</f>
        <v>14031.674999999999</v>
      </c>
      <c r="I160" s="25" t="str">
        <f>IF(tbl_Inventory[[#This Row],[Num In Stock]]&lt;$P$5,"Y","")</f>
        <v>Y</v>
      </c>
      <c r="J160" s="26" t="str">
        <f>IF(AND(tbl_Inventory[[#This Row],[On Backorder]]="",tbl_Inventory[[#This Row],[Below Min]]="Y"),"Y","")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Row],[Reorder?]]="Y",_xlfn.XLOOKUP(tbl_Inventory[[#This Row],[Category]],tbl_ReorderQty[Category],tbl_ReorderQty[Quantity],0),0)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tbl_Inventory[[#This Row],[Cost Price]]*(IF(tbl_Inventory[[#This Row],[Premium?]]="Y",$P$4,$P$3)+1)</f>
        <v>6373.061999999999</v>
      </c>
      <c r="I161" s="25" t="str">
        <f>IF(tbl_Inventory[[#This Row],[Num In Stock]]&lt;$P$5,"Y","")</f>
        <v/>
      </c>
      <c r="J161" s="26" t="str">
        <f>IF(AND(tbl_Inventory[[#This Row],[On Backorder]]="",tbl_Inventory[[#This Row],[Below Min]]="Y"),"Y","")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Row],[Reorder?]]="Y",_xlfn.XLOOKUP(tbl_Inventory[[#This Row],[Category]],tbl_ReorderQty[Category],tbl_ReorderQty[Quantity],0),0)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tbl_Inventory[[#This Row],[Cost Price]]*(IF(tbl_Inventory[[#This Row],[Premium?]]="Y",$P$4,$P$3)+1)</f>
        <v>18121.5625</v>
      </c>
      <c r="I162" s="25" t="str">
        <f>IF(tbl_Inventory[[#This Row],[Num In Stock]]&lt;$P$5,"Y","")</f>
        <v/>
      </c>
      <c r="J162" s="26" t="str">
        <f>IF(AND(tbl_Inventory[[#This Row],[On Backorder]]="",tbl_Inventory[[#This Row],[Below Min]]="Y"),"Y","")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Row],[Reorder?]]="Y",_xlfn.XLOOKUP(tbl_Inventory[[#This Row],[Category]],tbl_ReorderQty[Category],tbl_ReorderQty[Quantity],0),0)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tbl_Inventory[[#This Row],[Cost Price]]*(IF(tbl_Inventory[[#This Row],[Premium?]]="Y",$P$4,$P$3)+1)</f>
        <v>12456.5625</v>
      </c>
      <c r="I163" s="25" t="str">
        <f>IF(tbl_Inventory[[#This Row],[Num In Stock]]&lt;$P$5,"Y","")</f>
        <v/>
      </c>
      <c r="J163" s="26" t="str">
        <f>IF(AND(tbl_Inventory[[#This Row],[On Backorder]]="",tbl_Inventory[[#This Row],[Below Min]]="Y"),"Y","")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Row],[Reorder?]]="Y",_xlfn.XLOOKUP(tbl_Inventory[[#This Row],[Category]],tbl_ReorderQty[Category],tbl_ReorderQty[Quantity],0),0)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tbl_Inventory[[#This Row],[Cost Price]]*(IF(tbl_Inventory[[#This Row],[Premium?]]="Y",$P$4,$P$3)+1)</f>
        <v>14292.75</v>
      </c>
      <c r="I164" s="25" t="str">
        <f>IF(tbl_Inventory[[#This Row],[Num In Stock]]&lt;$P$5,"Y","")</f>
        <v>Y</v>
      </c>
      <c r="J164" s="26" t="str">
        <f>IF(AND(tbl_Inventory[[#This Row],[On Backorder]]="",tbl_Inventory[[#This Row],[Below Min]]="Y"),"Y","")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Row],[Reorder?]]="Y",_xlfn.XLOOKUP(tbl_Inventory[[#This Row],[Category]],tbl_ReorderQty[Category],tbl_ReorderQty[Quantity],0),0)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tbl_Inventory[[#This Row],[Cost Price]]*(IF(tbl_Inventory[[#This Row],[Premium?]]="Y",$P$4,$P$3)+1)</f>
        <v>13250</v>
      </c>
      <c r="I165" s="25" t="str">
        <f>IF(tbl_Inventory[[#This Row],[Num In Stock]]&lt;$P$5,"Y","")</f>
        <v/>
      </c>
      <c r="J165" s="26" t="str">
        <f>IF(AND(tbl_Inventory[[#This Row],[On Backorder]]="",tbl_Inventory[[#This Row],[Below Min]]="Y"),"Y","")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Row],[Reorder?]]="Y",_xlfn.XLOOKUP(tbl_Inventory[[#This Row],[Category]],tbl_ReorderQty[Category],tbl_ReorderQty[Quantity],0),0)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tbl_Inventory[[#This Row],[Cost Price]]*(IF(tbl_Inventory[[#This Row],[Premium?]]="Y",$P$4,$P$3)+1)</f>
        <v>4062.1875</v>
      </c>
      <c r="I166" s="25" t="str">
        <f>IF(tbl_Inventory[[#This Row],[Num In Stock]]&lt;$P$5,"Y","")</f>
        <v/>
      </c>
      <c r="J166" s="26" t="str">
        <f>IF(AND(tbl_Inventory[[#This Row],[On Backorder]]="",tbl_Inventory[[#This Row],[Below Min]]="Y"),"Y","")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Row],[Reorder?]]="Y",_xlfn.XLOOKUP(tbl_Inventory[[#This Row],[Category]],tbl_ReorderQty[Category],tbl_ReorderQty[Quantity],0),0)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tbl_Inventory[[#This Row],[Cost Price]]*(IF(tbl_Inventory[[#This Row],[Premium?]]="Y",$P$4,$P$3)+1)</f>
        <v>20442.5</v>
      </c>
      <c r="I167" s="25" t="str">
        <f>IF(tbl_Inventory[[#This Row],[Num In Stock]]&lt;$P$5,"Y","")</f>
        <v/>
      </c>
      <c r="J167" s="26" t="str">
        <f>IF(AND(tbl_Inventory[[#This Row],[On Backorder]]="",tbl_Inventory[[#This Row],[Below Min]]="Y"),"Y","")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Row],[Reorder?]]="Y",_xlfn.XLOOKUP(tbl_Inventory[[#This Row],[Category]],tbl_ReorderQty[Category],tbl_ReorderQty[Quantity],0),0)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tbl_Inventory[[#This Row],[Cost Price]]*(IF(tbl_Inventory[[#This Row],[Premium?]]="Y",$P$4,$P$3)+1)</f>
        <v>11330.654999999999</v>
      </c>
      <c r="I168" s="25" t="str">
        <f>IF(tbl_Inventory[[#This Row],[Num In Stock]]&lt;$P$5,"Y","")</f>
        <v/>
      </c>
      <c r="J168" s="26" t="str">
        <f>IF(AND(tbl_Inventory[[#This Row],[On Backorder]]="",tbl_Inventory[[#This Row],[Below Min]]="Y"),"Y","")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Row],[Reorder?]]="Y",_xlfn.XLOOKUP(tbl_Inventory[[#This Row],[Category]],tbl_ReorderQty[Category],tbl_ReorderQty[Quantity],0),0)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tbl_Inventory[[#This Row],[Cost Price]]*(IF(tbl_Inventory[[#This Row],[Premium?]]="Y",$P$4,$P$3)+1)</f>
        <v>11634.375</v>
      </c>
      <c r="I169" s="25" t="str">
        <f>IF(tbl_Inventory[[#This Row],[Num In Stock]]&lt;$P$5,"Y","")</f>
        <v/>
      </c>
      <c r="J169" s="26" t="str">
        <f>IF(AND(tbl_Inventory[[#This Row],[On Backorder]]="",tbl_Inventory[[#This Row],[Below Min]]="Y"),"Y","")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Row],[Reorder?]]="Y",_xlfn.XLOOKUP(tbl_Inventory[[#This Row],[Category]],tbl_ReorderQty[Category],tbl_ReorderQty[Quantity],0),0)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tbl_Inventory[[#This Row],[Cost Price]]*(IF(tbl_Inventory[[#This Row],[Premium?]]="Y",$P$4,$P$3)+1)</f>
        <v>9848.2799999999988</v>
      </c>
      <c r="I170" s="25" t="str">
        <f>IF(tbl_Inventory[[#This Row],[Num In Stock]]&lt;$P$5,"Y","")</f>
        <v/>
      </c>
      <c r="J170" s="26" t="str">
        <f>IF(AND(tbl_Inventory[[#This Row],[On Backorder]]="",tbl_Inventory[[#This Row],[Below Min]]="Y"),"Y","")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Row],[Reorder?]]="Y",_xlfn.XLOOKUP(tbl_Inventory[[#This Row],[Category]],tbl_ReorderQty[Category],tbl_ReorderQty[Quantity],0),0)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tbl_Inventory[[#This Row],[Cost Price]]*(IF(tbl_Inventory[[#This Row],[Premium?]]="Y",$P$4,$P$3)+1)</f>
        <v>6535.7249999999995</v>
      </c>
      <c r="I171" s="25" t="str">
        <f>IF(tbl_Inventory[[#This Row],[Num In Stock]]&lt;$P$5,"Y","")</f>
        <v/>
      </c>
      <c r="J171" s="26" t="str">
        <f>IF(AND(tbl_Inventory[[#This Row],[On Backorder]]="",tbl_Inventory[[#This Row],[Below Min]]="Y"),"Y","")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Row],[Reorder?]]="Y",_xlfn.XLOOKUP(tbl_Inventory[[#This Row],[Category]],tbl_ReorderQty[Category],tbl_ReorderQty[Quantity],0),0)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tbl_Inventory[[#This Row],[Cost Price]]*(IF(tbl_Inventory[[#This Row],[Premium?]]="Y",$P$4,$P$3)+1)</f>
        <v>2935.8125</v>
      </c>
      <c r="I172" s="25" t="str">
        <f>IF(tbl_Inventory[[#This Row],[Num In Stock]]&lt;$P$5,"Y","")</f>
        <v>Y</v>
      </c>
      <c r="J172" s="26" t="str">
        <f>IF(AND(tbl_Inventory[[#This Row],[On Backorder]]="",tbl_Inventory[[#This Row],[Below Min]]="Y"),"Y","")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Row],[Reorder?]]="Y",_xlfn.XLOOKUP(tbl_Inventory[[#This Row],[Category]],tbl_ReorderQty[Category],tbl_ReorderQty[Quantity],0),0)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tbl_Inventory[[#This Row],[Cost Price]]*(IF(tbl_Inventory[[#This Row],[Premium?]]="Y",$P$4,$P$3)+1)</f>
        <v>2038.155</v>
      </c>
      <c r="I173" s="25" t="str">
        <f>IF(tbl_Inventory[[#This Row],[Num In Stock]]&lt;$P$5,"Y","")</f>
        <v/>
      </c>
      <c r="J173" s="26" t="str">
        <f>IF(AND(tbl_Inventory[[#This Row],[On Backorder]]="",tbl_Inventory[[#This Row],[Below Min]]="Y"),"Y","")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Row],[Reorder?]]="Y",_xlfn.XLOOKUP(tbl_Inventory[[#This Row],[Category]],tbl_ReorderQty[Category],tbl_ReorderQty[Quantity],0),0)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tbl_Inventory[[#This Row],[Cost Price]]*(IF(tbl_Inventory[[#This Row],[Premium?]]="Y",$P$4,$P$3)+1)</f>
        <v>1423.5</v>
      </c>
      <c r="I174" s="25" t="str">
        <f>IF(tbl_Inventory[[#This Row],[Num In Stock]]&lt;$P$5,"Y","")</f>
        <v/>
      </c>
      <c r="J174" s="26" t="str">
        <f>IF(AND(tbl_Inventory[[#This Row],[On Backorder]]="",tbl_Inventory[[#This Row],[Below Min]]="Y"),"Y","")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Row],[Reorder?]]="Y",_xlfn.XLOOKUP(tbl_Inventory[[#This Row],[Category]],tbl_ReorderQty[Category],tbl_ReorderQty[Quantity],0),0)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tbl_Inventory[[#This Row],[Cost Price]]*(IF(tbl_Inventory[[#This Row],[Premium?]]="Y",$P$4,$P$3)+1)</f>
        <v>8326.8469999999998</v>
      </c>
      <c r="I175" s="25" t="str">
        <f>IF(tbl_Inventory[[#This Row],[Num In Stock]]&lt;$P$5,"Y","")</f>
        <v/>
      </c>
      <c r="J175" s="26" t="str">
        <f>IF(AND(tbl_Inventory[[#This Row],[On Backorder]]="",tbl_Inventory[[#This Row],[Below Min]]="Y"),"Y","")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Row],[Reorder?]]="Y",_xlfn.XLOOKUP(tbl_Inventory[[#This Row],[Category]],tbl_ReorderQty[Category],tbl_ReorderQty[Quantity],0),0)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tbl_Inventory[[#This Row],[Cost Price]]*(IF(tbl_Inventory[[#This Row],[Premium?]]="Y",$P$4,$P$3)+1)</f>
        <v>8498.3599999999988</v>
      </c>
      <c r="I176" s="25" t="str">
        <f>IF(tbl_Inventory[[#This Row],[Num In Stock]]&lt;$P$5,"Y","")</f>
        <v>Y</v>
      </c>
      <c r="J176" s="26" t="str">
        <f>IF(AND(tbl_Inventory[[#This Row],[On Backorder]]="",tbl_Inventory[[#This Row],[Below Min]]="Y"),"Y","")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Row],[Reorder?]]="Y",_xlfn.XLOOKUP(tbl_Inventory[[#This Row],[Category]],tbl_ReorderQty[Category],tbl_ReorderQty[Quantity],0),0)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tbl_Inventory[[#This Row],[Cost Price]]*(IF(tbl_Inventory[[#This Row],[Premium?]]="Y",$P$4,$P$3)+1)</f>
        <v>11688.726000000001</v>
      </c>
      <c r="I177" s="25" t="str">
        <f>IF(tbl_Inventory[[#This Row],[Num In Stock]]&lt;$P$5,"Y","")</f>
        <v/>
      </c>
      <c r="J177" s="26" t="str">
        <f>IF(AND(tbl_Inventory[[#This Row],[On Backorder]]="",tbl_Inventory[[#This Row],[Below Min]]="Y"),"Y","")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Row],[Reorder?]]="Y",_xlfn.XLOOKUP(tbl_Inventory[[#This Row],[Category]],tbl_ReorderQty[Category],tbl_ReorderQty[Quantity],0),0)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tbl_Inventory[[#This Row],[Cost Price]]*(IF(tbl_Inventory[[#This Row],[Premium?]]="Y",$P$4,$P$3)+1)</f>
        <v>7349.5625</v>
      </c>
      <c r="I178" s="25" t="str">
        <f>IF(tbl_Inventory[[#This Row],[Num In Stock]]&lt;$P$5,"Y","")</f>
        <v/>
      </c>
      <c r="J178" s="26" t="str">
        <f>IF(AND(tbl_Inventory[[#This Row],[On Backorder]]="",tbl_Inventory[[#This Row],[Below Min]]="Y"),"Y","")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Row],[Reorder?]]="Y",_xlfn.XLOOKUP(tbl_Inventory[[#This Row],[Category]],tbl_ReorderQty[Category],tbl_ReorderQty[Quantity],0),0)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tbl_Inventory[[#This Row],[Cost Price]]*(IF(tbl_Inventory[[#This Row],[Premium?]]="Y",$P$4,$P$3)+1)</f>
        <v>13233.581999999999</v>
      </c>
      <c r="I179" s="25" t="str">
        <f>IF(tbl_Inventory[[#This Row],[Num In Stock]]&lt;$P$5,"Y","")</f>
        <v/>
      </c>
      <c r="J179" s="26" t="str">
        <f>IF(AND(tbl_Inventory[[#This Row],[On Backorder]]="",tbl_Inventory[[#This Row],[Below Min]]="Y"),"Y","")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Row],[Reorder?]]="Y",_xlfn.XLOOKUP(tbl_Inventory[[#This Row],[Category]],tbl_ReorderQty[Category],tbl_ReorderQty[Quantity],0),0)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tbl_Inventory[[#This Row],[Cost Price]]*(IF(tbl_Inventory[[#This Row],[Premium?]]="Y",$P$4,$P$3)+1)</f>
        <v>10003.5</v>
      </c>
      <c r="I180" s="25" t="str">
        <f>IF(tbl_Inventory[[#This Row],[Num In Stock]]&lt;$P$5,"Y","")</f>
        <v>Y</v>
      </c>
      <c r="J180" s="26" t="str">
        <f>IF(AND(tbl_Inventory[[#This Row],[On Backorder]]="",tbl_Inventory[[#This Row],[Below Min]]="Y"),"Y","")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Row],[Reorder?]]="Y",_xlfn.XLOOKUP(tbl_Inventory[[#This Row],[Category]],tbl_ReorderQty[Category],tbl_ReorderQty[Quantity],0),0)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tbl_Inventory[[#This Row],[Cost Price]]*(IF(tbl_Inventory[[#This Row],[Premium?]]="Y",$P$4,$P$3)+1)</f>
        <v>6680.8125</v>
      </c>
      <c r="I181" s="25" t="str">
        <f>IF(tbl_Inventory[[#This Row],[Num In Stock]]&lt;$P$5,"Y","")</f>
        <v>Y</v>
      </c>
      <c r="J181" s="26" t="str">
        <f>IF(AND(tbl_Inventory[[#This Row],[On Backorder]]="",tbl_Inventory[[#This Row],[Below Min]]="Y"),"Y","")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Row],[Reorder?]]="Y",_xlfn.XLOOKUP(tbl_Inventory[[#This Row],[Category]],tbl_ReorderQty[Category],tbl_ReorderQty[Quantity],0),0)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tbl_Inventory[[#This Row],[Cost Price]]*(IF(tbl_Inventory[[#This Row],[Premium?]]="Y",$P$4,$P$3)+1)</f>
        <v>12941.355</v>
      </c>
      <c r="I182" s="25" t="str">
        <f>IF(tbl_Inventory[[#This Row],[Num In Stock]]&lt;$P$5,"Y","")</f>
        <v/>
      </c>
      <c r="J182" s="26" t="str">
        <f>IF(AND(tbl_Inventory[[#This Row],[On Backorder]]="",tbl_Inventory[[#This Row],[Below Min]]="Y"),"Y","")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Row],[Reorder?]]="Y",_xlfn.XLOOKUP(tbl_Inventory[[#This Row],[Category]],tbl_ReorderQty[Category],tbl_ReorderQty[Quantity],0),0)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tbl_Inventory[[#This Row],[Cost Price]]*(IF(tbl_Inventory[[#This Row],[Premium?]]="Y",$P$4,$P$3)+1)</f>
        <v>12577.5</v>
      </c>
      <c r="I183" s="25" t="str">
        <f>IF(tbl_Inventory[[#This Row],[Num In Stock]]&lt;$P$5,"Y","")</f>
        <v/>
      </c>
      <c r="J183" s="26" t="str">
        <f>IF(AND(tbl_Inventory[[#This Row],[On Backorder]]="",tbl_Inventory[[#This Row],[Below Min]]="Y"),"Y","")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Row],[Reorder?]]="Y",_xlfn.XLOOKUP(tbl_Inventory[[#This Row],[Category]],tbl_ReorderQty[Category],tbl_ReorderQty[Quantity],0),0)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tbl_Inventory[[#This Row],[Cost Price]]*(IF(tbl_Inventory[[#This Row],[Premium?]]="Y",$P$4,$P$3)+1)</f>
        <v>3965.8620000000001</v>
      </c>
      <c r="I184" s="25" t="str">
        <f>IF(tbl_Inventory[[#This Row],[Num In Stock]]&lt;$P$5,"Y","")</f>
        <v/>
      </c>
      <c r="J184" s="26" t="str">
        <f>IF(AND(tbl_Inventory[[#This Row],[On Backorder]]="",tbl_Inventory[[#This Row],[Below Min]]="Y"),"Y","")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Row],[Reorder?]]="Y",_xlfn.XLOOKUP(tbl_Inventory[[#This Row],[Category]],tbl_ReorderQty[Category],tbl_ReorderQty[Quantity],0),0)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tbl_Inventory[[#This Row],[Cost Price]]*(IF(tbl_Inventory[[#This Row],[Premium?]]="Y",$P$4,$P$3)+1)</f>
        <v>10532.8125</v>
      </c>
      <c r="I185" s="25" t="str">
        <f>IF(tbl_Inventory[[#This Row],[Num In Stock]]&lt;$P$5,"Y","")</f>
        <v/>
      </c>
      <c r="J185" s="26" t="str">
        <f>IF(AND(tbl_Inventory[[#This Row],[On Backorder]]="",tbl_Inventory[[#This Row],[Below Min]]="Y"),"Y","")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Row],[Reorder?]]="Y",_xlfn.XLOOKUP(tbl_Inventory[[#This Row],[Category]],tbl_ReorderQty[Category],tbl_ReorderQty[Quantity],0),0)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tbl_Inventory[[#This Row],[Cost Price]]*(IF(tbl_Inventory[[#This Row],[Premium?]]="Y",$P$4,$P$3)+1)</f>
        <v>14842.983999999999</v>
      </c>
      <c r="I186" s="25" t="str">
        <f>IF(tbl_Inventory[[#This Row],[Num In Stock]]&lt;$P$5,"Y","")</f>
        <v>Y</v>
      </c>
      <c r="J186" s="26" t="str">
        <f>IF(AND(tbl_Inventory[[#This Row],[On Backorder]]="",tbl_Inventory[[#This Row],[Below Min]]="Y"),"Y","")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Row],[Reorder?]]="Y",_xlfn.XLOOKUP(tbl_Inventory[[#This Row],[Category]],tbl_ReorderQty[Category],tbl_ReorderQty[Quantity],0),0)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tbl_Inventory[[#This Row],[Cost Price]]*(IF(tbl_Inventory[[#This Row],[Premium?]]="Y",$P$4,$P$3)+1)</f>
        <v>13764.404999999999</v>
      </c>
      <c r="I187" s="25" t="str">
        <f>IF(tbl_Inventory[[#This Row],[Num In Stock]]&lt;$P$5,"Y","")</f>
        <v>Y</v>
      </c>
      <c r="J187" s="26" t="str">
        <f>IF(AND(tbl_Inventory[[#This Row],[On Backorder]]="",tbl_Inventory[[#This Row],[Below Min]]="Y"),"Y","")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Row],[Reorder?]]="Y",_xlfn.XLOOKUP(tbl_Inventory[[#This Row],[Category]],tbl_ReorderQty[Category],tbl_ReorderQty[Quantity],0),0)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tbl_Inventory[[#This Row],[Cost Price]]*(IF(tbl_Inventory[[#This Row],[Premium?]]="Y",$P$4,$P$3)+1)</f>
        <v>5713.5</v>
      </c>
      <c r="I188" s="25" t="str">
        <f>IF(tbl_Inventory[[#This Row],[Num In Stock]]&lt;$P$5,"Y","")</f>
        <v>Y</v>
      </c>
      <c r="J188" s="26" t="str">
        <f>IF(AND(tbl_Inventory[[#This Row],[On Backorder]]="",tbl_Inventory[[#This Row],[Below Min]]="Y"),"Y","")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Row],[Reorder?]]="Y",_xlfn.XLOOKUP(tbl_Inventory[[#This Row],[Category]],tbl_ReorderQty[Category],tbl_ReorderQty[Quantity],0),0)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tbl_Inventory[[#This Row],[Cost Price]]*(IF(tbl_Inventory[[#This Row],[Premium?]]="Y",$P$4,$P$3)+1)</f>
        <v>9534.1049999999996</v>
      </c>
      <c r="I189" s="25" t="str">
        <f>IF(tbl_Inventory[[#This Row],[Num In Stock]]&lt;$P$5,"Y","")</f>
        <v/>
      </c>
      <c r="J189" s="26" t="str">
        <f>IF(AND(tbl_Inventory[[#This Row],[On Backorder]]="",tbl_Inventory[[#This Row],[Below Min]]="Y"),"Y","")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Row],[Reorder?]]="Y",_xlfn.XLOOKUP(tbl_Inventory[[#This Row],[Category]],tbl_ReorderQty[Category],tbl_ReorderQty[Quantity],0),0)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tbl_Inventory[[#This Row],[Cost Price]]*(IF(tbl_Inventory[[#This Row],[Premium?]]="Y",$P$4,$P$3)+1)</f>
        <v>7937.7419999999993</v>
      </c>
      <c r="I190" s="25" t="str">
        <f>IF(tbl_Inventory[[#This Row],[Num In Stock]]&lt;$P$5,"Y","")</f>
        <v/>
      </c>
      <c r="J190" s="26" t="str">
        <f>IF(AND(tbl_Inventory[[#This Row],[On Backorder]]="",tbl_Inventory[[#This Row],[Below Min]]="Y"),"Y","")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Row],[Reorder?]]="Y",_xlfn.XLOOKUP(tbl_Inventory[[#This Row],[Category]],tbl_ReorderQty[Category],tbl_ReorderQty[Quantity],0),0)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tbl_Inventory[[#This Row],[Cost Price]]*(IF(tbl_Inventory[[#This Row],[Premium?]]="Y",$P$4,$P$3)+1)</f>
        <v>14954.73</v>
      </c>
      <c r="I191" s="25" t="str">
        <f>IF(tbl_Inventory[[#This Row],[Num In Stock]]&lt;$P$5,"Y","")</f>
        <v/>
      </c>
      <c r="J191" s="26" t="str">
        <f>IF(AND(tbl_Inventory[[#This Row],[On Backorder]]="",tbl_Inventory[[#This Row],[Below Min]]="Y"),"Y","")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Row],[Reorder?]]="Y",_xlfn.XLOOKUP(tbl_Inventory[[#This Row],[Category]],tbl_ReorderQty[Category],tbl_ReorderQty[Quantity],0),0)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tbl_Inventory[[#This Row],[Cost Price]]*(IF(tbl_Inventory[[#This Row],[Premium?]]="Y",$P$4,$P$3)+1)</f>
        <v>13477.369999999999</v>
      </c>
      <c r="I192" s="25" t="str">
        <f>IF(tbl_Inventory[[#This Row],[Num In Stock]]&lt;$P$5,"Y","")</f>
        <v/>
      </c>
      <c r="J192" s="26" t="str">
        <f>IF(AND(tbl_Inventory[[#This Row],[On Backorder]]="",tbl_Inventory[[#This Row],[Below Min]]="Y"),"Y","")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Row],[Reorder?]]="Y",_xlfn.XLOOKUP(tbl_Inventory[[#This Row],[Category]],tbl_ReorderQty[Category],tbl_ReorderQty[Quantity],0),0)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tbl_Inventory[[#This Row],[Cost Price]]*(IF(tbl_Inventory[[#This Row],[Premium?]]="Y",$P$4,$P$3)+1)</f>
        <v>6054.1669999999995</v>
      </c>
      <c r="I193" s="25" t="str">
        <f>IF(tbl_Inventory[[#This Row],[Num In Stock]]&lt;$P$5,"Y","")</f>
        <v/>
      </c>
      <c r="J193" s="26" t="str">
        <f>IF(AND(tbl_Inventory[[#This Row],[On Backorder]]="",tbl_Inventory[[#This Row],[Below Min]]="Y"),"Y","")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Row],[Reorder?]]="Y",_xlfn.XLOOKUP(tbl_Inventory[[#This Row],[Category]],tbl_ReorderQty[Category],tbl_ReorderQty[Quantity],0),0)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tbl_Inventory[[#This Row],[Cost Price]]*(IF(tbl_Inventory[[#This Row],[Premium?]]="Y",$P$4,$P$3)+1)</f>
        <v>21237.3125</v>
      </c>
      <c r="I194" s="25" t="str">
        <f>IF(tbl_Inventory[[#This Row],[Num In Stock]]&lt;$P$5,"Y","")</f>
        <v/>
      </c>
      <c r="J194" s="26" t="str">
        <f>IF(AND(tbl_Inventory[[#This Row],[On Backorder]]="",tbl_Inventory[[#This Row],[Below Min]]="Y"),"Y","")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Row],[Reorder?]]="Y",_xlfn.XLOOKUP(tbl_Inventory[[#This Row],[Category]],tbl_ReorderQty[Category],tbl_ReorderQty[Quantity],0),0)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tbl_Inventory[[#This Row],[Cost Price]]*(IF(tbl_Inventory[[#This Row],[Premium?]]="Y",$P$4,$P$3)+1)</f>
        <v>19159.954999999998</v>
      </c>
      <c r="I195" s="25" t="str">
        <f>IF(tbl_Inventory[[#This Row],[Num In Stock]]&lt;$P$5,"Y","")</f>
        <v/>
      </c>
      <c r="J195" s="26" t="str">
        <f>IF(AND(tbl_Inventory[[#This Row],[On Backorder]]="",tbl_Inventory[[#This Row],[Below Min]]="Y"),"Y","")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Row],[Reorder?]]="Y",_xlfn.XLOOKUP(tbl_Inventory[[#This Row],[Category]],tbl_ReorderQty[Category],tbl_ReorderQty[Quantity],0),0)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tbl_Inventory[[#This Row],[Cost Price]]*(IF(tbl_Inventory[[#This Row],[Premium?]]="Y",$P$4,$P$3)+1)</f>
        <v>13738.125</v>
      </c>
      <c r="I196" s="25" t="str">
        <f>IF(tbl_Inventory[[#This Row],[Num In Stock]]&lt;$P$5,"Y","")</f>
        <v/>
      </c>
      <c r="J196" s="26" t="str">
        <f>IF(AND(tbl_Inventory[[#This Row],[On Backorder]]="",tbl_Inventory[[#This Row],[Below Min]]="Y"),"Y","")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Row],[Reorder?]]="Y",_xlfn.XLOOKUP(tbl_Inventory[[#This Row],[Category]],tbl_ReorderQty[Category],tbl_ReorderQty[Quantity],0),0)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tbl_Inventory[[#This Row],[Cost Price]]*(IF(tbl_Inventory[[#This Row],[Premium?]]="Y",$P$4,$P$3)+1)</f>
        <v>7934.0625</v>
      </c>
      <c r="I197" s="25" t="str">
        <f>IF(tbl_Inventory[[#This Row],[Num In Stock]]&lt;$P$5,"Y","")</f>
        <v>Y</v>
      </c>
      <c r="J197" s="26" t="str">
        <f>IF(AND(tbl_Inventory[[#This Row],[On Backorder]]="",tbl_Inventory[[#This Row],[Below Min]]="Y"),"Y","")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Row],[Reorder?]]="Y",_xlfn.XLOOKUP(tbl_Inventory[[#This Row],[Category]],tbl_ReorderQty[Category],tbl_ReorderQty[Quantity],0),0)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tbl_Inventory[[#This Row],[Cost Price]]*(IF(tbl_Inventory[[#This Row],[Premium?]]="Y",$P$4,$P$3)+1)</f>
        <v>12941.355</v>
      </c>
      <c r="I198" s="25" t="str">
        <f>IF(tbl_Inventory[[#This Row],[Num In Stock]]&lt;$P$5,"Y","")</f>
        <v/>
      </c>
      <c r="J198" s="26" t="str">
        <f>IF(AND(tbl_Inventory[[#This Row],[On Backorder]]="",tbl_Inventory[[#This Row],[Below Min]]="Y"),"Y","")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Row],[Reorder?]]="Y",_xlfn.XLOOKUP(tbl_Inventory[[#This Row],[Category]],tbl_ReorderQty[Category],tbl_ReorderQty[Quantity],0),0)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tbl_Inventory[[#This Row],[Cost Price]]*(IF(tbl_Inventory[[#This Row],[Premium?]]="Y",$P$4,$P$3)+1)</f>
        <v>5289.8219999999992</v>
      </c>
      <c r="I199" s="25" t="str">
        <f>IF(tbl_Inventory[[#This Row],[Num In Stock]]&lt;$P$5,"Y","")</f>
        <v>Y</v>
      </c>
      <c r="J199" s="26" t="str">
        <f>IF(AND(tbl_Inventory[[#This Row],[On Backorder]]="",tbl_Inventory[[#This Row],[Below Min]]="Y"),"Y","")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Row],[Reorder?]]="Y",_xlfn.XLOOKUP(tbl_Inventory[[#This Row],[Category]],tbl_ReorderQty[Category],tbl_ReorderQty[Quantity],0),0)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tbl_Inventory[[#This Row],[Cost Price]]*(IF(tbl_Inventory[[#This Row],[Premium?]]="Y",$P$4,$P$3)+1)</f>
        <v>16964.741999999998</v>
      </c>
      <c r="I200" s="25" t="str">
        <f>IF(tbl_Inventory[[#This Row],[Num In Stock]]&lt;$P$5,"Y","")</f>
        <v>Y</v>
      </c>
      <c r="J200" s="26" t="str">
        <f>IF(AND(tbl_Inventory[[#This Row],[On Backorder]]="",tbl_Inventory[[#This Row],[Below Min]]="Y"),"Y","")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Row],[Reorder?]]="Y",_xlfn.XLOOKUP(tbl_Inventory[[#This Row],[Category]],tbl_ReorderQty[Category],tbl_ReorderQty[Quantity],0),0)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tbl_Inventory[[#This Row],[Cost Price]]*(IF(tbl_Inventory[[#This Row],[Premium?]]="Y",$P$4,$P$3)+1)</f>
        <v>9556.125</v>
      </c>
      <c r="I201" s="25" t="str">
        <f>IF(tbl_Inventory[[#This Row],[Num In Stock]]&lt;$P$5,"Y","")</f>
        <v>Y</v>
      </c>
      <c r="J201" s="26" t="str">
        <f>IF(AND(tbl_Inventory[[#This Row],[On Backorder]]="",tbl_Inventory[[#This Row],[Below Min]]="Y"),"Y","")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Row],[Reorder?]]="Y",_xlfn.XLOOKUP(tbl_Inventory[[#This Row],[Category]],tbl_ReorderQty[Category],tbl_ReorderQty[Quantity],0),0)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tbl_Inventory[[#This Row],[Cost Price]]*(IF(tbl_Inventory[[#This Row],[Premium?]]="Y",$P$4,$P$3)+1)</f>
        <v>16766.442999999999</v>
      </c>
      <c r="I202" s="25" t="str">
        <f>IF(tbl_Inventory[[#This Row],[Num In Stock]]&lt;$P$5,"Y","")</f>
        <v>Y</v>
      </c>
      <c r="J202" s="26" t="str">
        <f>IF(AND(tbl_Inventory[[#This Row],[On Backorder]]="",tbl_Inventory[[#This Row],[Below Min]]="Y"),"Y","")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Row],[Reorder?]]="Y",_xlfn.XLOOKUP(tbl_Inventory[[#This Row],[Category]],tbl_ReorderQty[Category],tbl_ReorderQty[Quantity],0),0)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tbl_Inventory[[#This Row],[Cost Price]]*(IF(tbl_Inventory[[#This Row],[Premium?]]="Y",$P$4,$P$3)+1)</f>
        <v>19112.9375</v>
      </c>
      <c r="I203" s="25" t="str">
        <f>IF(tbl_Inventory[[#This Row],[Num In Stock]]&lt;$P$5,"Y","")</f>
        <v/>
      </c>
      <c r="J203" s="26" t="str">
        <f>IF(AND(tbl_Inventory[[#This Row],[On Backorder]]="",tbl_Inventory[[#This Row],[Below Min]]="Y"),"Y","")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Row],[Reorder?]]="Y",_xlfn.XLOOKUP(tbl_Inventory[[#This Row],[Category]],tbl_ReorderQty[Category],tbl_ReorderQty[Quantity],0),0)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tbl_Inventory[[#This Row],[Cost Price]]*(IF(tbl_Inventory[[#This Row],[Premium?]]="Y",$P$4,$P$3)+1)</f>
        <v>11862.5</v>
      </c>
      <c r="I204" s="25" t="str">
        <f>IF(tbl_Inventory[[#This Row],[Num In Stock]]&lt;$P$5,"Y","")</f>
        <v>Y</v>
      </c>
      <c r="J204" s="26" t="str">
        <f>IF(AND(tbl_Inventory[[#This Row],[On Backorder]]="",tbl_Inventory[[#This Row],[Below Min]]="Y"),"Y","")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Row],[Reorder?]]="Y",_xlfn.XLOOKUP(tbl_Inventory[[#This Row],[Category]],tbl_ReorderQty[Category],tbl_ReorderQty[Quantity],0),0)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tbl_Inventory[[#This Row],[Cost Price]]*(IF(tbl_Inventory[[#This Row],[Premium?]]="Y",$P$4,$P$3)+1)</f>
        <v>9623.3125</v>
      </c>
      <c r="I205" s="25" t="str">
        <f>IF(tbl_Inventory[[#This Row],[Num In Stock]]&lt;$P$5,"Y","")</f>
        <v/>
      </c>
      <c r="J205" s="26" t="str">
        <f>IF(AND(tbl_Inventory[[#This Row],[On Backorder]]="",tbl_Inventory[[#This Row],[Below Min]]="Y"),"Y","")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Row],[Reorder?]]="Y",_xlfn.XLOOKUP(tbl_Inventory[[#This Row],[Category]],tbl_ReorderQty[Category],tbl_ReorderQty[Quantity],0),0)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tbl_Inventory[[#This Row],[Cost Price]]*(IF(tbl_Inventory[[#This Row],[Premium?]]="Y",$P$4,$P$3)+1)</f>
        <v>14007.5</v>
      </c>
      <c r="I206" s="25" t="str">
        <f>IF(tbl_Inventory[[#This Row],[Num In Stock]]&lt;$P$5,"Y","")</f>
        <v/>
      </c>
      <c r="J206" s="26" t="str">
        <f>IF(AND(tbl_Inventory[[#This Row],[On Backorder]]="",tbl_Inventory[[#This Row],[Below Min]]="Y"),"Y","")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Row],[Reorder?]]="Y",_xlfn.XLOOKUP(tbl_Inventory[[#This Row],[Category]],tbl_ReorderQty[Category],tbl_ReorderQty[Quantity],0),0)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tbl_Inventory[[#This Row],[Cost Price]]*(IF(tbl_Inventory[[#This Row],[Premium?]]="Y",$P$4,$P$3)+1)</f>
        <v>4809.3259999999991</v>
      </c>
      <c r="I207" s="25" t="str">
        <f>IF(tbl_Inventory[[#This Row],[Num In Stock]]&lt;$P$5,"Y","")</f>
        <v/>
      </c>
      <c r="J207" s="26" t="str">
        <f>IF(AND(tbl_Inventory[[#This Row],[On Backorder]]="",tbl_Inventory[[#This Row],[Below Min]]="Y"),"Y","")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Row],[Reorder?]]="Y",_xlfn.XLOOKUP(tbl_Inventory[[#This Row],[Category]],tbl_ReorderQty[Category],tbl_ReorderQty[Quantity],0),0)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tbl_Inventory[[#This Row],[Cost Price]]*(IF(tbl_Inventory[[#This Row],[Premium?]]="Y",$P$4,$P$3)+1)</f>
        <v>13578.5</v>
      </c>
      <c r="I208" s="25" t="str">
        <f>IF(tbl_Inventory[[#This Row],[Num In Stock]]&lt;$P$5,"Y","")</f>
        <v/>
      </c>
      <c r="J208" s="26" t="str">
        <f>IF(AND(tbl_Inventory[[#This Row],[On Backorder]]="",tbl_Inventory[[#This Row],[Below Min]]="Y"),"Y","")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Row],[Reorder?]]="Y",_xlfn.XLOOKUP(tbl_Inventory[[#This Row],[Category]],tbl_ReorderQty[Category],tbl_ReorderQty[Quantity],0),0)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tbl_Inventory[[#This Row],[Cost Price]]*(IF(tbl_Inventory[[#This Row],[Premium?]]="Y",$P$4,$P$3)+1)</f>
        <v>5123.5599999999995</v>
      </c>
      <c r="I209" s="25" t="str">
        <f>IF(tbl_Inventory[[#This Row],[Num In Stock]]&lt;$P$5,"Y","")</f>
        <v/>
      </c>
      <c r="J209" s="26" t="str">
        <f>IF(AND(tbl_Inventory[[#This Row],[On Backorder]]="",tbl_Inventory[[#This Row],[Below Min]]="Y"),"Y","")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Row],[Reorder?]]="Y",_xlfn.XLOOKUP(tbl_Inventory[[#This Row],[Category]],tbl_ReorderQty[Category],tbl_ReorderQty[Quantity],0),0)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tbl_Inventory[[#This Row],[Cost Price]]*(IF(tbl_Inventory[[#This Row],[Premium?]]="Y",$P$4,$P$3)+1)</f>
        <v>13350.224999999999</v>
      </c>
      <c r="I210" s="25" t="str">
        <f>IF(tbl_Inventory[[#This Row],[Num In Stock]]&lt;$P$5,"Y","")</f>
        <v/>
      </c>
      <c r="J210" s="26" t="str">
        <f>IF(AND(tbl_Inventory[[#This Row],[On Backorder]]="",tbl_Inventory[[#This Row],[Below Min]]="Y"),"Y","")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Row],[Reorder?]]="Y",_xlfn.XLOOKUP(tbl_Inventory[[#This Row],[Category]],tbl_ReorderQty[Category],tbl_ReorderQty[Quantity],0),0)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tbl_Inventory[[#This Row],[Cost Price]]*(IF(tbl_Inventory[[#This Row],[Premium?]]="Y",$P$4,$P$3)+1)</f>
        <v>8287.5</v>
      </c>
      <c r="I211" s="25" t="str">
        <f>IF(tbl_Inventory[[#This Row],[Num In Stock]]&lt;$P$5,"Y","")</f>
        <v/>
      </c>
      <c r="J211" s="26" t="str">
        <f>IF(AND(tbl_Inventory[[#This Row],[On Backorder]]="",tbl_Inventory[[#This Row],[Below Min]]="Y"),"Y","")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Row],[Reorder?]]="Y",_xlfn.XLOOKUP(tbl_Inventory[[#This Row],[Category]],tbl_ReorderQty[Category],tbl_ReorderQty[Quantity],0),0)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tbl_Inventory[[#This Row],[Cost Price]]*(IF(tbl_Inventory[[#This Row],[Premium?]]="Y",$P$4,$P$3)+1)</f>
        <v>2853.5</v>
      </c>
      <c r="I212" s="25" t="str">
        <f>IF(tbl_Inventory[[#This Row],[Num In Stock]]&lt;$P$5,"Y","")</f>
        <v/>
      </c>
      <c r="J212" s="26" t="str">
        <f>IF(AND(tbl_Inventory[[#This Row],[On Backorder]]="",tbl_Inventory[[#This Row],[Below Min]]="Y"),"Y","")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Row],[Reorder?]]="Y",_xlfn.XLOOKUP(tbl_Inventory[[#This Row],[Category]],tbl_ReorderQty[Category],tbl_ReorderQty[Quantity],0),0)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tbl_Inventory[[#This Row],[Cost Price]]*(IF(tbl_Inventory[[#This Row],[Premium?]]="Y",$P$4,$P$3)+1)</f>
        <v>694.43</v>
      </c>
      <c r="I213" s="25" t="str">
        <f>IF(tbl_Inventory[[#This Row],[Num In Stock]]&lt;$P$5,"Y","")</f>
        <v>Y</v>
      </c>
      <c r="J213" s="26" t="str">
        <f>IF(AND(tbl_Inventory[[#This Row],[On Backorder]]="",tbl_Inventory[[#This Row],[Below Min]]="Y"),"Y","")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Row],[Reorder?]]="Y",_xlfn.XLOOKUP(tbl_Inventory[[#This Row],[Category]],tbl_ReorderQty[Category],tbl_ReorderQty[Quantity],0),0)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tbl_Inventory[[#This Row],[Cost Price]]*(IF(tbl_Inventory[[#This Row],[Premium?]]="Y",$P$4,$P$3)+1)</f>
        <v>3433.4459999999995</v>
      </c>
      <c r="I214" s="25" t="str">
        <f>IF(tbl_Inventory[[#This Row],[Num In Stock]]&lt;$P$5,"Y","")</f>
        <v/>
      </c>
      <c r="J214" s="26" t="str">
        <f>IF(AND(tbl_Inventory[[#This Row],[On Backorder]]="",tbl_Inventory[[#This Row],[Below Min]]="Y"),"Y","")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Row],[Reorder?]]="Y",_xlfn.XLOOKUP(tbl_Inventory[[#This Row],[Category]],tbl_ReorderQty[Category],tbl_ReorderQty[Quantity],0),0)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tbl_Inventory[[#This Row],[Cost Price]]*(IF(tbl_Inventory[[#This Row],[Premium?]]="Y",$P$4,$P$3)+1)</f>
        <v>2138.5</v>
      </c>
      <c r="I215" s="25" t="str">
        <f>IF(tbl_Inventory[[#This Row],[Num In Stock]]&lt;$P$5,"Y","")</f>
        <v>Y</v>
      </c>
      <c r="J215" s="26" t="str">
        <f>IF(AND(tbl_Inventory[[#This Row],[On Backorder]]="",tbl_Inventory[[#This Row],[Below Min]]="Y"),"Y","")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Row],[Reorder?]]="Y",_xlfn.XLOOKUP(tbl_Inventory[[#This Row],[Category]],tbl_ReorderQty[Category],tbl_ReorderQty[Quantity],0),0)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tbl_Inventory[[#This Row],[Cost Price]]*(IF(tbl_Inventory[[#This Row],[Premium?]]="Y",$P$4,$P$3)+1)</f>
        <v>8171.2049999999999</v>
      </c>
      <c r="I216" s="25" t="str">
        <f>IF(tbl_Inventory[[#This Row],[Num In Stock]]&lt;$P$5,"Y","")</f>
        <v>Y</v>
      </c>
      <c r="J216" s="26" t="str">
        <f>IF(AND(tbl_Inventory[[#This Row],[On Backorder]]="",tbl_Inventory[[#This Row],[Below Min]]="Y"),"Y","")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Row],[Reorder?]]="Y",_xlfn.XLOOKUP(tbl_Inventory[[#This Row],[Category]],tbl_ReorderQty[Category],tbl_ReorderQty[Quantity],0),0)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tbl_Inventory[[#This Row],[Cost Price]]*(IF(tbl_Inventory[[#This Row],[Premium?]]="Y",$P$4,$P$3)+1)</f>
        <v>7489.7549999999992</v>
      </c>
      <c r="I217" s="25" t="str">
        <f>IF(tbl_Inventory[[#This Row],[Num In Stock]]&lt;$P$5,"Y","")</f>
        <v>Y</v>
      </c>
      <c r="J217" s="26" t="str">
        <f>IF(AND(tbl_Inventory[[#This Row],[On Backorder]]="",tbl_Inventory[[#This Row],[Below Min]]="Y"),"Y","")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Row],[Reorder?]]="Y",_xlfn.XLOOKUP(tbl_Inventory[[#This Row],[Category]],tbl_ReorderQty[Category],tbl_ReorderQty[Quantity],0),0)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tbl_Inventory[[#This Row],[Cost Price]]*(IF(tbl_Inventory[[#This Row],[Premium?]]="Y",$P$4,$P$3)+1)</f>
        <v>5497.2659999999996</v>
      </c>
      <c r="I218" s="25" t="str">
        <f>IF(tbl_Inventory[[#This Row],[Num In Stock]]&lt;$P$5,"Y","")</f>
        <v/>
      </c>
      <c r="J218" s="26" t="str">
        <f>IF(AND(tbl_Inventory[[#This Row],[On Backorder]]="",tbl_Inventory[[#This Row],[Below Min]]="Y"),"Y","")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Row],[Reorder?]]="Y",_xlfn.XLOOKUP(tbl_Inventory[[#This Row],[Category]],tbl_ReorderQty[Category],tbl_ReorderQty[Quantity],0),0)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tbl_Inventory[[#This Row],[Cost Price]]*(IF(tbl_Inventory[[#This Row],[Premium?]]="Y",$P$4,$P$3)+1)</f>
        <v>8498.3599999999988</v>
      </c>
      <c r="I219" s="25" t="str">
        <f>IF(tbl_Inventory[[#This Row],[Num In Stock]]&lt;$P$5,"Y","")</f>
        <v/>
      </c>
      <c r="J219" s="26" t="str">
        <f>IF(AND(tbl_Inventory[[#This Row],[On Backorder]]="",tbl_Inventory[[#This Row],[Below Min]]="Y"),"Y","")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Row],[Reorder?]]="Y",_xlfn.XLOOKUP(tbl_Inventory[[#This Row],[Category]],tbl_ReorderQty[Category],tbl_ReorderQty[Quantity],0),0)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tbl_Inventory[[#This Row],[Cost Price]]*(IF(tbl_Inventory[[#This Row],[Premium?]]="Y",$P$4,$P$3)+1)</f>
        <v>6201.5625</v>
      </c>
      <c r="I220" s="25" t="str">
        <f>IF(tbl_Inventory[[#This Row],[Num In Stock]]&lt;$P$5,"Y","")</f>
        <v/>
      </c>
      <c r="J220" s="26" t="str">
        <f>IF(AND(tbl_Inventory[[#This Row],[On Backorder]]="",tbl_Inventory[[#This Row],[Below Min]]="Y"),"Y","")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Row],[Reorder?]]="Y",_xlfn.XLOOKUP(tbl_Inventory[[#This Row],[Category]],tbl_ReorderQty[Category],tbl_ReorderQty[Quantity],0),0)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tbl_Inventory[[#This Row],[Cost Price]]*(IF(tbl_Inventory[[#This Row],[Premium?]]="Y",$P$4,$P$3)+1)</f>
        <v>0</v>
      </c>
      <c r="I221" s="25" t="str">
        <f>IF(tbl_Inventory[[#This Row],[Num In Stock]]&lt;$P$5,"Y","")</f>
        <v/>
      </c>
      <c r="J221" s="26" t="str">
        <f>IF(AND(tbl_Inventory[[#This Row],[On Backorder]]="",tbl_Inventory[[#This Row],[Below Min]]="Y"),"Y","")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Row],[Reorder?]]="Y",_xlfn.XLOOKUP(tbl_Inventory[[#This Row],[Category]],tbl_ReorderQty[Category],tbl_ReorderQty[Quantity],0),0)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tbl_Inventory[[#This Row],[Cost Price]]*(IF(tbl_Inventory[[#This Row],[Premium?]]="Y",$P$4,$P$3)+1)</f>
        <v>8249.0259999999998</v>
      </c>
      <c r="I222" s="25" t="str">
        <f>IF(tbl_Inventory[[#This Row],[Num In Stock]]&lt;$P$5,"Y","")</f>
        <v/>
      </c>
      <c r="J222" s="26" t="str">
        <f>IF(AND(tbl_Inventory[[#This Row],[On Backorder]]="",tbl_Inventory[[#This Row],[Below Min]]="Y"),"Y","")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Row],[Reorder?]]="Y",_xlfn.XLOOKUP(tbl_Inventory[[#This Row],[Category]],tbl_ReorderQty[Category],tbl_ReorderQty[Quantity],0),0)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tbl_Inventory[[#This Row],[Cost Price]]*(IF(tbl_Inventory[[#This Row],[Premium?]]="Y",$P$4,$P$3)+1)</f>
        <v>9261.7019999999993</v>
      </c>
      <c r="I223" s="25" t="str">
        <f>IF(tbl_Inventory[[#This Row],[Num In Stock]]&lt;$P$5,"Y","")</f>
        <v>Y</v>
      </c>
      <c r="J223" s="26" t="str">
        <f>IF(AND(tbl_Inventory[[#This Row],[On Backorder]]="",tbl_Inventory[[#This Row],[Below Min]]="Y"),"Y","")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Row],[Reorder?]]="Y",_xlfn.XLOOKUP(tbl_Inventory[[#This Row],[Category]],tbl_ReorderQty[Category],tbl_ReorderQty[Quantity],0),0)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tbl_Inventory[[#This Row],[Cost Price]]*(IF(tbl_Inventory[[#This Row],[Premium?]]="Y",$P$4,$P$3)+1)</f>
        <v>6597.9699999999993</v>
      </c>
      <c r="I224" s="25" t="str">
        <f>IF(tbl_Inventory[[#This Row],[Num In Stock]]&lt;$P$5,"Y","")</f>
        <v>Y</v>
      </c>
      <c r="J224" s="26" t="str">
        <f>IF(AND(tbl_Inventory[[#This Row],[On Backorder]]="",tbl_Inventory[[#This Row],[Below Min]]="Y"),"Y","")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Row],[Reorder?]]="Y",_xlfn.XLOOKUP(tbl_Inventory[[#This Row],[Category]],tbl_ReorderQty[Category],tbl_ReorderQty[Quantity],0),0)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tbl_Inventory[[#This Row],[Cost Price]]*(IF(tbl_Inventory[[#This Row],[Premium?]]="Y",$P$4,$P$3)+1)</f>
        <v>10132.365</v>
      </c>
      <c r="I225" s="25" t="str">
        <f>IF(tbl_Inventory[[#This Row],[Num In Stock]]&lt;$P$5,"Y","")</f>
        <v/>
      </c>
      <c r="J225" s="26" t="str">
        <f>IF(AND(tbl_Inventory[[#This Row],[On Backorder]]="",tbl_Inventory[[#This Row],[Below Min]]="Y"),"Y","")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Row],[Reorder?]]="Y",_xlfn.XLOOKUP(tbl_Inventory[[#This Row],[Category]],tbl_ReorderQty[Category],tbl_ReorderQty[Quantity],0),0)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tbl_Inventory[[#This Row],[Cost Price]]*(IF(tbl_Inventory[[#This Row],[Premium?]]="Y",$P$4,$P$3)+1)</f>
        <v>6185.2059999999992</v>
      </c>
      <c r="I226" s="25" t="str">
        <f>IF(tbl_Inventory[[#This Row],[Num In Stock]]&lt;$P$5,"Y","")</f>
        <v>Y</v>
      </c>
      <c r="J226" s="26" t="str">
        <f>IF(AND(tbl_Inventory[[#This Row],[On Backorder]]="",tbl_Inventory[[#This Row],[Below Min]]="Y"),"Y","")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Row],[Reorder?]]="Y",_xlfn.XLOOKUP(tbl_Inventory[[#This Row],[Category]],tbl_ReorderQty[Category],tbl_ReorderQty[Quantity],0),0)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tbl_Inventory[[#This Row],[Cost Price]]*(IF(tbl_Inventory[[#This Row],[Premium?]]="Y",$P$4,$P$3)+1)</f>
        <v>180.25</v>
      </c>
      <c r="I227" s="25" t="str">
        <f>IF(tbl_Inventory[[#This Row],[Num In Stock]]&lt;$P$5,"Y","")</f>
        <v/>
      </c>
      <c r="J227" s="26" t="str">
        <f>IF(AND(tbl_Inventory[[#This Row],[On Backorder]]="",tbl_Inventory[[#This Row],[Below Min]]="Y"),"Y","")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Row],[Reorder?]]="Y",_xlfn.XLOOKUP(tbl_Inventory[[#This Row],[Category]],tbl_ReorderQty[Category],tbl_ReorderQty[Quantity],0),0)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tbl_Inventory[[#This Row],[Cost Price]]*(IF(tbl_Inventory[[#This Row],[Premium?]]="Y",$P$4,$P$3)+1)</f>
        <v>45.0625</v>
      </c>
      <c r="I228" s="25" t="str">
        <f>IF(tbl_Inventory[[#This Row],[Num In Stock]]&lt;$P$5,"Y","")</f>
        <v>Y</v>
      </c>
      <c r="J228" s="26" t="str">
        <f>IF(AND(tbl_Inventory[[#This Row],[On Backorder]]="",tbl_Inventory[[#This Row],[Below Min]]="Y"),"Y","")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Row],[Reorder?]]="Y",_xlfn.XLOOKUP(tbl_Inventory[[#This Row],[Category]],tbl_ReorderQty[Category],tbl_ReorderQty[Quantity],0),0)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tbl_Inventory[[#This Row],[Cost Price]]*(IF(tbl_Inventory[[#This Row],[Premium?]]="Y",$P$4,$P$3)+1)</f>
        <v>929.78099999999995</v>
      </c>
      <c r="I229" s="25" t="str">
        <f>IF(tbl_Inventory[[#This Row],[Num In Stock]]&lt;$P$5,"Y","")</f>
        <v/>
      </c>
      <c r="J229" s="26" t="str">
        <f>IF(AND(tbl_Inventory[[#This Row],[On Backorder]]="",tbl_Inventory[[#This Row],[Below Min]]="Y"),"Y","")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Row],[Reorder?]]="Y",_xlfn.XLOOKUP(tbl_Inventory[[#This Row],[Category]],tbl_ReorderQty[Category],tbl_ReorderQty[Quantity],0),0)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tbl_Inventory[[#This Row],[Cost Price]]*(IF(tbl_Inventory[[#This Row],[Premium?]]="Y",$P$4,$P$3)+1)</f>
        <v>40803.375</v>
      </c>
      <c r="I230" s="25" t="str">
        <f>IF(tbl_Inventory[[#This Row],[Num In Stock]]&lt;$P$5,"Y","")</f>
        <v/>
      </c>
      <c r="J230" s="26" t="str">
        <f>IF(AND(tbl_Inventory[[#This Row],[On Backorder]]="",tbl_Inventory[[#This Row],[Below Min]]="Y"),"Y","")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Row],[Reorder?]]="Y",_xlfn.XLOOKUP(tbl_Inventory[[#This Row],[Category]],tbl_ReorderQty[Category],tbl_ReorderQty[Quantity],0),0)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tbl_Inventory[[#This Row],[Cost Price]]*(IF(tbl_Inventory[[#This Row],[Premium?]]="Y",$P$4,$P$3)+1)</f>
        <v>32992.1875</v>
      </c>
      <c r="I231" s="25" t="str">
        <f>IF(tbl_Inventory[[#This Row],[Num In Stock]]&lt;$P$5,"Y","")</f>
        <v/>
      </c>
      <c r="J231" s="26" t="str">
        <f>IF(AND(tbl_Inventory[[#This Row],[On Backorder]]="",tbl_Inventory[[#This Row],[Below Min]]="Y"),"Y","")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Row],[Reorder?]]="Y",_xlfn.XLOOKUP(tbl_Inventory[[#This Row],[Category]],tbl_ReorderQty[Category],tbl_ReorderQty[Quantity],0),0)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tbl_Inventory[[#This Row],[Cost Price]]*(IF(tbl_Inventory[[#This Row],[Premium?]]="Y",$P$4,$P$3)+1)</f>
        <v>25238.625</v>
      </c>
      <c r="I232" s="25" t="str">
        <f>IF(tbl_Inventory[[#This Row],[Num In Stock]]&lt;$P$5,"Y","")</f>
        <v/>
      </c>
      <c r="J232" s="26" t="str">
        <f>IF(AND(tbl_Inventory[[#This Row],[On Backorder]]="",tbl_Inventory[[#This Row],[Below Min]]="Y"),"Y","")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Row],[Reorder?]]="Y",_xlfn.XLOOKUP(tbl_Inventory[[#This Row],[Category]],tbl_ReorderQty[Category],tbl_ReorderQty[Quantity],0),0)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tbl_Inventory[[#This Row],[Cost Price]]*(IF(tbl_Inventory[[#This Row],[Premium?]]="Y",$P$4,$P$3)+1)</f>
        <v>30445.062000000002</v>
      </c>
      <c r="I233" s="25" t="str">
        <f>IF(tbl_Inventory[[#This Row],[Num In Stock]]&lt;$P$5,"Y","")</f>
        <v>Y</v>
      </c>
      <c r="J233" s="26" t="str">
        <f>IF(AND(tbl_Inventory[[#This Row],[On Backorder]]="",tbl_Inventory[[#This Row],[Below Min]]="Y"),"Y","")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Row],[Reorder?]]="Y",_xlfn.XLOOKUP(tbl_Inventory[[#This Row],[Category]],tbl_ReorderQty[Category],tbl_ReorderQty[Quantity],0),0)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tbl_Inventory[[#This Row],[Cost Price]]*(IF(tbl_Inventory[[#This Row],[Premium?]]="Y",$P$4,$P$3)+1)</f>
        <v>9199.1875</v>
      </c>
      <c r="I234" s="25" t="str">
        <f>IF(tbl_Inventory[[#This Row],[Num In Stock]]&lt;$P$5,"Y","")</f>
        <v>Y</v>
      </c>
      <c r="J234" s="26" t="str">
        <f>IF(AND(tbl_Inventory[[#This Row],[On Backorder]]="",tbl_Inventory[[#This Row],[Below Min]]="Y"),"Y","")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Row],[Reorder?]]="Y",_xlfn.XLOOKUP(tbl_Inventory[[#This Row],[Category]],tbl_ReorderQty[Category],tbl_ReorderQty[Quantity],0),0)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tbl_Inventory[[#This Row],[Cost Price]]*(IF(tbl_Inventory[[#This Row],[Premium?]]="Y",$P$4,$P$3)+1)</f>
        <v>7079.7049999999999</v>
      </c>
      <c r="I235" s="25" t="str">
        <f>IF(tbl_Inventory[[#This Row],[Num In Stock]]&lt;$P$5,"Y","")</f>
        <v>Y</v>
      </c>
      <c r="J235" s="26" t="str">
        <f>IF(AND(tbl_Inventory[[#This Row],[On Backorder]]="",tbl_Inventory[[#This Row],[Below Min]]="Y"),"Y","")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Row],[Reorder?]]="Y",_xlfn.XLOOKUP(tbl_Inventory[[#This Row],[Category]],tbl_ReorderQty[Category],tbl_ReorderQty[Quantity],0),0)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tbl_Inventory[[#This Row],[Cost Price]]*(IF(tbl_Inventory[[#This Row],[Premium?]]="Y",$P$4,$P$3)+1)</f>
        <v>28318.5625</v>
      </c>
      <c r="I236" s="25" t="str">
        <f>IF(tbl_Inventory[[#This Row],[Num In Stock]]&lt;$P$5,"Y","")</f>
        <v/>
      </c>
      <c r="J236" s="26" t="str">
        <f>IF(AND(tbl_Inventory[[#This Row],[On Backorder]]="",tbl_Inventory[[#This Row],[Below Min]]="Y"),"Y","")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Row],[Reorder?]]="Y",_xlfn.XLOOKUP(tbl_Inventory[[#This Row],[Category]],tbl_ReorderQty[Category],tbl_ReorderQty[Quantity],0),0)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tbl_Inventory[[#This Row],[Cost Price]]*(IF(tbl_Inventory[[#This Row],[Premium?]]="Y",$P$4,$P$3)+1)</f>
        <v>29022.5</v>
      </c>
      <c r="I237" s="25" t="str">
        <f>IF(tbl_Inventory[[#This Row],[Num In Stock]]&lt;$P$5,"Y","")</f>
        <v/>
      </c>
      <c r="J237" s="26" t="str">
        <f>IF(AND(tbl_Inventory[[#This Row],[On Backorder]]="",tbl_Inventory[[#This Row],[Below Min]]="Y"),"Y","")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Row],[Reorder?]]="Y",_xlfn.XLOOKUP(tbl_Inventory[[#This Row],[Category]],tbl_ReorderQty[Category],tbl_ReorderQty[Quantity],0),0)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tbl_Inventory[[#This Row],[Cost Price]]*(IF(tbl_Inventory[[#This Row],[Premium?]]="Y",$P$4,$P$3)+1)</f>
        <v>26902.3125</v>
      </c>
      <c r="I238" s="25" t="str">
        <f>IF(tbl_Inventory[[#This Row],[Num In Stock]]&lt;$P$5,"Y","")</f>
        <v>Y</v>
      </c>
      <c r="J238" s="26" t="str">
        <f>IF(AND(tbl_Inventory[[#This Row],[On Backorder]]="",tbl_Inventory[[#This Row],[Below Min]]="Y"),"Y","")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Row],[Reorder?]]="Y",_xlfn.XLOOKUP(tbl_Inventory[[#This Row],[Category]],tbl_ReorderQty[Category],tbl_ReorderQty[Quantity],0),0)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tbl_Inventory[[#This Row],[Cost Price]]*(IF(tbl_Inventory[[#This Row],[Premium?]]="Y",$P$4,$P$3)+1)</f>
        <v>7006.125</v>
      </c>
      <c r="I239" s="25" t="str">
        <f>IF(tbl_Inventory[[#This Row],[Num In Stock]]&lt;$P$5,"Y","")</f>
        <v/>
      </c>
      <c r="J239" s="26" t="str">
        <f>IF(AND(tbl_Inventory[[#This Row],[On Backorder]]="",tbl_Inventory[[#This Row],[Below Min]]="Y"),"Y","")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Row],[Reorder?]]="Y",_xlfn.XLOOKUP(tbl_Inventory[[#This Row],[Category]],tbl_ReorderQty[Category],tbl_ReorderQty[Quantity],0),0)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tbl_Inventory[[#This Row],[Cost Price]]*(IF(tbl_Inventory[[#This Row],[Premium?]]="Y",$P$4,$P$3)+1)</f>
        <v>1450.875</v>
      </c>
      <c r="I240" s="25" t="str">
        <f>IF(tbl_Inventory[[#This Row],[Num In Stock]]&lt;$P$5,"Y","")</f>
        <v/>
      </c>
      <c r="J240" s="26" t="str">
        <f>IF(AND(tbl_Inventory[[#This Row],[On Backorder]]="",tbl_Inventory[[#This Row],[Below Min]]="Y"),"Y","")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Row],[Reorder?]]="Y",_xlfn.XLOOKUP(tbl_Inventory[[#This Row],[Category]],tbl_ReorderQty[Category],tbl_ReorderQty[Quantity],0),0)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tbl_Inventory[[#This Row],[Cost Price]]*(IF(tbl_Inventory[[#This Row],[Premium?]]="Y",$P$4,$P$3)+1)</f>
        <v>6552.125</v>
      </c>
      <c r="I241" s="25" t="str">
        <f>IF(tbl_Inventory[[#This Row],[Num In Stock]]&lt;$P$5,"Y","")</f>
        <v>Y</v>
      </c>
      <c r="J241" s="26" t="str">
        <f>IF(AND(tbl_Inventory[[#This Row],[On Backorder]]="",tbl_Inventory[[#This Row],[Below Min]]="Y"),"Y","")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Row],[Reorder?]]="Y",_xlfn.XLOOKUP(tbl_Inventory[[#This Row],[Category]],tbl_ReorderQty[Category],tbl_ReorderQty[Quantity],0),0)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tbl_Inventory[[#This Row],[Cost Price]]*(IF(tbl_Inventory[[#This Row],[Premium?]]="Y",$P$4,$P$3)+1)</f>
        <v>4121.3859999999995</v>
      </c>
      <c r="I242" s="25" t="str">
        <f>IF(tbl_Inventory[[#This Row],[Num In Stock]]&lt;$P$5,"Y","")</f>
        <v/>
      </c>
      <c r="J242" s="26" t="str">
        <f>IF(AND(tbl_Inventory[[#This Row],[On Backorder]]="",tbl_Inventory[[#This Row],[Below Min]]="Y"),"Y","")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Row],[Reorder?]]="Y",_xlfn.XLOOKUP(tbl_Inventory[[#This Row],[Category]],tbl_ReorderQty[Category],tbl_ReorderQty[Quantity],0),0)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tbl_Inventory[[#This Row],[Cost Price]]*(IF(tbl_Inventory[[#This Row],[Premium?]]="Y",$P$4,$P$3)+1)</f>
        <v>1022.175</v>
      </c>
      <c r="I243" s="25" t="str">
        <f>IF(tbl_Inventory[[#This Row],[Num In Stock]]&lt;$P$5,"Y","")</f>
        <v>Y</v>
      </c>
      <c r="J243" s="26" t="str">
        <f>IF(AND(tbl_Inventory[[#This Row],[On Backorder]]="",tbl_Inventory[[#This Row],[Below Min]]="Y"),"Y","")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Row],[Reorder?]]="Y",_xlfn.XLOOKUP(tbl_Inventory[[#This Row],[Category]],tbl_ReorderQty[Category],tbl_ReorderQty[Quantity],0),0)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tbl_Inventory[[#This Row],[Cost Price]]*(IF(tbl_Inventory[[#This Row],[Premium?]]="Y",$P$4,$P$3)+1)</f>
        <v>397.18799999999999</v>
      </c>
      <c r="I244" s="25" t="str">
        <f>IF(tbl_Inventory[[#This Row],[Num In Stock]]&lt;$P$5,"Y","")</f>
        <v/>
      </c>
      <c r="J244" s="26" t="str">
        <f>IF(AND(tbl_Inventory[[#This Row],[On Backorder]]="",tbl_Inventory[[#This Row],[Below Min]]="Y"),"Y","")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Row],[Reorder?]]="Y",_xlfn.XLOOKUP(tbl_Inventory[[#This Row],[Category]],tbl_ReorderQty[Category],tbl_ReorderQty[Quantity],0),0)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tbl_Inventory[[#This Row],[Cost Price]]*(IF(tbl_Inventory[[#This Row],[Premium?]]="Y",$P$4,$P$3)+1)</f>
        <v>8326.8469999999998</v>
      </c>
      <c r="I245" s="25" t="str">
        <f>IF(tbl_Inventory[[#This Row],[Num In Stock]]&lt;$P$5,"Y","")</f>
        <v/>
      </c>
      <c r="J245" s="26" t="str">
        <f>IF(AND(tbl_Inventory[[#This Row],[On Backorder]]="",tbl_Inventory[[#This Row],[Below Min]]="Y"),"Y","")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Row],[Reorder?]]="Y",_xlfn.XLOOKUP(tbl_Inventory[[#This Row],[Category]],tbl_ReorderQty[Category],tbl_ReorderQty[Quantity],0),0)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tbl_Inventory[[#This Row],[Cost Price]]*(IF(tbl_Inventory[[#This Row],[Premium?]]="Y",$P$4,$P$3)+1)</f>
        <v>5445.4049999999997</v>
      </c>
      <c r="I246" s="25" t="str">
        <f>IF(tbl_Inventory[[#This Row],[Num In Stock]]&lt;$P$5,"Y","")</f>
        <v/>
      </c>
      <c r="J246" s="26" t="str">
        <f>IF(AND(tbl_Inventory[[#This Row],[On Backorder]]="",tbl_Inventory[[#This Row],[Below Min]]="Y"),"Y","")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Row],[Reorder?]]="Y",_xlfn.XLOOKUP(tbl_Inventory[[#This Row],[Category]],tbl_ReorderQty[Category],tbl_ReorderQty[Quantity],0),0)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tbl_Inventory[[#This Row],[Cost Price]]*(IF(tbl_Inventory[[#This Row],[Premium?]]="Y",$P$4,$P$3)+1)</f>
        <v>11653.375</v>
      </c>
      <c r="I247" s="25" t="str">
        <f>IF(tbl_Inventory[[#This Row],[Num In Stock]]&lt;$P$5,"Y","")</f>
        <v/>
      </c>
      <c r="J247" s="26" t="str">
        <f>IF(AND(tbl_Inventory[[#This Row],[On Backorder]]="",tbl_Inventory[[#This Row],[Below Min]]="Y"),"Y","")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Row],[Reorder?]]="Y",_xlfn.XLOOKUP(tbl_Inventory[[#This Row],[Category]],tbl_ReorderQty[Category],tbl_ReorderQty[Quantity],0),0)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tbl_Inventory[[#This Row],[Cost Price]]*(IF(tbl_Inventory[[#This Row],[Premium?]]="Y",$P$4,$P$3)+1)</f>
        <v>11357.913</v>
      </c>
      <c r="I248" s="25" t="str">
        <f>IF(tbl_Inventory[[#This Row],[Num In Stock]]&lt;$P$5,"Y","")</f>
        <v/>
      </c>
      <c r="J248" s="26" t="str">
        <f>IF(AND(tbl_Inventory[[#This Row],[On Backorder]]="",tbl_Inventory[[#This Row],[Below Min]]="Y"),"Y","")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Row],[Reorder?]]="Y",_xlfn.XLOOKUP(tbl_Inventory[[#This Row],[Category]],tbl_ReorderQty[Category],tbl_ReorderQty[Quantity],0),0)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tbl_Inventory[[#This Row],[Cost Price]]*(IF(tbl_Inventory[[#This Row],[Premium?]]="Y",$P$4,$P$3)+1)</f>
        <v>14705.8125</v>
      </c>
      <c r="I249" s="25" t="str">
        <f>IF(tbl_Inventory[[#This Row],[Num In Stock]]&lt;$P$5,"Y","")</f>
        <v>Y</v>
      </c>
      <c r="J249" s="26" t="str">
        <f>IF(AND(tbl_Inventory[[#This Row],[On Backorder]]="",tbl_Inventory[[#This Row],[Below Min]]="Y"),"Y","")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Row],[Reorder?]]="Y",_xlfn.XLOOKUP(tbl_Inventory[[#This Row],[Category]],tbl_ReorderQty[Category],tbl_ReorderQty[Quantity],0),0)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tbl_Inventory[[#This Row],[Cost Price]]*(IF(tbl_Inventory[[#This Row],[Premium?]]="Y",$P$4,$P$3)+1)</f>
        <v>8768.3439999999991</v>
      </c>
      <c r="I250" s="25" t="str">
        <f>IF(tbl_Inventory[[#This Row],[Num In Stock]]&lt;$P$5,"Y","")</f>
        <v/>
      </c>
      <c r="J250" s="26" t="str">
        <f>IF(AND(tbl_Inventory[[#This Row],[On Backorder]]="",tbl_Inventory[[#This Row],[Below Min]]="Y"),"Y","")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Row],[Reorder?]]="Y",_xlfn.XLOOKUP(tbl_Inventory[[#This Row],[Category]],tbl_ReorderQty[Category],tbl_ReorderQty[Quantity],0),0)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tbl_Inventory[[#This Row],[Cost Price]]*(IF(tbl_Inventory[[#This Row],[Premium?]]="Y",$P$4,$P$3)+1)</f>
        <v>12090.625</v>
      </c>
      <c r="I251" s="25" t="str">
        <f>IF(tbl_Inventory[[#This Row],[Num In Stock]]&lt;$P$5,"Y","")</f>
        <v/>
      </c>
      <c r="J251" s="26" t="str">
        <f>IF(AND(tbl_Inventory[[#This Row],[On Backorder]]="",tbl_Inventory[[#This Row],[Below Min]]="Y"),"Y","")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Row],[Reorder?]]="Y",_xlfn.XLOOKUP(tbl_Inventory[[#This Row],[Category]],tbl_ReorderQty[Category],tbl_ReorderQty[Quantity],0),0)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tbl_Inventory[[#This Row],[Cost Price]]*(IF(tbl_Inventory[[#This Row],[Premium?]]="Y",$P$4,$P$3)+1)</f>
        <v>12335.625</v>
      </c>
      <c r="I252" s="25" t="str">
        <f>IF(tbl_Inventory[[#This Row],[Num In Stock]]&lt;$P$5,"Y","")</f>
        <v/>
      </c>
      <c r="J252" s="26" t="str">
        <f>IF(AND(tbl_Inventory[[#This Row],[On Backorder]]="",tbl_Inventory[[#This Row],[Below Min]]="Y"),"Y","")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Row],[Reorder?]]="Y",_xlfn.XLOOKUP(tbl_Inventory[[#This Row],[Category]],tbl_ReorderQty[Category],tbl_ReorderQty[Quantity],0),0)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tbl_Inventory[[#This Row],[Cost Price]]*(IF(tbl_Inventory[[#This Row],[Premium?]]="Y",$P$4,$P$3)+1)</f>
        <v>6260.625</v>
      </c>
      <c r="I253" s="25" t="str">
        <f>IF(tbl_Inventory[[#This Row],[Num In Stock]]&lt;$P$5,"Y","")</f>
        <v>Y</v>
      </c>
      <c r="J253" s="26" t="str">
        <f>IF(AND(tbl_Inventory[[#This Row],[On Backorder]]="",tbl_Inventory[[#This Row],[Below Min]]="Y"),"Y","")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Row],[Reorder?]]="Y",_xlfn.XLOOKUP(tbl_Inventory[[#This Row],[Category]],tbl_ReorderQty[Category],tbl_ReorderQty[Quantity],0),0)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tbl_Inventory[[#This Row],[Cost Price]]*(IF(tbl_Inventory[[#This Row],[Premium?]]="Y",$P$4,$P$3)+1)</f>
        <v>14298.945</v>
      </c>
      <c r="I254" s="25" t="str">
        <f>IF(tbl_Inventory[[#This Row],[Num In Stock]]&lt;$P$5,"Y","")</f>
        <v>Y</v>
      </c>
      <c r="J254" s="26" t="str">
        <f>IF(AND(tbl_Inventory[[#This Row],[On Backorder]]="",tbl_Inventory[[#This Row],[Below Min]]="Y"),"Y","")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Row],[Reorder?]]="Y",_xlfn.XLOOKUP(tbl_Inventory[[#This Row],[Category]],tbl_ReorderQty[Category],tbl_ReorderQty[Quantity],0),0)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tbl_Inventory[[#This Row],[Cost Price]]*(IF(tbl_Inventory[[#This Row],[Premium?]]="Y",$P$4,$P$3)+1)</f>
        <v>9260.85</v>
      </c>
      <c r="I255" s="25" t="str">
        <f>IF(tbl_Inventory[[#This Row],[Num In Stock]]&lt;$P$5,"Y","")</f>
        <v/>
      </c>
      <c r="J255" s="26" t="str">
        <f>IF(AND(tbl_Inventory[[#This Row],[On Backorder]]="",tbl_Inventory[[#This Row],[Below Min]]="Y"),"Y","")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Row],[Reorder?]]="Y",_xlfn.XLOOKUP(tbl_Inventory[[#This Row],[Category]],tbl_ReorderQty[Category],tbl_ReorderQty[Quantity],0),0)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tbl_Inventory[[#This Row],[Cost Price]]*(IF(tbl_Inventory[[#This Row],[Premium?]]="Y",$P$4,$P$3)+1)</f>
        <v>9437.9349999999995</v>
      </c>
      <c r="I256" s="25" t="str">
        <f>IF(tbl_Inventory[[#This Row],[Num In Stock]]&lt;$P$5,"Y","")</f>
        <v/>
      </c>
      <c r="J256" s="26" t="str">
        <f>IF(AND(tbl_Inventory[[#This Row],[On Backorder]]="",tbl_Inventory[[#This Row],[Below Min]]="Y"),"Y","")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Row],[Reorder?]]="Y",_xlfn.XLOOKUP(tbl_Inventory[[#This Row],[Category]],tbl_ReorderQty[Category],tbl_ReorderQty[Quantity],0),0)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tbl_Inventory[[#This Row],[Cost Price]]*(IF(tbl_Inventory[[#This Row],[Premium?]]="Y",$P$4,$P$3)+1)</f>
        <v>940.75</v>
      </c>
      <c r="I257" s="25" t="str">
        <f>IF(tbl_Inventory[[#This Row],[Num In Stock]]&lt;$P$5,"Y","")</f>
        <v/>
      </c>
      <c r="J257" s="26" t="str">
        <f>IF(AND(tbl_Inventory[[#This Row],[On Backorder]]="",tbl_Inventory[[#This Row],[Below Min]]="Y"),"Y","")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Row],[Reorder?]]="Y",_xlfn.XLOOKUP(tbl_Inventory[[#This Row],[Category]],tbl_ReorderQty[Category],tbl_ReorderQty[Quantity],0),0)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tbl_Inventory[[#This Row],[Cost Price]]*(IF(tbl_Inventory[[#This Row],[Premium?]]="Y",$P$4,$P$3)+1)</f>
        <v>271.459</v>
      </c>
      <c r="I258" s="25" t="str">
        <f>IF(tbl_Inventory[[#This Row],[Num In Stock]]&lt;$P$5,"Y","")</f>
        <v/>
      </c>
      <c r="J258" s="26" t="str">
        <f>IF(AND(tbl_Inventory[[#This Row],[On Backorder]]="",tbl_Inventory[[#This Row],[Below Min]]="Y"),"Y","")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Row],[Reorder?]]="Y",_xlfn.XLOOKUP(tbl_Inventory[[#This Row],[Category]],tbl_ReorderQty[Category],tbl_ReorderQty[Quantity],0),0)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tbl_Inventory[[#This Row],[Cost Price]]*(IF(tbl_Inventory[[#This Row],[Premium?]]="Y",$P$4,$P$3)+1)</f>
        <v>312.7</v>
      </c>
      <c r="I259" s="25" t="str">
        <f>IF(tbl_Inventory[[#This Row],[Num In Stock]]&lt;$P$5,"Y","")</f>
        <v/>
      </c>
      <c r="J259" s="26" t="str">
        <f>IF(AND(tbl_Inventory[[#This Row],[On Backorder]]="",tbl_Inventory[[#This Row],[Below Min]]="Y"),"Y","")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Row],[Reorder?]]="Y",_xlfn.XLOOKUP(tbl_Inventory[[#This Row],[Category]],tbl_ReorderQty[Category],tbl_ReorderQty[Quantity],0),0)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tbl_Inventory[[#This Row],[Cost Price]]*(IF(tbl_Inventory[[#This Row],[Premium?]]="Y",$P$4,$P$3)+1)</f>
        <v>231.875</v>
      </c>
      <c r="I260" s="25" t="str">
        <f>IF(tbl_Inventory[[#This Row],[Num In Stock]]&lt;$P$5,"Y","")</f>
        <v/>
      </c>
      <c r="J260" s="26" t="str">
        <f>IF(AND(tbl_Inventory[[#This Row],[On Backorder]]="",tbl_Inventory[[#This Row],[Below Min]]="Y"),"Y","")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Row],[Reorder?]]="Y",_xlfn.XLOOKUP(tbl_Inventory[[#This Row],[Category]],tbl_ReorderQty[Category],tbl_ReorderQty[Quantity],0),0)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tbl_Inventory[[#This Row],[Cost Price]]*(IF(tbl_Inventory[[#This Row],[Premium?]]="Y",$P$4,$P$3)+1)</f>
        <v>170.15599999999998</v>
      </c>
      <c r="I261" s="25" t="str">
        <f>IF(tbl_Inventory[[#This Row],[Num In Stock]]&lt;$P$5,"Y","")</f>
        <v>Y</v>
      </c>
      <c r="J261" s="26" t="str">
        <f>IF(AND(tbl_Inventory[[#This Row],[On Backorder]]="",tbl_Inventory[[#This Row],[Below Min]]="Y"),"Y","")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Row],[Reorder?]]="Y",_xlfn.XLOOKUP(tbl_Inventory[[#This Row],[Category]],tbl_ReorderQty[Category],tbl_ReorderQty[Quantity],0),0)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tbl_Inventory[[#This Row],[Cost Price]]*(IF(tbl_Inventory[[#This Row],[Premium?]]="Y",$P$4,$P$3)+1)</f>
        <v>82.068999999999988</v>
      </c>
      <c r="I262" s="25" t="str">
        <f>IF(tbl_Inventory[[#This Row],[Num In Stock]]&lt;$P$5,"Y","")</f>
        <v>Y</v>
      </c>
      <c r="J262" s="26" t="str">
        <f>IF(AND(tbl_Inventory[[#This Row],[On Backorder]]="",tbl_Inventory[[#This Row],[Below Min]]="Y"),"Y","")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Row],[Reorder?]]="Y",_xlfn.XLOOKUP(tbl_Inventory[[#This Row],[Category]],tbl_ReorderQty[Category],tbl_ReorderQty[Quantity],0),0)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tbl_Inventory[[#This Row],[Cost Price]]*(IF(tbl_Inventory[[#This Row],[Premium?]]="Y",$P$4,$P$3)+1)</f>
        <v>384.09</v>
      </c>
      <c r="I263" s="25" t="str">
        <f>IF(tbl_Inventory[[#This Row],[Num In Stock]]&lt;$P$5,"Y","")</f>
        <v/>
      </c>
      <c r="J263" s="26" t="str">
        <f>IF(AND(tbl_Inventory[[#This Row],[On Backorder]]="",tbl_Inventory[[#This Row],[Below Min]]="Y"),"Y","")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Row],[Reorder?]]="Y",_xlfn.XLOOKUP(tbl_Inventory[[#This Row],[Category]],tbl_ReorderQty[Category],tbl_ReorderQty[Quantity],0),0)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tbl_Inventory[[#This Row],[Cost Price]]*(IF(tbl_Inventory[[#This Row],[Premium?]]="Y",$P$4,$P$3)+1)</f>
        <v>101.0625</v>
      </c>
      <c r="I264" s="25" t="str">
        <f>IF(tbl_Inventory[[#This Row],[Num In Stock]]&lt;$P$5,"Y","")</f>
        <v>Y</v>
      </c>
      <c r="J264" s="26" t="str">
        <f>IF(AND(tbl_Inventory[[#This Row],[On Backorder]]="",tbl_Inventory[[#This Row],[Below Min]]="Y"),"Y","")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Row],[Reorder?]]="Y",_xlfn.XLOOKUP(tbl_Inventory[[#This Row],[Category]],tbl_ReorderQty[Category],tbl_ReorderQty[Quantity],0),0)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tbl_Inventory[[#This Row],[Cost Price]]*(IF(tbl_Inventory[[#This Row],[Premium?]]="Y",$P$4,$P$3)+1)</f>
        <v>27.517599999999998</v>
      </c>
      <c r="I265" s="25" t="str">
        <f>IF(tbl_Inventory[[#This Row],[Num In Stock]]&lt;$P$5,"Y","")</f>
        <v>Y</v>
      </c>
      <c r="J265" s="26" t="str">
        <f>IF(AND(tbl_Inventory[[#This Row],[On Backorder]]="",tbl_Inventory[[#This Row],[Below Min]]="Y"),"Y","")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Row],[Reorder?]]="Y",_xlfn.XLOOKUP(tbl_Inventory[[#This Row],[Category]],tbl_ReorderQty[Category],tbl_ReorderQty[Quantity],0),0)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tbl_Inventory[[#This Row],[Cost Price]]*(IF(tbl_Inventory[[#This Row],[Premium?]]="Y",$P$4,$P$3)+1)</f>
        <v>258.774</v>
      </c>
      <c r="I266" s="25" t="str">
        <f>IF(tbl_Inventory[[#This Row],[Num In Stock]]&lt;$P$5,"Y","")</f>
        <v>Y</v>
      </c>
      <c r="J266" s="26" t="str">
        <f>IF(AND(tbl_Inventory[[#This Row],[On Backorder]]="",tbl_Inventory[[#This Row],[Below Min]]="Y"),"Y","")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Row],[Reorder?]]="Y",_xlfn.XLOOKUP(tbl_Inventory[[#This Row],[Category]],tbl_ReorderQty[Category],tbl_ReorderQty[Quantity],0),0)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tbl_Inventory[[#This Row],[Cost Price]]*(IF(tbl_Inventory[[#This Row],[Premium?]]="Y",$P$4,$P$3)+1)</f>
        <v>938.80799999999999</v>
      </c>
      <c r="I267" s="25" t="str">
        <f>IF(tbl_Inventory[[#This Row],[Num In Stock]]&lt;$P$5,"Y","")</f>
        <v/>
      </c>
      <c r="J267" s="26" t="str">
        <f>IF(AND(tbl_Inventory[[#This Row],[On Backorder]]="",tbl_Inventory[[#This Row],[Below Min]]="Y"),"Y","")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Row],[Reorder?]]="Y",_xlfn.XLOOKUP(tbl_Inventory[[#This Row],[Category]],tbl_ReorderQty[Category],tbl_ReorderQty[Quantity],0),0)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tbl_Inventory[[#This Row],[Cost Price]]*(IF(tbl_Inventory[[#This Row],[Premium?]]="Y",$P$4,$P$3)+1)</f>
        <v>725.995</v>
      </c>
      <c r="I268" s="25" t="str">
        <f>IF(tbl_Inventory[[#This Row],[Num In Stock]]&lt;$P$5,"Y","")</f>
        <v/>
      </c>
      <c r="J268" s="26" t="str">
        <f>IF(AND(tbl_Inventory[[#This Row],[On Backorder]]="",tbl_Inventory[[#This Row],[Below Min]]="Y"),"Y","")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Row],[Reorder?]]="Y",_xlfn.XLOOKUP(tbl_Inventory[[#This Row],[Category]],tbl_ReorderQty[Category],tbl_ReorderQty[Quantity],0),0)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tbl_Inventory[[#This Row],[Cost Price]]*(IF(tbl_Inventory[[#This Row],[Premium?]]="Y",$P$4,$P$3)+1)</f>
        <v>1280.5</v>
      </c>
      <c r="I269" s="25" t="str">
        <f>IF(tbl_Inventory[[#This Row],[Num In Stock]]&lt;$P$5,"Y","")</f>
        <v/>
      </c>
      <c r="J269" s="26" t="str">
        <f>IF(AND(tbl_Inventory[[#This Row],[On Backorder]]="",tbl_Inventory[[#This Row],[Below Min]]="Y"),"Y","")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Row],[Reorder?]]="Y",_xlfn.XLOOKUP(tbl_Inventory[[#This Row],[Category]],tbl_ReorderQty[Category],tbl_ReorderQty[Quantity],0),0)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tbl_Inventory[[#This Row],[Cost Price]]*(IF(tbl_Inventory[[#This Row],[Premium?]]="Y",$P$4,$P$3)+1)</f>
        <v>50553.6875</v>
      </c>
      <c r="I270" s="25" t="str">
        <f>IF(tbl_Inventory[[#This Row],[Num In Stock]]&lt;$P$5,"Y","")</f>
        <v>Y</v>
      </c>
      <c r="J270" s="26" t="str">
        <f>IF(AND(tbl_Inventory[[#This Row],[On Backorder]]="",tbl_Inventory[[#This Row],[Below Min]]="Y"),"Y","")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Row],[Reorder?]]="Y",_xlfn.XLOOKUP(tbl_Inventory[[#This Row],[Category]],tbl_ReorderQty[Category],tbl_ReorderQty[Quantity],0),0)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tbl_Inventory[[#This Row],[Cost Price]]*(IF(tbl_Inventory[[#This Row],[Premium?]]="Y",$P$4,$P$3)+1)</f>
        <v>13589.5625</v>
      </c>
      <c r="I271" s="25" t="str">
        <f>IF(tbl_Inventory[[#This Row],[Num In Stock]]&lt;$P$5,"Y","")</f>
        <v/>
      </c>
      <c r="J271" s="26" t="str">
        <f>IF(AND(tbl_Inventory[[#This Row],[On Backorder]]="",tbl_Inventory[[#This Row],[Below Min]]="Y"),"Y","")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Row],[Reorder?]]="Y",_xlfn.XLOOKUP(tbl_Inventory[[#This Row],[Category]],tbl_ReorderQty[Category],tbl_ReorderQty[Quantity],0),0)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tbl_Inventory[[#This Row],[Cost Price]]*(IF(tbl_Inventory[[#This Row],[Premium?]]="Y",$P$4,$P$3)+1)</f>
        <v>20205.9375</v>
      </c>
      <c r="I272" s="25" t="str">
        <f>IF(tbl_Inventory[[#This Row],[Num In Stock]]&lt;$P$5,"Y","")</f>
        <v/>
      </c>
      <c r="J272" s="26" t="str">
        <f>IF(AND(tbl_Inventory[[#This Row],[On Backorder]]="",tbl_Inventory[[#This Row],[Below Min]]="Y"),"Y","")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Row],[Reorder?]]="Y",_xlfn.XLOOKUP(tbl_Inventory[[#This Row],[Category]],tbl_ReorderQty[Category],tbl_ReorderQty[Quantity],0),0)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tbl_Inventory[[#This Row],[Cost Price]]*(IF(tbl_Inventory[[#This Row],[Premium?]]="Y",$P$4,$P$3)+1)</f>
        <v>3701.0699999999997</v>
      </c>
      <c r="I273" s="25" t="str">
        <f>IF(tbl_Inventory[[#This Row],[Num In Stock]]&lt;$P$5,"Y","")</f>
        <v/>
      </c>
      <c r="J273" s="26" t="str">
        <f>IF(AND(tbl_Inventory[[#This Row],[On Backorder]]="",tbl_Inventory[[#This Row],[Below Min]]="Y"),"Y","")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Row],[Reorder?]]="Y",_xlfn.XLOOKUP(tbl_Inventory[[#This Row],[Category]],tbl_ReorderQty[Category],tbl_ReorderQty[Quantity],0),0)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tbl_Inventory[[#This Row],[Cost Price]]*(IF(tbl_Inventory[[#This Row],[Premium?]]="Y",$P$4,$P$3)+1)</f>
        <v>42243.704999999994</v>
      </c>
      <c r="I274" s="25" t="str">
        <f>IF(tbl_Inventory[[#This Row],[Num In Stock]]&lt;$P$5,"Y","")</f>
        <v/>
      </c>
      <c r="J274" s="26" t="str">
        <f>IF(AND(tbl_Inventory[[#This Row],[On Backorder]]="",tbl_Inventory[[#This Row],[Below Min]]="Y"),"Y","")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Row],[Reorder?]]="Y",_xlfn.XLOOKUP(tbl_Inventory[[#This Row],[Category]],tbl_ReorderQty[Category],tbl_ReorderQty[Quantity],0),0)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tbl_Inventory[[#This Row],[Cost Price]]*(IF(tbl_Inventory[[#This Row],[Premium?]]="Y",$P$4,$P$3)+1)</f>
        <v>66986.357999999993</v>
      </c>
      <c r="I275" s="25" t="str">
        <f>IF(tbl_Inventory[[#This Row],[Num In Stock]]&lt;$P$5,"Y","")</f>
        <v/>
      </c>
      <c r="J275" s="26" t="str">
        <f>IF(AND(tbl_Inventory[[#This Row],[On Backorder]]="",tbl_Inventory[[#This Row],[Below Min]]="Y"),"Y","")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Row],[Reorder?]]="Y",_xlfn.XLOOKUP(tbl_Inventory[[#This Row],[Category]],tbl_ReorderQty[Category],tbl_ReorderQty[Quantity],0),0)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tbl_Inventory[[#This Row],[Cost Price]]*(IF(tbl_Inventory[[#This Row],[Premium?]]="Y",$P$4,$P$3)+1)</f>
        <v>27797.142</v>
      </c>
      <c r="I276" s="25" t="str">
        <f>IF(tbl_Inventory[[#This Row],[Num In Stock]]&lt;$P$5,"Y","")</f>
        <v/>
      </c>
      <c r="J276" s="26" t="str">
        <f>IF(AND(tbl_Inventory[[#This Row],[On Backorder]]="",tbl_Inventory[[#This Row],[Below Min]]="Y"),"Y","")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Row],[Reorder?]]="Y",_xlfn.XLOOKUP(tbl_Inventory[[#This Row],[Category]],tbl_ReorderQty[Category],tbl_ReorderQty[Quantity],0),0)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tbl_Inventory[[#This Row],[Cost Price]]*(IF(tbl_Inventory[[#This Row],[Premium?]]="Y",$P$4,$P$3)+1)</f>
        <v>22015.5</v>
      </c>
      <c r="I277" s="25" t="str">
        <f>IF(tbl_Inventory[[#This Row],[Num In Stock]]&lt;$P$5,"Y","")</f>
        <v/>
      </c>
      <c r="J277" s="26" t="str">
        <f>IF(AND(tbl_Inventory[[#This Row],[On Backorder]]="",tbl_Inventory[[#This Row],[Below Min]]="Y"),"Y","")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Row],[Reorder?]]="Y",_xlfn.XLOOKUP(tbl_Inventory[[#This Row],[Category]],tbl_ReorderQty[Category],tbl_ReorderQty[Quantity],0),0)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tbl_Inventory[[#This Row],[Cost Price]]*(IF(tbl_Inventory[[#This Row],[Premium?]]="Y",$P$4,$P$3)+1)</f>
        <v>239.304</v>
      </c>
      <c r="I278" s="25" t="str">
        <f>IF(tbl_Inventory[[#This Row],[Num In Stock]]&lt;$P$5,"Y","")</f>
        <v/>
      </c>
      <c r="J278" s="26" t="str">
        <f>IF(AND(tbl_Inventory[[#This Row],[On Backorder]]="",tbl_Inventory[[#This Row],[Below Min]]="Y"),"Y","")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Row],[Reorder?]]="Y",_xlfn.XLOOKUP(tbl_Inventory[[#This Row],[Category]],tbl_ReorderQty[Category],tbl_ReorderQty[Quantity],0),0)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tbl_Inventory[[#This Row],[Cost Price]]*(IF(tbl_Inventory[[#This Row],[Premium?]]="Y",$P$4,$P$3)+1)</f>
        <v>3199.875</v>
      </c>
      <c r="I279" s="25" t="str">
        <f>IF(tbl_Inventory[[#This Row],[Num In Stock]]&lt;$P$5,"Y","")</f>
        <v>Y</v>
      </c>
      <c r="J279" s="26" t="str">
        <f>IF(AND(tbl_Inventory[[#This Row],[On Backorder]]="",tbl_Inventory[[#This Row],[Below Min]]="Y"),"Y","")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Row],[Reorder?]]="Y",_xlfn.XLOOKUP(tbl_Inventory[[#This Row],[Category]],tbl_ReorderQty[Category],tbl_ReorderQty[Quantity],0),0)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tbl_Inventory[[#This Row],[Cost Price]]*(IF(tbl_Inventory[[#This Row],[Premium?]]="Y",$P$4,$P$3)+1)</f>
        <v>2885.0409999999997</v>
      </c>
      <c r="I280" s="25" t="str">
        <f>IF(tbl_Inventory[[#This Row],[Num In Stock]]&lt;$P$5,"Y","")</f>
        <v/>
      </c>
      <c r="J280" s="26" t="str">
        <f>IF(AND(tbl_Inventory[[#This Row],[On Backorder]]="",tbl_Inventory[[#This Row],[Below Min]]="Y"),"Y","")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Row],[Reorder?]]="Y",_xlfn.XLOOKUP(tbl_Inventory[[#This Row],[Category]],tbl_ReorderQty[Category],tbl_ReorderQty[Quantity],0),0)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tbl_Inventory[[#This Row],[Cost Price]]*(IF(tbl_Inventory[[#This Row],[Premium?]]="Y",$P$4,$P$3)+1)</f>
        <v>11763.3125</v>
      </c>
      <c r="I281" s="25" t="str">
        <f>IF(tbl_Inventory[[#This Row],[Num In Stock]]&lt;$P$5,"Y","")</f>
        <v/>
      </c>
      <c r="J281" s="26" t="str">
        <f>IF(AND(tbl_Inventory[[#This Row],[On Backorder]]="",tbl_Inventory[[#This Row],[Below Min]]="Y"),"Y","")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Row],[Reorder?]]="Y",_xlfn.XLOOKUP(tbl_Inventory[[#This Row],[Category]],tbl_ReorderQty[Category],tbl_ReorderQty[Quantity],0),0)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tbl_Inventory[[#This Row],[Cost Price]]*(IF(tbl_Inventory[[#This Row],[Premium?]]="Y",$P$4,$P$3)+1)</f>
        <v>2935.8125</v>
      </c>
      <c r="I282" s="25" t="str">
        <f>IF(tbl_Inventory[[#This Row],[Num In Stock]]&lt;$P$5,"Y","")</f>
        <v/>
      </c>
      <c r="J282" s="26" t="str">
        <f>IF(AND(tbl_Inventory[[#This Row],[On Backorder]]="",tbl_Inventory[[#This Row],[Below Min]]="Y"),"Y","")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Row],[Reorder?]]="Y",_xlfn.XLOOKUP(tbl_Inventory[[#This Row],[Category]],tbl_ReorderQty[Category],tbl_ReorderQty[Quantity],0),0)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tbl_Inventory[[#This Row],[Cost Price]]*(IF(tbl_Inventory[[#This Row],[Premium?]]="Y",$P$4,$P$3)+1)</f>
        <v>13493.063999999998</v>
      </c>
      <c r="I283" s="25" t="str">
        <f>IF(tbl_Inventory[[#This Row],[Num In Stock]]&lt;$P$5,"Y","")</f>
        <v>Y</v>
      </c>
      <c r="J283" s="26" t="str">
        <f>IF(AND(tbl_Inventory[[#This Row],[On Backorder]]="",tbl_Inventory[[#This Row],[Below Min]]="Y"),"Y","")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Row],[Reorder?]]="Y",_xlfn.XLOOKUP(tbl_Inventory[[#This Row],[Category]],tbl_ReorderQty[Category],tbl_ReorderQty[Quantity],0),0)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tbl_Inventory[[#This Row],[Cost Price]]*(IF(tbl_Inventory[[#This Row],[Premium?]]="Y",$P$4,$P$3)+1)</f>
        <v>4004.7429999999995</v>
      </c>
      <c r="I284" s="25" t="str">
        <f>IF(tbl_Inventory[[#This Row],[Num In Stock]]&lt;$P$5,"Y","")</f>
        <v/>
      </c>
      <c r="J284" s="26" t="str">
        <f>IF(AND(tbl_Inventory[[#This Row],[On Backorder]]="",tbl_Inventory[[#This Row],[Below Min]]="Y"),"Y","")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Row],[Reorder?]]="Y",_xlfn.XLOOKUP(tbl_Inventory[[#This Row],[Category]],tbl_ReorderQty[Category],tbl_ReorderQty[Quantity],0),0)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tbl_Inventory[[#This Row],[Cost Price]]*(IF(tbl_Inventory[[#This Row],[Premium?]]="Y",$P$4,$P$3)+1)</f>
        <v>14568.375</v>
      </c>
      <c r="I285" s="25" t="str">
        <f>IF(tbl_Inventory[[#This Row],[Num In Stock]]&lt;$P$5,"Y","")</f>
        <v/>
      </c>
      <c r="J285" s="26" t="str">
        <f>IF(AND(tbl_Inventory[[#This Row],[On Backorder]]="",tbl_Inventory[[#This Row],[Below Min]]="Y"),"Y","")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Row],[Reorder?]]="Y",_xlfn.XLOOKUP(tbl_Inventory[[#This Row],[Category]],tbl_ReorderQty[Category],tbl_ReorderQty[Quantity],0),0)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tbl_Inventory[[#This Row],[Cost Price]]*(IF(tbl_Inventory[[#This Row],[Premium?]]="Y",$P$4,$P$3)+1)</f>
        <v>14156.0625</v>
      </c>
      <c r="I286" s="25" t="str">
        <f>IF(tbl_Inventory[[#This Row],[Num In Stock]]&lt;$P$5,"Y","")</f>
        <v/>
      </c>
      <c r="J286" s="26" t="str">
        <f>IF(AND(tbl_Inventory[[#This Row],[On Backorder]]="",tbl_Inventory[[#This Row],[Below Min]]="Y"),"Y","")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Row],[Reorder?]]="Y",_xlfn.XLOOKUP(tbl_Inventory[[#This Row],[Category]],tbl_ReorderQty[Category],tbl_ReorderQty[Quantity],0),0)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tbl_Inventory[[#This Row],[Cost Price]]*(IF(tbl_Inventory[[#This Row],[Premium?]]="Y",$P$4,$P$3)+1)</f>
        <v>2826.0625</v>
      </c>
      <c r="I287" s="25" t="str">
        <f>IF(tbl_Inventory[[#This Row],[Num In Stock]]&lt;$P$5,"Y","")</f>
        <v>Y</v>
      </c>
      <c r="J287" s="26" t="str">
        <f>IF(AND(tbl_Inventory[[#This Row],[On Backorder]]="",tbl_Inventory[[#This Row],[Below Min]]="Y"),"Y","")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Row],[Reorder?]]="Y",_xlfn.XLOOKUP(tbl_Inventory[[#This Row],[Category]],tbl_ReorderQty[Category],tbl_ReorderQty[Quantity],0),0)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tbl_Inventory[[#This Row],[Cost Price]]*(IF(tbl_Inventory[[#This Row],[Premium?]]="Y",$P$4,$P$3)+1)</f>
        <v>7347.0929999999998</v>
      </c>
      <c r="I288" s="25" t="str">
        <f>IF(tbl_Inventory[[#This Row],[Num In Stock]]&lt;$P$5,"Y","")</f>
        <v/>
      </c>
      <c r="J288" s="26" t="str">
        <f>IF(AND(tbl_Inventory[[#This Row],[On Backorder]]="",tbl_Inventory[[#This Row],[Below Min]]="Y"),"Y","")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Row],[Reorder?]]="Y",_xlfn.XLOOKUP(tbl_Inventory[[#This Row],[Category]],tbl_ReorderQty[Category],tbl_ReorderQty[Quantity],0),0)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tbl_Inventory[[#This Row],[Cost Price]]*(IF(tbl_Inventory[[#This Row],[Premium?]]="Y",$P$4,$P$3)+1)</f>
        <v>7489.7549999999992</v>
      </c>
      <c r="I289" s="25" t="str">
        <f>IF(tbl_Inventory[[#This Row],[Num In Stock]]&lt;$P$5,"Y","")</f>
        <v/>
      </c>
      <c r="J289" s="26" t="str">
        <f>IF(AND(tbl_Inventory[[#This Row],[On Backorder]]="",tbl_Inventory[[#This Row],[Below Min]]="Y"),"Y","")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Row],[Reorder?]]="Y",_xlfn.XLOOKUP(tbl_Inventory[[#This Row],[Category]],tbl_ReorderQty[Category],tbl_ReorderQty[Quantity],0),0)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tbl_Inventory[[#This Row],[Cost Price]]*(IF(tbl_Inventory[[#This Row],[Premium?]]="Y",$P$4,$P$3)+1)</f>
        <v>14293.5</v>
      </c>
      <c r="I290" s="25" t="str">
        <f>IF(tbl_Inventory[[#This Row],[Num In Stock]]&lt;$P$5,"Y","")</f>
        <v/>
      </c>
      <c r="J290" s="26" t="str">
        <f>IF(AND(tbl_Inventory[[#This Row],[On Backorder]]="",tbl_Inventory[[#This Row],[Below Min]]="Y"),"Y","")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Row],[Reorder?]]="Y",_xlfn.XLOOKUP(tbl_Inventory[[#This Row],[Category]],tbl_ReorderQty[Category],tbl_ReorderQty[Quantity],0),0)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tbl_Inventory[[#This Row],[Cost Price]]*(IF(tbl_Inventory[[#This Row],[Premium?]]="Y",$P$4,$P$3)+1)</f>
        <v>13882.286999999998</v>
      </c>
      <c r="I291" s="25" t="str">
        <f>IF(tbl_Inventory[[#This Row],[Num In Stock]]&lt;$P$5,"Y","")</f>
        <v/>
      </c>
      <c r="J291" s="26" t="str">
        <f>IF(AND(tbl_Inventory[[#This Row],[On Backorder]]="",tbl_Inventory[[#This Row],[Below Min]]="Y"),"Y","")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Row],[Reorder?]]="Y",_xlfn.XLOOKUP(tbl_Inventory[[#This Row],[Category]],tbl_ReorderQty[Category],tbl_ReorderQty[Quantity],0),0)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tbl_Inventory[[#This Row],[Cost Price]]*(IF(tbl_Inventory[[#This Row],[Premium?]]="Y",$P$4,$P$3)+1)</f>
        <v>8738.375</v>
      </c>
      <c r="I292" s="25" t="str">
        <f>IF(tbl_Inventory[[#This Row],[Num In Stock]]&lt;$P$5,"Y","")</f>
        <v/>
      </c>
      <c r="J292" s="26" t="str">
        <f>IF(AND(tbl_Inventory[[#This Row],[On Backorder]]="",tbl_Inventory[[#This Row],[Below Min]]="Y"),"Y","")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Row],[Reorder?]]="Y",_xlfn.XLOOKUP(tbl_Inventory[[#This Row],[Category]],tbl_ReorderQty[Category],tbl_ReorderQty[Quantity],0),0)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tbl_Inventory[[#This Row],[Cost Price]]*(IF(tbl_Inventory[[#This Row],[Premium?]]="Y",$P$4,$P$3)+1)</f>
        <v>17648.3125</v>
      </c>
      <c r="I293" s="25" t="str">
        <f>IF(tbl_Inventory[[#This Row],[Num In Stock]]&lt;$P$5,"Y","")</f>
        <v>Y</v>
      </c>
      <c r="J293" s="26" t="str">
        <f>IF(AND(tbl_Inventory[[#This Row],[On Backorder]]="",tbl_Inventory[[#This Row],[Below Min]]="Y"),"Y","")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Row],[Reorder?]]="Y",_xlfn.XLOOKUP(tbl_Inventory[[#This Row],[Category]],tbl_ReorderQty[Category],tbl_ReorderQty[Quantity],0),0)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tbl_Inventory[[#This Row],[Cost Price]]*(IF(tbl_Inventory[[#This Row],[Premium?]]="Y",$P$4,$P$3)+1)</f>
        <v>18762.1875</v>
      </c>
      <c r="I294" s="25" t="str">
        <f>IF(tbl_Inventory[[#This Row],[Num In Stock]]&lt;$P$5,"Y","")</f>
        <v/>
      </c>
      <c r="J294" s="26" t="str">
        <f>IF(AND(tbl_Inventory[[#This Row],[On Backorder]]="",tbl_Inventory[[#This Row],[Below Min]]="Y"),"Y","")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Row],[Reorder?]]="Y",_xlfn.XLOOKUP(tbl_Inventory[[#This Row],[Category]],tbl_ReorderQty[Category],tbl_ReorderQty[Quantity],0),0)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tbl_Inventory[[#This Row],[Cost Price]]*(IF(tbl_Inventory[[#This Row],[Premium?]]="Y",$P$4,$P$3)+1)</f>
        <v>16823.625</v>
      </c>
      <c r="I295" s="25" t="str">
        <f>IF(tbl_Inventory[[#This Row],[Num In Stock]]&lt;$P$5,"Y","")</f>
        <v>Y</v>
      </c>
      <c r="J295" s="26" t="str">
        <f>IF(AND(tbl_Inventory[[#This Row],[On Backorder]]="",tbl_Inventory[[#This Row],[Below Min]]="Y"),"Y","")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Row],[Reorder?]]="Y",_xlfn.XLOOKUP(tbl_Inventory[[#This Row],[Category]],tbl_ReorderQty[Category],tbl_ReorderQty[Quantity],0),0)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tbl_Inventory[[#This Row],[Cost Price]]*(IF(tbl_Inventory[[#This Row],[Premium?]]="Y",$P$4,$P$3)+1)</f>
        <v>10099.6875</v>
      </c>
      <c r="I296" s="25" t="str">
        <f>IF(tbl_Inventory[[#This Row],[Num In Stock]]&lt;$P$5,"Y","")</f>
        <v/>
      </c>
      <c r="J296" s="26" t="str">
        <f>IF(AND(tbl_Inventory[[#This Row],[On Backorder]]="",tbl_Inventory[[#This Row],[Below Min]]="Y"),"Y","")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Row],[Reorder?]]="Y",_xlfn.XLOOKUP(tbl_Inventory[[#This Row],[Category]],tbl_ReorderQty[Category],tbl_ReorderQty[Quantity],0),0)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tbl_Inventory[[#This Row],[Cost Price]]*(IF(tbl_Inventory[[#This Row],[Premium?]]="Y",$P$4,$P$3)+1)</f>
        <v>27511.345999999998</v>
      </c>
      <c r="I297" s="25" t="str">
        <f>IF(tbl_Inventory[[#This Row],[Num In Stock]]&lt;$P$5,"Y","")</f>
        <v>Y</v>
      </c>
      <c r="J297" s="26" t="str">
        <f>IF(AND(tbl_Inventory[[#This Row],[On Backorder]]="",tbl_Inventory[[#This Row],[Below Min]]="Y"),"Y","")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Row],[Reorder?]]="Y",_xlfn.XLOOKUP(tbl_Inventory[[#This Row],[Category]],tbl_ReorderQty[Category],tbl_ReorderQty[Quantity],0),0)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tbl_Inventory[[#This Row],[Cost Price]]*(IF(tbl_Inventory[[#This Row],[Premium?]]="Y",$P$4,$P$3)+1)</f>
        <v>6613.7819999999992</v>
      </c>
      <c r="I298" s="25" t="str">
        <f>IF(tbl_Inventory[[#This Row],[Num In Stock]]&lt;$P$5,"Y","")</f>
        <v/>
      </c>
      <c r="J298" s="26" t="str">
        <f>IF(AND(tbl_Inventory[[#This Row],[On Backorder]]="",tbl_Inventory[[#This Row],[Below Min]]="Y"),"Y","")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Row],[Reorder?]]="Y",_xlfn.XLOOKUP(tbl_Inventory[[#This Row],[Category]],tbl_ReorderQty[Category],tbl_ReorderQty[Quantity],0),0)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tbl_Inventory[[#This Row],[Cost Price]]*(IF(tbl_Inventory[[#This Row],[Premium?]]="Y",$P$4,$P$3)+1)</f>
        <v>9534.1049999999996</v>
      </c>
      <c r="I299" s="25" t="str">
        <f>IF(tbl_Inventory[[#This Row],[Num In Stock]]&lt;$P$5,"Y","")</f>
        <v/>
      </c>
      <c r="J299" s="26" t="str">
        <f>IF(AND(tbl_Inventory[[#This Row],[On Backorder]]="",tbl_Inventory[[#This Row],[Below Min]]="Y"),"Y","")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Row],[Reorder?]]="Y",_xlfn.XLOOKUP(tbl_Inventory[[#This Row],[Category]],tbl_ReorderQty[Category],tbl_ReorderQty[Quantity],0),0)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tbl_Inventory[[#This Row],[Cost Price]]*(IF(tbl_Inventory[[#This Row],[Premium?]]="Y",$P$4,$P$3)+1)</f>
        <v>9261.7019999999993</v>
      </c>
      <c r="I300" s="25" t="str">
        <f>IF(tbl_Inventory[[#This Row],[Num In Stock]]&lt;$P$5,"Y","")</f>
        <v/>
      </c>
      <c r="J300" s="26" t="str">
        <f>IF(AND(tbl_Inventory[[#This Row],[On Backorder]]="",tbl_Inventory[[#This Row],[Below Min]]="Y"),"Y","")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Row],[Reorder?]]="Y",_xlfn.XLOOKUP(tbl_Inventory[[#This Row],[Category]],tbl_ReorderQty[Category],tbl_ReorderQty[Quantity],0),0)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tbl_Inventory[[#This Row],[Cost Price]]*(IF(tbl_Inventory[[#This Row],[Premium?]]="Y",$P$4,$P$3)+1)</f>
        <v>7006.125</v>
      </c>
      <c r="I301" s="25" t="str">
        <f>IF(tbl_Inventory[[#This Row],[Num In Stock]]&lt;$P$5,"Y","")</f>
        <v/>
      </c>
      <c r="J301" s="26" t="str">
        <f>IF(AND(tbl_Inventory[[#This Row],[On Backorder]]="",tbl_Inventory[[#This Row],[Below Min]]="Y"),"Y","")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Row],[Reorder?]]="Y",_xlfn.XLOOKUP(tbl_Inventory[[#This Row],[Category]],tbl_ReorderQty[Category],tbl_ReorderQty[Quantity],0),0)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tbl_Inventory[[#This Row],[Cost Price]]*(IF(tbl_Inventory[[#This Row],[Premium?]]="Y",$P$4,$P$3)+1)</f>
        <v>10195.875</v>
      </c>
      <c r="I302" s="25" t="str">
        <f>IF(tbl_Inventory[[#This Row],[Num In Stock]]&lt;$P$5,"Y","")</f>
        <v>Y</v>
      </c>
      <c r="J302" s="26" t="str">
        <f>IF(AND(tbl_Inventory[[#This Row],[On Backorder]]="",tbl_Inventory[[#This Row],[Below Min]]="Y"),"Y","")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Row],[Reorder?]]="Y",_xlfn.XLOOKUP(tbl_Inventory[[#This Row],[Category]],tbl_ReorderQty[Category],tbl_ReorderQty[Quantity],0),0)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tbl_Inventory[[#This Row],[Cost Price]]*(IF(tbl_Inventory[[#This Row],[Premium?]]="Y",$P$4,$P$3)+1)</f>
        <v>16660.006999999998</v>
      </c>
      <c r="I303" s="25" t="str">
        <f>IF(tbl_Inventory[[#This Row],[Num In Stock]]&lt;$P$5,"Y","")</f>
        <v>Y</v>
      </c>
      <c r="J303" s="26" t="str">
        <f>IF(AND(tbl_Inventory[[#This Row],[On Backorder]]="",tbl_Inventory[[#This Row],[Below Min]]="Y"),"Y","")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Row],[Reorder?]]="Y",_xlfn.XLOOKUP(tbl_Inventory[[#This Row],[Category]],tbl_ReorderQty[Category],tbl_ReorderQty[Quantity],0),0)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tbl_Inventory[[#This Row],[Cost Price]]*(IF(tbl_Inventory[[#This Row],[Premium?]]="Y",$P$4,$P$3)+1)</f>
        <v>11763.3125</v>
      </c>
      <c r="I304" s="25" t="str">
        <f>IF(tbl_Inventory[[#This Row],[Num In Stock]]&lt;$P$5,"Y","")</f>
        <v>Y</v>
      </c>
      <c r="J304" s="26" t="str">
        <f>IF(AND(tbl_Inventory[[#This Row],[On Backorder]]="",tbl_Inventory[[#This Row],[Below Min]]="Y"),"Y","")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Row],[Reorder?]]="Y",_xlfn.XLOOKUP(tbl_Inventory[[#This Row],[Category]],tbl_ReorderQty[Category],tbl_ReorderQty[Quantity],0),0)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tbl_Inventory[[#This Row],[Cost Price]]*(IF(tbl_Inventory[[#This Row],[Premium?]]="Y",$P$4,$P$3)+1)</f>
        <v>10585.661999999998</v>
      </c>
      <c r="I305" s="25" t="str">
        <f>IF(tbl_Inventory[[#This Row],[Num In Stock]]&lt;$P$5,"Y","")</f>
        <v/>
      </c>
      <c r="J305" s="26" t="str">
        <f>IF(AND(tbl_Inventory[[#This Row],[On Backorder]]="",tbl_Inventory[[#This Row],[Below Min]]="Y"),"Y","")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Row],[Reorder?]]="Y",_xlfn.XLOOKUP(tbl_Inventory[[#This Row],[Category]],tbl_ReorderQty[Category],tbl_ReorderQty[Quantity],0),0)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tbl_Inventory[[#This Row],[Cost Price]]*(IF(tbl_Inventory[[#This Row],[Premium?]]="Y",$P$4,$P$3)+1)</f>
        <v>25149.222000000002</v>
      </c>
      <c r="I306" s="25" t="str">
        <f>IF(tbl_Inventory[[#This Row],[Num In Stock]]&lt;$P$5,"Y","")</f>
        <v/>
      </c>
      <c r="J306" s="26" t="str">
        <f>IF(AND(tbl_Inventory[[#This Row],[On Backorder]]="",tbl_Inventory[[#This Row],[Below Min]]="Y"),"Y","")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Row],[Reorder?]]="Y",_xlfn.XLOOKUP(tbl_Inventory[[#This Row],[Category]],tbl_ReorderQty[Category],tbl_ReorderQty[Quantity],0),0)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tbl_Inventory[[#This Row],[Cost Price]]*(IF(tbl_Inventory[[#This Row],[Premium?]]="Y",$P$4,$P$3)+1)</f>
        <v>15109.605</v>
      </c>
      <c r="I307" s="25" t="str">
        <f>IF(tbl_Inventory[[#This Row],[Num In Stock]]&lt;$P$5,"Y","")</f>
        <v>Y</v>
      </c>
      <c r="J307" s="26" t="str">
        <f>IF(AND(tbl_Inventory[[#This Row],[On Backorder]]="",tbl_Inventory[[#This Row],[Below Min]]="Y"),"Y","")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Row],[Reorder?]]="Y",_xlfn.XLOOKUP(tbl_Inventory[[#This Row],[Category]],tbl_ReorderQty[Category],tbl_ReorderQty[Quantity],0),0)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tbl_Inventory[[#This Row],[Cost Price]]*(IF(tbl_Inventory[[#This Row],[Premium?]]="Y",$P$4,$P$3)+1)</f>
        <v>14799.8125</v>
      </c>
      <c r="I308" s="25" t="str">
        <f>IF(tbl_Inventory[[#This Row],[Num In Stock]]&lt;$P$5,"Y","")</f>
        <v/>
      </c>
      <c r="J308" s="26" t="str">
        <f>IF(AND(tbl_Inventory[[#This Row],[On Backorder]]="",tbl_Inventory[[#This Row],[Below Min]]="Y"),"Y","")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Row],[Reorder?]]="Y",_xlfn.XLOOKUP(tbl_Inventory[[#This Row],[Category]],tbl_ReorderQty[Category],tbl_ReorderQty[Quantity],0),0)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tbl_Inventory[[#This Row],[Cost Price]]*(IF(tbl_Inventory[[#This Row],[Premium?]]="Y",$P$4,$P$3)+1)</f>
        <v>1159.375</v>
      </c>
      <c r="I309" s="25" t="str">
        <f>IF(tbl_Inventory[[#This Row],[Num In Stock]]&lt;$P$5,"Y","")</f>
        <v/>
      </c>
      <c r="J309" s="26" t="str">
        <f>IF(AND(tbl_Inventory[[#This Row],[On Backorder]]="",tbl_Inventory[[#This Row],[Below Min]]="Y"),"Y","")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Row],[Reorder?]]="Y",_xlfn.XLOOKUP(tbl_Inventory[[#This Row],[Category]],tbl_ReorderQty[Category],tbl_ReorderQty[Quantity],0),0)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tbl_Inventory[[#This Row],[Cost Price]]*(IF(tbl_Inventory[[#This Row],[Premium?]]="Y",$P$4,$P$3)+1)</f>
        <v>14018.625</v>
      </c>
      <c r="I310" s="25" t="str">
        <f>IF(tbl_Inventory[[#This Row],[Num In Stock]]&lt;$P$5,"Y","")</f>
        <v/>
      </c>
      <c r="J310" s="26" t="str">
        <f>IF(AND(tbl_Inventory[[#This Row],[On Backorder]]="",tbl_Inventory[[#This Row],[Below Min]]="Y"),"Y","")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Row],[Reorder?]]="Y",_xlfn.XLOOKUP(tbl_Inventory[[#This Row],[Category]],tbl_ReorderQty[Category],tbl_ReorderQty[Quantity],0),0)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tbl_Inventory[[#This Row],[Cost Price]]*(IF(tbl_Inventory[[#This Row],[Premium?]]="Y",$P$4,$P$3)+1)</f>
        <v>17339.805</v>
      </c>
      <c r="I311" s="25" t="str">
        <f>IF(tbl_Inventory[[#This Row],[Num In Stock]]&lt;$P$5,"Y","")</f>
        <v/>
      </c>
      <c r="J311" s="26" t="str">
        <f>IF(AND(tbl_Inventory[[#This Row],[On Backorder]]="",tbl_Inventory[[#This Row],[Below Min]]="Y"),"Y","")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Row],[Reorder?]]="Y",_xlfn.XLOOKUP(tbl_Inventory[[#This Row],[Category]],tbl_ReorderQty[Category],tbl_ReorderQty[Quantity],0),0)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tbl_Inventory[[#This Row],[Cost Price]]*(IF(tbl_Inventory[[#This Row],[Premium?]]="Y",$P$4,$P$3)+1)</f>
        <v>18481.125</v>
      </c>
      <c r="I312" s="25" t="str">
        <f>IF(tbl_Inventory[[#This Row],[Num In Stock]]&lt;$P$5,"Y","")</f>
        <v/>
      </c>
      <c r="J312" s="26" t="str">
        <f>IF(AND(tbl_Inventory[[#This Row],[On Backorder]]="",tbl_Inventory[[#This Row],[Below Min]]="Y"),"Y","")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Row],[Reorder?]]="Y",_xlfn.XLOOKUP(tbl_Inventory[[#This Row],[Category]],tbl_ReorderQty[Category],tbl_ReorderQty[Quantity],0),0)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tbl_Inventory[[#This Row],[Cost Price]]*(IF(tbl_Inventory[[#This Row],[Premium?]]="Y",$P$4,$P$3)+1)</f>
        <v>1221.0639999999999</v>
      </c>
      <c r="I313" s="25" t="str">
        <f>IF(tbl_Inventory[[#This Row],[Num In Stock]]&lt;$P$5,"Y","")</f>
        <v>Y</v>
      </c>
      <c r="J313" s="26" t="str">
        <f>IF(AND(tbl_Inventory[[#This Row],[On Backorder]]="",tbl_Inventory[[#This Row],[Below Min]]="Y"),"Y","")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Row],[Reorder?]]="Y",_xlfn.XLOOKUP(tbl_Inventory[[#This Row],[Category]],tbl_ReorderQty[Category],tbl_ReorderQty[Quantity],0),0)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tbl_Inventory[[#This Row],[Cost Price]]*(IF(tbl_Inventory[[#This Row],[Premium?]]="Y",$P$4,$P$3)+1)</f>
        <v>41188.3125</v>
      </c>
      <c r="I314" s="25" t="str">
        <f>IF(tbl_Inventory[[#This Row],[Num In Stock]]&lt;$P$5,"Y","")</f>
        <v/>
      </c>
      <c r="J314" s="26" t="str">
        <f>IF(AND(tbl_Inventory[[#This Row],[On Backorder]]="",tbl_Inventory[[#This Row],[Below Min]]="Y"),"Y","")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Row],[Reorder?]]="Y",_xlfn.XLOOKUP(tbl_Inventory[[#This Row],[Category]],tbl_ReorderQty[Category],tbl_ReorderQty[Quantity],0),0)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tbl_Inventory[[#This Row],[Cost Price]]*(IF(tbl_Inventory[[#This Row],[Premium?]]="Y",$P$4,$P$3)+1)</f>
        <v>13447.9375</v>
      </c>
      <c r="I315" s="25" t="str">
        <f>IF(tbl_Inventory[[#This Row],[Num In Stock]]&lt;$P$5,"Y","")</f>
        <v/>
      </c>
      <c r="J315" s="26" t="str">
        <f>IF(AND(tbl_Inventory[[#This Row],[On Backorder]]="",tbl_Inventory[[#This Row],[Below Min]]="Y"),"Y","")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Row],[Reorder?]]="Y",_xlfn.XLOOKUP(tbl_Inventory[[#This Row],[Category]],tbl_ReorderQty[Category],tbl_ReorderQty[Quantity],0),0)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tbl_Inventory[[#This Row],[Cost Price]]*(IF(tbl_Inventory[[#This Row],[Premium?]]="Y",$P$4,$P$3)+1)</f>
        <v>50129.172999999995</v>
      </c>
      <c r="I316" s="25" t="str">
        <f>IF(tbl_Inventory[[#This Row],[Num In Stock]]&lt;$P$5,"Y","")</f>
        <v>Y</v>
      </c>
      <c r="J316" s="26" t="str">
        <f>IF(AND(tbl_Inventory[[#This Row],[On Backorder]]="",tbl_Inventory[[#This Row],[Below Min]]="Y"),"Y","")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Row],[Reorder?]]="Y",_xlfn.XLOOKUP(tbl_Inventory[[#This Row],[Category]],tbl_ReorderQty[Category],tbl_ReorderQty[Quantity],0),0)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tbl_Inventory[[#This Row],[Cost Price]]*(IF(tbl_Inventory[[#This Row],[Premium?]]="Y",$P$4,$P$3)+1)</f>
        <v>9109.875</v>
      </c>
      <c r="I317" s="25" t="str">
        <f>IF(tbl_Inventory[[#This Row],[Num In Stock]]&lt;$P$5,"Y","")</f>
        <v/>
      </c>
      <c r="J317" s="26" t="str">
        <f>IF(AND(tbl_Inventory[[#This Row],[On Backorder]]="",tbl_Inventory[[#This Row],[Below Min]]="Y"),"Y","")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Row],[Reorder?]]="Y",_xlfn.XLOOKUP(tbl_Inventory[[#This Row],[Category]],tbl_ReorderQty[Category],tbl_ReorderQty[Quantity],0),0)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tbl_Inventory[[#This Row],[Cost Price]]*(IF(tbl_Inventory[[#This Row],[Premium?]]="Y",$P$4,$P$3)+1)</f>
        <v>17153.5</v>
      </c>
      <c r="I318" s="25" t="str">
        <f>IF(tbl_Inventory[[#This Row],[Num In Stock]]&lt;$P$5,"Y","")</f>
        <v/>
      </c>
      <c r="J318" s="26" t="str">
        <f>IF(AND(tbl_Inventory[[#This Row],[On Backorder]]="",tbl_Inventory[[#This Row],[Below Min]]="Y"),"Y","")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Row],[Reorder?]]="Y",_xlfn.XLOOKUP(tbl_Inventory[[#This Row],[Category]],tbl_ReorderQty[Category],tbl_ReorderQty[Quantity],0),0)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tbl_Inventory[[#This Row],[Cost Price]]*(IF(tbl_Inventory[[#This Row],[Premium?]]="Y",$P$4,$P$3)+1)</f>
        <v>38981.4375</v>
      </c>
      <c r="I319" s="25" t="str">
        <f>IF(tbl_Inventory[[#This Row],[Num In Stock]]&lt;$P$5,"Y","")</f>
        <v>Y</v>
      </c>
      <c r="J319" s="26" t="str">
        <f>IF(AND(tbl_Inventory[[#This Row],[On Backorder]]="",tbl_Inventory[[#This Row],[Below Min]]="Y"),"Y","")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Row],[Reorder?]]="Y",_xlfn.XLOOKUP(tbl_Inventory[[#This Row],[Category]],tbl_ReorderQty[Category],tbl_ReorderQty[Quantity],0),0)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tbl_Inventory[[#This Row],[Cost Price]]*(IF(tbl_Inventory[[#This Row],[Premium?]]="Y",$P$4,$P$3)+1)</f>
        <v>24967.383999999998</v>
      </c>
      <c r="I320" s="25" t="str">
        <f>IF(tbl_Inventory[[#This Row],[Num In Stock]]&lt;$P$5,"Y","")</f>
        <v/>
      </c>
      <c r="J320" s="26" t="str">
        <f>IF(AND(tbl_Inventory[[#This Row],[On Backorder]]="",tbl_Inventory[[#This Row],[Below Min]]="Y"),"Y","")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Row],[Reorder?]]="Y",_xlfn.XLOOKUP(tbl_Inventory[[#This Row],[Category]],tbl_ReorderQty[Category],tbl_ReorderQty[Quantity],0),0)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tbl_Inventory[[#This Row],[Cost Price]]*(IF(tbl_Inventory[[#This Row],[Premium?]]="Y",$P$4,$P$3)+1)</f>
        <v>47916.023999999998</v>
      </c>
      <c r="I321" s="25" t="str">
        <f>IF(tbl_Inventory[[#This Row],[Num In Stock]]&lt;$P$5,"Y","")</f>
        <v>Y</v>
      </c>
      <c r="J321" s="26" t="str">
        <f>IF(AND(tbl_Inventory[[#This Row],[On Backorder]]="",tbl_Inventory[[#This Row],[Below Min]]="Y"),"Y","")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Row],[Reorder?]]="Y",_xlfn.XLOOKUP(tbl_Inventory[[#This Row],[Category]],tbl_ReorderQty[Category],tbl_ReorderQty[Quantity],0),0)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tbl_Inventory[[#This Row],[Cost Price]]*(IF(tbl_Inventory[[#This Row],[Premium?]]="Y",$P$4,$P$3)+1)</f>
        <v>24298.737000000001</v>
      </c>
      <c r="I322" s="25" t="str">
        <f>IF(tbl_Inventory[[#This Row],[Num In Stock]]&lt;$P$5,"Y","")</f>
        <v/>
      </c>
      <c r="J322" s="26" t="str">
        <f>IF(AND(tbl_Inventory[[#This Row],[On Backorder]]="",tbl_Inventory[[#This Row],[Below Min]]="Y"),"Y","")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Row],[Reorder?]]="Y",_xlfn.XLOOKUP(tbl_Inventory[[#This Row],[Category]],tbl_ReorderQty[Category],tbl_ReorderQty[Quantity],0),0)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tbl_Inventory[[#This Row],[Cost Price]]*(IF(tbl_Inventory[[#This Row],[Premium?]]="Y",$P$4,$P$3)+1)</f>
        <v>10118.263999999999</v>
      </c>
      <c r="I323" s="25" t="str">
        <f>IF(tbl_Inventory[[#This Row],[Num In Stock]]&lt;$P$5,"Y","")</f>
        <v/>
      </c>
      <c r="J323" s="26" t="str">
        <f>IF(AND(tbl_Inventory[[#This Row],[On Backorder]]="",tbl_Inventory[[#This Row],[Below Min]]="Y"),"Y","")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Row],[Reorder?]]="Y",_xlfn.XLOOKUP(tbl_Inventory[[#This Row],[Category]],tbl_ReorderQty[Category],tbl_ReorderQty[Quantity],0),0)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tbl_Inventory[[#This Row],[Cost Price]]*(IF(tbl_Inventory[[#This Row],[Premium?]]="Y",$P$4,$P$3)+1)</f>
        <v>29143.375</v>
      </c>
      <c r="I324" s="25" t="str">
        <f>IF(tbl_Inventory[[#This Row],[Num In Stock]]&lt;$P$5,"Y","")</f>
        <v>Y</v>
      </c>
      <c r="J324" s="26" t="str">
        <f>IF(AND(tbl_Inventory[[#This Row],[On Backorder]]="",tbl_Inventory[[#This Row],[Below Min]]="Y"),"Y","")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Row],[Reorder?]]="Y",_xlfn.XLOOKUP(tbl_Inventory[[#This Row],[Category]],tbl_ReorderQty[Category],tbl_ReorderQty[Quantity],0),0)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tbl_Inventory[[#This Row],[Cost Price]]*(IF(tbl_Inventory[[#This Row],[Premium?]]="Y",$P$4,$P$3)+1)</f>
        <v>6873.1459999999997</v>
      </c>
      <c r="I325" s="25" t="str">
        <f>IF(tbl_Inventory[[#This Row],[Num In Stock]]&lt;$P$5,"Y","")</f>
        <v/>
      </c>
      <c r="J325" s="26" t="str">
        <f>IF(AND(tbl_Inventory[[#This Row],[On Backorder]]="",tbl_Inventory[[#This Row],[Below Min]]="Y"),"Y","")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Row],[Reorder?]]="Y",_xlfn.XLOOKUP(tbl_Inventory[[#This Row],[Category]],tbl_ReorderQty[Category],tbl_ReorderQty[Quantity],0),0)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tbl_Inventory[[#This Row],[Cost Price]]*(IF(tbl_Inventory[[#This Row],[Premium?]]="Y",$P$4,$P$3)+1)</f>
        <v>16192.903999999999</v>
      </c>
      <c r="I326" s="25" t="str">
        <f>IF(tbl_Inventory[[#This Row],[Num In Stock]]&lt;$P$5,"Y","")</f>
        <v/>
      </c>
      <c r="J326" s="26" t="str">
        <f>IF(AND(tbl_Inventory[[#This Row],[On Backorder]]="",tbl_Inventory[[#This Row],[Below Min]]="Y"),"Y","")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Row],[Reorder?]]="Y",_xlfn.XLOOKUP(tbl_Inventory[[#This Row],[Category]],tbl_ReorderQty[Category],tbl_ReorderQty[Quantity],0),0)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tbl_Inventory[[#This Row],[Cost Price]]*(IF(tbl_Inventory[[#This Row],[Premium?]]="Y",$P$4,$P$3)+1)</f>
        <v>16660.006999999998</v>
      </c>
      <c r="I327" s="25" t="str">
        <f>IF(tbl_Inventory[[#This Row],[Num In Stock]]&lt;$P$5,"Y","")</f>
        <v/>
      </c>
      <c r="J327" s="26" t="str">
        <f>IF(AND(tbl_Inventory[[#This Row],[On Backorder]]="",tbl_Inventory[[#This Row],[Below Min]]="Y"),"Y","")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Row],[Reorder?]]="Y",_xlfn.XLOOKUP(tbl_Inventory[[#This Row],[Category]],tbl_ReorderQty[Category],tbl_ReorderQty[Quantity],0),0)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tbl_Inventory[[#This Row],[Cost Price]]*(IF(tbl_Inventory[[#This Row],[Premium?]]="Y",$P$4,$P$3)+1)</f>
        <v>713.7</v>
      </c>
      <c r="I328" s="25" t="str">
        <f>IF(tbl_Inventory[[#This Row],[Num In Stock]]&lt;$P$5,"Y","")</f>
        <v>Y</v>
      </c>
      <c r="J328" s="26" t="str">
        <f>IF(AND(tbl_Inventory[[#This Row],[On Backorder]]="",tbl_Inventory[[#This Row],[Below Min]]="Y"),"Y","")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Row],[Reorder?]]="Y",_xlfn.XLOOKUP(tbl_Inventory[[#This Row],[Category]],tbl_ReorderQty[Category],tbl_ReorderQty[Quantity],0),0)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tbl_Inventory[[#This Row],[Cost Price]]*(IF(tbl_Inventory[[#This Row],[Premium?]]="Y",$P$4,$P$3)+1)</f>
        <v>4673.2129999999997</v>
      </c>
      <c r="I329" s="25" t="str">
        <f>IF(tbl_Inventory[[#This Row],[Num In Stock]]&lt;$P$5,"Y","")</f>
        <v/>
      </c>
      <c r="J329" s="26" t="str">
        <f>IF(AND(tbl_Inventory[[#This Row],[On Backorder]]="",tbl_Inventory[[#This Row],[Below Min]]="Y"),"Y","")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Row],[Reorder?]]="Y",_xlfn.XLOOKUP(tbl_Inventory[[#This Row],[Category]],tbl_ReorderQty[Category],tbl_ReorderQty[Quantity],0),0)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tbl_Inventory[[#This Row],[Cost Price]]*(IF(tbl_Inventory[[#This Row],[Premium?]]="Y",$P$4,$P$3)+1)</f>
        <v>249.9948</v>
      </c>
      <c r="I330" s="25" t="str">
        <f>IF(tbl_Inventory[[#This Row],[Num In Stock]]&lt;$P$5,"Y","")</f>
        <v>Y</v>
      </c>
      <c r="J330" s="26" t="str">
        <f>IF(AND(tbl_Inventory[[#This Row],[On Backorder]]="",tbl_Inventory[[#This Row],[Below Min]]="Y"),"Y","")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Row],[Reorder?]]="Y",_xlfn.XLOOKUP(tbl_Inventory[[#This Row],[Category]],tbl_ReorderQty[Category],tbl_ReorderQty[Quantity],0),0)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tbl_Inventory[[#This Row],[Cost Price]]*(IF(tbl_Inventory[[#This Row],[Premium?]]="Y",$P$4,$P$3)+1)</f>
        <v>170.45099999999996</v>
      </c>
      <c r="I331" s="25" t="str">
        <f>IF(tbl_Inventory[[#This Row],[Num In Stock]]&lt;$P$5,"Y","")</f>
        <v>Y</v>
      </c>
      <c r="J331" s="26" t="str">
        <f>IF(AND(tbl_Inventory[[#This Row],[On Backorder]]="",tbl_Inventory[[#This Row],[Below Min]]="Y"),"Y","")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Row],[Reorder?]]="Y",_xlfn.XLOOKUP(tbl_Inventory[[#This Row],[Category]],tbl_ReorderQty[Category],tbl_ReorderQty[Quantity],0),0)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tbl_Inventory[[#This Row],[Cost Price]]*(IF(tbl_Inventory[[#This Row],[Premium?]]="Y",$P$4,$P$3)+1)</f>
        <v>1330.8629999999998</v>
      </c>
      <c r="I332" s="25" t="str">
        <f>IF(tbl_Inventory[[#This Row],[Num In Stock]]&lt;$P$5,"Y","")</f>
        <v>Y</v>
      </c>
      <c r="J332" s="26" t="str">
        <f>IF(AND(tbl_Inventory[[#This Row],[On Backorder]]="",tbl_Inventory[[#This Row],[Below Min]]="Y"),"Y","")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Row],[Reorder?]]="Y",_xlfn.XLOOKUP(tbl_Inventory[[#This Row],[Category]],tbl_ReorderQty[Category],tbl_ReorderQty[Quantity],0),0)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tbl_Inventory[[#This Row],[Cost Price]]*(IF(tbl_Inventory[[#This Row],[Premium?]]="Y",$P$4,$P$3)+1)</f>
        <v>234.702</v>
      </c>
      <c r="I333" s="25" t="str">
        <f>IF(tbl_Inventory[[#This Row],[Num In Stock]]&lt;$P$5,"Y","")</f>
        <v>Y</v>
      </c>
      <c r="J333" s="26" t="str">
        <f>IF(AND(tbl_Inventory[[#This Row],[On Backorder]]="",tbl_Inventory[[#This Row],[Below Min]]="Y"),"Y","")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Row],[Reorder?]]="Y",_xlfn.XLOOKUP(tbl_Inventory[[#This Row],[Category]],tbl_ReorderQty[Category],tbl_ReorderQty[Quantity],0),0)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tbl_Inventory[[#This Row],[Cost Price]]*(IF(tbl_Inventory[[#This Row],[Premium?]]="Y",$P$4,$P$3)+1)</f>
        <v>240.64919999999998</v>
      </c>
      <c r="I334" s="25" t="str">
        <f>IF(tbl_Inventory[[#This Row],[Num In Stock]]&lt;$P$5,"Y","")</f>
        <v>Y</v>
      </c>
      <c r="J334" s="26" t="str">
        <f>IF(AND(tbl_Inventory[[#This Row],[On Backorder]]="",tbl_Inventory[[#This Row],[Below Min]]="Y"),"Y","")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Row],[Reorder?]]="Y",_xlfn.XLOOKUP(tbl_Inventory[[#This Row],[Category]],tbl_ReorderQty[Category],tbl_ReorderQty[Quantity],0),0)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tbl_Inventory[[#This Row],[Cost Price]]*(IF(tbl_Inventory[[#This Row],[Premium?]]="Y",$P$4,$P$3)+1)</f>
        <v>681.68600000000004</v>
      </c>
      <c r="I335" s="25" t="str">
        <f>IF(tbl_Inventory[[#This Row],[Num In Stock]]&lt;$P$5,"Y","")</f>
        <v/>
      </c>
      <c r="J335" s="26" t="str">
        <f>IF(AND(tbl_Inventory[[#This Row],[On Backorder]]="",tbl_Inventory[[#This Row],[Below Min]]="Y"),"Y","")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Row],[Reorder?]]="Y",_xlfn.XLOOKUP(tbl_Inventory[[#This Row],[Category]],tbl_ReorderQty[Category],tbl_ReorderQty[Quantity],0),0)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tbl_Inventory[[#This Row],[Cost Price]]*(IF(tbl_Inventory[[#This Row],[Premium?]]="Y",$P$4,$P$3)+1)</f>
        <v>10512.375</v>
      </c>
      <c r="I336" s="25" t="str">
        <f>IF(tbl_Inventory[[#This Row],[Num In Stock]]&lt;$P$5,"Y","")</f>
        <v>Y</v>
      </c>
      <c r="J336" s="26" t="str">
        <f>IF(AND(tbl_Inventory[[#This Row],[On Backorder]]="",tbl_Inventory[[#This Row],[Below Min]]="Y"),"Y","")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Row],[Reorder?]]="Y",_xlfn.XLOOKUP(tbl_Inventory[[#This Row],[Category]],tbl_ReorderQty[Category],tbl_ReorderQty[Quantity],0),0)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tbl_Inventory[[#This Row],[Cost Price]]*(IF(tbl_Inventory[[#This Row],[Premium?]]="Y",$P$4,$P$3)+1)</f>
        <v>129930.9375</v>
      </c>
      <c r="I337" s="25" t="str">
        <f>IF(tbl_Inventory[[#This Row],[Num In Stock]]&lt;$P$5,"Y","")</f>
        <v/>
      </c>
      <c r="J337" s="26" t="str">
        <f>IF(AND(tbl_Inventory[[#This Row],[On Backorder]]="",tbl_Inventory[[#This Row],[Below Min]]="Y"),"Y","")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Row],[Reorder?]]="Y",_xlfn.XLOOKUP(tbl_Inventory[[#This Row],[Category]],tbl_ReorderQty[Category],tbl_ReorderQty[Quantity],0),0)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tbl_Inventory[[#This Row],[Cost Price]]*(IF(tbl_Inventory[[#This Row],[Premium?]]="Y",$P$4,$P$3)+1)</f>
        <v>252.45000000000002</v>
      </c>
      <c r="I338" s="25" t="str">
        <f>IF(tbl_Inventory[[#This Row],[Num In Stock]]&lt;$P$5,"Y","")</f>
        <v/>
      </c>
      <c r="J338" s="26" t="str">
        <f>IF(AND(tbl_Inventory[[#This Row],[On Backorder]]="",tbl_Inventory[[#This Row],[Below Min]]="Y"),"Y","")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Row],[Reorder?]]="Y",_xlfn.XLOOKUP(tbl_Inventory[[#This Row],[Category]],tbl_ReorderQty[Category],tbl_ReorderQty[Quantity],0),0)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tbl_Inventory[[#This Row],[Cost Price]]*(IF(tbl_Inventory[[#This Row],[Premium?]]="Y",$P$4,$P$3)+1)</f>
        <v>1356.7049999999999</v>
      </c>
      <c r="I339" s="25" t="str">
        <f>IF(tbl_Inventory[[#This Row],[Num In Stock]]&lt;$P$5,"Y","")</f>
        <v/>
      </c>
      <c r="J339" s="26" t="str">
        <f>IF(AND(tbl_Inventory[[#This Row],[On Backorder]]="",tbl_Inventory[[#This Row],[Below Min]]="Y"),"Y","")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Row],[Reorder?]]="Y",_xlfn.XLOOKUP(tbl_Inventory[[#This Row],[Category]],tbl_ReorderQty[Category],tbl_ReorderQty[Quantity],0),0)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tbl_Inventory[[#This Row],[Cost Price]]*(IF(tbl_Inventory[[#This Row],[Premium?]]="Y",$P$4,$P$3)+1)</f>
        <v>196755.875</v>
      </c>
      <c r="I340" s="25" t="str">
        <f>IF(tbl_Inventory[[#This Row],[Num In Stock]]&lt;$P$5,"Y","")</f>
        <v>Y</v>
      </c>
      <c r="J340" s="26" t="str">
        <f>IF(AND(tbl_Inventory[[#This Row],[On Backorder]]="",tbl_Inventory[[#This Row],[Below Min]]="Y"),"Y","")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Row],[Reorder?]]="Y",_xlfn.XLOOKUP(tbl_Inventory[[#This Row],[Category]],tbl_ReorderQty[Category],tbl_ReorderQty[Quantity],0),0)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tbl_Inventory[[#This Row],[Cost Price]]*(IF(tbl_Inventory[[#This Row],[Premium?]]="Y",$P$4,$P$3)+1)</f>
        <v>257.39999999999998</v>
      </c>
      <c r="I341" s="25" t="str">
        <f>IF(tbl_Inventory[[#This Row],[Num In Stock]]&lt;$P$5,"Y","")</f>
        <v/>
      </c>
      <c r="J341" s="26" t="str">
        <f>IF(AND(tbl_Inventory[[#This Row],[On Backorder]]="",tbl_Inventory[[#This Row],[Below Min]]="Y"),"Y","")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Row],[Reorder?]]="Y",_xlfn.XLOOKUP(tbl_Inventory[[#This Row],[Category]],tbl_ReorderQty[Category],tbl_ReorderQty[Quantity],0),0)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tbl_Inventory[[#This Row],[Cost Price]]*(IF(tbl_Inventory[[#This Row],[Premium?]]="Y",$P$4,$P$3)+1)</f>
        <v>2853.5</v>
      </c>
      <c r="I342" s="25" t="str">
        <f>IF(tbl_Inventory[[#This Row],[Num In Stock]]&lt;$P$5,"Y","")</f>
        <v/>
      </c>
      <c r="J342" s="26" t="str">
        <f>IF(AND(tbl_Inventory[[#This Row],[On Backorder]]="",tbl_Inventory[[#This Row],[Below Min]]="Y"),"Y","")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Row],[Reorder?]]="Y",_xlfn.XLOOKUP(tbl_Inventory[[#This Row],[Category]],tbl_ReorderQty[Category],tbl_ReorderQty[Quantity],0),0)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tbl_Inventory[[#This Row],[Cost Price]]*(IF(tbl_Inventory[[#This Row],[Premium?]]="Y",$P$4,$P$3)+1)</f>
        <v>200.54099999999997</v>
      </c>
      <c r="I343" s="25" t="str">
        <f>IF(tbl_Inventory[[#This Row],[Num In Stock]]&lt;$P$5,"Y","")</f>
        <v/>
      </c>
      <c r="J343" s="26" t="str">
        <f>IF(AND(tbl_Inventory[[#This Row],[On Backorder]]="",tbl_Inventory[[#This Row],[Below Min]]="Y"),"Y","")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Row],[Reorder?]]="Y",_xlfn.XLOOKUP(tbl_Inventory[[#This Row],[Category]],tbl_ReorderQty[Category],tbl_ReorderQty[Quantity],0),0)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tbl_Inventory[[#This Row],[Cost Price]]*(IF(tbl_Inventory[[#This Row],[Premium?]]="Y",$P$4,$P$3)+1)</f>
        <v>3965.8620000000001</v>
      </c>
      <c r="I344" s="25" t="str">
        <f>IF(tbl_Inventory[[#This Row],[Num In Stock]]&lt;$P$5,"Y","")</f>
        <v/>
      </c>
      <c r="J344" s="26" t="str">
        <f>IF(AND(tbl_Inventory[[#This Row],[On Backorder]]="",tbl_Inventory[[#This Row],[Below Min]]="Y"),"Y","")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Row],[Reorder?]]="Y",_xlfn.XLOOKUP(tbl_Inventory[[#This Row],[Category]],tbl_ReorderQty[Category],tbl_ReorderQty[Quantity],0),0)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tbl_Inventory[[#This Row],[Cost Price]]*(IF(tbl_Inventory[[#This Row],[Premium?]]="Y",$P$4,$P$3)+1)</f>
        <v>120318.523</v>
      </c>
      <c r="I345" s="25" t="str">
        <f>IF(tbl_Inventory[[#This Row],[Num In Stock]]&lt;$P$5,"Y","")</f>
        <v>Y</v>
      </c>
      <c r="J345" s="26" t="str">
        <f>IF(AND(tbl_Inventory[[#This Row],[On Backorder]]="",tbl_Inventory[[#This Row],[Below Min]]="Y"),"Y","")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Row],[Reorder?]]="Y",_xlfn.XLOOKUP(tbl_Inventory[[#This Row],[Category]],tbl_ReorderQty[Category],tbl_ReorderQty[Quantity],0),0)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tbl_Inventory[[#This Row],[Cost Price]]*(IF(tbl_Inventory[[#This Row],[Premium?]]="Y",$P$4,$P$3)+1)</f>
        <v>2826.0625</v>
      </c>
      <c r="I346" s="25" t="str">
        <f>IF(tbl_Inventory[[#This Row],[Num In Stock]]&lt;$P$5,"Y","")</f>
        <v/>
      </c>
      <c r="J346" s="26" t="str">
        <f>IF(AND(tbl_Inventory[[#This Row],[On Backorder]]="",tbl_Inventory[[#This Row],[Below Min]]="Y"),"Y","")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Row],[Reorder?]]="Y",_xlfn.XLOOKUP(tbl_Inventory[[#This Row],[Category]],tbl_ReorderQty[Category],tbl_ReorderQty[Quantity],0),0)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tbl_Inventory[[#This Row],[Cost Price]]*(IF(tbl_Inventory[[#This Row],[Premium?]]="Y",$P$4,$P$3)+1)</f>
        <v>83325.286999999982</v>
      </c>
      <c r="I347" s="25" t="str">
        <f>IF(tbl_Inventory[[#This Row],[Num In Stock]]&lt;$P$5,"Y","")</f>
        <v>Y</v>
      </c>
      <c r="J347" s="26" t="str">
        <f>IF(AND(tbl_Inventory[[#This Row],[On Backorder]]="",tbl_Inventory[[#This Row],[Below Min]]="Y"),"Y","")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Row],[Reorder?]]="Y",_xlfn.XLOOKUP(tbl_Inventory[[#This Row],[Category]],tbl_ReorderQty[Category],tbl_ReorderQty[Quantity],0),0)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tbl_Inventory[[#This Row],[Cost Price]]*(IF(tbl_Inventory[[#This Row],[Premium?]]="Y",$P$4,$P$3)+1)</f>
        <v>4121.3859999999995</v>
      </c>
      <c r="I348" s="25" t="str">
        <f>IF(tbl_Inventory[[#This Row],[Num In Stock]]&lt;$P$5,"Y","")</f>
        <v/>
      </c>
      <c r="J348" s="26" t="str">
        <f>IF(AND(tbl_Inventory[[#This Row],[On Backorder]]="",tbl_Inventory[[#This Row],[Below Min]]="Y"),"Y","")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Row],[Reorder?]]="Y",_xlfn.XLOOKUP(tbl_Inventory[[#This Row],[Category]],tbl_ReorderQty[Category],tbl_ReorderQty[Quantity],0),0)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tbl_Inventory[[#This Row],[Cost Price]]*(IF(tbl_Inventory[[#This Row],[Premium?]]="Y",$P$4,$P$3)+1)</f>
        <v>257.39999999999998</v>
      </c>
      <c r="I349" s="25" t="str">
        <f>IF(tbl_Inventory[[#This Row],[Num In Stock]]&lt;$P$5,"Y","")</f>
        <v/>
      </c>
      <c r="J349" s="26" t="str">
        <f>IF(AND(tbl_Inventory[[#This Row],[On Backorder]]="",tbl_Inventory[[#This Row],[Below Min]]="Y"),"Y","")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Row],[Reorder?]]="Y",_xlfn.XLOOKUP(tbl_Inventory[[#This Row],[Category]],tbl_ReorderQty[Category],tbl_ReorderQty[Quantity],0),0)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tbl_Inventory[[#This Row],[Cost Price]]*(IF(tbl_Inventory[[#This Row],[Premium?]]="Y",$P$4,$P$3)+1)</f>
        <v>1093.125</v>
      </c>
      <c r="I350" s="25" t="str">
        <f>IF(tbl_Inventory[[#This Row],[Num In Stock]]&lt;$P$5,"Y","")</f>
        <v/>
      </c>
      <c r="J350" s="26" t="str">
        <f>IF(AND(tbl_Inventory[[#This Row],[On Backorder]]="",tbl_Inventory[[#This Row],[Below Min]]="Y"),"Y","")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Row],[Reorder?]]="Y",_xlfn.XLOOKUP(tbl_Inventory[[#This Row],[Category]],tbl_ReorderQty[Category],tbl_ReorderQty[Quantity],0),0)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tbl_Inventory[[#This Row],[Cost Price]]*(IF(tbl_Inventory[[#This Row],[Premium?]]="Y",$P$4,$P$3)+1)</f>
        <v>191187.3125</v>
      </c>
      <c r="I351" s="25" t="str">
        <f>IF(tbl_Inventory[[#This Row],[Num In Stock]]&lt;$P$5,"Y","")</f>
        <v/>
      </c>
      <c r="J351" s="26" t="str">
        <f>IF(AND(tbl_Inventory[[#This Row],[On Backorder]]="",tbl_Inventory[[#This Row],[Below Min]]="Y"),"Y","")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Row],[Reorder?]]="Y",_xlfn.XLOOKUP(tbl_Inventory[[#This Row],[Category]],tbl_ReorderQty[Category],tbl_ReorderQty[Quantity],0),0)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tbl_Inventory[[#This Row],[Cost Price]]*(IF(tbl_Inventory[[#This Row],[Premium?]]="Y",$P$4,$P$3)+1)</f>
        <v>262.35000000000002</v>
      </c>
      <c r="I352" s="25" t="str">
        <f>IF(tbl_Inventory[[#This Row],[Num In Stock]]&lt;$P$5,"Y","")</f>
        <v/>
      </c>
      <c r="J352" s="26" t="str">
        <f>IF(AND(tbl_Inventory[[#This Row],[On Backorder]]="",tbl_Inventory[[#This Row],[Below Min]]="Y"),"Y","")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Row],[Reorder?]]="Y",_xlfn.XLOOKUP(tbl_Inventory[[#This Row],[Category]],tbl_ReorderQty[Category],tbl_ReorderQty[Quantity],0),0)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tbl_Inventory[[#This Row],[Cost Price]]*(IF(tbl_Inventory[[#This Row],[Premium?]]="Y",$P$4,$P$3)+1)</f>
        <v>13578.5</v>
      </c>
      <c r="I353" s="25" t="str">
        <f>IF(tbl_Inventory[[#This Row],[Num In Stock]]&lt;$P$5,"Y","")</f>
        <v/>
      </c>
      <c r="J353" s="26" t="str">
        <f>IF(AND(tbl_Inventory[[#This Row],[On Backorder]]="",tbl_Inventory[[#This Row],[Below Min]]="Y"),"Y","")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Row],[Reorder?]]="Y",_xlfn.XLOOKUP(tbl_Inventory[[#This Row],[Category]],tbl_ReorderQty[Category],tbl_ReorderQty[Quantity],0),0)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tbl_Inventory[[#This Row],[Cost Price]]*(IF(tbl_Inventory[[#This Row],[Premium?]]="Y",$P$4,$P$3)+1)</f>
        <v>50304.462</v>
      </c>
      <c r="I354" s="25" t="str">
        <f>IF(tbl_Inventory[[#This Row],[Num In Stock]]&lt;$P$5,"Y","")</f>
        <v/>
      </c>
      <c r="J354" s="26" t="str">
        <f>IF(AND(tbl_Inventory[[#This Row],[On Backorder]]="",tbl_Inventory[[#This Row],[Below Min]]="Y"),"Y","")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Row],[Reorder?]]="Y",_xlfn.XLOOKUP(tbl_Inventory[[#This Row],[Category]],tbl_ReorderQty[Category],tbl_ReorderQty[Quantity],0),0)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tbl_Inventory[[#This Row],[Cost Price]]*(IF(tbl_Inventory[[#This Row],[Premium?]]="Y",$P$4,$P$3)+1)</f>
        <v>23825.261999999999</v>
      </c>
      <c r="I355" s="25" t="str">
        <f>IF(tbl_Inventory[[#This Row],[Num In Stock]]&lt;$P$5,"Y","")</f>
        <v/>
      </c>
      <c r="J355" s="26" t="str">
        <f>IF(AND(tbl_Inventory[[#This Row],[On Backorder]]="",tbl_Inventory[[#This Row],[Below Min]]="Y"),"Y","")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Row],[Reorder?]]="Y",_xlfn.XLOOKUP(tbl_Inventory[[#This Row],[Category]],tbl_ReorderQty[Category],tbl_ReorderQty[Quantity],0),0)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tbl_Inventory[[#This Row],[Cost Price]]*(IF(tbl_Inventory[[#This Row],[Premium?]]="Y",$P$4,$P$3)+1)</f>
        <v>28043.625</v>
      </c>
      <c r="I356" s="25" t="str">
        <f>IF(tbl_Inventory[[#This Row],[Num In Stock]]&lt;$P$5,"Y","")</f>
        <v/>
      </c>
      <c r="J356" s="26" t="str">
        <f>IF(AND(tbl_Inventory[[#This Row],[On Backorder]]="",tbl_Inventory[[#This Row],[Below Min]]="Y"),"Y","")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Row],[Reorder?]]="Y",_xlfn.XLOOKUP(tbl_Inventory[[#This Row],[Category]],tbl_ReorderQty[Category],tbl_ReorderQty[Quantity],0),0)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tbl_Inventory[[#This Row],[Cost Price]]*(IF(tbl_Inventory[[#This Row],[Premium?]]="Y",$P$4,$P$3)+1)</f>
        <v>26641.125</v>
      </c>
      <c r="I357" s="25" t="str">
        <f>IF(tbl_Inventory[[#This Row],[Num In Stock]]&lt;$P$5,"Y","")</f>
        <v>Y</v>
      </c>
      <c r="J357" s="26" t="str">
        <f>IF(AND(tbl_Inventory[[#This Row],[On Backorder]]="",tbl_Inventory[[#This Row],[Below Min]]="Y"),"Y","")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Row],[Reorder?]]="Y",_xlfn.XLOOKUP(tbl_Inventory[[#This Row],[Category]],tbl_ReorderQty[Category],tbl_ReorderQty[Quantity],0),0)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tbl_Inventory[[#This Row],[Cost Price]]*(IF(tbl_Inventory[[#This Row],[Premium?]]="Y",$P$4,$P$3)+1)</f>
        <v>26473.182000000001</v>
      </c>
      <c r="I358" s="25" t="str">
        <f>IF(tbl_Inventory[[#This Row],[Num In Stock]]&lt;$P$5,"Y","")</f>
        <v>Y</v>
      </c>
      <c r="J358" s="26" t="str">
        <f>IF(AND(tbl_Inventory[[#This Row],[On Backorder]]="",tbl_Inventory[[#This Row],[Below Min]]="Y"),"Y","")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Row],[Reorder?]]="Y",_xlfn.XLOOKUP(tbl_Inventory[[#This Row],[Category]],tbl_ReorderQty[Category],tbl_ReorderQty[Quantity],0),0)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tbl_Inventory[[#This Row],[Cost Price]]*(IF(tbl_Inventory[[#This Row],[Premium?]]="Y",$P$4,$P$3)+1)</f>
        <v>37861.125</v>
      </c>
      <c r="I359" s="25" t="str">
        <f>IF(tbl_Inventory[[#This Row],[Num In Stock]]&lt;$P$5,"Y","")</f>
        <v/>
      </c>
      <c r="J359" s="26" t="str">
        <f>IF(AND(tbl_Inventory[[#This Row],[On Backorder]]="",tbl_Inventory[[#This Row],[Below Min]]="Y"),"Y","")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Row],[Reorder?]]="Y",_xlfn.XLOOKUP(tbl_Inventory[[#This Row],[Category]],tbl_ReorderQty[Category],tbl_ReorderQty[Quantity],0),0)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tbl_Inventory[[#This Row],[Cost Price]]*(IF(tbl_Inventory[[#This Row],[Premium?]]="Y",$P$4,$P$3)+1)</f>
        <v>39206.325999999994</v>
      </c>
      <c r="I360" s="25" t="str">
        <f>IF(tbl_Inventory[[#This Row],[Num In Stock]]&lt;$P$5,"Y","")</f>
        <v/>
      </c>
      <c r="J360" s="26" t="str">
        <f>IF(AND(tbl_Inventory[[#This Row],[On Backorder]]="",tbl_Inventory[[#This Row],[Below Min]]="Y"),"Y","")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Row],[Reorder?]]="Y",_xlfn.XLOOKUP(tbl_Inventory[[#This Row],[Category]],tbl_ReorderQty[Category],tbl_ReorderQty[Quantity],0),0)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tbl_Inventory[[#This Row],[Cost Price]]*(IF(tbl_Inventory[[#This Row],[Premium?]]="Y",$P$4,$P$3)+1)</f>
        <v>9467.125</v>
      </c>
      <c r="I361" s="25" t="str">
        <f>IF(tbl_Inventory[[#This Row],[Num In Stock]]&lt;$P$5,"Y","")</f>
        <v/>
      </c>
      <c r="J361" s="26" t="str">
        <f>IF(AND(tbl_Inventory[[#This Row],[On Backorder]]="",tbl_Inventory[[#This Row],[Below Min]]="Y"),"Y","")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Row],[Reorder?]]="Y",_xlfn.XLOOKUP(tbl_Inventory[[#This Row],[Category]],tbl_ReorderQty[Category],tbl_ReorderQty[Quantity],0),0)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tbl_Inventory[[#This Row],[Cost Price]]*(IF(tbl_Inventory[[#This Row],[Premium?]]="Y",$P$4,$P$3)+1)</f>
        <v>6743.4639999999999</v>
      </c>
      <c r="I362" s="25" t="str">
        <f>IF(tbl_Inventory[[#This Row],[Num In Stock]]&lt;$P$5,"Y","")</f>
        <v/>
      </c>
      <c r="J362" s="26" t="str">
        <f>IF(AND(tbl_Inventory[[#This Row],[On Backorder]]="",tbl_Inventory[[#This Row],[Below Min]]="Y"),"Y","")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Row],[Reorder?]]="Y",_xlfn.XLOOKUP(tbl_Inventory[[#This Row],[Category]],tbl_ReorderQty[Category],tbl_ReorderQty[Quantity],0),0)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tbl_Inventory[[#This Row],[Cost Price]]*(IF(tbl_Inventory[[#This Row],[Premium?]]="Y",$P$4,$P$3)+1)</f>
        <v>11653.375</v>
      </c>
      <c r="I363" s="25" t="str">
        <f>IF(tbl_Inventory[[#This Row],[Num In Stock]]&lt;$P$5,"Y","")</f>
        <v/>
      </c>
      <c r="J363" s="26" t="str">
        <f>IF(AND(tbl_Inventory[[#This Row],[On Backorder]]="",tbl_Inventory[[#This Row],[Below Min]]="Y"),"Y","")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Row],[Reorder?]]="Y",_xlfn.XLOOKUP(tbl_Inventory[[#This Row],[Category]],tbl_ReorderQty[Category],tbl_ReorderQty[Quantity],0),0)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tbl_Inventory[[#This Row],[Cost Price]]*(IF(tbl_Inventory[[#This Row],[Premium?]]="Y",$P$4,$P$3)+1)</f>
        <v>28593.5</v>
      </c>
      <c r="I364" s="25" t="str">
        <f>IF(tbl_Inventory[[#This Row],[Num In Stock]]&lt;$P$5,"Y","")</f>
        <v/>
      </c>
      <c r="J364" s="26" t="str">
        <f>IF(AND(tbl_Inventory[[#This Row],[On Backorder]]="",tbl_Inventory[[#This Row],[Below Min]]="Y"),"Y","")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Row],[Reorder?]]="Y",_xlfn.XLOOKUP(tbl_Inventory[[#This Row],[Category]],tbl_ReorderQty[Category],tbl_ReorderQty[Quantity],0),0)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tbl_Inventory[[#This Row],[Cost Price]]*(IF(tbl_Inventory[[#This Row],[Premium?]]="Y",$P$4,$P$3)+1)</f>
        <v>49525.425999999992</v>
      </c>
      <c r="I365" s="25" t="str">
        <f>IF(tbl_Inventory[[#This Row],[Num In Stock]]&lt;$P$5,"Y","")</f>
        <v>Y</v>
      </c>
      <c r="J365" s="26" t="str">
        <f>IF(AND(tbl_Inventory[[#This Row],[On Backorder]]="",tbl_Inventory[[#This Row],[Below Min]]="Y"),"Y","")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Row],[Reorder?]]="Y",_xlfn.XLOOKUP(tbl_Inventory[[#This Row],[Category]],tbl_ReorderQty[Category],tbl_ReorderQty[Quantity],0),0)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tbl_Inventory[[#This Row],[Cost Price]]*(IF(tbl_Inventory[[#This Row],[Premium?]]="Y",$P$4,$P$3)+1)</f>
        <v>40491.464</v>
      </c>
      <c r="I366" s="25" t="str">
        <f>IF(tbl_Inventory[[#This Row],[Num In Stock]]&lt;$P$5,"Y","")</f>
        <v>Y</v>
      </c>
      <c r="J366" s="26" t="str">
        <f>IF(AND(tbl_Inventory[[#This Row],[On Backorder]]="",tbl_Inventory[[#This Row],[Below Min]]="Y"),"Y","")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Row],[Reorder?]]="Y",_xlfn.XLOOKUP(tbl_Inventory[[#This Row],[Category]],tbl_ReorderQty[Category],tbl_ReorderQty[Quantity],0),0)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tbl_Inventory[[#This Row],[Cost Price]]*(IF(tbl_Inventory[[#This Row],[Premium?]]="Y",$P$4,$P$3)+1)</f>
        <v>3143.4375</v>
      </c>
      <c r="I367" s="25" t="str">
        <f>IF(tbl_Inventory[[#This Row],[Num In Stock]]&lt;$P$5,"Y","")</f>
        <v/>
      </c>
      <c r="J367" s="26" t="str">
        <f>IF(AND(tbl_Inventory[[#This Row],[On Backorder]]="",tbl_Inventory[[#This Row],[Below Min]]="Y"),"Y","")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Row],[Reorder?]]="Y",_xlfn.XLOOKUP(tbl_Inventory[[#This Row],[Category]],tbl_ReorderQty[Category],tbl_ReorderQty[Quantity],0),0)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tbl_Inventory[[#This Row],[Cost Price]]*(IF(tbl_Inventory[[#This Row],[Premium?]]="Y",$P$4,$P$3)+1)</f>
        <v>3457.8129999999996</v>
      </c>
      <c r="I368" s="25" t="str">
        <f>IF(tbl_Inventory[[#This Row],[Num In Stock]]&lt;$P$5,"Y","")</f>
        <v/>
      </c>
      <c r="J368" s="26" t="str">
        <f>IF(AND(tbl_Inventory[[#This Row],[On Backorder]]="",tbl_Inventory[[#This Row],[Below Min]]="Y"),"Y","")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Row],[Reorder?]]="Y",_xlfn.XLOOKUP(tbl_Inventory[[#This Row],[Category]],tbl_ReorderQty[Category],tbl_ReorderQty[Quantity],0),0)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tbl_Inventory[[#This Row],[Cost Price]]*(IF(tbl_Inventory[[#This Row],[Premium?]]="Y",$P$4,$P$3)+1)</f>
        <v>2618.4375</v>
      </c>
      <c r="I369" s="25" t="str">
        <f>IF(tbl_Inventory[[#This Row],[Num In Stock]]&lt;$P$5,"Y","")</f>
        <v/>
      </c>
      <c r="J369" s="26" t="str">
        <f>IF(AND(tbl_Inventory[[#This Row],[On Backorder]]="",tbl_Inventory[[#This Row],[Below Min]]="Y"),"Y","")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Row],[Reorder?]]="Y",_xlfn.XLOOKUP(tbl_Inventory[[#This Row],[Category]],tbl_ReorderQty[Category],tbl_ReorderQty[Quantity],0),0)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tbl_Inventory[[#This Row],[Cost Price]]*(IF(tbl_Inventory[[#This Row],[Premium?]]="Y",$P$4,$P$3)+1)</f>
        <v>5603.625</v>
      </c>
      <c r="I370" s="25" t="str">
        <f>IF(tbl_Inventory[[#This Row],[Num In Stock]]&lt;$P$5,"Y","")</f>
        <v/>
      </c>
      <c r="J370" s="26" t="str">
        <f>IF(AND(tbl_Inventory[[#This Row],[On Backorder]]="",tbl_Inventory[[#This Row],[Below Min]]="Y"),"Y","")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Row],[Reorder?]]="Y",_xlfn.XLOOKUP(tbl_Inventory[[#This Row],[Category]],tbl_ReorderQty[Category],tbl_ReorderQty[Quantity],0),0)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tbl_Inventory[[#This Row],[Cost Price]]*(IF(tbl_Inventory[[#This Row],[Premium?]]="Y",$P$4,$P$3)+1)</f>
        <v>14705.8125</v>
      </c>
      <c r="I371" s="25" t="str">
        <f>IF(tbl_Inventory[[#This Row],[Num In Stock]]&lt;$P$5,"Y","")</f>
        <v>Y</v>
      </c>
      <c r="J371" s="26" t="str">
        <f>IF(AND(tbl_Inventory[[#This Row],[On Backorder]]="",tbl_Inventory[[#This Row],[Below Min]]="Y"),"Y","")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Row],[Reorder?]]="Y",_xlfn.XLOOKUP(tbl_Inventory[[#This Row],[Category]],tbl_ReorderQty[Category],tbl_ReorderQty[Quantity],0),0)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tbl_Inventory[[#This Row],[Cost Price]]*(IF(tbl_Inventory[[#This Row],[Premium?]]="Y",$P$4,$P$3)+1)</f>
        <v>5220.143</v>
      </c>
      <c r="I372" s="25" t="str">
        <f>IF(tbl_Inventory[[#This Row],[Num In Stock]]&lt;$P$5,"Y","")</f>
        <v/>
      </c>
      <c r="J372" s="26" t="str">
        <f>IF(AND(tbl_Inventory[[#This Row],[On Backorder]]="",tbl_Inventory[[#This Row],[Below Min]]="Y"),"Y","")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Row],[Reorder?]]="Y",_xlfn.XLOOKUP(tbl_Inventory[[#This Row],[Category]],tbl_ReorderQty[Category],tbl_ReorderQty[Quantity],0),0)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tbl_Inventory[[#This Row],[Cost Price]]*(IF(tbl_Inventory[[#This Row],[Premium?]]="Y",$P$4,$P$3)+1)</f>
        <v>4283.5</v>
      </c>
      <c r="I373" s="25" t="str">
        <f>IF(tbl_Inventory[[#This Row],[Num In Stock]]&lt;$P$5,"Y","")</f>
        <v>Y</v>
      </c>
      <c r="J373" s="26" t="str">
        <f>IF(AND(tbl_Inventory[[#This Row],[On Backorder]]="",tbl_Inventory[[#This Row],[Below Min]]="Y"),"Y","")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Row],[Reorder?]]="Y",_xlfn.XLOOKUP(tbl_Inventory[[#This Row],[Category]],tbl_ReorderQty[Category],tbl_ReorderQty[Quantity],0),0)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tbl_Inventory[[#This Row],[Cost Price]]*(IF(tbl_Inventory[[#This Row],[Premium?]]="Y",$P$4,$P$3)+1)</f>
        <v>7275.7619999999988</v>
      </c>
      <c r="I374" s="25" t="str">
        <f>IF(tbl_Inventory[[#This Row],[Num In Stock]]&lt;$P$5,"Y","")</f>
        <v/>
      </c>
      <c r="J374" s="26" t="str">
        <f>IF(AND(tbl_Inventory[[#This Row],[On Backorder]]="",tbl_Inventory[[#This Row],[Below Min]]="Y"),"Y","")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Row],[Reorder?]]="Y",_xlfn.XLOOKUP(tbl_Inventory[[#This Row],[Category]],tbl_ReorderQty[Category],tbl_ReorderQty[Quantity],0),0)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tbl_Inventory[[#This Row],[Cost Price]]*(IF(tbl_Inventory[[#This Row],[Premium?]]="Y",$P$4,$P$3)+1)</f>
        <v>3465.837</v>
      </c>
      <c r="I375" s="25" t="str">
        <f>IF(tbl_Inventory[[#This Row],[Num In Stock]]&lt;$P$5,"Y","")</f>
        <v/>
      </c>
      <c r="J375" s="26" t="str">
        <f>IF(AND(tbl_Inventory[[#This Row],[On Backorder]]="",tbl_Inventory[[#This Row],[Below Min]]="Y"),"Y","")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Row],[Reorder?]]="Y",_xlfn.XLOOKUP(tbl_Inventory[[#This Row],[Category]],tbl_ReorderQty[Category],tbl_ReorderQty[Quantity],0),0)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tbl_Inventory[[#This Row],[Cost Price]]*(IF(tbl_Inventory[[#This Row],[Premium?]]="Y",$P$4,$P$3)+1)</f>
        <v>367.8125</v>
      </c>
      <c r="I376" s="25" t="str">
        <f>IF(tbl_Inventory[[#This Row],[Num In Stock]]&lt;$P$5,"Y","")</f>
        <v/>
      </c>
      <c r="J376" s="26" t="str">
        <f>IF(AND(tbl_Inventory[[#This Row],[On Backorder]]="",tbl_Inventory[[#This Row],[Below Min]]="Y"),"Y","")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Row],[Reorder?]]="Y",_xlfn.XLOOKUP(tbl_Inventory[[#This Row],[Category]],tbl_ReorderQty[Category],tbl_ReorderQty[Quantity],0),0)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tbl_Inventory[[#This Row],[Cost Price]]*(IF(tbl_Inventory[[#This Row],[Premium?]]="Y",$P$4,$P$3)+1)</f>
        <v>47.400599999999997</v>
      </c>
      <c r="I377" s="25" t="str">
        <f>IF(tbl_Inventory[[#This Row],[Num In Stock]]&lt;$P$5,"Y","")</f>
        <v/>
      </c>
      <c r="J377" s="26" t="str">
        <f>IF(AND(tbl_Inventory[[#This Row],[On Backorder]]="",tbl_Inventory[[#This Row],[Below Min]]="Y"),"Y","")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Row],[Reorder?]]="Y",_xlfn.XLOOKUP(tbl_Inventory[[#This Row],[Category]],tbl_ReorderQty[Category],tbl_ReorderQty[Quantity],0),0)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tbl_Inventory[[#This Row],[Cost Price]]*(IF(tbl_Inventory[[#This Row],[Premium?]]="Y",$P$4,$P$3)+1)</f>
        <v>52.162499999999994</v>
      </c>
      <c r="I378" s="25" t="str">
        <f>IF(tbl_Inventory[[#This Row],[Num In Stock]]&lt;$P$5,"Y","")</f>
        <v/>
      </c>
      <c r="J378" s="26" t="str">
        <f>IF(AND(tbl_Inventory[[#This Row],[On Backorder]]="",tbl_Inventory[[#This Row],[Below Min]]="Y"),"Y","")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Row],[Reorder?]]="Y",_xlfn.XLOOKUP(tbl_Inventory[[#This Row],[Category]],tbl_ReorderQty[Category],tbl_ReorderQty[Quantity],0),0)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tbl_Inventory[[#This Row],[Cost Price]]*(IF(tbl_Inventory[[#This Row],[Premium?]]="Y",$P$4,$P$3)+1)</f>
        <v>52.162499999999994</v>
      </c>
      <c r="I379" s="25" t="str">
        <f>IF(tbl_Inventory[[#This Row],[Num In Stock]]&lt;$P$5,"Y","")</f>
        <v/>
      </c>
      <c r="J379" s="26" t="str">
        <f>IF(AND(tbl_Inventory[[#This Row],[On Backorder]]="",tbl_Inventory[[#This Row],[Below Min]]="Y"),"Y","")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Row],[Reorder?]]="Y",_xlfn.XLOOKUP(tbl_Inventory[[#This Row],[Category]],tbl_ReorderQty[Category],tbl_ReorderQty[Quantity],0),0)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tbl_Inventory[[#This Row],[Cost Price]]*(IF(tbl_Inventory[[#This Row],[Premium?]]="Y",$P$4,$P$3)+1)</f>
        <v>48.320999999999998</v>
      </c>
      <c r="I380" s="25" t="str">
        <f>IF(tbl_Inventory[[#This Row],[Num In Stock]]&lt;$P$5,"Y","")</f>
        <v/>
      </c>
      <c r="J380" s="26" t="str">
        <f>IF(AND(tbl_Inventory[[#This Row],[On Backorder]]="",tbl_Inventory[[#This Row],[Below Min]]="Y"),"Y","")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Row],[Reorder?]]="Y",_xlfn.XLOOKUP(tbl_Inventory[[#This Row],[Category]],tbl_ReorderQty[Category],tbl_ReorderQty[Quantity],0),0)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tbl_Inventory[[#This Row],[Cost Price]]*(IF(tbl_Inventory[[#This Row],[Premium?]]="Y",$P$4,$P$3)+1)</f>
        <v>40.497599999999998</v>
      </c>
      <c r="I381" s="25" t="str">
        <f>IF(tbl_Inventory[[#This Row],[Num In Stock]]&lt;$P$5,"Y","")</f>
        <v/>
      </c>
      <c r="J381" s="26" t="str">
        <f>IF(AND(tbl_Inventory[[#This Row],[On Backorder]]="",tbl_Inventory[[#This Row],[Below Min]]="Y"),"Y","")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Row],[Reorder?]]="Y",_xlfn.XLOOKUP(tbl_Inventory[[#This Row],[Category]],tbl_ReorderQty[Category],tbl_ReorderQty[Quantity],0),0)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tbl_Inventory[[#This Row],[Cost Price]]*(IF(tbl_Inventory[[#This Row],[Premium?]]="Y",$P$4,$P$3)+1)</f>
        <v>130.095</v>
      </c>
      <c r="I382" s="25" t="str">
        <f>IF(tbl_Inventory[[#This Row],[Num In Stock]]&lt;$P$5,"Y","")</f>
        <v>Y</v>
      </c>
      <c r="J382" s="26" t="str">
        <f>IF(AND(tbl_Inventory[[#This Row],[On Backorder]]="",tbl_Inventory[[#This Row],[Below Min]]="Y"),"Y","")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Row],[Reorder?]]="Y",_xlfn.XLOOKUP(tbl_Inventory[[#This Row],[Category]],tbl_ReorderQty[Category],tbl_ReorderQty[Quantity],0),0)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tbl_Inventory[[#This Row],[Cost Price]]*(IF(tbl_Inventory[[#This Row],[Premium?]]="Y",$P$4,$P$3)+1)</f>
        <v>106.8625</v>
      </c>
      <c r="I383" s="25" t="str">
        <f>IF(tbl_Inventory[[#This Row],[Num In Stock]]&lt;$P$5,"Y","")</f>
        <v/>
      </c>
      <c r="J383" s="26" t="str">
        <f>IF(AND(tbl_Inventory[[#This Row],[On Backorder]]="",tbl_Inventory[[#This Row],[Below Min]]="Y"),"Y","")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Row],[Reorder?]]="Y",_xlfn.XLOOKUP(tbl_Inventory[[#This Row],[Category]],tbl_ReorderQty[Category],tbl_ReorderQty[Quantity],0),0)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tbl_Inventory[[#This Row],[Cost Price]]*(IF(tbl_Inventory[[#This Row],[Premium?]]="Y",$P$4,$P$3)+1)</f>
        <v>63</v>
      </c>
      <c r="I384" s="25" t="str">
        <f>IF(tbl_Inventory[[#This Row],[Num In Stock]]&lt;$P$5,"Y","")</f>
        <v>Y</v>
      </c>
      <c r="J384" s="26" t="str">
        <f>IF(AND(tbl_Inventory[[#This Row],[On Backorder]]="",tbl_Inventory[[#This Row],[Below Min]]="Y"),"Y","")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Row],[Reorder?]]="Y",_xlfn.XLOOKUP(tbl_Inventory[[#This Row],[Category]],tbl_ReorderQty[Category],tbl_ReorderQty[Quantity],0),0)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tbl_Inventory[[#This Row],[Cost Price]]*(IF(tbl_Inventory[[#This Row],[Premium?]]="Y",$P$4,$P$3)+1)</f>
        <v>99.375</v>
      </c>
      <c r="I385" s="25" t="str">
        <f>IF(tbl_Inventory[[#This Row],[Num In Stock]]&lt;$P$5,"Y","")</f>
        <v>Y</v>
      </c>
      <c r="J385" s="26" t="str">
        <f>IF(AND(tbl_Inventory[[#This Row],[On Backorder]]="",tbl_Inventory[[#This Row],[Below Min]]="Y"),"Y","")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Row],[Reorder?]]="Y",_xlfn.XLOOKUP(tbl_Inventory[[#This Row],[Category]],tbl_ReorderQty[Category],tbl_ReorderQty[Quantity],0),0)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tbl_Inventory[[#This Row],[Cost Price]]*(IF(tbl_Inventory[[#This Row],[Premium?]]="Y",$P$4,$P$3)+1)</f>
        <v>21.675000000000001</v>
      </c>
      <c r="I386" s="25" t="str">
        <f>IF(tbl_Inventory[[#This Row],[Num In Stock]]&lt;$P$5,"Y","")</f>
        <v/>
      </c>
      <c r="J386" s="26" t="str">
        <f>IF(AND(tbl_Inventory[[#This Row],[On Backorder]]="",tbl_Inventory[[#This Row],[Below Min]]="Y"),"Y","")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Row],[Reorder?]]="Y",_xlfn.XLOOKUP(tbl_Inventory[[#This Row],[Category]],tbl_ReorderQty[Category],tbl_ReorderQty[Quantity],0),0)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tbl_Inventory[[#This Row],[Cost Price]]*(IF(tbl_Inventory[[#This Row],[Premium?]]="Y",$P$4,$P$3)+1)</f>
        <v>48.781199999999998</v>
      </c>
      <c r="I387" s="25" t="str">
        <f>IF(tbl_Inventory[[#This Row],[Num In Stock]]&lt;$P$5,"Y","")</f>
        <v/>
      </c>
      <c r="J387" s="26" t="str">
        <f>IF(AND(tbl_Inventory[[#This Row],[On Backorder]]="",tbl_Inventory[[#This Row],[Below Min]]="Y"),"Y","")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Row],[Reorder?]]="Y",_xlfn.XLOOKUP(tbl_Inventory[[#This Row],[Category]],tbl_ReorderQty[Category],tbl_ReorderQty[Quantity],0),0)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tbl_Inventory[[#This Row],[Cost Price]]*(IF(tbl_Inventory[[#This Row],[Premium?]]="Y",$P$4,$P$3)+1)</f>
        <v>22.3125</v>
      </c>
      <c r="I388" s="25" t="str">
        <f>IF(tbl_Inventory[[#This Row],[Num In Stock]]&lt;$P$5,"Y","")</f>
        <v/>
      </c>
      <c r="J388" s="26" t="str">
        <f>IF(AND(tbl_Inventory[[#This Row],[On Backorder]]="",tbl_Inventory[[#This Row],[Below Min]]="Y"),"Y","")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Row],[Reorder?]]="Y",_xlfn.XLOOKUP(tbl_Inventory[[#This Row],[Category]],tbl_ReorderQty[Category],tbl_ReorderQty[Quantity],0),0)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tbl_Inventory[[#This Row],[Cost Price]]*(IF(tbl_Inventory[[#This Row],[Premium?]]="Y",$P$4,$P$3)+1)</f>
        <v>200.54099999999997</v>
      </c>
      <c r="I389" s="25" t="str">
        <f>IF(tbl_Inventory[[#This Row],[Num In Stock]]&lt;$P$5,"Y","")</f>
        <v/>
      </c>
      <c r="J389" s="26" t="str">
        <f>IF(AND(tbl_Inventory[[#This Row],[On Backorder]]="",tbl_Inventory[[#This Row],[Below Min]]="Y"),"Y","")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Row],[Reorder?]]="Y",_xlfn.XLOOKUP(tbl_Inventory[[#This Row],[Category]],tbl_ReorderQty[Category],tbl_ReorderQty[Quantity],0),0)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tbl_Inventory[[#This Row],[Cost Price]]*(IF(tbl_Inventory[[#This Row],[Premium?]]="Y",$P$4,$P$3)+1)</f>
        <v>170.982</v>
      </c>
      <c r="I390" s="25" t="str">
        <f>IF(tbl_Inventory[[#This Row],[Num In Stock]]&lt;$P$5,"Y","")</f>
        <v>Y</v>
      </c>
      <c r="J390" s="26" t="str">
        <f>IF(AND(tbl_Inventory[[#This Row],[On Backorder]]="",tbl_Inventory[[#This Row],[Below Min]]="Y"),"Y","")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Row],[Reorder?]]="Y",_xlfn.XLOOKUP(tbl_Inventory[[#This Row],[Category]],tbl_ReorderQty[Category],tbl_ReorderQty[Quantity],0),0)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tbl_Inventory[[#This Row],[Cost Price]]*(IF(tbl_Inventory[[#This Row],[Premium?]]="Y",$P$4,$P$3)+1)</f>
        <v>170.982</v>
      </c>
      <c r="I391" s="25" t="str">
        <f>IF(tbl_Inventory[[#This Row],[Num In Stock]]&lt;$P$5,"Y","")</f>
        <v>Y</v>
      </c>
      <c r="J391" s="26" t="str">
        <f>IF(AND(tbl_Inventory[[#This Row],[On Backorder]]="",tbl_Inventory[[#This Row],[Below Min]]="Y"),"Y","")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Row],[Reorder?]]="Y",_xlfn.XLOOKUP(tbl_Inventory[[#This Row],[Category]],tbl_ReorderQty[Category],tbl_ReorderQty[Quantity],0),0)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tbl_Inventory[[#This Row],[Cost Price]]*(IF(tbl_Inventory[[#This Row],[Premium?]]="Y",$P$4,$P$3)+1)</f>
        <v>14.1625</v>
      </c>
      <c r="I392" s="25" t="str">
        <f>IF(tbl_Inventory[[#This Row],[Num In Stock]]&lt;$P$5,"Y","")</f>
        <v/>
      </c>
      <c r="J392" s="26" t="str">
        <f>IF(AND(tbl_Inventory[[#This Row],[On Backorder]]="",tbl_Inventory[[#This Row],[Below Min]]="Y"),"Y","")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Row],[Reorder?]]="Y",_xlfn.XLOOKUP(tbl_Inventory[[#This Row],[Category]],tbl_ReorderQty[Category],tbl_ReorderQty[Quantity],0),0)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tbl_Inventory[[#This Row],[Cost Price]]*(IF(tbl_Inventory[[#This Row],[Premium?]]="Y",$P$4,$P$3)+1)</f>
        <v>20.862399999999997</v>
      </c>
      <c r="I393" s="25" t="str">
        <f>IF(tbl_Inventory[[#This Row],[Num In Stock]]&lt;$P$5,"Y","")</f>
        <v/>
      </c>
      <c r="J393" s="26" t="str">
        <f>IF(AND(tbl_Inventory[[#This Row],[On Backorder]]="",tbl_Inventory[[#This Row],[Below Min]]="Y"),"Y","")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Row],[Reorder?]]="Y",_xlfn.XLOOKUP(tbl_Inventory[[#This Row],[Category]],tbl_ReorderQty[Category],tbl_ReorderQty[Quantity],0),0)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tbl_Inventory[[#This Row],[Cost Price]]*(IF(tbl_Inventory[[#This Row],[Premium?]]="Y",$P$4,$P$3)+1)</f>
        <v>95.0608</v>
      </c>
      <c r="I394" s="25" t="str">
        <f>IF(tbl_Inventory[[#This Row],[Num In Stock]]&lt;$P$5,"Y","")</f>
        <v/>
      </c>
      <c r="J394" s="26" t="str">
        <f>IF(AND(tbl_Inventory[[#This Row],[On Backorder]]="",tbl_Inventory[[#This Row],[Below Min]]="Y"),"Y","")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Row],[Reorder?]]="Y",_xlfn.XLOOKUP(tbl_Inventory[[#This Row],[Category]],tbl_ReorderQty[Category],tbl_ReorderQty[Quantity],0),0)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tbl_Inventory[[#This Row],[Cost Price]]*(IF(tbl_Inventory[[#This Row],[Premium?]]="Y",$P$4,$P$3)+1)</f>
        <v>10689.442999999999</v>
      </c>
      <c r="I395" s="25" t="str">
        <f>IF(tbl_Inventory[[#This Row],[Num In Stock]]&lt;$P$5,"Y","")</f>
        <v/>
      </c>
      <c r="J395" s="26" t="str">
        <f>IF(AND(tbl_Inventory[[#This Row],[On Backorder]]="",tbl_Inventory[[#This Row],[Below Min]]="Y"),"Y","")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Row],[Reorder?]]="Y",_xlfn.XLOOKUP(tbl_Inventory[[#This Row],[Category]],tbl_ReorderQty[Category],tbl_ReorderQty[Quantity],0),0)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tbl_Inventory[[#This Row],[Cost Price]]*(IF(tbl_Inventory[[#This Row],[Premium?]]="Y",$P$4,$P$3)+1)</f>
        <v>13.369399999999999</v>
      </c>
      <c r="I396" s="25" t="str">
        <f>IF(tbl_Inventory[[#This Row],[Num In Stock]]&lt;$P$5,"Y","")</f>
        <v/>
      </c>
      <c r="J396" s="26" t="str">
        <f>IF(AND(tbl_Inventory[[#This Row],[On Backorder]]="",tbl_Inventory[[#This Row],[Below Min]]="Y"),"Y","")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Row],[Reorder?]]="Y",_xlfn.XLOOKUP(tbl_Inventory[[#This Row],[Category]],tbl_ReorderQty[Category],tbl_ReorderQty[Quantity],0),0)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tbl_Inventory[[#This Row],[Cost Price]]*(IF(tbl_Inventory[[#This Row],[Premium?]]="Y",$P$4,$P$3)+1)</f>
        <v>80.995199999999997</v>
      </c>
      <c r="I397" s="25" t="str">
        <f>IF(tbl_Inventory[[#This Row],[Num In Stock]]&lt;$P$5,"Y","")</f>
        <v/>
      </c>
      <c r="J397" s="26" t="str">
        <f>IF(AND(tbl_Inventory[[#This Row],[On Backorder]]="",tbl_Inventory[[#This Row],[Below Min]]="Y"),"Y","")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Row],[Reorder?]]="Y",_xlfn.XLOOKUP(tbl_Inventory[[#This Row],[Category]],tbl_ReorderQty[Category],tbl_ReorderQty[Quantity],0),0)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tbl_Inventory[[#This Row],[Cost Price]]*(IF(tbl_Inventory[[#This Row],[Premium?]]="Y",$P$4,$P$3)+1)</f>
        <v>114.39999999999999</v>
      </c>
      <c r="I398" s="25" t="str">
        <f>IF(tbl_Inventory[[#This Row],[Num In Stock]]&lt;$P$5,"Y","")</f>
        <v>Y</v>
      </c>
      <c r="J398" s="26" t="str">
        <f>IF(AND(tbl_Inventory[[#This Row],[On Backorder]]="",tbl_Inventory[[#This Row],[Below Min]]="Y"),"Y","")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Row],[Reorder?]]="Y",_xlfn.XLOOKUP(tbl_Inventory[[#This Row],[Category]],tbl_ReorderQty[Category],tbl_ReorderQty[Quantity],0),0)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tbl_Inventory[[#This Row],[Cost Price]]*(IF(tbl_Inventory[[#This Row],[Premium?]]="Y",$P$4,$P$3)+1)</f>
        <v>82.552799999999991</v>
      </c>
      <c r="I399" s="25" t="str">
        <f>IF(tbl_Inventory[[#This Row],[Num In Stock]]&lt;$P$5,"Y","")</f>
        <v/>
      </c>
      <c r="J399" s="26" t="str">
        <f>IF(AND(tbl_Inventory[[#This Row],[On Backorder]]="",tbl_Inventory[[#This Row],[Below Min]]="Y"),"Y","")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Row],[Reorder?]]="Y",_xlfn.XLOOKUP(tbl_Inventory[[#This Row],[Category]],tbl_ReorderQty[Category],tbl_ReorderQty[Quantity],0),0)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tbl_Inventory[[#This Row],[Cost Price]]*(IF(tbl_Inventory[[#This Row],[Premium?]]="Y",$P$4,$P$3)+1)</f>
        <v>117.69999999999999</v>
      </c>
      <c r="I400" s="25" t="str">
        <f>IF(tbl_Inventory[[#This Row],[Num In Stock]]&lt;$P$5,"Y","")</f>
        <v/>
      </c>
      <c r="J400" s="26" t="str">
        <f>IF(AND(tbl_Inventory[[#This Row],[On Backorder]]="",tbl_Inventory[[#This Row],[Below Min]]="Y"),"Y","")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Row],[Reorder?]]="Y",_xlfn.XLOOKUP(tbl_Inventory[[#This Row],[Category]],tbl_ReorderQty[Category],tbl_ReorderQty[Quantity],0),0)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tbl_Inventory[[#This Row],[Cost Price]]*(IF(tbl_Inventory[[#This Row],[Premium?]]="Y",$P$4,$P$3)+1)</f>
        <v>107.99359999999999</v>
      </c>
      <c r="I401" s="25" t="str">
        <f>IF(tbl_Inventory[[#This Row],[Num In Stock]]&lt;$P$5,"Y","")</f>
        <v/>
      </c>
      <c r="J401" s="26" t="str">
        <f>IF(AND(tbl_Inventory[[#This Row],[On Backorder]]="",tbl_Inventory[[#This Row],[Below Min]]="Y"),"Y","")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Row],[Reorder?]]="Y",_xlfn.XLOOKUP(tbl_Inventory[[#This Row],[Category]],tbl_ReorderQty[Category],tbl_ReorderQty[Quantity],0),0)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tbl_Inventory[[#This Row],[Cost Price]]*(IF(tbl_Inventory[[#This Row],[Premium?]]="Y",$P$4,$P$3)+1)</f>
        <v>167.72519999999997</v>
      </c>
      <c r="I402" s="25" t="str">
        <f>IF(tbl_Inventory[[#This Row],[Num In Stock]]&lt;$P$5,"Y","")</f>
        <v/>
      </c>
      <c r="J402" s="26" t="str">
        <f>IF(AND(tbl_Inventory[[#This Row],[On Backorder]]="",tbl_Inventory[[#This Row],[Below Min]]="Y"),"Y","")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Row],[Reorder?]]="Y",_xlfn.XLOOKUP(tbl_Inventory[[#This Row],[Category]],tbl_ReorderQty[Category],tbl_ReorderQty[Quantity],0),0)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tbl_Inventory[[#This Row],[Cost Price]]*(IF(tbl_Inventory[[#This Row],[Premium?]]="Y",$P$4,$P$3)+1)</f>
        <v>105.82499999999999</v>
      </c>
      <c r="I403" s="25" t="str">
        <f>IF(tbl_Inventory[[#This Row],[Num In Stock]]&lt;$P$5,"Y","")</f>
        <v>Y</v>
      </c>
      <c r="J403" s="26" t="str">
        <f>IF(AND(tbl_Inventory[[#This Row],[On Backorder]]="",tbl_Inventory[[#This Row],[Below Min]]="Y"),"Y","")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Row],[Reorder?]]="Y",_xlfn.XLOOKUP(tbl_Inventory[[#This Row],[Category]],tbl_ReorderQty[Category],tbl_ReorderQty[Quantity],0),0)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tbl_Inventory[[#This Row],[Cost Price]]*(IF(tbl_Inventory[[#This Row],[Premium?]]="Y",$P$4,$P$3)+1)</f>
        <v>88.358399999999989</v>
      </c>
      <c r="I404" s="25" t="str">
        <f>IF(tbl_Inventory[[#This Row],[Num In Stock]]&lt;$P$5,"Y","")</f>
        <v>Y</v>
      </c>
      <c r="J404" s="26" t="str">
        <f>IF(AND(tbl_Inventory[[#This Row],[On Backorder]]="",tbl_Inventory[[#This Row],[Below Min]]="Y"),"Y","")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Row],[Reorder?]]="Y",_xlfn.XLOOKUP(tbl_Inventory[[#This Row],[Category]],tbl_ReorderQty[Category],tbl_ReorderQty[Quantity],0),0)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tbl_Inventory[[#This Row],[Cost Price]]*(IF(tbl_Inventory[[#This Row],[Premium?]]="Y",$P$4,$P$3)+1)</f>
        <v>139.125</v>
      </c>
      <c r="I405" s="25" t="str">
        <f>IF(tbl_Inventory[[#This Row],[Num In Stock]]&lt;$P$5,"Y","")</f>
        <v>Y</v>
      </c>
      <c r="J405" s="26" t="str">
        <f>IF(AND(tbl_Inventory[[#This Row],[On Backorder]]="",tbl_Inventory[[#This Row],[Below Min]]="Y"),"Y","")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Row],[Reorder?]]="Y",_xlfn.XLOOKUP(tbl_Inventory[[#This Row],[Category]],tbl_ReorderQty[Category],tbl_ReorderQty[Quantity],0),0)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tbl_Inventory[[#This Row],[Cost Price]]*(IF(tbl_Inventory[[#This Row],[Premium?]]="Y",$P$4,$P$3)+1)</f>
        <v>66.197999999999993</v>
      </c>
      <c r="I406" s="25" t="str">
        <f>IF(tbl_Inventory[[#This Row],[Num In Stock]]&lt;$P$5,"Y","")</f>
        <v>Y</v>
      </c>
      <c r="J406" s="26" t="str">
        <f>IF(AND(tbl_Inventory[[#This Row],[On Backorder]]="",tbl_Inventory[[#This Row],[Below Min]]="Y"),"Y","")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Row],[Reorder?]]="Y",_xlfn.XLOOKUP(tbl_Inventory[[#This Row],[Category]],tbl_ReorderQty[Category],tbl_ReorderQty[Quantity],0),0)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tbl_Inventory[[#This Row],[Cost Price]]*(IF(tbl_Inventory[[#This Row],[Premium?]]="Y",$P$4,$P$3)+1)</f>
        <v>1870.3125</v>
      </c>
      <c r="I407" s="25" t="str">
        <f>IF(tbl_Inventory[[#This Row],[Num In Stock]]&lt;$P$5,"Y","")</f>
        <v/>
      </c>
      <c r="J407" s="26" t="str">
        <f>IF(AND(tbl_Inventory[[#This Row],[On Backorder]]="",tbl_Inventory[[#This Row],[Below Min]]="Y"),"Y","")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Row],[Reorder?]]="Y",_xlfn.XLOOKUP(tbl_Inventory[[#This Row],[Category]],tbl_ReorderQty[Category],tbl_ReorderQty[Quantity],0),0)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tbl_Inventory[[#This Row],[Cost Price]]*(IF(tbl_Inventory[[#This Row],[Premium?]]="Y",$P$4,$P$3)+1)</f>
        <v>7280.875</v>
      </c>
      <c r="I408" s="25" t="str">
        <f>IF(tbl_Inventory[[#This Row],[Num In Stock]]&lt;$P$5,"Y","")</f>
        <v/>
      </c>
      <c r="J408" s="26" t="str">
        <f>IF(AND(tbl_Inventory[[#This Row],[On Backorder]]="",tbl_Inventory[[#This Row],[Below Min]]="Y"),"Y","")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Row],[Reorder?]]="Y",_xlfn.XLOOKUP(tbl_Inventory[[#This Row],[Category]],tbl_ReorderQty[Category],tbl_ReorderQty[Quantity],0),0)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tbl_Inventory[[#This Row],[Cost Price]]*(IF(tbl_Inventory[[#This Row],[Premium?]]="Y",$P$4,$P$3)+1)</f>
        <v>1409.8125</v>
      </c>
      <c r="I409" s="25" t="str">
        <f>IF(tbl_Inventory[[#This Row],[Num In Stock]]&lt;$P$5,"Y","")</f>
        <v/>
      </c>
      <c r="J409" s="26" t="str">
        <f>IF(AND(tbl_Inventory[[#This Row],[On Backorder]]="",tbl_Inventory[[#This Row],[Below Min]]="Y"),"Y","")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Row],[Reorder?]]="Y",_xlfn.XLOOKUP(tbl_Inventory[[#This Row],[Category]],tbl_ReorderQty[Category],tbl_ReorderQty[Quantity],0),0)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tbl_Inventory[[#This Row],[Cost Price]]*(IF(tbl_Inventory[[#This Row],[Premium?]]="Y",$P$4,$P$3)+1)</f>
        <v>1437.1875</v>
      </c>
      <c r="I410" s="25" t="str">
        <f>IF(tbl_Inventory[[#This Row],[Num In Stock]]&lt;$P$5,"Y","")</f>
        <v>Y</v>
      </c>
      <c r="J410" s="26" t="str">
        <f>IF(AND(tbl_Inventory[[#This Row],[On Backorder]]="",tbl_Inventory[[#This Row],[Below Min]]="Y"),"Y","")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Row],[Reorder?]]="Y",_xlfn.XLOOKUP(tbl_Inventory[[#This Row],[Category]],tbl_ReorderQty[Category],tbl_ReorderQty[Quantity],0),0)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tbl_Inventory[[#This Row],[Cost Price]]*(IF(tbl_Inventory[[#This Row],[Premium?]]="Y",$P$4,$P$3)+1)</f>
        <v>2097.375</v>
      </c>
      <c r="I411" s="25" t="str">
        <f>IF(tbl_Inventory[[#This Row],[Num In Stock]]&lt;$P$5,"Y","")</f>
        <v>Y</v>
      </c>
      <c r="J411" s="26" t="str">
        <f>IF(AND(tbl_Inventory[[#This Row],[On Backorder]]="",tbl_Inventory[[#This Row],[Below Min]]="Y"),"Y","")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Row],[Reorder?]]="Y",_xlfn.XLOOKUP(tbl_Inventory[[#This Row],[Category]],tbl_ReorderQty[Category],tbl_ReorderQty[Quantity],0),0)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tbl_Inventory[[#This Row],[Cost Price]]*(IF(tbl_Inventory[[#This Row],[Premium?]]="Y",$P$4,$P$3)+1)</f>
        <v>1382.547</v>
      </c>
      <c r="I412" s="25" t="str">
        <f>IF(tbl_Inventory[[#This Row],[Num In Stock]]&lt;$P$5,"Y","")</f>
        <v/>
      </c>
      <c r="J412" s="26" t="str">
        <f>IF(AND(tbl_Inventory[[#This Row],[On Backorder]]="",tbl_Inventory[[#This Row],[Below Min]]="Y"),"Y","")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Row],[Reorder?]]="Y",_xlfn.XLOOKUP(tbl_Inventory[[#This Row],[Category]],tbl_ReorderQty[Category],tbl_ReorderQty[Quantity],0),0)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tbl_Inventory[[#This Row],[Cost Price]]*(IF(tbl_Inventory[[#This Row],[Premium?]]="Y",$P$4,$P$3)+1)</f>
        <v>7143.5</v>
      </c>
      <c r="I413" s="25" t="str">
        <f>IF(tbl_Inventory[[#This Row],[Num In Stock]]&lt;$P$5,"Y","")</f>
        <v/>
      </c>
      <c r="J413" s="26" t="str">
        <f>IF(AND(tbl_Inventory[[#This Row],[On Backorder]]="",tbl_Inventory[[#This Row],[Below Min]]="Y"),"Y","")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Row],[Reorder?]]="Y",_xlfn.XLOOKUP(tbl_Inventory[[#This Row],[Category]],tbl_ReorderQty[Category],tbl_ReorderQty[Quantity],0),0)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tbl_Inventory[[#This Row],[Cost Price]]*(IF(tbl_Inventory[[#This Row],[Premium?]]="Y",$P$4,$P$3)+1)</f>
        <v>2076.9769999999999</v>
      </c>
      <c r="I414" s="25" t="str">
        <f>IF(tbl_Inventory[[#This Row],[Num In Stock]]&lt;$P$5,"Y","")</f>
        <v/>
      </c>
      <c r="J414" s="26" t="str">
        <f>IF(AND(tbl_Inventory[[#This Row],[On Backorder]]="",tbl_Inventory[[#This Row],[Below Min]]="Y"),"Y","")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Row],[Reorder?]]="Y",_xlfn.XLOOKUP(tbl_Inventory[[#This Row],[Category]],tbl_ReorderQty[Category],tbl_ReorderQty[Quantity],0),0)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tbl_Inventory[[#This Row],[Cost Price]]*(IF(tbl_Inventory[[#This Row],[Premium?]]="Y",$P$4,$P$3)+1)</f>
        <v>8738.375</v>
      </c>
      <c r="I415" s="25" t="str">
        <f>IF(tbl_Inventory[[#This Row],[Num In Stock]]&lt;$P$5,"Y","")</f>
        <v/>
      </c>
      <c r="J415" s="26" t="str">
        <f>IF(AND(tbl_Inventory[[#This Row],[On Backorder]]="",tbl_Inventory[[#This Row],[Below Min]]="Y"),"Y","")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Row],[Reorder?]]="Y",_xlfn.XLOOKUP(tbl_Inventory[[#This Row],[Category]],tbl_ReorderQty[Category],tbl_ReorderQty[Quantity],0),0)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tbl_Inventory[[#This Row],[Cost Price]]*(IF(tbl_Inventory[[#This Row],[Premium?]]="Y",$P$4,$P$3)+1)</f>
        <v>2093.4375</v>
      </c>
      <c r="I416" s="25" t="str">
        <f>IF(tbl_Inventory[[#This Row],[Num In Stock]]&lt;$P$5,"Y","")</f>
        <v/>
      </c>
      <c r="J416" s="26" t="str">
        <f>IF(AND(tbl_Inventory[[#This Row],[On Backorder]]="",tbl_Inventory[[#This Row],[Below Min]]="Y"),"Y","")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Row],[Reorder?]]="Y",_xlfn.XLOOKUP(tbl_Inventory[[#This Row],[Category]],tbl_ReorderQty[Category],tbl_ReorderQty[Quantity],0),0)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tbl_Inventory[[#This Row],[Cost Price]]*(IF(tbl_Inventory[[#This Row],[Premium?]]="Y",$P$4,$P$3)+1)</f>
        <v>3401.0549999999998</v>
      </c>
      <c r="I417" s="25" t="str">
        <f>IF(tbl_Inventory[[#This Row],[Num In Stock]]&lt;$P$5,"Y","")</f>
        <v/>
      </c>
      <c r="J417" s="26" t="str">
        <f>IF(AND(tbl_Inventory[[#This Row],[On Backorder]]="",tbl_Inventory[[#This Row],[Below Min]]="Y"),"Y","")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Row],[Reorder?]]="Y",_xlfn.XLOOKUP(tbl_Inventory[[#This Row],[Category]],tbl_ReorderQty[Category],tbl_ReorderQty[Quantity],0),0)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tbl_Inventory[[#This Row],[Cost Price]]*(IF(tbl_Inventory[[#This Row],[Premium?]]="Y",$P$4,$P$3)+1)</f>
        <v>1782.3899999999999</v>
      </c>
      <c r="I418" s="25" t="str">
        <f>IF(tbl_Inventory[[#This Row],[Num In Stock]]&lt;$P$5,"Y","")</f>
        <v/>
      </c>
      <c r="J418" s="26" t="str">
        <f>IF(AND(tbl_Inventory[[#This Row],[On Backorder]]="",tbl_Inventory[[#This Row],[Below Min]]="Y"),"Y","")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Row],[Reorder?]]="Y",_xlfn.XLOOKUP(tbl_Inventory[[#This Row],[Category]],tbl_ReorderQty[Category],tbl_ReorderQty[Quantity],0),0)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tbl_Inventory[[#This Row],[Cost Price]]*(IF(tbl_Inventory[[#This Row],[Premium?]]="Y",$P$4,$P$3)+1)</f>
        <v>3965.8620000000001</v>
      </c>
      <c r="I419" s="25" t="str">
        <f>IF(tbl_Inventory[[#This Row],[Num In Stock]]&lt;$P$5,"Y","")</f>
        <v>Y</v>
      </c>
      <c r="J419" s="26" t="str">
        <f>IF(AND(tbl_Inventory[[#This Row],[On Backorder]]="",tbl_Inventory[[#This Row],[Below Min]]="Y"),"Y","")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Row],[Reorder?]]="Y",_xlfn.XLOOKUP(tbl_Inventory[[#This Row],[Category]],tbl_ReorderQty[Category],tbl_ReorderQty[Quantity],0),0)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tbl_Inventory[[#This Row],[Cost Price]]*(IF(tbl_Inventory[[#This Row],[Premium?]]="Y",$P$4,$P$3)+1)</f>
        <v>2018.7439999999999</v>
      </c>
      <c r="I420" s="25" t="str">
        <f>IF(tbl_Inventory[[#This Row],[Num In Stock]]&lt;$P$5,"Y","")</f>
        <v/>
      </c>
      <c r="J420" s="26" t="str">
        <f>IF(AND(tbl_Inventory[[#This Row],[On Backorder]]="",tbl_Inventory[[#This Row],[Below Min]]="Y"),"Y","")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Row],[Reorder?]]="Y",_xlfn.XLOOKUP(tbl_Inventory[[#This Row],[Category]],tbl_ReorderQty[Category],tbl_ReorderQty[Quantity],0),0)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tbl_Inventory[[#This Row],[Cost Price]]*(IF(tbl_Inventory[[#This Row],[Premium?]]="Y",$P$4,$P$3)+1)</f>
        <v>1765.5749999999998</v>
      </c>
      <c r="I421" s="25" t="str">
        <f>IF(tbl_Inventory[[#This Row],[Num In Stock]]&lt;$P$5,"Y","")</f>
        <v/>
      </c>
      <c r="J421" s="26" t="str">
        <f>IF(AND(tbl_Inventory[[#This Row],[On Backorder]]="",tbl_Inventory[[#This Row],[Below Min]]="Y"),"Y","")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Row],[Reorder?]]="Y",_xlfn.XLOOKUP(tbl_Inventory[[#This Row],[Category]],tbl_ReorderQty[Category],tbl_ReorderQty[Quantity],0),0)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tbl_Inventory[[#This Row],[Cost Price]]*(IF(tbl_Inventory[[#This Row],[Premium?]]="Y",$P$4,$P$3)+1)</f>
        <v>2470.33</v>
      </c>
      <c r="I422" s="25" t="str">
        <f>IF(tbl_Inventory[[#This Row],[Num In Stock]]&lt;$P$5,"Y","")</f>
        <v>Y</v>
      </c>
      <c r="J422" s="26" t="str">
        <f>IF(AND(tbl_Inventory[[#This Row],[On Backorder]]="",tbl_Inventory[[#This Row],[Below Min]]="Y"),"Y","")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Row],[Reorder?]]="Y",_xlfn.XLOOKUP(tbl_Inventory[[#This Row],[Category]],tbl_ReorderQty[Category],tbl_ReorderQty[Quantity],0),0)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tbl_Inventory[[#This Row],[Cost Price]]*(IF(tbl_Inventory[[#This Row],[Premium?]]="Y",$P$4,$P$3)+1)</f>
        <v>2542.8125</v>
      </c>
      <c r="I423" s="25" t="str">
        <f>IF(tbl_Inventory[[#This Row],[Num In Stock]]&lt;$P$5,"Y","")</f>
        <v>Y</v>
      </c>
      <c r="J423" s="26" t="str">
        <f>IF(AND(tbl_Inventory[[#This Row],[On Backorder]]="",tbl_Inventory[[#This Row],[Below Min]]="Y"),"Y","")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Row],[Reorder?]]="Y",_xlfn.XLOOKUP(tbl_Inventory[[#This Row],[Category]],tbl_ReorderQty[Category],tbl_ReorderQty[Quantity],0),0)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tbl_Inventory[[#This Row],[Cost Price]]*(IF(tbl_Inventory[[#This Row],[Premium?]]="Y",$P$4,$P$3)+1)</f>
        <v>2200.1875</v>
      </c>
      <c r="I424" s="25" t="str">
        <f>IF(tbl_Inventory[[#This Row],[Num In Stock]]&lt;$P$5,"Y","")</f>
        <v/>
      </c>
      <c r="J424" s="26" t="str">
        <f>IF(AND(tbl_Inventory[[#This Row],[On Backorder]]="",tbl_Inventory[[#This Row],[Below Min]]="Y"),"Y","")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Row],[Reorder?]]="Y",_xlfn.XLOOKUP(tbl_Inventory[[#This Row],[Category]],tbl_ReorderQty[Category],tbl_ReorderQty[Quantity],0),0)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tbl_Inventory[[#This Row],[Cost Price]]*(IF(tbl_Inventory[[#This Row],[Premium?]]="Y",$P$4,$P$3)+1)</f>
        <v>3203.3125</v>
      </c>
      <c r="I425" s="25" t="str">
        <f>IF(tbl_Inventory[[#This Row],[Num In Stock]]&lt;$P$5,"Y","")</f>
        <v/>
      </c>
      <c r="J425" s="26" t="str">
        <f>IF(AND(tbl_Inventory[[#This Row],[On Backorder]]="",tbl_Inventory[[#This Row],[Below Min]]="Y"),"Y","")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Row],[Reorder?]]="Y",_xlfn.XLOOKUP(tbl_Inventory[[#This Row],[Category]],tbl_ReorderQty[Category],tbl_ReorderQty[Quantity],0),0)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tbl_Inventory[[#This Row],[Cost Price]]*(IF(tbl_Inventory[[#This Row],[Premium?]]="Y",$P$4,$P$3)+1)</f>
        <v>2567.5</v>
      </c>
      <c r="I426" s="25" t="str">
        <f>IF(tbl_Inventory[[#This Row],[Num In Stock]]&lt;$P$5,"Y","")</f>
        <v/>
      </c>
      <c r="J426" s="26" t="str">
        <f>IF(AND(tbl_Inventory[[#This Row],[On Backorder]]="",tbl_Inventory[[#This Row],[Below Min]]="Y"),"Y","")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Row],[Reorder?]]="Y",_xlfn.XLOOKUP(tbl_Inventory[[#This Row],[Category]],tbl_ReorderQty[Category],tbl_ReorderQty[Quantity],0),0)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tbl_Inventory[[#This Row],[Cost Price]]*(IF(tbl_Inventory[[#This Row],[Premium?]]="Y",$P$4,$P$3)+1)</f>
        <v>2542.8125</v>
      </c>
      <c r="I427" s="25" t="str">
        <f>IF(tbl_Inventory[[#This Row],[Num In Stock]]&lt;$P$5,"Y","")</f>
        <v/>
      </c>
      <c r="J427" s="26" t="str">
        <f>IF(AND(tbl_Inventory[[#This Row],[On Backorder]]="",tbl_Inventory[[#This Row],[Below Min]]="Y"),"Y","")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Row],[Reorder?]]="Y",_xlfn.XLOOKUP(tbl_Inventory[[#This Row],[Category]],tbl_ReorderQty[Category],tbl_ReorderQty[Quantity],0),0)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tbl_Inventory[[#This Row],[Cost Price]]*(IF(tbl_Inventory[[#This Row],[Premium?]]="Y",$P$4,$P$3)+1)</f>
        <v>2159.0625</v>
      </c>
      <c r="I428" s="25" t="str">
        <f>IF(tbl_Inventory[[#This Row],[Num In Stock]]&lt;$P$5,"Y","")</f>
        <v/>
      </c>
      <c r="J428" s="26" t="str">
        <f>IF(AND(tbl_Inventory[[#This Row],[On Backorder]]="",tbl_Inventory[[#This Row],[Below Min]]="Y"),"Y","")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Row],[Reorder?]]="Y",_xlfn.XLOOKUP(tbl_Inventory[[#This Row],[Category]],tbl_ReorderQty[Category],tbl_ReorderQty[Quantity],0),0)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tbl_Inventory[[#This Row],[Cost Price]]*(IF(tbl_Inventory[[#This Row],[Premium?]]="Y",$P$4,$P$3)+1)</f>
        <v>1816.875</v>
      </c>
      <c r="I429" s="25" t="str">
        <f>IF(tbl_Inventory[[#This Row],[Num In Stock]]&lt;$P$5,"Y","")</f>
        <v/>
      </c>
      <c r="J429" s="26" t="str">
        <f>IF(AND(tbl_Inventory[[#This Row],[On Backorder]]="",tbl_Inventory[[#This Row],[Below Min]]="Y"),"Y","")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Row],[Reorder?]]="Y",_xlfn.XLOOKUP(tbl_Inventory[[#This Row],[Category]],tbl_ReorderQty[Category],tbl_ReorderQty[Quantity],0),0)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tbl_Inventory[[#This Row],[Cost Price]]*(IF(tbl_Inventory[[#This Row],[Premium?]]="Y",$P$4,$P$3)+1)</f>
        <v>1382.547</v>
      </c>
      <c r="I430" s="25" t="str">
        <f>IF(tbl_Inventory[[#This Row],[Num In Stock]]&lt;$P$5,"Y","")</f>
        <v/>
      </c>
      <c r="J430" s="26" t="str">
        <f>IF(AND(tbl_Inventory[[#This Row],[On Backorder]]="",tbl_Inventory[[#This Row],[Below Min]]="Y"),"Y","")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Row],[Reorder?]]="Y",_xlfn.XLOOKUP(tbl_Inventory[[#This Row],[Category]],tbl_ReorderQty[Category],tbl_ReorderQty[Quantity],0),0)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tbl_Inventory[[#This Row],[Cost Price]]*(IF(tbl_Inventory[[#This Row],[Premium?]]="Y",$P$4,$P$3)+1)</f>
        <v>79.437599999999989</v>
      </c>
      <c r="I431" s="25" t="str">
        <f>IF(tbl_Inventory[[#This Row],[Num In Stock]]&lt;$P$5,"Y","")</f>
        <v>Y</v>
      </c>
      <c r="J431" s="26" t="str">
        <f>IF(AND(tbl_Inventory[[#This Row],[On Backorder]]="",tbl_Inventory[[#This Row],[Below Min]]="Y"),"Y","")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Row],[Reorder?]]="Y",_xlfn.XLOOKUP(tbl_Inventory[[#This Row],[Category]],tbl_ReorderQty[Category],tbl_ReorderQty[Quantity],0),0)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tbl_Inventory[[#This Row],[Cost Price]]*(IF(tbl_Inventory[[#This Row],[Premium?]]="Y",$P$4,$P$3)+1)</f>
        <v>4082.5049999999997</v>
      </c>
      <c r="I432" s="25" t="str">
        <f>IF(tbl_Inventory[[#This Row],[Num In Stock]]&lt;$P$5,"Y","")</f>
        <v/>
      </c>
      <c r="J432" s="26" t="str">
        <f>IF(AND(tbl_Inventory[[#This Row],[On Backorder]]="",tbl_Inventory[[#This Row],[Below Min]]="Y"),"Y","")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Row],[Reorder?]]="Y",_xlfn.XLOOKUP(tbl_Inventory[[#This Row],[Category]],tbl_ReorderQty[Category],tbl_ReorderQty[Quantity],0),0)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tbl_Inventory[[#This Row],[Cost Price]]*(IF(tbl_Inventory[[#This Row],[Premium?]]="Y",$P$4,$P$3)+1)</f>
        <v>2641.902</v>
      </c>
      <c r="I433" s="25" t="str">
        <f>IF(tbl_Inventory[[#This Row],[Num In Stock]]&lt;$P$5,"Y","")</f>
        <v/>
      </c>
      <c r="J433" s="26" t="str">
        <f>IF(AND(tbl_Inventory[[#This Row],[On Backorder]]="",tbl_Inventory[[#This Row],[Below Min]]="Y"),"Y","")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Row],[Reorder?]]="Y",_xlfn.XLOOKUP(tbl_Inventory[[#This Row],[Category]],tbl_ReorderQty[Category],tbl_ReorderQty[Quantity],0),0)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tbl_Inventory[[#This Row],[Cost Price]]*(IF(tbl_Inventory[[#This Row],[Premium?]]="Y",$P$4,$P$3)+1)</f>
        <v>2880.9375</v>
      </c>
      <c r="I434" s="25" t="str">
        <f>IF(tbl_Inventory[[#This Row],[Num In Stock]]&lt;$P$5,"Y","")</f>
        <v/>
      </c>
      <c r="J434" s="26" t="str">
        <f>IF(AND(tbl_Inventory[[#This Row],[On Backorder]]="",tbl_Inventory[[#This Row],[Below Min]]="Y"),"Y","")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Row],[Reorder?]]="Y",_xlfn.XLOOKUP(tbl_Inventory[[#This Row],[Category]],tbl_ReorderQty[Category],tbl_ReorderQty[Quantity],0),0)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tbl_Inventory[[#This Row],[Cost Price]]*(IF(tbl_Inventory[[#This Row],[Premium?]]="Y",$P$4,$P$3)+1)</f>
        <v>2057.5659999999998</v>
      </c>
      <c r="I435" s="25" t="str">
        <f>IF(tbl_Inventory[[#This Row],[Num In Stock]]&lt;$P$5,"Y","")</f>
        <v/>
      </c>
      <c r="J435" s="26" t="str">
        <f>IF(AND(tbl_Inventory[[#This Row],[On Backorder]]="",tbl_Inventory[[#This Row],[Below Min]]="Y"),"Y","")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Row],[Reorder?]]="Y",_xlfn.XLOOKUP(tbl_Inventory[[#This Row],[Category]],tbl_ReorderQty[Category],tbl_ReorderQty[Quantity],0),0)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tbl_Inventory[[#This Row],[Cost Price]]*(IF(tbl_Inventory[[#This Row],[Premium?]]="Y",$P$4,$P$3)+1)</f>
        <v>5094.625</v>
      </c>
      <c r="I436" s="25" t="str">
        <f>IF(tbl_Inventory[[#This Row],[Num In Stock]]&lt;$P$5,"Y","")</f>
        <v>Y</v>
      </c>
      <c r="J436" s="26" t="str">
        <f>IF(AND(tbl_Inventory[[#This Row],[On Backorder]]="",tbl_Inventory[[#This Row],[Below Min]]="Y"),"Y","")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Row],[Reorder?]]="Y",_xlfn.XLOOKUP(tbl_Inventory[[#This Row],[Category]],tbl_ReorderQty[Category],tbl_ReorderQty[Quantity],0),0)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tbl_Inventory[[#This Row],[Cost Price]]*(IF(tbl_Inventory[[#This Row],[Premium?]]="Y",$P$4,$P$3)+1)</f>
        <v>242.98559999999998</v>
      </c>
      <c r="I437" s="25" t="str">
        <f>IF(tbl_Inventory[[#This Row],[Num In Stock]]&lt;$P$5,"Y","")</f>
        <v/>
      </c>
      <c r="J437" s="26" t="str">
        <f>IF(AND(tbl_Inventory[[#This Row],[On Backorder]]="",tbl_Inventory[[#This Row],[Below Min]]="Y"),"Y","")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Row],[Reorder?]]="Y",_xlfn.XLOOKUP(tbl_Inventory[[#This Row],[Category]],tbl_ReorderQty[Category],tbl_ReorderQty[Quantity],0),0)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tbl_Inventory[[#This Row],[Cost Price]]*(IF(tbl_Inventory[[#This Row],[Premium?]]="Y",$P$4,$P$3)+1)</f>
        <v>247.65839999999997</v>
      </c>
      <c r="I438" s="25" t="str">
        <f>IF(tbl_Inventory[[#This Row],[Num In Stock]]&lt;$P$5,"Y","")</f>
        <v/>
      </c>
      <c r="J438" s="26" t="str">
        <f>IF(AND(tbl_Inventory[[#This Row],[On Backorder]]="",tbl_Inventory[[#This Row],[Below Min]]="Y"),"Y","")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Row],[Reorder?]]="Y",_xlfn.XLOOKUP(tbl_Inventory[[#This Row],[Category]],tbl_ReorderQty[Category],tbl_ReorderQty[Quantity],0),0)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tbl_Inventory[[#This Row],[Cost Price]]*(IF(tbl_Inventory[[#This Row],[Premium?]]="Y",$P$4,$P$3)+1)</f>
        <v>11433.5</v>
      </c>
      <c r="I439" s="25" t="str">
        <f>IF(tbl_Inventory[[#This Row],[Num In Stock]]&lt;$P$5,"Y","")</f>
        <v>Y</v>
      </c>
      <c r="J439" s="26" t="str">
        <f>IF(AND(tbl_Inventory[[#This Row],[On Backorder]]="",tbl_Inventory[[#This Row],[Below Min]]="Y"),"Y","")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Row],[Reorder?]]="Y",_xlfn.XLOOKUP(tbl_Inventory[[#This Row],[Category]],tbl_ReorderQty[Category],tbl_ReorderQty[Quantity],0),0)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tbl_Inventory[[#This Row],[Cost Price]]*(IF(tbl_Inventory[[#This Row],[Premium?]]="Y",$P$4,$P$3)+1)</f>
        <v>21177.342000000001</v>
      </c>
      <c r="I440" s="25" t="str">
        <f>IF(tbl_Inventory[[#This Row],[Num In Stock]]&lt;$P$5,"Y","")</f>
        <v/>
      </c>
      <c r="J440" s="26" t="str">
        <f>IF(AND(tbl_Inventory[[#This Row],[On Backorder]]="",tbl_Inventory[[#This Row],[Below Min]]="Y"),"Y","")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Row],[Reorder?]]="Y",_xlfn.XLOOKUP(tbl_Inventory[[#This Row],[Category]],tbl_ReorderQty[Category],tbl_ReorderQty[Quantity],0),0)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tbl_Inventory[[#This Row],[Cost Price]]*(IF(tbl_Inventory[[#This Row],[Premium?]]="Y",$P$4,$P$3)+1)</f>
        <v>247.65839999999997</v>
      </c>
      <c r="I441" s="25" t="str">
        <f>IF(tbl_Inventory[[#This Row],[Num In Stock]]&lt;$P$5,"Y","")</f>
        <v>Y</v>
      </c>
      <c r="J441" s="26" t="str">
        <f>IF(AND(tbl_Inventory[[#This Row],[On Backorder]]="",tbl_Inventory[[#This Row],[Below Min]]="Y"),"Y","")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Row],[Reorder?]]="Y",_xlfn.XLOOKUP(tbl_Inventory[[#This Row],[Category]],tbl_ReorderQty[Category],tbl_ReorderQty[Quantity],0),0)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tbl_Inventory[[#This Row],[Cost Price]]*(IF(tbl_Inventory[[#This Row],[Premium?]]="Y",$P$4,$P$3)+1)</f>
        <v>12987.1875</v>
      </c>
      <c r="I442" s="25" t="str">
        <f>IF(tbl_Inventory[[#This Row],[Num In Stock]]&lt;$P$5,"Y","")</f>
        <v>Y</v>
      </c>
      <c r="J442" s="26" t="str">
        <f>IF(AND(tbl_Inventory[[#This Row],[On Backorder]]="",tbl_Inventory[[#This Row],[Below Min]]="Y"),"Y","")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Row],[Reorder?]]="Y",_xlfn.XLOOKUP(tbl_Inventory[[#This Row],[Category]],tbl_ReorderQty[Category],tbl_ReorderQty[Quantity],0),0)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tbl_Inventory[[#This Row],[Cost Price]]*(IF(tbl_Inventory[[#This Row],[Premium?]]="Y",$P$4,$P$3)+1)</f>
        <v>21800.204999999998</v>
      </c>
      <c r="I443" s="25" t="str">
        <f>IF(tbl_Inventory[[#This Row],[Num In Stock]]&lt;$P$5,"Y","")</f>
        <v/>
      </c>
      <c r="J443" s="26" t="str">
        <f>IF(AND(tbl_Inventory[[#This Row],[On Backorder]]="",tbl_Inventory[[#This Row],[Below Min]]="Y"),"Y","")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Row],[Reorder?]]="Y",_xlfn.XLOOKUP(tbl_Inventory[[#This Row],[Category]],tbl_ReorderQty[Category],tbl_ReorderQty[Quantity],0),0)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tbl_Inventory[[#This Row],[Cost Price]]*(IF(tbl_Inventory[[#This Row],[Premium?]]="Y",$P$4,$P$3)+1)</f>
        <v>13709.0625</v>
      </c>
      <c r="I444" s="25" t="str">
        <f>IF(tbl_Inventory[[#This Row],[Num In Stock]]&lt;$P$5,"Y","")</f>
        <v/>
      </c>
      <c r="J444" s="26" t="str">
        <f>IF(AND(tbl_Inventory[[#This Row],[On Backorder]]="",tbl_Inventory[[#This Row],[Below Min]]="Y"),"Y","")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Row],[Reorder?]]="Y",_xlfn.XLOOKUP(tbl_Inventory[[#This Row],[Category]],tbl_ReorderQty[Category],tbl_ReorderQty[Quantity],0),0)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tbl_Inventory[[#This Row],[Cost Price]]*(IF(tbl_Inventory[[#This Row],[Premium?]]="Y",$P$4,$P$3)+1)</f>
        <v>1999.3329999999999</v>
      </c>
      <c r="I445" s="25" t="str">
        <f>IF(tbl_Inventory[[#This Row],[Num In Stock]]&lt;$P$5,"Y","")</f>
        <v/>
      </c>
      <c r="J445" s="26" t="str">
        <f>IF(AND(tbl_Inventory[[#This Row],[On Backorder]]="",tbl_Inventory[[#This Row],[Below Min]]="Y"),"Y","")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Row],[Reorder?]]="Y",_xlfn.XLOOKUP(tbl_Inventory[[#This Row],[Category]],tbl_ReorderQty[Category],tbl_ReorderQty[Quantity],0),0)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tbl_Inventory[[#This Row],[Cost Price]]*(IF(tbl_Inventory[[#This Row],[Premium?]]="Y",$P$4,$P$3)+1)</f>
        <v>10924.625</v>
      </c>
      <c r="I446" s="25" t="str">
        <f>IF(tbl_Inventory[[#This Row],[Num In Stock]]&lt;$P$5,"Y","")</f>
        <v/>
      </c>
      <c r="J446" s="26" t="str">
        <f>IF(AND(tbl_Inventory[[#This Row],[On Backorder]]="",tbl_Inventory[[#This Row],[Below Min]]="Y"),"Y","")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Row],[Reorder?]]="Y",_xlfn.XLOOKUP(tbl_Inventory[[#This Row],[Category]],tbl_ReorderQty[Category],tbl_ReorderQty[Quantity],0),0)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tbl_Inventory[[#This Row],[Cost Price]]*(IF(tbl_Inventory[[#This Row],[Premium?]]="Y",$P$4,$P$3)+1)</f>
        <v>264.82500000000005</v>
      </c>
      <c r="I447" s="25" t="str">
        <f>IF(tbl_Inventory[[#This Row],[Num In Stock]]&lt;$P$5,"Y","")</f>
        <v/>
      </c>
      <c r="J447" s="26" t="str">
        <f>IF(AND(tbl_Inventory[[#This Row],[On Backorder]]="",tbl_Inventory[[#This Row],[Below Min]]="Y"),"Y","")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Row],[Reorder?]]="Y",_xlfn.XLOOKUP(tbl_Inventory[[#This Row],[Category]],tbl_ReorderQty[Category],tbl_ReorderQty[Quantity],0),0)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tbl_Inventory[[#This Row],[Cost Price]]*(IF(tbl_Inventory[[#This Row],[Premium?]]="Y",$P$4,$P$3)+1)</f>
        <v>14018.625</v>
      </c>
      <c r="I448" s="25" t="str">
        <f>IF(tbl_Inventory[[#This Row],[Num In Stock]]&lt;$P$5,"Y","")</f>
        <v>Y</v>
      </c>
      <c r="J448" s="26" t="str">
        <f>IF(AND(tbl_Inventory[[#This Row],[On Backorder]]="",tbl_Inventory[[#This Row],[Below Min]]="Y"),"Y","")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Row],[Reorder?]]="Y",_xlfn.XLOOKUP(tbl_Inventory[[#This Row],[Category]],tbl_ReorderQty[Category],tbl_ReorderQty[Quantity],0),0)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tbl_Inventory[[#This Row],[Cost Price]]*(IF(tbl_Inventory[[#This Row],[Premium?]]="Y",$P$4,$P$3)+1)</f>
        <v>11104.566999999999</v>
      </c>
      <c r="I449" s="25" t="str">
        <f>IF(tbl_Inventory[[#This Row],[Num In Stock]]&lt;$P$5,"Y","")</f>
        <v/>
      </c>
      <c r="J449" s="26" t="str">
        <f>IF(AND(tbl_Inventory[[#This Row],[On Backorder]]="",tbl_Inventory[[#This Row],[Below Min]]="Y"),"Y","")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Row],[Reorder?]]="Y",_xlfn.XLOOKUP(tbl_Inventory[[#This Row],[Category]],tbl_ReorderQty[Category],tbl_ReorderQty[Quantity],0),0)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tbl_Inventory[[#This Row],[Cost Price]]*(IF(tbl_Inventory[[#This Row],[Premium?]]="Y",$P$4,$P$3)+1)</f>
        <v>9624.905999999999</v>
      </c>
      <c r="I450" s="25" t="str">
        <f>IF(tbl_Inventory[[#This Row],[Num In Stock]]&lt;$P$5,"Y","")</f>
        <v/>
      </c>
      <c r="J450" s="26" t="str">
        <f>IF(AND(tbl_Inventory[[#This Row],[On Backorder]]="",tbl_Inventory[[#This Row],[Below Min]]="Y"),"Y","")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Row],[Reorder?]]="Y",_xlfn.XLOOKUP(tbl_Inventory[[#This Row],[Category]],tbl_ReorderQty[Category],tbl_ReorderQty[Quantity],0),0)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tbl_Inventory[[#This Row],[Cost Price]]*(IF(tbl_Inventory[[#This Row],[Premium?]]="Y",$P$4,$P$3)+1)</f>
        <v>3965.8620000000001</v>
      </c>
      <c r="I451" s="25" t="str">
        <f>IF(tbl_Inventory[[#This Row],[Num In Stock]]&lt;$P$5,"Y","")</f>
        <v/>
      </c>
      <c r="J451" s="26" t="str">
        <f>IF(AND(tbl_Inventory[[#This Row],[On Backorder]]="",tbl_Inventory[[#This Row],[Below Min]]="Y"),"Y","")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Row],[Reorder?]]="Y",_xlfn.XLOOKUP(tbl_Inventory[[#This Row],[Category]],tbl_ReorderQty[Category],tbl_ReorderQty[Quantity],0),0)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tbl_Inventory[[#This Row],[Cost Price]]*(IF(tbl_Inventory[[#This Row],[Premium?]]="Y",$P$4,$P$3)+1)</f>
        <v>4082.5049999999997</v>
      </c>
      <c r="I452" s="25" t="str">
        <f>IF(tbl_Inventory[[#This Row],[Num In Stock]]&lt;$P$5,"Y","")</f>
        <v/>
      </c>
      <c r="J452" s="26" t="str">
        <f>IF(AND(tbl_Inventory[[#This Row],[On Backorder]]="",tbl_Inventory[[#This Row],[Below Min]]="Y"),"Y","")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Row],[Reorder?]]="Y",_xlfn.XLOOKUP(tbl_Inventory[[#This Row],[Category]],tbl_ReorderQty[Category],tbl_ReorderQty[Quantity],0),0)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tbl_Inventory[[#This Row],[Cost Price]]*(IF(tbl_Inventory[[#This Row],[Premium?]]="Y",$P$4,$P$3)+1)</f>
        <v>259.875</v>
      </c>
      <c r="I453" s="25" t="str">
        <f>IF(tbl_Inventory[[#This Row],[Num In Stock]]&lt;$P$5,"Y","")</f>
        <v/>
      </c>
      <c r="J453" s="26" t="str">
        <f>IF(AND(tbl_Inventory[[#This Row],[On Backorder]]="",tbl_Inventory[[#This Row],[Below Min]]="Y"),"Y","")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Row],[Reorder?]]="Y",_xlfn.XLOOKUP(tbl_Inventory[[#This Row],[Category]],tbl_ReorderQty[Category],tbl_ReorderQty[Quantity],0),0)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tbl_Inventory[[#This Row],[Cost Price]]*(IF(tbl_Inventory[[#This Row],[Premium?]]="Y",$P$4,$P$3)+1)</f>
        <v>245.322</v>
      </c>
      <c r="I454" s="25" t="str">
        <f>IF(tbl_Inventory[[#This Row],[Num In Stock]]&lt;$P$5,"Y","")</f>
        <v/>
      </c>
      <c r="J454" s="26" t="str">
        <f>IF(AND(tbl_Inventory[[#This Row],[On Backorder]]="",tbl_Inventory[[#This Row],[Below Min]]="Y"),"Y","")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Row],[Reorder?]]="Y",_xlfn.XLOOKUP(tbl_Inventory[[#This Row],[Category]],tbl_ReorderQty[Category],tbl_ReorderQty[Quantity],0),0)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tbl_Inventory[[#This Row],[Cost Price]]*(IF(tbl_Inventory[[#This Row],[Premium?]]="Y",$P$4,$P$3)+1)</f>
        <v>4808.3819999999996</v>
      </c>
      <c r="I455" s="25" t="str">
        <f>IF(tbl_Inventory[[#This Row],[Num In Stock]]&lt;$P$5,"Y","")</f>
        <v>Y</v>
      </c>
      <c r="J455" s="26" t="str">
        <f>IF(AND(tbl_Inventory[[#This Row],[On Backorder]]="",tbl_Inventory[[#This Row],[Below Min]]="Y"),"Y","")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Row],[Reorder?]]="Y",_xlfn.XLOOKUP(tbl_Inventory[[#This Row],[Category]],tbl_ReorderQty[Category],tbl_ReorderQty[Quantity],0),0)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tbl_Inventory[[#This Row],[Cost Price]]*(IF(tbl_Inventory[[#This Row],[Premium?]]="Y",$P$4,$P$3)+1)</f>
        <v>8744.8029999999999</v>
      </c>
      <c r="I456" s="25" t="str">
        <f>IF(tbl_Inventory[[#This Row],[Num In Stock]]&lt;$P$5,"Y","")</f>
        <v/>
      </c>
      <c r="J456" s="26" t="str">
        <f>IF(AND(tbl_Inventory[[#This Row],[On Backorder]]="",tbl_Inventory[[#This Row],[Below Min]]="Y"),"Y","")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Row],[Reorder?]]="Y",_xlfn.XLOOKUP(tbl_Inventory[[#This Row],[Category]],tbl_ReorderQty[Category],tbl_ReorderQty[Quantity],0),0)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tbl_Inventory[[#This Row],[Cost Price]]*(IF(tbl_Inventory[[#This Row],[Premium?]]="Y",$P$4,$P$3)+1)</f>
        <v>2771.4070000000002</v>
      </c>
      <c r="I457" s="25" t="str">
        <f>IF(tbl_Inventory[[#This Row],[Num In Stock]]&lt;$P$5,"Y","")</f>
        <v/>
      </c>
      <c r="J457" s="26" t="str">
        <f>IF(AND(tbl_Inventory[[#This Row],[On Backorder]]="",tbl_Inventory[[#This Row],[Below Min]]="Y"),"Y","")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Row],[Reorder?]]="Y",_xlfn.XLOOKUP(tbl_Inventory[[#This Row],[Category]],tbl_ReorderQty[Category],tbl_ReorderQty[Quantity],0),0)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tbl_Inventory[[#This Row],[Cost Price]]*(IF(tbl_Inventory[[#This Row],[Premium?]]="Y",$P$4,$P$3)+1)</f>
        <v>5393.5439999999999</v>
      </c>
      <c r="I458" s="25" t="str">
        <f>IF(tbl_Inventory[[#This Row],[Num In Stock]]&lt;$P$5,"Y","")</f>
        <v/>
      </c>
      <c r="J458" s="26" t="str">
        <f>IF(AND(tbl_Inventory[[#This Row],[On Backorder]]="",tbl_Inventory[[#This Row],[Below Min]]="Y"),"Y","")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Row],[Reorder?]]="Y",_xlfn.XLOOKUP(tbl_Inventory[[#This Row],[Category]],tbl_ReorderQty[Category],tbl_ReorderQty[Quantity],0),0)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tbl_Inventory[[#This Row],[Cost Price]]*(IF(tbl_Inventory[[#This Row],[Premium?]]="Y",$P$4,$P$3)+1)</f>
        <v>9263.5625</v>
      </c>
      <c r="I459" s="25" t="str">
        <f>IF(tbl_Inventory[[#This Row],[Num In Stock]]&lt;$P$5,"Y","")</f>
        <v/>
      </c>
      <c r="J459" s="26" t="str">
        <f>IF(AND(tbl_Inventory[[#This Row],[On Backorder]]="",tbl_Inventory[[#This Row],[Below Min]]="Y"),"Y","")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Row],[Reorder?]]="Y",_xlfn.XLOOKUP(tbl_Inventory[[#This Row],[Category]],tbl_ReorderQty[Category],tbl_ReorderQty[Quantity],0),0)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tbl_Inventory[[#This Row],[Cost Price]]*(IF(tbl_Inventory[[#This Row],[Premium?]]="Y",$P$4,$P$3)+1)</f>
        <v>3563.625</v>
      </c>
      <c r="I460" s="25" t="str">
        <f>IF(tbl_Inventory[[#This Row],[Num In Stock]]&lt;$P$5,"Y","")</f>
        <v/>
      </c>
      <c r="J460" s="26" t="str">
        <f>IF(AND(tbl_Inventory[[#This Row],[On Backorder]]="",tbl_Inventory[[#This Row],[Below Min]]="Y"),"Y","")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Row],[Reorder?]]="Y",_xlfn.XLOOKUP(tbl_Inventory[[#This Row],[Category]],tbl_ReorderQty[Category],tbl_ReorderQty[Quantity],0),0)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tbl_Inventory[[#This Row],[Cost Price]]*(IF(tbl_Inventory[[#This Row],[Premium?]]="Y",$P$4,$P$3)+1)</f>
        <v>11653.375</v>
      </c>
      <c r="I461" s="25" t="str">
        <f>IF(tbl_Inventory[[#This Row],[Num In Stock]]&lt;$P$5,"Y","")</f>
        <v/>
      </c>
      <c r="J461" s="26" t="str">
        <f>IF(AND(tbl_Inventory[[#This Row],[On Backorder]]="",tbl_Inventory[[#This Row],[Below Min]]="Y"),"Y","")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Row],[Reorder?]]="Y",_xlfn.XLOOKUP(tbl_Inventory[[#This Row],[Category]],tbl_ReorderQty[Category],tbl_ReorderQty[Quantity],0),0)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tbl_Inventory[[#This Row],[Cost Price]]*(IF(tbl_Inventory[[#This Row],[Premium?]]="Y",$P$4,$P$3)+1)</f>
        <v>13971.022999999999</v>
      </c>
      <c r="I462" s="25" t="str">
        <f>IF(tbl_Inventory[[#This Row],[Num In Stock]]&lt;$P$5,"Y","")</f>
        <v/>
      </c>
      <c r="J462" s="26" t="str">
        <f>IF(AND(tbl_Inventory[[#This Row],[On Backorder]]="",tbl_Inventory[[#This Row],[Below Min]]="Y"),"Y","")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Row],[Reorder?]]="Y",_xlfn.XLOOKUP(tbl_Inventory[[#This Row],[Category]],tbl_ReorderQty[Category],tbl_ReorderQty[Quantity],0),0)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tbl_Inventory[[#This Row],[Cost Price]]*(IF(tbl_Inventory[[#This Row],[Premium?]]="Y",$P$4,$P$3)+1)</f>
        <v>9173.625</v>
      </c>
      <c r="I463" s="25" t="str">
        <f>IF(tbl_Inventory[[#This Row],[Num In Stock]]&lt;$P$5,"Y","")</f>
        <v/>
      </c>
      <c r="J463" s="26" t="str">
        <f>IF(AND(tbl_Inventory[[#This Row],[On Backorder]]="",tbl_Inventory[[#This Row],[Below Min]]="Y"),"Y","")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Row],[Reorder?]]="Y",_xlfn.XLOOKUP(tbl_Inventory[[#This Row],[Category]],tbl_ReorderQty[Category],tbl_ReorderQty[Quantity],0),0)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tbl_Inventory[[#This Row],[Cost Price]]*(IF(tbl_Inventory[[#This Row],[Premium?]]="Y",$P$4,$P$3)+1)</f>
        <v>19853.382000000001</v>
      </c>
      <c r="I464" s="25" t="str">
        <f>IF(tbl_Inventory[[#This Row],[Num In Stock]]&lt;$P$5,"Y","")</f>
        <v>Y</v>
      </c>
      <c r="J464" s="26" t="str">
        <f>IF(AND(tbl_Inventory[[#This Row],[On Backorder]]="",tbl_Inventory[[#This Row],[Below Min]]="Y"),"Y","")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Row],[Reorder?]]="Y",_xlfn.XLOOKUP(tbl_Inventory[[#This Row],[Category]],tbl_ReorderQty[Category],tbl_ReorderQty[Quantity],0),0)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tbl_Inventory[[#This Row],[Cost Price]]*(IF(tbl_Inventory[[#This Row],[Premium?]]="Y",$P$4,$P$3)+1)</f>
        <v>17542.823999999997</v>
      </c>
      <c r="I465" s="25" t="str">
        <f>IF(tbl_Inventory[[#This Row],[Num In Stock]]&lt;$P$5,"Y","")</f>
        <v>Y</v>
      </c>
      <c r="J465" s="26" t="str">
        <f>IF(AND(tbl_Inventory[[#This Row],[On Backorder]]="",tbl_Inventory[[#This Row],[Below Min]]="Y"),"Y","")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Row],[Reorder?]]="Y",_xlfn.XLOOKUP(tbl_Inventory[[#This Row],[Category]],tbl_ReorderQty[Category],tbl_ReorderQty[Quantity],0),0)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tbl_Inventory[[#This Row],[Cost Price]]*(IF(tbl_Inventory[[#This Row],[Premium?]]="Y",$P$4,$P$3)+1)</f>
        <v>21056.805</v>
      </c>
      <c r="I466" s="25" t="str">
        <f>IF(tbl_Inventory[[#This Row],[Num In Stock]]&lt;$P$5,"Y","")</f>
        <v/>
      </c>
      <c r="J466" s="26" t="str">
        <f>IF(AND(tbl_Inventory[[#This Row],[On Backorder]]="",tbl_Inventory[[#This Row],[Below Min]]="Y"),"Y","")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Row],[Reorder?]]="Y",_xlfn.XLOOKUP(tbl_Inventory[[#This Row],[Category]],tbl_ReorderQty[Category],tbl_ReorderQty[Quantity],0),0)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tbl_Inventory[[#This Row],[Cost Price]]*(IF(tbl_Inventory[[#This Row],[Premium?]]="Y",$P$4,$P$3)+1)</f>
        <v>27251.805</v>
      </c>
      <c r="I467" s="25" t="str">
        <f>IF(tbl_Inventory[[#This Row],[Num In Stock]]&lt;$P$5,"Y","")</f>
        <v>Y</v>
      </c>
      <c r="J467" s="26" t="str">
        <f>IF(AND(tbl_Inventory[[#This Row],[On Backorder]]="",tbl_Inventory[[#This Row],[Below Min]]="Y"),"Y","")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Row],[Reorder?]]="Y",_xlfn.XLOOKUP(tbl_Inventory[[#This Row],[Category]],tbl_ReorderQty[Category],tbl_ReorderQty[Quantity],0),0)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tbl_Inventory[[#This Row],[Cost Price]]*(IF(tbl_Inventory[[#This Row],[Premium?]]="Y",$P$4,$P$3)+1)</f>
        <v>40102.123</v>
      </c>
      <c r="I468" s="25" t="str">
        <f>IF(tbl_Inventory[[#This Row],[Num In Stock]]&lt;$P$5,"Y","")</f>
        <v/>
      </c>
      <c r="J468" s="26" t="str">
        <f>IF(AND(tbl_Inventory[[#This Row],[On Backorder]]="",tbl_Inventory[[#This Row],[Below Min]]="Y"),"Y","")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Row],[Reorder?]]="Y",_xlfn.XLOOKUP(tbl_Inventory[[#This Row],[Category]],tbl_ReorderQty[Category],tbl_ReorderQty[Quantity],0),0)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tbl_Inventory[[#This Row],[Cost Price]]*(IF(tbl_Inventory[[#This Row],[Premium?]]="Y",$P$4,$P$3)+1)</f>
        <v>36774.5625</v>
      </c>
      <c r="I469" s="25" t="str">
        <f>IF(tbl_Inventory[[#This Row],[Num In Stock]]&lt;$P$5,"Y","")</f>
        <v/>
      </c>
      <c r="J469" s="26" t="str">
        <f>IF(AND(tbl_Inventory[[#This Row],[On Backorder]]="",tbl_Inventory[[#This Row],[Below Min]]="Y"),"Y","")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Row],[Reorder?]]="Y",_xlfn.XLOOKUP(tbl_Inventory[[#This Row],[Category]],tbl_ReorderQty[Category],tbl_ReorderQty[Quantity],0),0)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tbl_Inventory[[#This Row],[Cost Price]]*(IF(tbl_Inventory[[#This Row],[Premium?]]="Y",$P$4,$P$3)+1)</f>
        <v>28593.5</v>
      </c>
      <c r="I470" s="25" t="str">
        <f>IF(tbl_Inventory[[#This Row],[Num In Stock]]&lt;$P$5,"Y","")</f>
        <v>Y</v>
      </c>
      <c r="J470" s="26" t="str">
        <f>IF(AND(tbl_Inventory[[#This Row],[On Backorder]]="",tbl_Inventory[[#This Row],[Below Min]]="Y"),"Y","")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Row],[Reorder?]]="Y",_xlfn.XLOOKUP(tbl_Inventory[[#This Row],[Category]],tbl_ReorderQty[Category],tbl_ReorderQty[Quantity],0),0)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tbl_Inventory[[#This Row],[Cost Price]]*(IF(tbl_Inventory[[#This Row],[Premium?]]="Y",$P$4,$P$3)+1)</f>
        <v>32493.5</v>
      </c>
      <c r="I471" s="25" t="str">
        <f>IF(tbl_Inventory[[#This Row],[Num In Stock]]&lt;$P$5,"Y","")</f>
        <v/>
      </c>
      <c r="J471" s="26" t="str">
        <f>IF(AND(tbl_Inventory[[#This Row],[On Backorder]]="",tbl_Inventory[[#This Row],[Below Min]]="Y"),"Y","")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Row],[Reorder?]]="Y",_xlfn.XLOOKUP(tbl_Inventory[[#This Row],[Category]],tbl_ReorderQty[Category],tbl_ReorderQty[Quantity],0),0)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tbl_Inventory[[#This Row],[Cost Price]]*(IF(tbl_Inventory[[#This Row],[Premium?]]="Y",$P$4,$P$3)+1)</f>
        <v>5243.4375</v>
      </c>
      <c r="I472" s="25" t="str">
        <f>IF(tbl_Inventory[[#This Row],[Num In Stock]]&lt;$P$5,"Y","")</f>
        <v/>
      </c>
      <c r="J472" s="26" t="str">
        <f>IF(AND(tbl_Inventory[[#This Row],[On Backorder]]="",tbl_Inventory[[#This Row],[Below Min]]="Y"),"Y","")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Row],[Reorder?]]="Y",_xlfn.XLOOKUP(tbl_Inventory[[#This Row],[Category]],tbl_ReorderQty[Category],tbl_ReorderQty[Quantity],0),0)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tbl_Inventory[[#This Row],[Cost Price]]*(IF(tbl_Inventory[[#This Row],[Premium?]]="Y",$P$4,$P$3)+1)</f>
        <v>2798.625</v>
      </c>
      <c r="I473" s="25" t="str">
        <f>IF(tbl_Inventory[[#This Row],[Num In Stock]]&lt;$P$5,"Y","")</f>
        <v/>
      </c>
      <c r="J473" s="26" t="str">
        <f>IF(AND(tbl_Inventory[[#This Row],[On Backorder]]="",tbl_Inventory[[#This Row],[Below Min]]="Y"),"Y","")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Row],[Reorder?]]="Y",_xlfn.XLOOKUP(tbl_Inventory[[#This Row],[Category]],tbl_ReorderQty[Category],tbl_ReorderQty[Quantity],0),0)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tbl_Inventory[[#This Row],[Cost Price]]*(IF(tbl_Inventory[[#This Row],[Premium?]]="Y",$P$4,$P$3)+1)</f>
        <v>8659.9019999999982</v>
      </c>
      <c r="I474" s="25" t="str">
        <f>IF(tbl_Inventory[[#This Row],[Num In Stock]]&lt;$P$5,"Y","")</f>
        <v>Y</v>
      </c>
      <c r="J474" s="26" t="str">
        <f>IF(AND(tbl_Inventory[[#This Row],[On Backorder]]="",tbl_Inventory[[#This Row],[Below Min]]="Y"),"Y","")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Row],[Reorder?]]="Y",_xlfn.XLOOKUP(tbl_Inventory[[#This Row],[Category]],tbl_ReorderQty[Category],tbl_ReorderQty[Quantity],0),0)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tbl_Inventory[[#This Row],[Cost Price]]*(IF(tbl_Inventory[[#This Row],[Premium?]]="Y",$P$4,$P$3)+1)</f>
        <v>43305.9375</v>
      </c>
      <c r="I475" s="25" t="str">
        <f>IF(tbl_Inventory[[#This Row],[Num In Stock]]&lt;$P$5,"Y","")</f>
        <v/>
      </c>
      <c r="J475" s="26" t="str">
        <f>IF(AND(tbl_Inventory[[#This Row],[On Backorder]]="",tbl_Inventory[[#This Row],[Below Min]]="Y"),"Y","")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Row],[Reorder?]]="Y",_xlfn.XLOOKUP(tbl_Inventory[[#This Row],[Category]],tbl_ReorderQty[Category],tbl_ReorderQty[Quantity],0),0)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tbl_Inventory[[#This Row],[Cost Price]]*(IF(tbl_Inventory[[#This Row],[Premium?]]="Y",$P$4,$P$3)+1)</f>
        <v>47875.8125</v>
      </c>
      <c r="I476" s="25" t="str">
        <f>IF(tbl_Inventory[[#This Row],[Num In Stock]]&lt;$P$5,"Y","")</f>
        <v>Y</v>
      </c>
      <c r="J476" s="26" t="str">
        <f>IF(AND(tbl_Inventory[[#This Row],[On Backorder]]="",tbl_Inventory[[#This Row],[Below Min]]="Y"),"Y","")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Row],[Reorder?]]="Y",_xlfn.XLOOKUP(tbl_Inventory[[#This Row],[Category]],tbl_ReorderQty[Category],tbl_ReorderQty[Quantity],0),0)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tbl_Inventory[[#This Row],[Cost Price]]*(IF(tbl_Inventory[[#This Row],[Premium?]]="Y",$P$4,$P$3)+1)</f>
        <v>48149.545999999995</v>
      </c>
      <c r="I477" s="25" t="str">
        <f>IF(tbl_Inventory[[#This Row],[Num In Stock]]&lt;$P$5,"Y","")</f>
        <v/>
      </c>
      <c r="J477" s="26" t="str">
        <f>IF(AND(tbl_Inventory[[#This Row],[On Backorder]]="",tbl_Inventory[[#This Row],[Below Min]]="Y"),"Y","")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Row],[Reorder?]]="Y",_xlfn.XLOOKUP(tbl_Inventory[[#This Row],[Category]],tbl_ReorderQty[Category],tbl_ReorderQty[Quantity],0),0)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tbl_Inventory[[#This Row],[Cost Price]]*(IF(tbl_Inventory[[#This Row],[Premium?]]="Y",$P$4,$P$3)+1)</f>
        <v>50189.942999999992</v>
      </c>
      <c r="I478" s="25" t="str">
        <f>IF(tbl_Inventory[[#This Row],[Num In Stock]]&lt;$P$5,"Y","")</f>
        <v>Y</v>
      </c>
      <c r="J478" s="26" t="str">
        <f>IF(AND(tbl_Inventory[[#This Row],[On Backorder]]="",tbl_Inventory[[#This Row],[Below Min]]="Y"),"Y","")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Row],[Reorder?]]="Y",_xlfn.XLOOKUP(tbl_Inventory[[#This Row],[Category]],tbl_ReorderQty[Category],tbl_ReorderQty[Quantity],0),0)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tbl_Inventory[[#This Row],[Cost Price]]*(IF(tbl_Inventory[[#This Row],[Premium?]]="Y",$P$4,$P$3)+1)</f>
        <v>43305.9375</v>
      </c>
      <c r="I479" s="25" t="str">
        <f>IF(tbl_Inventory[[#This Row],[Num In Stock]]&lt;$P$5,"Y","")</f>
        <v/>
      </c>
      <c r="J479" s="26" t="str">
        <f>IF(AND(tbl_Inventory[[#This Row],[On Backorder]]="",tbl_Inventory[[#This Row],[Below Min]]="Y"),"Y","")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Row],[Reorder?]]="Y",_xlfn.XLOOKUP(tbl_Inventory[[#This Row],[Category]],tbl_ReorderQty[Category],tbl_ReorderQty[Quantity],0),0)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tbl_Inventory[[#This Row],[Cost Price]]*(IF(tbl_Inventory[[#This Row],[Premium?]]="Y",$P$4,$P$3)+1)</f>
        <v>46980.9375</v>
      </c>
      <c r="I480" s="25" t="str">
        <f>IF(tbl_Inventory[[#This Row],[Num In Stock]]&lt;$P$5,"Y","")</f>
        <v/>
      </c>
      <c r="J480" s="26" t="str">
        <f>IF(AND(tbl_Inventory[[#This Row],[On Backorder]]="",tbl_Inventory[[#This Row],[Below Min]]="Y"),"Y","")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Row],[Reorder?]]="Y",_xlfn.XLOOKUP(tbl_Inventory[[#This Row],[Category]],tbl_ReorderQty[Category],tbl_ReorderQty[Quantity],0),0)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tbl_Inventory[[#This Row],[Cost Price]]*(IF(tbl_Inventory[[#This Row],[Premium?]]="Y",$P$4,$P$3)+1)</f>
        <v>5713.5</v>
      </c>
      <c r="I481" s="25" t="str">
        <f>IF(tbl_Inventory[[#This Row],[Num In Stock]]&lt;$P$5,"Y","")</f>
        <v>Y</v>
      </c>
      <c r="J481" s="26" t="str">
        <f>IF(AND(tbl_Inventory[[#This Row],[On Backorder]]="",tbl_Inventory[[#This Row],[Below Min]]="Y"),"Y","")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Row],[Reorder?]]="Y",_xlfn.XLOOKUP(tbl_Inventory[[#This Row],[Category]],tbl_ReorderQty[Category],tbl_ReorderQty[Quantity],0),0)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tbl_Inventory[[#This Row],[Cost Price]]*(IF(tbl_Inventory[[#This Row],[Premium?]]="Y",$P$4,$P$3)+1)</f>
        <v>48149.545999999995</v>
      </c>
      <c r="I482" s="25" t="str">
        <f>IF(tbl_Inventory[[#This Row],[Num In Stock]]&lt;$P$5,"Y","")</f>
        <v/>
      </c>
      <c r="J482" s="26" t="str">
        <f>IF(AND(tbl_Inventory[[#This Row],[On Backorder]]="",tbl_Inventory[[#This Row],[Below Min]]="Y"),"Y","")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Row],[Reorder?]]="Y",_xlfn.XLOOKUP(tbl_Inventory[[#This Row],[Category]],tbl_ReorderQty[Category],tbl_ReorderQty[Quantity],0),0)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tbl_Inventory[[#This Row],[Cost Price]]*(IF(tbl_Inventory[[#This Row],[Premium?]]="Y",$P$4,$P$3)+1)</f>
        <v>50189.942999999992</v>
      </c>
      <c r="I483" s="25" t="str">
        <f>IF(tbl_Inventory[[#This Row],[Num In Stock]]&lt;$P$5,"Y","")</f>
        <v>Y</v>
      </c>
      <c r="J483" s="26" t="str">
        <f>IF(AND(tbl_Inventory[[#This Row],[On Backorder]]="",tbl_Inventory[[#This Row],[Below Min]]="Y"),"Y","")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Row],[Reorder?]]="Y",_xlfn.XLOOKUP(tbl_Inventory[[#This Row],[Category]],tbl_ReorderQty[Category],tbl_ReorderQty[Quantity],0),0)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tbl_Inventory[[#This Row],[Cost Price]]*(IF(tbl_Inventory[[#This Row],[Premium?]]="Y",$P$4,$P$3)+1)</f>
        <v>50015.8125</v>
      </c>
      <c r="I484" s="25" t="str">
        <f>IF(tbl_Inventory[[#This Row],[Num In Stock]]&lt;$P$5,"Y","")</f>
        <v>Y</v>
      </c>
      <c r="J484" s="26" t="str">
        <f>IF(AND(tbl_Inventory[[#This Row],[On Backorder]]="",tbl_Inventory[[#This Row],[Below Min]]="Y"),"Y","")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Row],[Reorder?]]="Y",_xlfn.XLOOKUP(tbl_Inventory[[#This Row],[Category]],tbl_ReorderQty[Category],tbl_ReorderQty[Quantity],0),0)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tbl_Inventory[[#This Row],[Cost Price]]*(IF(tbl_Inventory[[#This Row],[Premium?]]="Y",$P$4,$P$3)+1)</f>
        <v>51180.9375</v>
      </c>
      <c r="I485" s="25" t="str">
        <f>IF(tbl_Inventory[[#This Row],[Num In Stock]]&lt;$P$5,"Y","")</f>
        <v/>
      </c>
      <c r="J485" s="26" t="str">
        <f>IF(AND(tbl_Inventory[[#This Row],[On Backorder]]="",tbl_Inventory[[#This Row],[Below Min]]="Y"),"Y","")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Row],[Reorder?]]="Y",_xlfn.XLOOKUP(tbl_Inventory[[#This Row],[Category]],tbl_ReorderQty[Category],tbl_ReorderQty[Quantity],0),0)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tbl_Inventory[[#This Row],[Cost Price]]*(IF(tbl_Inventory[[#This Row],[Premium?]]="Y",$P$4,$P$3)+1)</f>
        <v>52640.743999999999</v>
      </c>
      <c r="I486" s="25" t="str">
        <f>IF(tbl_Inventory[[#This Row],[Num In Stock]]&lt;$P$5,"Y","")</f>
        <v>Y</v>
      </c>
      <c r="J486" s="26" t="str">
        <f>IF(AND(tbl_Inventory[[#This Row],[On Backorder]]="",tbl_Inventory[[#This Row],[Below Min]]="Y"),"Y","")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Row],[Reorder?]]="Y",_xlfn.XLOOKUP(tbl_Inventory[[#This Row],[Category]],tbl_ReorderQty[Category],tbl_ReorderQty[Quantity],0),0)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tbl_Inventory[[#This Row],[Cost Price]]*(IF(tbl_Inventory[[#This Row],[Premium?]]="Y",$P$4,$P$3)+1)</f>
        <v>61117.0625</v>
      </c>
      <c r="I487" s="25" t="str">
        <f>IF(tbl_Inventory[[#This Row],[Num In Stock]]&lt;$P$5,"Y","")</f>
        <v/>
      </c>
      <c r="J487" s="26" t="str">
        <f>IF(AND(tbl_Inventory[[#This Row],[On Backorder]]="",tbl_Inventory[[#This Row],[Below Min]]="Y"),"Y","")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Row],[Reorder?]]="Y",_xlfn.XLOOKUP(tbl_Inventory[[#This Row],[Category]],tbl_ReorderQty[Category],tbl_ReorderQty[Quantity],0),0)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tbl_Inventory[[#This Row],[Cost Price]]*(IF(tbl_Inventory[[#This Row],[Premium?]]="Y",$P$4,$P$3)+1)</f>
        <v>56858.625</v>
      </c>
      <c r="I488" s="25" t="str">
        <f>IF(tbl_Inventory[[#This Row],[Num In Stock]]&lt;$P$5,"Y","")</f>
        <v/>
      </c>
      <c r="J488" s="26" t="str">
        <f>IF(AND(tbl_Inventory[[#This Row],[On Backorder]]="",tbl_Inventory[[#This Row],[Below Min]]="Y"),"Y","")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Row],[Reorder?]]="Y",_xlfn.XLOOKUP(tbl_Inventory[[#This Row],[Category]],tbl_ReorderQty[Category],tbl_ReorderQty[Quantity],0),0)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tbl_Inventory[[#This Row],[Cost Price]]*(IF(tbl_Inventory[[#This Row],[Premium?]]="Y",$P$4,$P$3)+1)</f>
        <v>54855.9375</v>
      </c>
      <c r="I489" s="25" t="str">
        <f>IF(tbl_Inventory[[#This Row],[Num In Stock]]&lt;$P$5,"Y","")</f>
        <v/>
      </c>
      <c r="J489" s="26" t="str">
        <f>IF(AND(tbl_Inventory[[#This Row],[On Backorder]]="",tbl_Inventory[[#This Row],[Below Min]]="Y"),"Y","")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Row],[Reorder?]]="Y",_xlfn.XLOOKUP(tbl_Inventory[[#This Row],[Category]],tbl_ReorderQty[Category],tbl_ReorderQty[Quantity],0),0)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tbl_Inventory[[#This Row],[Cost Price]]*(IF(tbl_Inventory[[#This Row],[Premium?]]="Y",$P$4,$P$3)+1)</f>
        <v>40140.875</v>
      </c>
      <c r="I490" s="25" t="str">
        <f>IF(tbl_Inventory[[#This Row],[Num In Stock]]&lt;$P$5,"Y","")</f>
        <v/>
      </c>
      <c r="J490" s="26" t="str">
        <f>IF(AND(tbl_Inventory[[#This Row],[On Backorder]]="",tbl_Inventory[[#This Row],[Below Min]]="Y"),"Y","")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Row],[Reorder?]]="Y",_xlfn.XLOOKUP(tbl_Inventory[[#This Row],[Category]],tbl_ReorderQty[Category],tbl_ReorderQty[Quantity],0),0)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tbl_Inventory[[#This Row],[Cost Price]]*(IF(tbl_Inventory[[#This Row],[Premium?]]="Y",$P$4,$P$3)+1)</f>
        <v>24058.842999999997</v>
      </c>
      <c r="I491" s="25" t="str">
        <f>IF(tbl_Inventory[[#This Row],[Num In Stock]]&lt;$P$5,"Y","")</f>
        <v/>
      </c>
      <c r="J491" s="26" t="str">
        <f>IF(AND(tbl_Inventory[[#This Row],[On Backorder]]="",tbl_Inventory[[#This Row],[Below Min]]="Y"),"Y","")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Row],[Reorder?]]="Y",_xlfn.XLOOKUP(tbl_Inventory[[#This Row],[Category]],tbl_ReorderQty[Category],tbl_ReorderQty[Quantity],0),0)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tbl_Inventory[[#This Row],[Cost Price]]*(IF(tbl_Inventory[[#This Row],[Premium?]]="Y",$P$4,$P$3)+1)</f>
        <v>38232.3125</v>
      </c>
      <c r="I492" s="25" t="str">
        <f>IF(tbl_Inventory[[#This Row],[Num In Stock]]&lt;$P$5,"Y","")</f>
        <v/>
      </c>
      <c r="J492" s="26" t="str">
        <f>IF(AND(tbl_Inventory[[#This Row],[On Backorder]]="",tbl_Inventory[[#This Row],[Below Min]]="Y"),"Y","")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Row],[Reorder?]]="Y",_xlfn.XLOOKUP(tbl_Inventory[[#This Row],[Category]],tbl_ReorderQty[Category],tbl_ReorderQty[Quantity],0),0)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tbl_Inventory[[#This Row],[Cost Price]]*(IF(tbl_Inventory[[#This Row],[Premium?]]="Y",$P$4,$P$3)+1)</f>
        <v>58293.375</v>
      </c>
      <c r="I493" s="25" t="str">
        <f>IF(tbl_Inventory[[#This Row],[Num In Stock]]&lt;$P$5,"Y","")</f>
        <v>Y</v>
      </c>
      <c r="J493" s="26" t="str">
        <f>IF(AND(tbl_Inventory[[#This Row],[On Backorder]]="",tbl_Inventory[[#This Row],[Below Min]]="Y"),"Y","")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Row],[Reorder?]]="Y",_xlfn.XLOOKUP(tbl_Inventory[[#This Row],[Category]],tbl_ReorderQty[Category],tbl_ReorderQty[Quantity],0),0)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tbl_Inventory[[#This Row],[Cost Price]]*(IF(tbl_Inventory[[#This Row],[Premium?]]="Y",$P$4,$P$3)+1)</f>
        <v>25980.9375</v>
      </c>
      <c r="I494" s="25" t="str">
        <f>IF(tbl_Inventory[[#This Row],[Num In Stock]]&lt;$P$5,"Y","")</f>
        <v/>
      </c>
      <c r="J494" s="26" t="str">
        <f>IF(AND(tbl_Inventory[[#This Row],[On Backorder]]="",tbl_Inventory[[#This Row],[Below Min]]="Y"),"Y","")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Row],[Reorder?]]="Y",_xlfn.XLOOKUP(tbl_Inventory[[#This Row],[Category]],tbl_ReorderQty[Category],tbl_ReorderQty[Quantity],0),0)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tbl_Inventory[[#This Row],[Cost Price]]*(IF(tbl_Inventory[[#This Row],[Premium?]]="Y",$P$4,$P$3)+1)</f>
        <v>5289.8219999999992</v>
      </c>
      <c r="I495" s="25" t="str">
        <f>IF(tbl_Inventory[[#This Row],[Num In Stock]]&lt;$P$5,"Y","")</f>
        <v/>
      </c>
      <c r="J495" s="26" t="str">
        <f>IF(AND(tbl_Inventory[[#This Row],[On Backorder]]="",tbl_Inventory[[#This Row],[Below Min]]="Y"),"Y","")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Row],[Reorder?]]="Y",_xlfn.XLOOKUP(tbl_Inventory[[#This Row],[Category]],tbl_ReorderQty[Category],tbl_ReorderQty[Quantity],0),0)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tbl_Inventory[[#This Row],[Cost Price]]*(IF(tbl_Inventory[[#This Row],[Premium?]]="Y",$P$4,$P$3)+1)</f>
        <v>28868.4375</v>
      </c>
      <c r="I496" s="25" t="str">
        <f>IF(tbl_Inventory[[#This Row],[Num In Stock]]&lt;$P$5,"Y","")</f>
        <v>Y</v>
      </c>
      <c r="J496" s="26" t="str">
        <f>IF(AND(tbl_Inventory[[#This Row],[On Backorder]]="",tbl_Inventory[[#This Row],[Below Min]]="Y"),"Y","")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Row],[Reorder?]]="Y",_xlfn.XLOOKUP(tbl_Inventory[[#This Row],[Category]],tbl_ReorderQty[Category],tbl_ReorderQty[Quantity],0),0)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tbl_Inventory[[#This Row],[Cost Price]]*(IF(tbl_Inventory[[#This Row],[Premium?]]="Y",$P$4,$P$3)+1)</f>
        <v>27770.886999999999</v>
      </c>
      <c r="I497" s="25" t="str">
        <f>IF(tbl_Inventory[[#This Row],[Num In Stock]]&lt;$P$5,"Y","")</f>
        <v/>
      </c>
      <c r="J497" s="26" t="str">
        <f>IF(AND(tbl_Inventory[[#This Row],[On Backorder]]="",tbl_Inventory[[#This Row],[Below Min]]="Y"),"Y","")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Row],[Reorder?]]="Y",_xlfn.XLOOKUP(tbl_Inventory[[#This Row],[Category]],tbl_ReorderQty[Category],tbl_ReorderQty[Quantity],0),0)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tbl_Inventory[[#This Row],[Cost Price]]*(IF(tbl_Inventory[[#This Row],[Premium?]]="Y",$P$4,$P$3)+1)</f>
        <v>36430.875</v>
      </c>
      <c r="I498" s="25" t="str">
        <f>IF(tbl_Inventory[[#This Row],[Num In Stock]]&lt;$P$5,"Y","")</f>
        <v>Y</v>
      </c>
      <c r="J498" s="26" t="str">
        <f>IF(AND(tbl_Inventory[[#This Row],[On Backorder]]="",tbl_Inventory[[#This Row],[Below Min]]="Y"),"Y","")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Row],[Reorder?]]="Y",_xlfn.XLOOKUP(tbl_Inventory[[#This Row],[Category]],tbl_ReorderQty[Category],tbl_ReorderQty[Quantity],0),0)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tbl_Inventory[[#This Row],[Cost Price]]*(IF(tbl_Inventory[[#This Row],[Premium?]]="Y",$P$4,$P$3)+1)</f>
        <v>29143.375</v>
      </c>
      <c r="I499" s="25" t="str">
        <f>IF(tbl_Inventory[[#This Row],[Num In Stock]]&lt;$P$5,"Y","")</f>
        <v>Y</v>
      </c>
      <c r="J499" s="26" t="str">
        <f>IF(AND(tbl_Inventory[[#This Row],[On Backorder]]="",tbl_Inventory[[#This Row],[Below Min]]="Y"),"Y","")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Row],[Reorder?]]="Y",_xlfn.XLOOKUP(tbl_Inventory[[#This Row],[Category]],tbl_ReorderQty[Category],tbl_ReorderQty[Quantity],0),0)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tbl_Inventory[[#This Row],[Cost Price]]*(IF(tbl_Inventory[[#This Row],[Premium?]]="Y",$P$4,$P$3)+1)</f>
        <v>26003.625</v>
      </c>
      <c r="I500" s="25" t="str">
        <f>IF(tbl_Inventory[[#This Row],[Num In Stock]]&lt;$P$5,"Y","")</f>
        <v/>
      </c>
      <c r="J500" s="26" t="str">
        <f>IF(AND(tbl_Inventory[[#This Row],[On Backorder]]="",tbl_Inventory[[#This Row],[Below Min]]="Y"),"Y","")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Row],[Reorder?]]="Y",_xlfn.XLOOKUP(tbl_Inventory[[#This Row],[Category]],tbl_ReorderQty[Category],tbl_ReorderQty[Quantity],0),0)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tbl_Inventory[[#This Row],[Cost Price]]*(IF(tbl_Inventory[[#This Row],[Premium?]]="Y",$P$4,$P$3)+1)</f>
        <v>52952.381999999998</v>
      </c>
      <c r="I501" s="25" t="str">
        <f>IF(tbl_Inventory[[#This Row],[Num In Stock]]&lt;$P$5,"Y","")</f>
        <v>Y</v>
      </c>
      <c r="J501" s="26" t="str">
        <f>IF(AND(tbl_Inventory[[#This Row],[On Backorder]]="",tbl_Inventory[[#This Row],[Below Min]]="Y"),"Y","")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Row],[Reorder?]]="Y",_xlfn.XLOOKUP(tbl_Inventory[[#This Row],[Category]],tbl_ReorderQty[Category],tbl_ReorderQty[Quantity],0),0)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tbl_Inventory[[#This Row],[Cost Price]]*(IF(tbl_Inventory[[#This Row],[Premium?]]="Y",$P$4,$P$3)+1)</f>
        <v>22873.5</v>
      </c>
      <c r="I502" s="25" t="str">
        <f>IF(tbl_Inventory[[#This Row],[Num In Stock]]&lt;$P$5,"Y","")</f>
        <v/>
      </c>
      <c r="J502" s="26" t="str">
        <f>IF(AND(tbl_Inventory[[#This Row],[On Backorder]]="",tbl_Inventory[[#This Row],[Below Min]]="Y"),"Y","")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Row],[Reorder?]]="Y",_xlfn.XLOOKUP(tbl_Inventory[[#This Row],[Category]],tbl_ReorderQty[Category],tbl_ReorderQty[Quantity],0),0)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tbl_Inventory[[#This Row],[Cost Price]]*(IF(tbl_Inventory[[#This Row],[Premium?]]="Y",$P$4,$P$3)+1)</f>
        <v>21384.962999999996</v>
      </c>
      <c r="I503" s="25" t="str">
        <f>IF(tbl_Inventory[[#This Row],[Num In Stock]]&lt;$P$5,"Y","")</f>
        <v/>
      </c>
      <c r="J503" s="26" t="str">
        <f>IF(AND(tbl_Inventory[[#This Row],[On Backorder]]="",tbl_Inventory[[#This Row],[Below Min]]="Y"),"Y","")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Row],[Reorder?]]="Y",_xlfn.XLOOKUP(tbl_Inventory[[#This Row],[Category]],tbl_ReorderQty[Category],tbl_ReorderQty[Quantity],0),0)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tbl_Inventory[[#This Row],[Cost Price]]*(IF(tbl_Inventory[[#This Row],[Premium?]]="Y",$P$4,$P$3)+1)</f>
        <v>39717.0625</v>
      </c>
      <c r="I504" s="25" t="str">
        <f>IF(tbl_Inventory[[#This Row],[Num In Stock]]&lt;$P$5,"Y","")</f>
        <v>Y</v>
      </c>
      <c r="J504" s="26" t="str">
        <f>IF(AND(tbl_Inventory[[#This Row],[On Backorder]]="",tbl_Inventory[[#This Row],[Below Min]]="Y"),"Y","")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Row],[Reorder?]]="Y",_xlfn.XLOOKUP(tbl_Inventory[[#This Row],[Category]],tbl_ReorderQty[Category],tbl_ReorderQty[Quantity],0),0)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tbl_Inventory[[#This Row],[Cost Price]]*(IF(tbl_Inventory[[#This Row],[Premium?]]="Y",$P$4,$P$3)+1)</f>
        <v>28043.625</v>
      </c>
      <c r="I505" s="25" t="str">
        <f>IF(tbl_Inventory[[#This Row],[Num In Stock]]&lt;$P$5,"Y","")</f>
        <v/>
      </c>
      <c r="J505" s="26" t="str">
        <f>IF(AND(tbl_Inventory[[#This Row],[On Backorder]]="",tbl_Inventory[[#This Row],[Below Min]]="Y"),"Y","")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Row],[Reorder?]]="Y",_xlfn.XLOOKUP(tbl_Inventory[[#This Row],[Category]],tbl_ReorderQty[Category],tbl_ReorderQty[Quantity],0),0)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tbl_Inventory[[#This Row],[Cost Price]]*(IF(tbl_Inventory[[#This Row],[Premium?]]="Y",$P$4,$P$3)+1)</f>
        <v>4407.0625</v>
      </c>
      <c r="I506" s="25" t="str">
        <f>IF(tbl_Inventory[[#This Row],[Num In Stock]]&lt;$P$5,"Y","")</f>
        <v/>
      </c>
      <c r="J506" s="26" t="str">
        <f>IF(AND(tbl_Inventory[[#This Row],[On Backorder]]="",tbl_Inventory[[#This Row],[Below Min]]="Y"),"Y","")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Row],[Reorder?]]="Y",_xlfn.XLOOKUP(tbl_Inventory[[#This Row],[Category]],tbl_ReorderQty[Category],tbl_ReorderQty[Quantity],0),0)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tbl_Inventory[[#This Row],[Cost Price]]*(IF(tbl_Inventory[[#This Row],[Premium?]]="Y",$P$4,$P$3)+1)</f>
        <v>4043.6239999999998</v>
      </c>
      <c r="I507" s="25" t="str">
        <f>IF(tbl_Inventory[[#This Row],[Num In Stock]]&lt;$P$5,"Y","")</f>
        <v/>
      </c>
      <c r="J507" s="26" t="str">
        <f>IF(AND(tbl_Inventory[[#This Row],[On Backorder]]="",tbl_Inventory[[#This Row],[Below Min]]="Y"),"Y","")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Row],[Reorder?]]="Y",_xlfn.XLOOKUP(tbl_Inventory[[#This Row],[Category]],tbl_ReorderQty[Category],tbl_ReorderQty[Quantity],0),0)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tbl_Inventory[[#This Row],[Cost Price]]*(IF(tbl_Inventory[[#This Row],[Premium?]]="Y",$P$4,$P$3)+1)</f>
        <v>14568.375</v>
      </c>
      <c r="I508" s="25" t="str">
        <f>IF(tbl_Inventory[[#This Row],[Num In Stock]]&lt;$P$5,"Y","")</f>
        <v>Y</v>
      </c>
      <c r="J508" s="26" t="str">
        <f>IF(AND(tbl_Inventory[[#This Row],[On Backorder]]="",tbl_Inventory[[#This Row],[Below Min]]="Y"),"Y","")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Row],[Reorder?]]="Y",_xlfn.XLOOKUP(tbl_Inventory[[#This Row],[Category]],tbl_ReorderQty[Category],tbl_ReorderQty[Quantity],0),0)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tbl_Inventory[[#This Row],[Cost Price]]*(IF(tbl_Inventory[[#This Row],[Premium?]]="Y",$P$4,$P$3)+1)</f>
        <v>24058.842999999997</v>
      </c>
      <c r="I509" s="25" t="str">
        <f>IF(tbl_Inventory[[#This Row],[Num In Stock]]&lt;$P$5,"Y","")</f>
        <v/>
      </c>
      <c r="J509" s="26" t="str">
        <f>IF(AND(tbl_Inventory[[#This Row],[On Backorder]]="",tbl_Inventory[[#This Row],[Below Min]]="Y"),"Y","")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Row],[Reorder?]]="Y",_xlfn.XLOOKUP(tbl_Inventory[[#This Row],[Category]],tbl_ReorderQty[Category],tbl_ReorderQty[Quantity],0),0)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tbl_Inventory[[#This Row],[Cost Price]]*(IF(tbl_Inventory[[#This Row],[Premium?]]="Y",$P$4,$P$3)+1)</f>
        <v>17483.375</v>
      </c>
      <c r="I510" s="25" t="str">
        <f>IF(tbl_Inventory[[#This Row],[Num In Stock]]&lt;$P$5,"Y","")</f>
        <v/>
      </c>
      <c r="J510" s="26" t="str">
        <f>IF(AND(tbl_Inventory[[#This Row],[On Backorder]]="",tbl_Inventory[[#This Row],[Below Min]]="Y"),"Y","")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Row],[Reorder?]]="Y",_xlfn.XLOOKUP(tbl_Inventory[[#This Row],[Category]],tbl_ReorderQty[Category],tbl_ReorderQty[Quantity],0),0)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tbl_Inventory[[#This Row],[Cost Price]]*(IF(tbl_Inventory[[#This Row],[Premium?]]="Y",$P$4,$P$3)+1)</f>
        <v>26135.466</v>
      </c>
      <c r="I511" s="25" t="str">
        <f>IF(tbl_Inventory[[#This Row],[Num In Stock]]&lt;$P$5,"Y","")</f>
        <v>Y</v>
      </c>
      <c r="J511" s="26" t="str">
        <f>IF(AND(tbl_Inventory[[#This Row],[On Backorder]]="",tbl_Inventory[[#This Row],[Below Min]]="Y"),"Y","")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Row],[Reorder?]]="Y",_xlfn.XLOOKUP(tbl_Inventory[[#This Row],[Category]],tbl_ReorderQty[Category],tbl_ReorderQty[Quantity],0),0)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tbl_Inventory[[#This Row],[Cost Price]]*(IF(tbl_Inventory[[#This Row],[Premium?]]="Y",$P$4,$P$3)+1)</f>
        <v>2200.1875</v>
      </c>
      <c r="I512" s="25" t="str">
        <f>IF(tbl_Inventory[[#This Row],[Num In Stock]]&lt;$P$5,"Y","")</f>
        <v/>
      </c>
      <c r="J512" s="26" t="str">
        <f>IF(AND(tbl_Inventory[[#This Row],[On Backorder]]="",tbl_Inventory[[#This Row],[Below Min]]="Y"),"Y","")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Row],[Reorder?]]="Y",_xlfn.XLOOKUP(tbl_Inventory[[#This Row],[Category]],tbl_ReorderQty[Category],tbl_ReorderQty[Quantity],0),0)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tbl_Inventory[[#This Row],[Cost Price]]*(IF(tbl_Inventory[[#This Row],[Premium?]]="Y",$P$4,$P$3)+1)</f>
        <v>661.98</v>
      </c>
      <c r="I513" s="25" t="str">
        <f>IF(tbl_Inventory[[#This Row],[Num In Stock]]&lt;$P$5,"Y","")</f>
        <v>Y</v>
      </c>
      <c r="J513" s="26" t="str">
        <f>IF(AND(tbl_Inventory[[#This Row],[On Backorder]]="",tbl_Inventory[[#This Row],[Below Min]]="Y"),"Y","")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Row],[Reorder?]]="Y",_xlfn.XLOOKUP(tbl_Inventory[[#This Row],[Category]],tbl_ReorderQty[Category],tbl_ReorderQty[Quantity],0),0)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tbl_Inventory[[#This Row],[Cost Price]]*(IF(tbl_Inventory[[#This Row],[Premium?]]="Y",$P$4,$P$3)+1)</f>
        <v>2667.8029999999999</v>
      </c>
      <c r="I514" s="25" t="str">
        <f>IF(tbl_Inventory[[#This Row],[Num In Stock]]&lt;$P$5,"Y","")</f>
        <v>Y</v>
      </c>
      <c r="J514" s="26" t="str">
        <f>IF(AND(tbl_Inventory[[#This Row],[On Backorder]]="",tbl_Inventory[[#This Row],[Below Min]]="Y"),"Y","")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Row],[Reorder?]]="Y",_xlfn.XLOOKUP(tbl_Inventory[[#This Row],[Category]],tbl_ReorderQty[Category],tbl_ReorderQty[Quantity],0),0)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tbl_Inventory[[#This Row],[Cost Price]]*(IF(tbl_Inventory[[#This Row],[Premium?]]="Y",$P$4,$P$3)+1)</f>
        <v>2117.9375</v>
      </c>
      <c r="I515" s="25" t="str">
        <f>IF(tbl_Inventory[[#This Row],[Num In Stock]]&lt;$P$5,"Y","")</f>
        <v/>
      </c>
      <c r="J515" s="26" t="str">
        <f>IF(AND(tbl_Inventory[[#This Row],[On Backorder]]="",tbl_Inventory[[#This Row],[Below Min]]="Y"),"Y","")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Row],[Reorder?]]="Y",_xlfn.XLOOKUP(tbl_Inventory[[#This Row],[Category]],tbl_ReorderQty[Category],tbl_ReorderQty[Quantity],0),0)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tbl_Inventory[[#This Row],[Cost Price]]*(IF(tbl_Inventory[[#This Row],[Premium?]]="Y",$P$4,$P$3)+1)</f>
        <v>2493.6349999999998</v>
      </c>
      <c r="I516" s="25" t="str">
        <f>IF(tbl_Inventory[[#This Row],[Num In Stock]]&lt;$P$5,"Y","")</f>
        <v>Y</v>
      </c>
      <c r="J516" s="26" t="str">
        <f>IF(AND(tbl_Inventory[[#This Row],[On Backorder]]="",tbl_Inventory[[#This Row],[Below Min]]="Y"),"Y","")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Row],[Reorder?]]="Y",_xlfn.XLOOKUP(tbl_Inventory[[#This Row],[Category]],tbl_ReorderQty[Category],tbl_ReorderQty[Quantity],0),0)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tbl_Inventory[[#This Row],[Cost Price]]*(IF(tbl_Inventory[[#This Row],[Premium?]]="Y",$P$4,$P$3)+1)</f>
        <v>2377.1099999999997</v>
      </c>
      <c r="I517" s="25" t="str">
        <f>IF(tbl_Inventory[[#This Row],[Num In Stock]]&lt;$P$5,"Y","")</f>
        <v/>
      </c>
      <c r="J517" s="26" t="str">
        <f>IF(AND(tbl_Inventory[[#This Row],[On Backorder]]="",tbl_Inventory[[#This Row],[Below Min]]="Y"),"Y","")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Row],[Reorder?]]="Y",_xlfn.XLOOKUP(tbl_Inventory[[#This Row],[Category]],tbl_ReorderQty[Category],tbl_ReorderQty[Quantity],0),0)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tbl_Inventory[[#This Row],[Cost Price]]*(IF(tbl_Inventory[[#This Row],[Premium?]]="Y",$P$4,$P$3)+1)</f>
        <v>14700.262999999999</v>
      </c>
      <c r="I518" s="25" t="str">
        <f>IF(tbl_Inventory[[#This Row],[Num In Stock]]&lt;$P$5,"Y","")</f>
        <v/>
      </c>
      <c r="J518" s="26" t="str">
        <f>IF(AND(tbl_Inventory[[#This Row],[On Backorder]]="",tbl_Inventory[[#This Row],[Below Min]]="Y"),"Y","")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Row],[Reorder?]]="Y",_xlfn.XLOOKUP(tbl_Inventory[[#This Row],[Category]],tbl_ReorderQty[Category],tbl_ReorderQty[Quantity],0),0)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tbl_Inventory[[#This Row],[Cost Price]]*(IF(tbl_Inventory[[#This Row],[Premium?]]="Y",$P$4,$P$3)+1)</f>
        <v>17880.186000000002</v>
      </c>
      <c r="I519" s="25" t="str">
        <f>IF(tbl_Inventory[[#This Row],[Num In Stock]]&lt;$P$5,"Y","")</f>
        <v/>
      </c>
      <c r="J519" s="26" t="str">
        <f>IF(AND(tbl_Inventory[[#This Row],[On Backorder]]="",tbl_Inventory[[#This Row],[Below Min]]="Y"),"Y","")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Row],[Reorder?]]="Y",_xlfn.XLOOKUP(tbl_Inventory[[#This Row],[Category]],tbl_ReorderQty[Category],tbl_ReorderQty[Quantity],0),0)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tbl_Inventory[[#This Row],[Cost Price]]*(IF(tbl_Inventory[[#This Row],[Premium?]]="Y",$P$4,$P$3)+1)</f>
        <v>9250.125</v>
      </c>
      <c r="I520" s="25" t="str">
        <f>IF(tbl_Inventory[[#This Row],[Num In Stock]]&lt;$P$5,"Y","")</f>
        <v/>
      </c>
      <c r="J520" s="26" t="str">
        <f>IF(AND(tbl_Inventory[[#This Row],[On Backorder]]="",tbl_Inventory[[#This Row],[Below Min]]="Y"),"Y","")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Row],[Reorder?]]="Y",_xlfn.XLOOKUP(tbl_Inventory[[#This Row],[Category]],tbl_ReorderQty[Category],tbl_ReorderQty[Quantity],0),0)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tbl_Inventory[[#This Row],[Cost Price]]*(IF(tbl_Inventory[[#This Row],[Premium?]]="Y",$P$4,$P$3)+1)</f>
        <v>12739.8125</v>
      </c>
      <c r="I521" s="25" t="str">
        <f>IF(tbl_Inventory[[#This Row],[Num In Stock]]&lt;$P$5,"Y","")</f>
        <v>Y</v>
      </c>
      <c r="J521" s="26" t="str">
        <f>IF(AND(tbl_Inventory[[#This Row],[On Backorder]]="",tbl_Inventory[[#This Row],[Below Min]]="Y"),"Y","")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Row],[Reorder?]]="Y",_xlfn.XLOOKUP(tbl_Inventory[[#This Row],[Category]],tbl_ReorderQty[Category],tbl_ReorderQty[Quantity],0),0)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tbl_Inventory[[#This Row],[Cost Price]]*(IF(tbl_Inventory[[#This Row],[Premium?]]="Y",$P$4,$P$3)+1)</f>
        <v>26475.8125</v>
      </c>
      <c r="I522" s="25" t="str">
        <f>IF(tbl_Inventory[[#This Row],[Num In Stock]]&lt;$P$5,"Y","")</f>
        <v/>
      </c>
      <c r="J522" s="26" t="str">
        <f>IF(AND(tbl_Inventory[[#This Row],[On Backorder]]="",tbl_Inventory[[#This Row],[Below Min]]="Y"),"Y","")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Row],[Reorder?]]="Y",_xlfn.XLOOKUP(tbl_Inventory[[#This Row],[Category]],tbl_ReorderQty[Category],tbl_ReorderQty[Quantity],0),0)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tbl_Inventory[[#This Row],[Cost Price]]*(IF(tbl_Inventory[[#This Row],[Premium?]]="Y",$P$4,$P$3)+1)</f>
        <v>12376.666000000001</v>
      </c>
      <c r="I523" s="25" t="str">
        <f>IF(tbl_Inventory[[#This Row],[Num In Stock]]&lt;$P$5,"Y","")</f>
        <v/>
      </c>
      <c r="J523" s="26" t="str">
        <f>IF(AND(tbl_Inventory[[#This Row],[On Backorder]]="",tbl_Inventory[[#This Row],[Below Min]]="Y"),"Y","")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Row],[Reorder?]]="Y",_xlfn.XLOOKUP(tbl_Inventory[[#This Row],[Category]],tbl_ReorderQty[Category],tbl_ReorderQty[Quantity],0),0)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tbl_Inventory[[#This Row],[Cost Price]]*(IF(tbl_Inventory[[#This Row],[Premium?]]="Y",$P$4,$P$3)+1)</f>
        <v>8655.9375</v>
      </c>
      <c r="I524" s="25" t="str">
        <f>IF(tbl_Inventory[[#This Row],[Num In Stock]]&lt;$P$5,"Y","")</f>
        <v/>
      </c>
      <c r="J524" s="26" t="str">
        <f>IF(AND(tbl_Inventory[[#This Row],[On Backorder]]="",tbl_Inventory[[#This Row],[Below Min]]="Y"),"Y","")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Row],[Reorder?]]="Y",_xlfn.XLOOKUP(tbl_Inventory[[#This Row],[Category]],tbl_ReorderQty[Category],tbl_ReorderQty[Quantity],0),0)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tbl_Inventory[[#This Row],[Cost Price]]*(IF(tbl_Inventory[[#This Row],[Premium?]]="Y",$P$4,$P$3)+1)</f>
        <v>9811.125</v>
      </c>
      <c r="I525" s="25" t="str">
        <f>IF(tbl_Inventory[[#This Row],[Num In Stock]]&lt;$P$5,"Y","")</f>
        <v/>
      </c>
      <c r="J525" s="26" t="str">
        <f>IF(AND(tbl_Inventory[[#This Row],[On Backorder]]="",tbl_Inventory[[#This Row],[Below Min]]="Y"),"Y","")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Row],[Reorder?]]="Y",_xlfn.XLOOKUP(tbl_Inventory[[#This Row],[Category]],tbl_ReorderQty[Category],tbl_ReorderQty[Quantity],0),0)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tbl_Inventory[[#This Row],[Cost Price]]*(IF(tbl_Inventory[[#This Row],[Premium?]]="Y",$P$4,$P$3)+1)</f>
        <v>619.14600000000007</v>
      </c>
      <c r="I526" s="25" t="str">
        <f>IF(tbl_Inventory[[#This Row],[Num In Stock]]&lt;$P$5,"Y","")</f>
        <v>Y</v>
      </c>
      <c r="J526" s="26" t="str">
        <f>IF(AND(tbl_Inventory[[#This Row],[On Backorder]]="",tbl_Inventory[[#This Row],[Below Min]]="Y"),"Y","")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Row],[Reorder?]]="Y",_xlfn.XLOOKUP(tbl_Inventory[[#This Row],[Category]],tbl_ReorderQty[Category],tbl_ReorderQty[Quantity],0),0)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tbl_Inventory[[#This Row],[Cost Price]]*(IF(tbl_Inventory[[#This Row],[Premium?]]="Y",$P$4,$P$3)+1)</f>
        <v>13233.581999999999</v>
      </c>
      <c r="I527" s="25" t="str">
        <f>IF(tbl_Inventory[[#This Row],[Num In Stock]]&lt;$P$5,"Y","")</f>
        <v/>
      </c>
      <c r="J527" s="26" t="str">
        <f>IF(AND(tbl_Inventory[[#This Row],[On Backorder]]="",tbl_Inventory[[#This Row],[Below Min]]="Y"),"Y","")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Row],[Reorder?]]="Y",_xlfn.XLOOKUP(tbl_Inventory[[#This Row],[Category]],tbl_ReorderQty[Category],tbl_ReorderQty[Quantity],0),0)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tbl_Inventory[[#This Row],[Cost Price]]*(IF(tbl_Inventory[[#This Row],[Premium?]]="Y",$P$4,$P$3)+1)</f>
        <v>5603.625</v>
      </c>
      <c r="I528" s="25" t="str">
        <f>IF(tbl_Inventory[[#This Row],[Num In Stock]]&lt;$P$5,"Y","")</f>
        <v/>
      </c>
      <c r="J528" s="26" t="str">
        <f>IF(AND(tbl_Inventory[[#This Row],[On Backorder]]="",tbl_Inventory[[#This Row],[Below Min]]="Y"),"Y","")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Row],[Reorder?]]="Y",_xlfn.XLOOKUP(tbl_Inventory[[#This Row],[Category]],tbl_ReorderQty[Category],tbl_ReorderQty[Quantity],0),0)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tbl_Inventory[[#This Row],[Cost Price]]*(IF(tbl_Inventory[[#This Row],[Premium?]]="Y",$P$4,$P$3)+1)</f>
        <v>4701.3125</v>
      </c>
      <c r="I529" s="25" t="str">
        <f>IF(tbl_Inventory[[#This Row],[Num In Stock]]&lt;$P$5,"Y","")</f>
        <v>Y</v>
      </c>
      <c r="J529" s="26" t="str">
        <f>IF(AND(tbl_Inventory[[#This Row],[On Backorder]]="",tbl_Inventory[[#This Row],[Below Min]]="Y"),"Y","")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Row],[Reorder?]]="Y",_xlfn.XLOOKUP(tbl_Inventory[[#This Row],[Category]],tbl_ReorderQty[Category],tbl_ReorderQty[Quantity],0),0)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tbl_Inventory[[#This Row],[Cost Price]]*(IF(tbl_Inventory[[#This Row],[Premium?]]="Y",$P$4,$P$3)+1)</f>
        <v>6937.9869999999992</v>
      </c>
      <c r="I530" s="25" t="str">
        <f>IF(tbl_Inventory[[#This Row],[Num In Stock]]&lt;$P$5,"Y","")</f>
        <v>Y</v>
      </c>
      <c r="J530" s="26" t="str">
        <f>IF(AND(tbl_Inventory[[#This Row],[On Backorder]]="",tbl_Inventory[[#This Row],[Below Min]]="Y"),"Y","")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Row],[Reorder?]]="Y",_xlfn.XLOOKUP(tbl_Inventory[[#This Row],[Category]],tbl_ReorderQty[Category],tbl_ReorderQty[Quantity],0),0)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tbl_Inventory[[#This Row],[Cost Price]]*(IF(tbl_Inventory[[#This Row],[Premium?]]="Y",$P$4,$P$3)+1)</f>
        <v>9811.125</v>
      </c>
      <c r="I531" s="25" t="str">
        <f>IF(tbl_Inventory[[#This Row],[Num In Stock]]&lt;$P$5,"Y","")</f>
        <v/>
      </c>
      <c r="J531" s="26" t="str">
        <f>IF(AND(tbl_Inventory[[#This Row],[On Backorder]]="",tbl_Inventory[[#This Row],[Below Min]]="Y"),"Y","")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Row],[Reorder?]]="Y",_xlfn.XLOOKUP(tbl_Inventory[[#This Row],[Category]],tbl_ReorderQty[Category],tbl_ReorderQty[Quantity],0),0)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tbl_Inventory[[#This Row],[Cost Price]]*(IF(tbl_Inventory[[#This Row],[Premium?]]="Y",$P$4,$P$3)+1)</f>
        <v>8171.2049999999999</v>
      </c>
      <c r="I532" s="25" t="str">
        <f>IF(tbl_Inventory[[#This Row],[Num In Stock]]&lt;$P$5,"Y","")</f>
        <v>Y</v>
      </c>
      <c r="J532" s="26" t="str">
        <f>IF(AND(tbl_Inventory[[#This Row],[On Backorder]]="",tbl_Inventory[[#This Row],[Below Min]]="Y"),"Y","")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Row],[Reorder?]]="Y",_xlfn.XLOOKUP(tbl_Inventory[[#This Row],[Category]],tbl_ReorderQty[Category],tbl_ReorderQty[Quantity],0),0)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tbl_Inventory[[#This Row],[Cost Price]]*(IF(tbl_Inventory[[#This Row],[Premium?]]="Y",$P$4,$P$3)+1)</f>
        <v>86.9375</v>
      </c>
      <c r="I533" s="25" t="str">
        <f>IF(tbl_Inventory[[#This Row],[Num In Stock]]&lt;$P$5,"Y","")</f>
        <v/>
      </c>
      <c r="J533" s="26" t="str">
        <f>IF(AND(tbl_Inventory[[#This Row],[On Backorder]]="",tbl_Inventory[[#This Row],[Below Min]]="Y"),"Y","")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Row],[Reorder?]]="Y",_xlfn.XLOOKUP(tbl_Inventory[[#This Row],[Category]],tbl_ReorderQty[Category],tbl_ReorderQty[Quantity],0),0)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tbl_Inventory[[#This Row],[Cost Price]]*(IF(tbl_Inventory[[#This Row],[Premium?]]="Y",$P$4,$P$3)+1)</f>
        <v>4998.5</v>
      </c>
      <c r="I534" s="25" t="str">
        <f>IF(tbl_Inventory[[#This Row],[Num In Stock]]&lt;$P$5,"Y","")</f>
        <v>Y</v>
      </c>
      <c r="J534" s="26" t="str">
        <f>IF(AND(tbl_Inventory[[#This Row],[On Backorder]]="",tbl_Inventory[[#This Row],[Below Min]]="Y"),"Y","")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Row],[Reorder?]]="Y",_xlfn.XLOOKUP(tbl_Inventory[[#This Row],[Category]],tbl_ReorderQty[Category],tbl_ReorderQty[Quantity],0),0)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tbl_Inventory[[#This Row],[Cost Price]]*(IF(tbl_Inventory[[#This Row],[Premium?]]="Y",$P$4,$P$3)+1)</f>
        <v>8015.5630000000001</v>
      </c>
      <c r="I535" s="25" t="str">
        <f>IF(tbl_Inventory[[#This Row],[Num In Stock]]&lt;$P$5,"Y","")</f>
        <v/>
      </c>
      <c r="J535" s="26" t="str">
        <f>IF(AND(tbl_Inventory[[#This Row],[On Backorder]]="",tbl_Inventory[[#This Row],[Below Min]]="Y"),"Y","")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Row],[Reorder?]]="Y",_xlfn.XLOOKUP(tbl_Inventory[[#This Row],[Category]],tbl_ReorderQty[Category],tbl_ReorderQty[Quantity],0),0)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tbl_Inventory[[#This Row],[Cost Price]]*(IF(tbl_Inventory[[#This Row],[Premium?]]="Y",$P$4,$P$3)+1)</f>
        <v>114.39999999999999</v>
      </c>
      <c r="I536" s="25" t="str">
        <f>IF(tbl_Inventory[[#This Row],[Num In Stock]]&lt;$P$5,"Y","")</f>
        <v>Y</v>
      </c>
      <c r="J536" s="26" t="str">
        <f>IF(AND(tbl_Inventory[[#This Row],[On Backorder]]="",tbl_Inventory[[#This Row],[Below Min]]="Y"),"Y","")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Row],[Reorder?]]="Y",_xlfn.XLOOKUP(tbl_Inventory[[#This Row],[Category]],tbl_ReorderQty[Category],tbl_ReorderQty[Quantity],0),0)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tbl_Inventory[[#This Row],[Cost Price]]*(IF(tbl_Inventory[[#This Row],[Premium?]]="Y",$P$4,$P$3)+1)</f>
        <v>135.1875</v>
      </c>
      <c r="I537" s="25" t="str">
        <f>IF(tbl_Inventory[[#This Row],[Num In Stock]]&lt;$P$5,"Y","")</f>
        <v>Y</v>
      </c>
      <c r="J537" s="26" t="str">
        <f>IF(AND(tbl_Inventory[[#This Row],[On Backorder]]="",tbl_Inventory[[#This Row],[Below Min]]="Y"),"Y","")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Row],[Reorder?]]="Y",_xlfn.XLOOKUP(tbl_Inventory[[#This Row],[Category]],tbl_ReorderQty[Category],tbl_ReorderQty[Quantity],0),0)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tbl_Inventory[[#This Row],[Cost Price]]*(IF(tbl_Inventory[[#This Row],[Premium?]]="Y",$P$4,$P$3)+1)</f>
        <v>1464.5625</v>
      </c>
      <c r="I538" s="25" t="str">
        <f>IF(tbl_Inventory[[#This Row],[Num In Stock]]&lt;$P$5,"Y","")</f>
        <v>Y</v>
      </c>
      <c r="J538" s="26" t="str">
        <f>IF(AND(tbl_Inventory[[#This Row],[On Backorder]]="",tbl_Inventory[[#This Row],[Below Min]]="Y"),"Y","")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Row],[Reorder?]]="Y",_xlfn.XLOOKUP(tbl_Inventory[[#This Row],[Category]],tbl_ReorderQty[Category],tbl_ReorderQty[Quantity],0),0)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tbl_Inventory[[#This Row],[Cost Price]]*(IF(tbl_Inventory[[#This Row],[Premium?]]="Y",$P$4,$P$3)+1)</f>
        <v>170.45099999999996</v>
      </c>
      <c r="I539" s="25" t="str">
        <f>IF(tbl_Inventory[[#This Row],[Num In Stock]]&lt;$P$5,"Y","")</f>
        <v/>
      </c>
      <c r="J539" s="26" t="str">
        <f>IF(AND(tbl_Inventory[[#This Row],[On Backorder]]="",tbl_Inventory[[#This Row],[Below Min]]="Y"),"Y","")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Row],[Reorder?]]="Y",_xlfn.XLOOKUP(tbl_Inventory[[#This Row],[Category]],tbl_ReorderQty[Category],tbl_ReorderQty[Quantity],0),0)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tbl_Inventory[[#This Row],[Cost Price]]*(IF(tbl_Inventory[[#This Row],[Premium?]]="Y",$P$4,$P$3)+1)</f>
        <v>1437.1875</v>
      </c>
      <c r="I540" s="25" t="str">
        <f>IF(tbl_Inventory[[#This Row],[Num In Stock]]&lt;$P$5,"Y","")</f>
        <v>Y</v>
      </c>
      <c r="J540" s="26" t="str">
        <f>IF(AND(tbl_Inventory[[#This Row],[On Backorder]]="",tbl_Inventory[[#This Row],[Below Min]]="Y"),"Y","")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Row],[Reorder?]]="Y",_xlfn.XLOOKUP(tbl_Inventory[[#This Row],[Category]],tbl_ReorderQty[Category],tbl_ReorderQty[Quantity],0),0)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tbl_Inventory[[#This Row],[Cost Price]]*(IF(tbl_Inventory[[#This Row],[Premium?]]="Y",$P$4,$P$3)+1)</f>
        <v>11433.5</v>
      </c>
      <c r="I541" s="25" t="str">
        <f>IF(tbl_Inventory[[#This Row],[Num In Stock]]&lt;$P$5,"Y","")</f>
        <v/>
      </c>
      <c r="J541" s="26" t="str">
        <f>IF(AND(tbl_Inventory[[#This Row],[On Backorder]]="",tbl_Inventory[[#This Row],[Below Min]]="Y"),"Y","")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Row],[Reorder?]]="Y",_xlfn.XLOOKUP(tbl_Inventory[[#This Row],[Category]],tbl_ReorderQty[Category],tbl_ReorderQty[Quantity],0),0)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tbl_Inventory[[#This Row],[Cost Price]]*(IF(tbl_Inventory[[#This Row],[Premium?]]="Y",$P$4,$P$3)+1)</f>
        <v>4688.0219999999999</v>
      </c>
      <c r="I542" s="25" t="str">
        <f>IF(tbl_Inventory[[#This Row],[Num In Stock]]&lt;$P$5,"Y","")</f>
        <v>Y</v>
      </c>
      <c r="J542" s="26" t="str">
        <f>IF(AND(tbl_Inventory[[#This Row],[On Backorder]]="",tbl_Inventory[[#This Row],[Below Min]]="Y"),"Y","")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Row],[Reorder?]]="Y",_xlfn.XLOOKUP(tbl_Inventory[[#This Row],[Category]],tbl_ReorderQty[Category],tbl_ReorderQty[Quantity],0),0)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tbl_Inventory[[#This Row],[Cost Price]]*(IF(tbl_Inventory[[#This Row],[Premium?]]="Y",$P$4,$P$3)+1)</f>
        <v>2424.192</v>
      </c>
      <c r="I543" s="25" t="str">
        <f>IF(tbl_Inventory[[#This Row],[Num In Stock]]&lt;$P$5,"Y","")</f>
        <v>Y</v>
      </c>
      <c r="J543" s="26" t="str">
        <f>IF(AND(tbl_Inventory[[#This Row],[On Backorder]]="",tbl_Inventory[[#This Row],[Below Min]]="Y"),"Y","")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Row],[Reorder?]]="Y",_xlfn.XLOOKUP(tbl_Inventory[[#This Row],[Category]],tbl_ReorderQty[Category],tbl_ReorderQty[Quantity],0),0)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tbl_Inventory[[#This Row],[Cost Price]]*(IF(tbl_Inventory[[#This Row],[Premium?]]="Y",$P$4,$P$3)+1)</f>
        <v>5075.8125</v>
      </c>
      <c r="I544" s="25" t="str">
        <f>IF(tbl_Inventory[[#This Row],[Num In Stock]]&lt;$P$5,"Y","")</f>
        <v>Y</v>
      </c>
      <c r="J544" s="26" t="str">
        <f>IF(AND(tbl_Inventory[[#This Row],[On Backorder]]="",tbl_Inventory[[#This Row],[Below Min]]="Y"),"Y","")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Row],[Reorder?]]="Y",_xlfn.XLOOKUP(tbl_Inventory[[#This Row],[Category]],tbl_ReorderQty[Category],tbl_ReorderQty[Quantity],0),0)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tbl_Inventory[[#This Row],[Cost Price]]*(IF(tbl_Inventory[[#This Row],[Premium?]]="Y",$P$4,$P$3)+1)</f>
        <v>82.552799999999991</v>
      </c>
      <c r="I545" s="25" t="str">
        <f>IF(tbl_Inventory[[#This Row],[Num In Stock]]&lt;$P$5,"Y","")</f>
        <v>Y</v>
      </c>
      <c r="J545" s="26" t="str">
        <f>IF(AND(tbl_Inventory[[#This Row],[On Backorder]]="",tbl_Inventory[[#This Row],[Below Min]]="Y"),"Y","")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Row],[Reorder?]]="Y",_xlfn.XLOOKUP(tbl_Inventory[[#This Row],[Category]],tbl_ReorderQty[Category],tbl_ReorderQty[Quantity],0),0)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tbl_Inventory[[#This Row],[Cost Price]]*(IF(tbl_Inventory[[#This Row],[Premium?]]="Y",$P$4,$P$3)+1)</f>
        <v>20048.022999999997</v>
      </c>
      <c r="I546" s="25" t="str">
        <f>IF(tbl_Inventory[[#This Row],[Num In Stock]]&lt;$P$5,"Y","")</f>
        <v>Y</v>
      </c>
      <c r="J546" s="26" t="str">
        <f>IF(AND(tbl_Inventory[[#This Row],[On Backorder]]="",tbl_Inventory[[#This Row],[Below Min]]="Y"),"Y","")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Row],[Reorder?]]="Y",_xlfn.XLOOKUP(tbl_Inventory[[#This Row],[Category]],tbl_ReorderQty[Category],tbl_ReorderQty[Quantity],0),0)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tbl_Inventory[[#This Row],[Cost Price]]*(IF(tbl_Inventory[[#This Row],[Premium?]]="Y",$P$4,$P$3)+1)</f>
        <v>28593.5</v>
      </c>
      <c r="I547" s="25" t="str">
        <f>IF(tbl_Inventory[[#This Row],[Num In Stock]]&lt;$P$5,"Y","")</f>
        <v/>
      </c>
      <c r="J547" s="26" t="str">
        <f>IF(AND(tbl_Inventory[[#This Row],[On Backorder]]="",tbl_Inventory[[#This Row],[Below Min]]="Y"),"Y","")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Row],[Reorder?]]="Y",_xlfn.XLOOKUP(tbl_Inventory[[#This Row],[Category]],tbl_ReorderQty[Category],tbl_ReorderQty[Quantity],0),0)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tbl_Inventory[[#This Row],[Cost Price]]*(IF(tbl_Inventory[[#This Row],[Premium?]]="Y",$P$4,$P$3)+1)</f>
        <v>43606.604999999996</v>
      </c>
      <c r="I548" s="25" t="str">
        <f>IF(tbl_Inventory[[#This Row],[Num In Stock]]&lt;$P$5,"Y","")</f>
        <v>Y</v>
      </c>
      <c r="J548" s="26" t="str">
        <f>IF(AND(tbl_Inventory[[#This Row],[On Backorder]]="",tbl_Inventory[[#This Row],[Below Min]]="Y"),"Y","")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Row],[Reorder?]]="Y",_xlfn.XLOOKUP(tbl_Inventory[[#This Row],[Category]],tbl_ReorderQty[Category],tbl_ReorderQty[Quantity],0),0)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tbl_Inventory[[#This Row],[Cost Price]]*(IF(tbl_Inventory[[#This Row],[Premium?]]="Y",$P$4,$P$3)+1)</f>
        <v>37492.906999999999</v>
      </c>
      <c r="I549" s="25" t="str">
        <f>IF(tbl_Inventory[[#This Row],[Num In Stock]]&lt;$P$5,"Y","")</f>
        <v>Y</v>
      </c>
      <c r="J549" s="26" t="str">
        <f>IF(AND(tbl_Inventory[[#This Row],[On Backorder]]="",tbl_Inventory[[#This Row],[Below Min]]="Y"),"Y","")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Row],[Reorder?]]="Y",_xlfn.XLOOKUP(tbl_Inventory[[#This Row],[Category]],tbl_ReorderQty[Category],tbl_ReorderQty[Quantity],0),0)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tbl_Inventory[[#This Row],[Cost Price]]*(IF(tbl_Inventory[[#This Row],[Premium?]]="Y",$P$4,$P$3)+1)</f>
        <v>23313.375</v>
      </c>
      <c r="I550" s="25" t="str">
        <f>IF(tbl_Inventory[[#This Row],[Num In Stock]]&lt;$P$5,"Y","")</f>
        <v/>
      </c>
      <c r="J550" s="26" t="str">
        <f>IF(AND(tbl_Inventory[[#This Row],[On Backorder]]="",tbl_Inventory[[#This Row],[Below Min]]="Y"),"Y","")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Row],[Reorder?]]="Y",_xlfn.XLOOKUP(tbl_Inventory[[#This Row],[Category]],tbl_ReorderQty[Category],tbl_ReorderQty[Quantity],0),0)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tbl_Inventory[[#This Row],[Cost Price]]*(IF(tbl_Inventory[[#This Row],[Premium?]]="Y",$P$4,$P$3)+1)</f>
        <v>31340.504999999997</v>
      </c>
      <c r="I551" s="25" t="str">
        <f>IF(tbl_Inventory[[#This Row],[Num In Stock]]&lt;$P$5,"Y","")</f>
        <v/>
      </c>
      <c r="J551" s="26" t="str">
        <f>IF(AND(tbl_Inventory[[#This Row],[On Backorder]]="",tbl_Inventory[[#This Row],[Below Min]]="Y"),"Y","")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Row],[Reorder?]]="Y",_xlfn.XLOOKUP(tbl_Inventory[[#This Row],[Category]],tbl_ReorderQty[Category],tbl_ReorderQty[Quantity],0),0)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tbl_Inventory[[#This Row],[Cost Price]]*(IF(tbl_Inventory[[#This Row],[Premium?]]="Y",$P$4,$P$3)+1)</f>
        <v>3465.837</v>
      </c>
      <c r="I552" s="25" t="str">
        <f>IF(tbl_Inventory[[#This Row],[Num In Stock]]&lt;$P$5,"Y","")</f>
        <v>Y</v>
      </c>
      <c r="J552" s="26" t="str">
        <f>IF(AND(tbl_Inventory[[#This Row],[On Backorder]]="",tbl_Inventory[[#This Row],[Below Min]]="Y"),"Y","")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Row],[Reorder?]]="Y",_xlfn.XLOOKUP(tbl_Inventory[[#This Row],[Category]],tbl_ReorderQty[Category],tbl_ReorderQty[Quantity],0),0)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C2" sqref="C2:J2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_xlfn.XLOOKUP(D12,tbl_Inventory[Item Code],tbl_Inventory[Retail Price],0,0)</f>
        <v>26992.263999999999</v>
      </c>
      <c r="I12" s="76">
        <f t="shared" ref="I12:I36" si="0">IFERROR(INDEX(Postage,MATCH(F12,Categories,0),MATCH($I$7,Post_to,0)),0)</f>
        <v>9.99</v>
      </c>
      <c r="J12" s="76">
        <f>G12*(H12+I12)</f>
        <v>216018.03200000001</v>
      </c>
      <c r="K12" s="50"/>
      <c r="L12" s="41"/>
    </row>
    <row r="13" spans="1:12" x14ac:dyDescent="0.25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_xlfn.XLOOKUP(D13,tbl_Inventory[Item Code],tbl_Inventory[Retail Price],0,0)</f>
        <v>6937.9869999999992</v>
      </c>
      <c r="I13" s="76">
        <f t="shared" si="0"/>
        <v>7.99</v>
      </c>
      <c r="J13" s="76">
        <f t="shared" ref="J13:J36" si="1">G13*(H13+I13)</f>
        <v>41675.861999999994</v>
      </c>
      <c r="K13" s="50"/>
      <c r="L13" s="41"/>
    </row>
    <row r="14" spans="1:12" x14ac:dyDescent="0.25">
      <c r="A14" s="41"/>
      <c r="B14" s="49"/>
      <c r="C14" s="77">
        <f t="shared" ref="C14:C36" si="2">IF(D14&gt;0,C13+1,"")</f>
        <v>3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_xlfn.XLOOKUP(D14,tbl_Inventory[Item Code],tbl_Inventory[Retail Price],0,0)</f>
        <v>661.98</v>
      </c>
      <c r="I14" s="76">
        <f t="shared" si="0"/>
        <v>3.99</v>
      </c>
      <c r="J14" s="76">
        <f t="shared" si="1"/>
        <v>3995.82</v>
      </c>
      <c r="K14" s="50"/>
      <c r="L14" s="41"/>
    </row>
    <row r="15" spans="1:12" x14ac:dyDescent="0.25">
      <c r="A15" s="41"/>
      <c r="B15" s="49"/>
      <c r="C15" s="77">
        <f t="shared" si="2"/>
        <v>4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_xlfn.XLOOKUP(D15,tbl_Inventory[Item Code],tbl_Inventory[Retail Price],0,0)</f>
        <v>1450.875</v>
      </c>
      <c r="I15" s="76">
        <f t="shared" si="0"/>
        <v>3.99</v>
      </c>
      <c r="J15" s="76">
        <f t="shared" si="1"/>
        <v>8729.19</v>
      </c>
      <c r="K15" s="50"/>
      <c r="L15" s="41"/>
    </row>
    <row r="16" spans="1:12" x14ac:dyDescent="0.25">
      <c r="A16" s="41"/>
      <c r="B16" s="49"/>
      <c r="C16" s="77">
        <f t="shared" si="2"/>
        <v>5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_xlfn.XLOOKUP(D16,tbl_Inventory[Item Code],tbl_Inventory[Retail Price],0,0)</f>
        <v>643.125</v>
      </c>
      <c r="I16" s="76">
        <f t="shared" si="0"/>
        <v>3.99</v>
      </c>
      <c r="J16" s="76">
        <f t="shared" si="1"/>
        <v>3882.69</v>
      </c>
      <c r="K16" s="50"/>
      <c r="L16" s="41"/>
    </row>
    <row r="17" spans="1:12" x14ac:dyDescent="0.25">
      <c r="A17" s="41"/>
      <c r="B17" s="49"/>
      <c r="C17" s="77">
        <f t="shared" si="2"/>
        <v>6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_xlfn.XLOOKUP(D17,tbl_Inventory[Item Code],tbl_Inventory[Retail Price],0,0)</f>
        <v>6743.4639999999999</v>
      </c>
      <c r="I17" s="76">
        <f t="shared" si="0"/>
        <v>7.99</v>
      </c>
      <c r="J17" s="76">
        <f t="shared" si="1"/>
        <v>27005.815999999999</v>
      </c>
      <c r="K17" s="50"/>
      <c r="L17" s="41"/>
    </row>
    <row r="18" spans="1:12" x14ac:dyDescent="0.25">
      <c r="A18" s="41"/>
      <c r="B18" s="49"/>
      <c r="C18" s="77">
        <f t="shared" si="2"/>
        <v>7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_xlfn.XLOOKUP(D18,tbl_Inventory[Item Code],tbl_Inventory[Retail Price],0,0)</f>
        <v>8655.9375</v>
      </c>
      <c r="I18" s="76">
        <f t="shared" si="0"/>
        <v>7.99</v>
      </c>
      <c r="J18" s="76">
        <f t="shared" si="1"/>
        <v>17327.855</v>
      </c>
      <c r="K18" s="50"/>
      <c r="L18" s="41"/>
    </row>
    <row r="19" spans="1:12" x14ac:dyDescent="0.25">
      <c r="A19" s="41"/>
      <c r="B19" s="49"/>
      <c r="C19" s="77">
        <f t="shared" si="2"/>
        <v>8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_xlfn.XLOOKUP(D19,tbl_Inventory[Item Code],tbl_Inventory[Retail Price],0,0)</f>
        <v>1382.547</v>
      </c>
      <c r="I19" s="76">
        <f t="shared" si="0"/>
        <v>3.99</v>
      </c>
      <c r="J19" s="76">
        <f t="shared" si="1"/>
        <v>2773.0740000000001</v>
      </c>
      <c r="K19" s="50"/>
      <c r="L19" s="41"/>
    </row>
    <row r="20" spans="1:12" x14ac:dyDescent="0.25">
      <c r="A20" s="41"/>
      <c r="B20" s="49"/>
      <c r="C20" s="77">
        <f t="shared" si="2"/>
        <v>9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_xlfn.XLOOKUP(D20,tbl_Inventory[Item Code],tbl_Inventory[Retail Price],0,0)</f>
        <v>30445.062000000002</v>
      </c>
      <c r="I20" s="76">
        <f t="shared" si="0"/>
        <v>9.99</v>
      </c>
      <c r="J20" s="76">
        <f t="shared" si="1"/>
        <v>30455.052000000003</v>
      </c>
      <c r="K20" s="50"/>
      <c r="L20" s="41"/>
    </row>
    <row r="21" spans="1:12" x14ac:dyDescent="0.25">
      <c r="A21" s="41"/>
      <c r="B21" s="49"/>
      <c r="C21" s="77">
        <f t="shared" si="2"/>
        <v>10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_xlfn.XLOOKUP(D21,tbl_Inventory[Item Code],tbl_Inventory[Retail Price],0,0)</f>
        <v>13493.063999999998</v>
      </c>
      <c r="I21" s="76">
        <f t="shared" si="0"/>
        <v>9.99</v>
      </c>
      <c r="J21" s="76">
        <f t="shared" si="1"/>
        <v>13503.053999999998</v>
      </c>
      <c r="K21" s="50"/>
      <c r="L21" s="41"/>
    </row>
    <row r="22" spans="1:12" x14ac:dyDescent="0.25">
      <c r="A22" s="41"/>
      <c r="B22" s="49"/>
      <c r="C22" s="77" t="str">
        <f t="shared" si="2"/>
        <v/>
      </c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>
        <f>_xlfn.XLOOKUP(D22,tbl_Inventory[Item Code],tbl_Inventory[Retail Price],0,0)</f>
        <v>0</v>
      </c>
      <c r="I22" s="76">
        <f t="shared" si="0"/>
        <v>0</v>
      </c>
      <c r="J22" s="76">
        <f t="shared" si="1"/>
        <v>0</v>
      </c>
      <c r="K22" s="50"/>
      <c r="L22" s="41"/>
    </row>
    <row r="23" spans="1:12" x14ac:dyDescent="0.25">
      <c r="A23" s="41"/>
      <c r="B23" s="49"/>
      <c r="C23" s="77" t="str">
        <f t="shared" si="2"/>
        <v/>
      </c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>
        <f>_xlfn.XLOOKUP(D23,tbl_Inventory[Item Code],tbl_Inventory[Retail Price],0,0)</f>
        <v>0</v>
      </c>
      <c r="I23" s="76">
        <f t="shared" si="0"/>
        <v>0</v>
      </c>
      <c r="J23" s="76">
        <f t="shared" si="1"/>
        <v>0</v>
      </c>
      <c r="K23" s="50"/>
      <c r="L23" s="41"/>
    </row>
    <row r="24" spans="1:12" x14ac:dyDescent="0.25">
      <c r="A24" s="41"/>
      <c r="B24" s="49"/>
      <c r="C24" s="77" t="str">
        <f t="shared" si="2"/>
        <v/>
      </c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>
        <f>_xlfn.XLOOKUP(D24,tbl_Inventory[Item Code],tbl_Inventory[Retail Price],0,0)</f>
        <v>0</v>
      </c>
      <c r="I24" s="76">
        <f t="shared" si="0"/>
        <v>0</v>
      </c>
      <c r="J24" s="76">
        <f t="shared" si="1"/>
        <v>0</v>
      </c>
      <c r="K24" s="50"/>
      <c r="L24" s="41"/>
    </row>
    <row r="25" spans="1:12" x14ac:dyDescent="0.25">
      <c r="A25" s="41"/>
      <c r="B25" s="49"/>
      <c r="C25" s="77" t="str">
        <f t="shared" si="2"/>
        <v/>
      </c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>
        <f>_xlfn.XLOOKUP(D25,tbl_Inventory[Item Code],tbl_Inventory[Retail Price],0,0)</f>
        <v>0</v>
      </c>
      <c r="I25" s="76">
        <f t="shared" si="0"/>
        <v>0</v>
      </c>
      <c r="J25" s="76">
        <f t="shared" si="1"/>
        <v>0</v>
      </c>
      <c r="K25" s="50"/>
      <c r="L25" s="41"/>
    </row>
    <row r="26" spans="1:12" x14ac:dyDescent="0.25">
      <c r="A26" s="41"/>
      <c r="B26" s="49"/>
      <c r="C26" s="77" t="str">
        <f t="shared" si="2"/>
        <v/>
      </c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>
        <f>_xlfn.XLOOKUP(D26,tbl_Inventory[Item Code],tbl_Inventory[Retail Price],0,0)</f>
        <v>0</v>
      </c>
      <c r="I26" s="76">
        <f t="shared" si="0"/>
        <v>0</v>
      </c>
      <c r="J26" s="76">
        <f t="shared" si="1"/>
        <v>0</v>
      </c>
      <c r="K26" s="50"/>
      <c r="L26" s="41"/>
    </row>
    <row r="27" spans="1:12" x14ac:dyDescent="0.25">
      <c r="A27" s="41"/>
      <c r="B27" s="49"/>
      <c r="C27" s="77" t="str">
        <f t="shared" si="2"/>
        <v/>
      </c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>
        <f>_xlfn.XLOOKUP(D27,tbl_Inventory[Item Code],tbl_Inventory[Retail Price],0,0)</f>
        <v>0</v>
      </c>
      <c r="I27" s="76">
        <f t="shared" si="0"/>
        <v>0</v>
      </c>
      <c r="J27" s="76">
        <f t="shared" si="1"/>
        <v>0</v>
      </c>
      <c r="K27" s="50"/>
      <c r="L27" s="41"/>
    </row>
    <row r="28" spans="1:12" x14ac:dyDescent="0.25">
      <c r="A28" s="41"/>
      <c r="B28" s="49"/>
      <c r="C28" s="77" t="str">
        <f t="shared" si="2"/>
        <v/>
      </c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>
        <f>_xlfn.XLOOKUP(D28,tbl_Inventory[Item Code],tbl_Inventory[Retail Price],0,0)</f>
        <v>0</v>
      </c>
      <c r="I28" s="76">
        <f t="shared" si="0"/>
        <v>0</v>
      </c>
      <c r="J28" s="76">
        <f t="shared" si="1"/>
        <v>0</v>
      </c>
      <c r="K28" s="50"/>
      <c r="L28" s="41"/>
    </row>
    <row r="29" spans="1:12" x14ac:dyDescent="0.25">
      <c r="A29" s="41"/>
      <c r="B29" s="49"/>
      <c r="C29" s="77" t="str">
        <f t="shared" si="2"/>
        <v/>
      </c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>
        <f>_xlfn.XLOOKUP(D29,tbl_Inventory[Item Code],tbl_Inventory[Retail Price],0,0)</f>
        <v>0</v>
      </c>
      <c r="I29" s="76">
        <f t="shared" si="0"/>
        <v>0</v>
      </c>
      <c r="J29" s="76">
        <f t="shared" si="1"/>
        <v>0</v>
      </c>
      <c r="K29" s="50"/>
      <c r="L29" s="41"/>
    </row>
    <row r="30" spans="1:12" x14ac:dyDescent="0.25">
      <c r="A30" s="41"/>
      <c r="B30" s="49"/>
      <c r="C30" s="77" t="str">
        <f t="shared" si="2"/>
        <v/>
      </c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>
        <f>_xlfn.XLOOKUP(D30,tbl_Inventory[Item Code],tbl_Inventory[Retail Price],0,0)</f>
        <v>0</v>
      </c>
      <c r="I30" s="76">
        <f t="shared" si="0"/>
        <v>0</v>
      </c>
      <c r="J30" s="76">
        <f t="shared" si="1"/>
        <v>0</v>
      </c>
      <c r="K30" s="50"/>
      <c r="L30" s="41"/>
    </row>
    <row r="31" spans="1:12" x14ac:dyDescent="0.25">
      <c r="A31" s="41"/>
      <c r="B31" s="49"/>
      <c r="C31" s="77" t="str">
        <f t="shared" si="2"/>
        <v/>
      </c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>
        <f>_xlfn.XLOOKUP(D31,tbl_Inventory[Item Code],tbl_Inventory[Retail Price],0,0)</f>
        <v>0</v>
      </c>
      <c r="I31" s="76">
        <f t="shared" si="0"/>
        <v>0</v>
      </c>
      <c r="J31" s="76">
        <f t="shared" si="1"/>
        <v>0</v>
      </c>
      <c r="K31" s="50"/>
      <c r="L31" s="41"/>
    </row>
    <row r="32" spans="1:12" x14ac:dyDescent="0.25">
      <c r="A32" s="41"/>
      <c r="B32" s="49"/>
      <c r="C32" s="77" t="str">
        <f t="shared" si="2"/>
        <v/>
      </c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>
        <f>_xlfn.XLOOKUP(D32,tbl_Inventory[Item Code],tbl_Inventory[Retail Price],0,0)</f>
        <v>0</v>
      </c>
      <c r="I32" s="76">
        <f t="shared" si="0"/>
        <v>0</v>
      </c>
      <c r="J32" s="76">
        <f t="shared" si="1"/>
        <v>0</v>
      </c>
      <c r="K32" s="50"/>
      <c r="L32" s="41"/>
    </row>
    <row r="33" spans="1:12" x14ac:dyDescent="0.25">
      <c r="A33" s="41"/>
      <c r="B33" s="49"/>
      <c r="C33" s="77" t="str">
        <f t="shared" si="2"/>
        <v/>
      </c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>
        <f>_xlfn.XLOOKUP(D33,tbl_Inventory[Item Code],tbl_Inventory[Retail Price],0,0)</f>
        <v>0</v>
      </c>
      <c r="I33" s="76">
        <f t="shared" si="0"/>
        <v>0</v>
      </c>
      <c r="J33" s="76">
        <f t="shared" si="1"/>
        <v>0</v>
      </c>
      <c r="K33" s="50"/>
      <c r="L33" s="41"/>
    </row>
    <row r="34" spans="1:12" x14ac:dyDescent="0.25">
      <c r="A34" s="41"/>
      <c r="B34" s="49"/>
      <c r="C34" s="77" t="str">
        <f t="shared" si="2"/>
        <v/>
      </c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>
        <f>_xlfn.XLOOKUP(D34,tbl_Inventory[Item Code],tbl_Inventory[Retail Price],0,0)</f>
        <v>0</v>
      </c>
      <c r="I34" s="76">
        <f t="shared" si="0"/>
        <v>0</v>
      </c>
      <c r="J34" s="76">
        <f t="shared" si="1"/>
        <v>0</v>
      </c>
      <c r="K34" s="50"/>
      <c r="L34" s="41"/>
    </row>
    <row r="35" spans="1:12" x14ac:dyDescent="0.25">
      <c r="A35" s="41"/>
      <c r="B35" s="49"/>
      <c r="C35" s="77" t="str">
        <f t="shared" si="2"/>
        <v/>
      </c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>
        <f>_xlfn.XLOOKUP(D35,tbl_Inventory[Item Code],tbl_Inventory[Retail Price],0,0)</f>
        <v>0</v>
      </c>
      <c r="I35" s="76">
        <f t="shared" si="0"/>
        <v>0</v>
      </c>
      <c r="J35" s="76">
        <f t="shared" si="1"/>
        <v>0</v>
      </c>
      <c r="K35" s="50"/>
      <c r="L35" s="41"/>
    </row>
    <row r="36" spans="1:12" x14ac:dyDescent="0.25">
      <c r="A36" s="41"/>
      <c r="B36" s="49"/>
      <c r="C36" s="77" t="str">
        <f t="shared" si="2"/>
        <v/>
      </c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>
        <f>_xlfn.XLOOKUP(D36,tbl_Inventory[Item Code],tbl_Inventory[Retail Price],0,0)</f>
        <v>0</v>
      </c>
      <c r="I36" s="76">
        <f t="shared" si="0"/>
        <v>0</v>
      </c>
      <c r="J36" s="76">
        <f t="shared" si="1"/>
        <v>0</v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Inventory</vt:lpstr>
      <vt:lpstr>Quote</vt:lpstr>
      <vt:lpstr>Categories</vt:lpstr>
      <vt:lpstr>Item_Codes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2020-06-29T05:53:01Z</dcterms:modified>
</cp:coreProperties>
</file>