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2\Final Assessment\"/>
    </mc:Choice>
  </mc:AlternateContent>
  <xr:revisionPtr revIDLastSave="0" documentId="13_ncr:1_{459C4173-B8D2-4673-AA46-F49F746722AC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HR Report" sheetId="3" r:id="rId1"/>
    <sheet name="HR Data" sheetId="1" r:id="rId2"/>
    <sheet name="Calcs" sheetId="2" r:id="rId3"/>
  </sheets>
  <definedNames>
    <definedName name="_xlnm._FilterDatabase" localSheetId="1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M40" i="2" s="1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<sst xmlns="http://schemas.openxmlformats.org/spreadsheetml/2006/main" count="13354" uniqueCount="96">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</sst>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0" fillId="0" borderId="0" xfId="0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 applyBorder="1"/>
    <xf numFmtId="0" fontId="16" fillId="0" borderId="10" xfId="0" applyFont="1" applyBorder="1"/>
    <xf numFmtId="0" fontId="0" fillId="0" borderId="10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0" fontId="0" fillId="0" borderId="0" xfId="0" applyFill="1"/>
    <xf numFmtId="14" fontId="17" fillId="9" borderId="0" xfId="18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0.59996337778862885"/>
        </patternFill>
      </fill>
    </dxf>
    <dxf>
      <numFmt numFmtId="19" formatCode="d/mm/yyyy"/>
    </dxf>
    <dxf>
      <numFmt numFmtId="19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259</c:v>
                </c:pt>
                <c:pt idx="1">
                  <c:v>153</c:v>
                </c:pt>
                <c:pt idx="2">
                  <c:v>788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32138" y="295275"/>
              <a:ext cx="5013096" cy="4008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3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2"/>
    <tableColumn id="39" xr3:uid="{00000000-0010-0000-0000-000027000000}" name="Leave Date" dataDxfId="1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abSelected="1" zoomScale="80" zoomScaleNormal="80" workbookViewId="0">
      <selection activeCell="J8" sqref="J8"/>
    </sheetView>
  </sheetViews>
  <sheetFormatPr defaultRowHeight="14.25" x14ac:dyDescent="0.45"/>
  <cols>
    <col min="1" max="1" width="1" customWidth="1"/>
    <col min="2" max="2" width="7.19921875" customWidth="1"/>
    <col min="6" max="6" width="11.46484375" customWidth="1"/>
    <col min="7" max="7" width="9.06640625" customWidth="1"/>
  </cols>
  <sheetData>
    <row r="1" spans="1:4" s="4" customFormat="1" ht="33" customHeight="1" x14ac:dyDescent="0.45">
      <c r="A1" s="5"/>
      <c r="C1" s="5" t="s">
        <v>73</v>
      </c>
    </row>
    <row r="2" spans="1:4" ht="6.4" customHeight="1" x14ac:dyDescent="0.45"/>
    <row r="9" spans="1:4" x14ac:dyDescent="0.45">
      <c r="D9" s="19" t="s">
        <v>91</v>
      </c>
    </row>
    <row r="16" spans="1:4" ht="3" customHeight="1" x14ac:dyDescent="0.45"/>
    <row r="20" spans="11:17" x14ac:dyDescent="0.45">
      <c r="Q20" s="19" t="s">
        <v>93</v>
      </c>
    </row>
    <row r="21" spans="11:17" x14ac:dyDescent="0.45">
      <c r="Q21" s="19" t="s">
        <v>94</v>
      </c>
    </row>
    <row r="25" spans="11:17" x14ac:dyDescent="0.45">
      <c r="K25" t="s">
        <v>92</v>
      </c>
    </row>
    <row r="32" spans="11:17" x14ac:dyDescent="0.45">
      <c r="Q32" s="19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workbookViewId="0">
      <selection activeCell="M17" sqref="M17"/>
    </sheetView>
  </sheetViews>
  <sheetFormatPr defaultRowHeight="14.25" x14ac:dyDescent="0.45"/>
  <cols>
    <col min="1" max="1" width="5.86328125" customWidth="1"/>
    <col min="2" max="2" width="9.53125" customWidth="1"/>
    <col min="3" max="3" width="14.9296875" customWidth="1"/>
    <col min="4" max="4" width="10.265625" customWidth="1"/>
    <col min="5" max="5" width="20.73046875" customWidth="1"/>
    <col min="6" max="6" width="18.59765625" customWidth="1"/>
    <col min="7" max="7" width="10.6640625" customWidth="1"/>
    <col min="8" max="8" width="14.796875" customWidth="1"/>
    <col min="9" max="9" width="15.53125" customWidth="1"/>
    <col min="10" max="10" width="17.33203125" customWidth="1"/>
    <col min="11" max="11" width="22.53125" customWidth="1"/>
    <col min="13" max="13" width="11.6640625" customWidth="1"/>
    <col min="14" max="14" width="15.73046875" customWidth="1"/>
    <col min="15" max="15" width="9.59765625" customWidth="1"/>
    <col min="16" max="16" width="21.73046875" customWidth="1"/>
    <col min="17" max="17" width="14.796875" customWidth="1"/>
    <col min="18" max="18" width="13.46484375" customWidth="1"/>
    <col min="19" max="19" width="15.59765625" customWidth="1"/>
    <col min="20" max="20" width="22" customWidth="1"/>
    <col min="21" max="21" width="10.53125" customWidth="1"/>
    <col min="22" max="22" width="17.265625" customWidth="1"/>
    <col min="23" max="23" width="18.1328125" customWidth="1"/>
    <col min="24" max="24" width="22.1328125" customWidth="1"/>
    <col min="25" max="25" width="14.73046875" customWidth="1"/>
    <col min="26" max="26" width="16.86328125" customWidth="1"/>
    <col min="27" max="27" width="17.9296875" customWidth="1"/>
    <col min="28" max="28" width="20.73046875" customWidth="1"/>
    <col min="29" max="29" width="16.1328125" customWidth="1"/>
    <col min="30" max="30" width="16.53125" customWidth="1"/>
    <col min="31" max="31" width="18.33203125" customWidth="1"/>
    <col min="32" max="32" width="23.1328125" customWidth="1"/>
    <col min="33" max="33" width="21.53125" customWidth="1"/>
    <col min="34" max="36" width="10.19921875" customWidth="1"/>
    <col min="37" max="37" width="13.86328125" customWidth="1"/>
    <col min="38" max="38" width="9.19921875" customWidth="1"/>
    <col min="40" max="40" width="9.19921875" bestFit="1" customWidth="1"/>
    <col min="41" max="41" width="10.265625" bestFit="1" customWidth="1"/>
    <col min="42" max="42" width="9.19921875" bestFit="1" customWidth="1"/>
    <col min="43" max="43" width="10.19921875" bestFit="1" customWidth="1"/>
    <col min="44" max="44" width="10.19921875" style="1" bestFit="1" customWidth="1"/>
    <col min="46" max="46" width="10.19921875" bestFit="1" customWidth="1"/>
  </cols>
  <sheetData>
    <row r="1" spans="1:46" s="4" customFormat="1" ht="33" customHeight="1" x14ac:dyDescent="0.45">
      <c r="A1" s="5"/>
      <c r="B1" s="5" t="s">
        <v>72</v>
      </c>
      <c r="AR1" s="18"/>
    </row>
    <row r="3" spans="1:46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45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 s="17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45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 s="17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45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 s="17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45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 s="1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45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 s="17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45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 s="17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45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 s="17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45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 s="17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45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 s="17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45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 s="17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45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 s="17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45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 s="17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45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 s="17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45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 s="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45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 s="17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45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 s="17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45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 s="17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45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 s="17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45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 s="17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45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 s="17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45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 s="17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45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 s="17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45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 s="17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45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 s="1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45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 s="17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45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 s="17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45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 s="17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45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 s="17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45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 s="17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45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 s="17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45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 s="17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45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 s="17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45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 s="17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45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 s="1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45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 s="17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45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 s="17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45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 s="17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45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 s="17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45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 s="17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45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 s="17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45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 s="17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45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 s="17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45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 s="17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45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 s="1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45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 s="17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45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 s="17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45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 s="17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45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 s="17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45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 s="17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45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 s="17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45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 s="17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45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 s="17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45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 s="17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45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 s="1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45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 s="17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45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 s="17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45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 s="17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45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 s="17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45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 s="17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45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 s="17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45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 s="17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45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 s="17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45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 s="17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45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 s="1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45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 s="17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45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 s="17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45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 s="17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45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 s="17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45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 s="17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45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 s="17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45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 s="17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45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 s="17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45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 s="17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45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 s="1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45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 s="17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45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 s="17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45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 s="17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45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 s="17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45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 s="17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45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 s="17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45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 s="17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45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 s="17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45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 s="17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45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 s="1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45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 s="17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45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 s="17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45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 s="17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45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 s="17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45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 s="17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45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 s="17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45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 s="17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45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 s="17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45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 s="17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45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 s="1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45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 s="17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45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 s="17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45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 s="17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45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 s="17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45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 s="17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45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 s="17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45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 s="17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45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 s="17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45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 s="17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45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 s="1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45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 s="17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45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 s="17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45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 s="17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45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 s="17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45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 s="17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45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 s="17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45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 s="17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45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 s="17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45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 s="17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45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 s="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45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 s="17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45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 s="17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45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 s="17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45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 s="17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45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 s="17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45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 s="17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45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 s="17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45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 s="17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45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 s="17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45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 s="1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45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 s="17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45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 s="17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45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 s="17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45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 s="17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45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 s="17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45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 s="17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45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 s="17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45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 s="17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45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 s="17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45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 s="1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45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 s="17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45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 s="17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45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 s="17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45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 s="17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45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 s="17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45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 s="17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45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 s="17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45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 s="17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45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 s="17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45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 s="1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45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 s="17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45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 s="17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45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 s="17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45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 s="17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45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 s="17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45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 s="17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45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 s="17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45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 s="17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45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 s="17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45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 s="1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45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 s="17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45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 s="17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45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 s="17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45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 s="17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45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 s="17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45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 s="17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45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 s="17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45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 s="17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45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 s="17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45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 s="1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45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 s="17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45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 s="17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45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 s="17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45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 s="17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45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 s="17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45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 s="17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45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 s="17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45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 s="17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45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 s="17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45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 s="1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45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 s="17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45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 s="17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45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 s="17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45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 s="17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45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 s="17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45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 s="17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45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 s="17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45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 s="17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45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 s="17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45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 s="1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45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 s="17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45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 s="17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45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 s="17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45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 s="17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45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 s="17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45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 s="17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45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 s="17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45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 s="17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45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 s="17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45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 s="1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45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 s="17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45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 s="17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45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 s="17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45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 s="17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45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 s="17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45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 s="17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45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 s="17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45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 s="17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45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 s="17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45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 s="1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45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 s="17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45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 s="17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45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 s="17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45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 s="17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45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 s="17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45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 s="17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45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 s="17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45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 s="17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45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 s="17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45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 s="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45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 s="17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45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 s="17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45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 s="17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45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 s="17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45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 s="17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45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 s="17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45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 s="17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45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 s="17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45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 s="17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45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 s="1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45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 s="17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45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 s="17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45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 s="17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45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 s="17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45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 s="17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45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 s="17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45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 s="17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45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 s="17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45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 s="17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45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 s="1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45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 s="17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45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 s="17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45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 s="17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45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 s="17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45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 s="17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45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 s="17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45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 s="17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45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 s="17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45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 s="17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45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 s="1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45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 s="17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45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 s="17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45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 s="17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45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 s="17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45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 s="17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45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 s="17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45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 s="17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45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 s="17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45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 s="17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45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 s="1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45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 s="17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45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 s="17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45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 s="17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45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 s="17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45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 s="17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45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 s="17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45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 s="17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45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 s="17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45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 s="17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45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 s="1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45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 s="17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45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 s="17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45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 s="17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45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 s="17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45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 s="17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45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 s="17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45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 s="17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45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 s="17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45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 s="17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45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 s="1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45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 s="17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45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 s="17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45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 s="17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45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 s="17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45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 s="17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45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 s="17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45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 s="17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45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 s="17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45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 s="17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45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 s="1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45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 s="17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45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 s="17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45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 s="17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45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 s="17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45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 s="17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45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 s="17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45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 s="17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45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 s="17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45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 s="17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45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 s="1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45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 s="17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45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 s="17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45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 s="17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45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 s="17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45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 s="17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45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 s="17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45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 s="17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45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 s="17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45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 s="17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45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 s="1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45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 s="17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45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 s="17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45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 s="17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45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 s="17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45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 s="17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45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 s="17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45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 s="17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45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 s="17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45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 s="17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45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 s="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45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 s="17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45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 s="17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45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 s="17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45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 s="17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45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 s="17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45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 s="17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45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 s="17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45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 s="17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45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 s="17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45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 s="1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45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 s="17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45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 s="17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45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 s="17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45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 s="17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45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 s="17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45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 s="17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45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 s="17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45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 s="17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45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 s="17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45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 s="1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45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 s="17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45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 s="17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45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 s="17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45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 s="17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45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 s="17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45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 s="17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45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 s="17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45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 s="17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45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 s="17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45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 s="1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45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 s="17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45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 s="17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45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 s="17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45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 s="17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45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 s="17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45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 s="17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45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 s="17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45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 s="17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45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 s="17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45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 s="1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45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 s="17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45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 s="17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45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 s="17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45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 s="17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45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 s="17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45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 s="17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45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 s="17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45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 s="17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45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 s="17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45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 s="1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45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 s="17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45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 s="17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45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 s="17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45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 s="17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45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 s="17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45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 s="17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45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 s="17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45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 s="17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45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 s="17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45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 s="1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45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 s="17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45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 s="17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45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 s="17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45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 s="17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45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 s="17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45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 s="17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45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 s="17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45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 s="17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45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 s="17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45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 s="1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45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 s="17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45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 s="17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45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 s="17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45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 s="17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45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 s="17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45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 s="17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45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 s="17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45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 s="17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45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 s="17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45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 s="1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45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 s="17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45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 s="17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45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 s="17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45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 s="17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45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 s="17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45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 s="17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45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 s="17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45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 s="17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45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 s="17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45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 s="1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45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 s="17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45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 s="17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45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 s="17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45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 s="17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45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 s="17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45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 s="17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45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 s="17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45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 s="17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45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 s="17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45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 s="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45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 s="17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45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 s="17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45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 s="17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45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 s="17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45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 s="17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45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 s="17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45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 s="17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45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 s="17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45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 s="17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45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 s="1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45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 s="17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45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 s="17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45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 s="17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45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 s="17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45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 s="17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45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 s="17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45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 s="17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45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 s="17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45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 s="17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45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 s="1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45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 s="17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45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 s="17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45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 s="17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45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 s="17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45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 s="17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45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 s="17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45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 s="17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45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 s="17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45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 s="17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45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 s="1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45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 s="17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45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 s="17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45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 s="17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45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 s="17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45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 s="17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45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 s="17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45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 s="17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45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 s="17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45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 s="17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45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 s="1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45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 s="17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45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 s="17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45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 s="17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45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 s="17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45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 s="17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45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 s="17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45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 s="17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45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 s="17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45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 s="17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45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 s="1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45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 s="17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45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 s="17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45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 s="17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45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 s="17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45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 s="17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45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 s="17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45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 s="17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45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 s="17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45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 s="17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45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 s="1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45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 s="17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45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 s="17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45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 s="17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45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 s="17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45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 s="17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45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 s="17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45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 s="17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45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 s="17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45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 s="17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45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 s="1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45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 s="17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45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 s="17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45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 s="17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45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 s="17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45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 s="17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45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 s="17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45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 s="17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45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 s="17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45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 s="17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45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 s="1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45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 s="17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45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 s="17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45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 s="17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45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 s="17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45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 s="17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45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 s="17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45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 s="17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45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 s="17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45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 s="17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45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 s="1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45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 s="17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45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 s="17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45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 s="17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45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 s="17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45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 s="17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45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 s="17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45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 s="17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45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 s="17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45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 s="17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45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 s="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45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 s="17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45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 s="17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45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 s="17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45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 s="17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45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 s="17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45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 s="17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45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 s="17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45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 s="17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45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 s="17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45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 s="1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45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 s="17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45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 s="17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45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 s="17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45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 s="17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45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 s="17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45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 s="17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45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 s="17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45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 s="17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45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 s="17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45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 s="1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45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 s="17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45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 s="17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45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 s="17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45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 s="17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45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 s="17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45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 s="17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45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 s="17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45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 s="17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45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 s="17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45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 s="1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45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 s="17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45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 s="17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45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 s="17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45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 s="17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45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 s="17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45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 s="17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45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 s="17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45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 s="17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45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 s="17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45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 s="1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45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 s="17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45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 s="17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45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 s="17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45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 s="17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45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 s="17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45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 s="17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45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 s="17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45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 s="17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45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 s="17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45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 s="1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45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 s="17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45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 s="17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45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 s="17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45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 s="17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45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 s="17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45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 s="17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45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 s="17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45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 s="17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45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 s="17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45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 s="1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45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 s="17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45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 s="17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45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 s="17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45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 s="17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45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 s="17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45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 s="17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45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 s="17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45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 s="17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45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 s="17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45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 s="1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45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 s="17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45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 s="17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45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 s="17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45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 s="17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45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 s="17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45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 s="17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45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 s="17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45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 s="17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45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 s="17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45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 s="1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45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 s="17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45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 s="17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45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 s="17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45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 s="17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45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 s="17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45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 s="17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45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 s="17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45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 s="17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45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 s="17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45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 s="1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45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 s="17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45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 s="17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45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 s="17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45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 s="17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45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 s="17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45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 s="17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45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 s="17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45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 s="17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45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 s="17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45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 s="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45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 s="17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45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 s="17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45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 s="17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45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 s="17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45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 s="17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45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 s="17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45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 s="17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45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 s="17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45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 s="17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45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 s="1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45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 s="17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45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 s="17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45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 s="17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45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 s="17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45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 s="17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45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 s="17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45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 s="17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45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 s="17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45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 s="17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45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 s="1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45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 s="17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45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 s="17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45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 s="17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45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 s="17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45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 s="17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45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 s="17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45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 s="17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45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 s="17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45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 s="17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45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 s="1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45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 s="17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45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 s="17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45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 s="17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45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 s="17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45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 s="17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45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 s="17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45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 s="17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45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 s="17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45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 s="17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45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 s="1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45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 s="17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45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 s="17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45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 s="17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45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 s="17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45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 s="17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45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 s="17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45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 s="17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45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 s="17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45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 s="17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45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 s="1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45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 s="17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45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 s="17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45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 s="17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45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 s="17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45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 s="17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45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 s="17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45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 s="17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45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 s="17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45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 s="17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45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 s="1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45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 s="17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45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 s="17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45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 s="17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45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 s="17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45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 s="17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45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 s="17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45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 s="17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45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 s="17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45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 s="17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45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 s="1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45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 s="17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45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 s="17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45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 s="17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45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 s="17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45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 s="17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45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 s="17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45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 s="17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45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 s="17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45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 s="17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45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 s="1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45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 s="17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45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 s="17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45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 s="17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45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 s="17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45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 s="17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45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 s="17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45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 s="17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45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 s="17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45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 s="17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45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 s="1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45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 s="17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45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 s="17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45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 s="17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45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 s="17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45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 s="17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45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 s="17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45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 s="17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45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 s="17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45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 s="17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45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 s="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45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 s="17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45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 s="17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45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 s="17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45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 s="17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45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 s="17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45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 s="17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45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 s="17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45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 s="17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45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 s="17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45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 s="1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45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 s="17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45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 s="17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45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 s="17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45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 s="17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45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 s="17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45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 s="17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45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 s="17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45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 s="17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45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 s="17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45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 s="1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45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 s="17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45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 s="17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45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 s="17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45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 s="17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45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 s="17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45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 s="17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45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 s="17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45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 s="17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45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 s="17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45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 s="1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45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 s="17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45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 s="17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45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 s="17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45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 s="17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45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 s="17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45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 s="17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45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 s="17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45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 s="17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45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 s="17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45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 s="1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45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 s="17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45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 s="17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45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 s="17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45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 s="17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45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 s="17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45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 s="17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45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 s="17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45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 s="17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45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 s="17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45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 s="1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45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 s="17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45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 s="17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45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 s="17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45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 s="17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45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 s="17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45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 s="17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45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 s="17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45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 s="17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45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 s="17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45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 s="1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45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 s="17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45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 s="17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45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 s="17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45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 s="17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45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 s="17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45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 s="17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45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 s="17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45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 s="17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45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 s="17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45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 s="1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45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 s="17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45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 s="17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45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 s="17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45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 s="17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45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 s="17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45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 s="17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45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 s="17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45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 s="17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45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 s="17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45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 s="1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45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 s="17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45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 s="17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45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 s="17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45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 s="17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45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 s="17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45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 s="17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45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 s="17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45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 s="17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45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 s="17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45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 s="1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45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 s="17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45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 s="17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45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 s="17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45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 s="17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45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 s="17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45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 s="17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45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 s="17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45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 s="17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45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 s="17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45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 s="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45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 s="17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45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 s="17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45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 s="17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45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 s="17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45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 s="17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45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 s="17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45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 s="17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45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 s="17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45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 s="17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45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 s="1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45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 s="17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45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 s="17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45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 s="17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45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 s="17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45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 s="17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45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 s="17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45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 s="17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45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 s="17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45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 s="17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45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 s="1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45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 s="17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45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 s="17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45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 s="17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45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 s="17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45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 s="17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45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 s="17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45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 s="17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45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 s="17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45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 s="17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45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 s="1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45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 s="17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45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 s="17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45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 s="17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45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 s="17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45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 s="17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45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 s="17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45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 s="17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45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 s="17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45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 s="17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45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 s="1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45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 s="17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45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 s="17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45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 s="17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45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 s="17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45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 s="17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45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 s="17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45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 s="17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45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 s="17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45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 s="17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45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 s="1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45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 s="17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45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 s="17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45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 s="17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45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 s="17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45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 s="17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45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 s="17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45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 s="17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45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 s="17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45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 s="17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45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 s="1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45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 s="17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45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 s="17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45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 s="17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45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 s="17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45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 s="17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45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 s="17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45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 s="17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45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 s="17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45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 s="17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45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 s="1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45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 s="17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45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 s="17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45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 s="17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45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 s="17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45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 s="17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45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 s="17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45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 s="17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45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 s="17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45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 s="17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45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 s="1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45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 s="17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45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 s="17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45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 s="17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45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 s="17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45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 s="17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45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 s="17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45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 s="17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45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 s="17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45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 s="17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45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 s="1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45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 s="17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45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 s="17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45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 s="17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45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 s="17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45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 s="17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45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 s="17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45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 s="17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45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 s="17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45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 s="17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45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 s="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45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 s="17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45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 s="17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45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 s="17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45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 s="17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45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 s="17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45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 s="17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45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 s="17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45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 s="17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45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 s="17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45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 s="1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45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 s="17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45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 s="17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45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 s="17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45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 s="17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45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 s="17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45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 s="17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45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 s="17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45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 s="17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45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 s="17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45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 s="1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45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 s="17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45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 s="17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45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 s="17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45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 s="17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45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 s="17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45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 s="17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45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 s="17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45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 s="17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45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 s="17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45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 s="1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45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 s="17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45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 s="17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45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 s="17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45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 s="17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45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 s="17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45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 s="17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45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 s="17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45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 s="17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45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 s="17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45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 s="1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45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 s="17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45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 s="17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45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 s="17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45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 s="17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45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 s="17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45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 s="17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45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 s="17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45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 s="17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45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 s="17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45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 s="1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45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 s="17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45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 s="17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45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 s="17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45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 s="17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45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 s="17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45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 s="17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45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 s="17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45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 s="17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45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 s="17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45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 s="1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45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 s="17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45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 s="17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45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 s="17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45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 s="17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45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 s="17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45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 s="17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45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 s="17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45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 s="17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45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 s="17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45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 s="1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45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 s="17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45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 s="17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45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 s="17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45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 s="17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45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 s="17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45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 s="17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45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 s="17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45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 s="17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45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 s="17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45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 s="1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45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 s="17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45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 s="17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45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 s="17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45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 s="17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45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 s="17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45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 s="17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45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 s="17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45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 s="17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45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 s="17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45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 s="1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45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 s="17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45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 s="17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45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 s="17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45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 s="17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45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 s="17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45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 s="17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45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 s="17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45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 s="17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45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 s="17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45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 s="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45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 s="17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45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 s="17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45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 s="17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45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 s="17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45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 s="17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45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 s="17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45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 s="17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45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 s="17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45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 s="17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45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 s="1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45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 s="17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45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 s="17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45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 s="17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45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 s="17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45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 s="17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45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 s="17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45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 s="17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45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 s="17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45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 s="17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45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 s="1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45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 s="17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45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 s="17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45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 s="17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45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 s="17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45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 s="17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45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 s="17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45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 s="17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45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 s="17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45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 s="17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45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 s="1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45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 s="17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45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 s="17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45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 s="17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45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 s="17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45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 s="17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45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 s="17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45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 s="17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45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 s="17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45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 s="17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45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 s="1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45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 s="17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45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 s="17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45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 s="17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45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 s="17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45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 s="17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45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 s="17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45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 s="17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45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 s="17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45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 s="17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45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 s="1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45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 s="17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45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 s="17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45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 s="17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45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 s="17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45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 s="17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45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 s="17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45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 s="17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45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 s="17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45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 s="17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45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 s="1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45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 s="17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45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 s="17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45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 s="17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45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 s="17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45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 s="17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45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 s="17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45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 s="17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45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 s="17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45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 s="17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45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 s="1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45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 s="17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45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 s="17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45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 s="17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45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 s="17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45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 s="17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45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 s="17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45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 s="17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45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 s="17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45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 s="17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45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 s="1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45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 s="17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45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 s="17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45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 s="17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45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 s="17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45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 s="17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45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 s="17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45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 s="17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45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 s="17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45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 s="17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45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 s="1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45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 s="17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45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 s="17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45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 s="17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45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 s="17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45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 s="17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45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 s="17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45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 s="17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45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 s="17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45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 s="17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45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 s="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45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 s="17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45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 s="17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45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 s="17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45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 s="17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45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 s="17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45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 s="17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45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 s="17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45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 s="17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45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 s="17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45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 s="1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45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 s="17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45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 s="17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45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 s="17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45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 s="17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45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 s="17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45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 s="17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45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 s="17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45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 s="17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45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 s="17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45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 s="1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45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 s="17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45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 s="17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45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 s="17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45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 s="17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45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 s="17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45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 s="17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45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 s="17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45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 s="17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45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 s="17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45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 s="1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45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 s="17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45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 s="17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45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 s="17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45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 s="17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45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 s="17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45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 s="17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45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 s="17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45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 s="17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45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 s="17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45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 s="1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45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 s="17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45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 s="17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45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 s="17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45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 s="17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45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 s="17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45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 s="17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45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 s="17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45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 s="17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45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 s="17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45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 s="1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45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 s="17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45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 s="17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45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 s="17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45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 s="17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45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 s="17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45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 s="17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45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 s="17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45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 s="17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45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 s="17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45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 s="1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45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 s="17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45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 s="17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45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 s="17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45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 s="17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45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 s="17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45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 s="17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45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 s="17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45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 s="17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45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 s="17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45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 s="1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45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 s="17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45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 s="17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45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 s="17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45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 s="17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45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 s="17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45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 s="17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45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 s="17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45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 s="17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45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 s="17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45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 s="1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45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 s="17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45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 s="17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45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 s="17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45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 s="17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45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 s="17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45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 s="17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45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 s="17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45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 s="17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45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 s="17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45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 s="1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45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 s="17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45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 s="17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45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 s="17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45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 s="17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45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 s="17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45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 s="17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45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 s="17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45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 s="17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45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 s="17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45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 s="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45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 s="17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45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 s="17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45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 s="17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45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 s="17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45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 s="17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45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 s="17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45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 s="17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45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 s="17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45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 s="17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45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 s="1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45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 s="17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45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 s="17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45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 s="17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45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 s="17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45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 s="17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45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 s="17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45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 s="17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45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 s="17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45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 s="17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45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 s="1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45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 s="17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45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 s="17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45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 s="17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45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 s="17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45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 s="17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45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 s="17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45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 s="17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45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 s="17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45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 s="17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45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 s="1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45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 s="17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45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 s="17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45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 s="17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45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 s="17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45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 s="17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45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 s="17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45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 s="17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45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 s="17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45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 s="17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45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 s="1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45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 s="17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45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 s="17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45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 s="17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45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 s="17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45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 s="17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45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 s="17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45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 s="17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45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 s="17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45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 s="17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45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 s="1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45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 s="17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45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 s="17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45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 s="17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45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 s="17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45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 s="17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45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 s="17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45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 s="17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45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 s="17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45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 s="17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45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 s="1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45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 s="17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45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 s="17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45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 s="17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45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 s="17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45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 s="17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45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 s="17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45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 s="17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45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 s="17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45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 s="17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45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 s="1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45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 s="17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45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 s="17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45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 s="17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45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 s="17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45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 s="17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45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 s="17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45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 s="17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45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 s="17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45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 s="17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45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 s="1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45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 s="17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45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 s="17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45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 s="17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45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 s="17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45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 s="17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45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 s="17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45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 s="17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45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 s="17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45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 s="17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45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 s="1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45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 s="17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45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 s="17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45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 s="17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45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 s="17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45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 s="17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45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 s="17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45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 s="17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45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 s="17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45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 s="17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45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 s="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45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 s="17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45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 s="17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45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 s="17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45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 s="17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45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 s="17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45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 s="17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45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 s="17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45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 s="17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45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 s="17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45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 s="1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45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 s="17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45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 s="17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45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 s="17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45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 s="17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45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 s="17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45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 s="17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45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 s="17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45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 s="17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45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 s="17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45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 s="1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45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 s="17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45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 s="17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45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 s="17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45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 s="17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45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 s="17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45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 s="17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45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 s="17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45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 s="17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45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 s="17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45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 s="1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45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 s="17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45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 s="17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45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 s="17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45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 s="17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45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 s="17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45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 s="17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45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 s="17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45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 s="17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45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 s="17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45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 s="1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45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 s="17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45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 s="17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45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 s="17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45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 s="17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45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 s="17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45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 s="17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45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 s="17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45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 s="17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45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 s="17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45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 s="1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45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 s="17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45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 s="17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45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 s="17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45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 s="17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45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 s="17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45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 s="17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45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 s="17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0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Normal="100" workbookViewId="0">
      <selection activeCell="L36" sqref="L36"/>
    </sheetView>
  </sheetViews>
  <sheetFormatPr defaultRowHeight="14.25" x14ac:dyDescent="0.45"/>
  <cols>
    <col min="1" max="1" width="23.3984375" customWidth="1"/>
    <col min="2" max="2" width="21.73046875" customWidth="1"/>
    <col min="3" max="3" width="14.19921875" customWidth="1"/>
    <col min="5" max="5" width="4.59765625" customWidth="1"/>
  </cols>
  <sheetData>
    <row r="1" spans="1:15" ht="23.25" x14ac:dyDescent="0.7">
      <c r="A1" s="6" t="s">
        <v>74</v>
      </c>
    </row>
    <row r="2" spans="1:15" ht="6.85" customHeight="1" x14ac:dyDescent="0.45"/>
    <row r="3" spans="1:15" x14ac:dyDescent="0.45">
      <c r="A3" s="12" t="s">
        <v>4</v>
      </c>
      <c r="B3" s="12" t="s">
        <v>15</v>
      </c>
      <c r="C3" s="12" t="s">
        <v>71</v>
      </c>
      <c r="F3" s="10">
        <v>2019</v>
      </c>
      <c r="G3" s="11" t="s">
        <v>84</v>
      </c>
      <c r="H3" s="11" t="s">
        <v>75</v>
      </c>
      <c r="I3" s="11" t="s">
        <v>76</v>
      </c>
      <c r="J3" s="11" t="s">
        <v>77</v>
      </c>
      <c r="L3" s="11" t="s">
        <v>86</v>
      </c>
      <c r="M3" s="11" t="s">
        <v>37</v>
      </c>
      <c r="N3" s="11" t="s">
        <v>42</v>
      </c>
      <c r="O3" s="11" t="s">
        <v>84</v>
      </c>
    </row>
    <row r="4" spans="1:15" x14ac:dyDescent="0.45">
      <c r="A4" s="13" t="s">
        <v>90</v>
      </c>
      <c r="B4" s="7" t="s">
        <v>90</v>
      </c>
      <c r="C4" s="14" cm="1">
        <f t="array" ref="C4">COUNTIFS(Department,A4,JobRole,B4,Attrition,"No")</f>
        <v>40</v>
      </c>
      <c r="F4" s="7" t="s">
        <v>70</v>
      </c>
      <c r="G4" s="8" cm="1">
        <f t="array" ref="G4">COUNTIFS(Start_Year,"&lt;"&amp;F3,Attrition,"No")</f>
        <v>1055</v>
      </c>
      <c r="H4" s="7"/>
      <c r="I4" s="7"/>
      <c r="J4" s="7"/>
      <c r="L4" s="7">
        <v>1990</v>
      </c>
      <c r="M4" s="7" cm="1">
        <f t="array" ref="M4">COUNTIFS(Gender,M$3,Start_Year,"&lt;="&amp;$L4,Attrition,"No")</f>
        <v>3</v>
      </c>
      <c r="N4" s="7" cm="1">
        <f t="array" ref="N4">-COUNTIFS(Gender,N$3,Start_Year,"&lt;="&amp;$L4,Attrition,"No")</f>
        <v>-2</v>
      </c>
      <c r="O4" s="7">
        <f t="shared" ref="O4:O23" si="0">M4-N4</f>
        <v>5</v>
      </c>
    </row>
    <row r="5" spans="1:15" x14ac:dyDescent="0.45">
      <c r="A5" s="13" t="s">
        <v>90</v>
      </c>
      <c r="B5" s="7" t="s">
        <v>52</v>
      </c>
      <c r="C5" s="14" cm="1">
        <f t="array" ref="C5">COUNTIFS(Department,A5,JobRole,B5,Attrition,"No")</f>
        <v>5</v>
      </c>
      <c r="E5">
        <v>1</v>
      </c>
      <c r="F5" s="7" t="s">
        <v>64</v>
      </c>
      <c r="G5" s="7">
        <f>G4+H4-I5</f>
        <v>1055</v>
      </c>
      <c r="H5" s="7">
        <f>MAX(J5,0)</f>
        <v>10</v>
      </c>
      <c r="I5" s="7">
        <f>-MIN(J5,0)</f>
        <v>0</v>
      </c>
      <c r="J5" s="8">
        <f t="shared" ref="J5:J17" si="1">COUNTIFS(Start_Month,E5,Start_Year,$F$3)-COUNTIFS(Leave_Year,$F$3,Leave_Month,E5)</f>
        <v>10</v>
      </c>
      <c r="L5" s="7">
        <v>1991</v>
      </c>
      <c r="M5" s="7" cm="1">
        <f t="array" ref="M5">COUNTIFS(Gender,M$3,Start_Year,"&lt;="&amp;$L5,Attrition,"No")</f>
        <v>3</v>
      </c>
      <c r="N5" s="7" cm="1">
        <f t="array" ref="N5">-COUNTIFS(Gender,N$3,Start_Year,"&lt;="&amp;$L5,Attrition,"No")</f>
        <v>-5</v>
      </c>
      <c r="O5" s="7">
        <f t="shared" si="0"/>
        <v>8</v>
      </c>
    </row>
    <row r="6" spans="1:15" x14ac:dyDescent="0.45">
      <c r="A6" s="13" t="s">
        <v>89</v>
      </c>
      <c r="B6" s="7" t="s">
        <v>50</v>
      </c>
      <c r="C6" s="14" cm="1">
        <f t="array" ref="C6">COUNTIFS(Department,A6,JobRole,B6,Attrition,"No")</f>
        <v>114</v>
      </c>
      <c r="E6">
        <v>2</v>
      </c>
      <c r="F6" s="7" t="s">
        <v>65</v>
      </c>
      <c r="G6" s="7">
        <f t="shared" ref="G6:G14" si="2">G5+H5-I6</f>
        <v>1065</v>
      </c>
      <c r="H6" s="7">
        <f t="shared" ref="H6:H14" si="3">MAX(J6,0)</f>
        <v>9</v>
      </c>
      <c r="I6" s="7">
        <f t="shared" ref="I6:I14" si="4">-MIN(J6,0)</f>
        <v>0</v>
      </c>
      <c r="J6" s="8">
        <f t="shared" si="1"/>
        <v>9</v>
      </c>
      <c r="L6" s="7">
        <v>1992</v>
      </c>
      <c r="M6" s="7" cm="1">
        <f t="array" ref="M6">COUNTIFS(Gender,M$3,Start_Year,"&lt;="&amp;$L6,Attrition,"No")</f>
        <v>3</v>
      </c>
      <c r="N6" s="7" cm="1">
        <f t="array" ref="N6">-COUNTIFS(Gender,N$3,Start_Year,"&lt;="&amp;$L6,Attrition,"No")</f>
        <v>-6</v>
      </c>
      <c r="O6" s="7">
        <f t="shared" si="0"/>
        <v>9</v>
      </c>
    </row>
    <row r="7" spans="1:15" x14ac:dyDescent="0.45">
      <c r="A7" s="13" t="s">
        <v>89</v>
      </c>
      <c r="B7" s="7" t="s">
        <v>46</v>
      </c>
      <c r="C7" s="14" cm="1">
        <f t="array" ref="C7">COUNTIFS(Department,A7,JobRole,B7,Attrition,"No")</f>
        <v>194</v>
      </c>
      <c r="E7">
        <v>3</v>
      </c>
      <c r="F7" s="7" t="s">
        <v>66</v>
      </c>
      <c r="G7" s="7">
        <f t="shared" si="2"/>
        <v>1074</v>
      </c>
      <c r="H7" s="7">
        <f t="shared" si="3"/>
        <v>9</v>
      </c>
      <c r="I7" s="7">
        <f t="shared" si="4"/>
        <v>0</v>
      </c>
      <c r="J7" s="8">
        <f t="shared" si="1"/>
        <v>9</v>
      </c>
      <c r="L7" s="7">
        <v>1993</v>
      </c>
      <c r="M7" s="7" cm="1">
        <f t="array" ref="M7">COUNTIFS(Gender,M$3,Start_Year,"&lt;="&amp;$L7,Attrition,"No")</f>
        <v>6</v>
      </c>
      <c r="N7" s="7" cm="1">
        <f t="array" ref="N7">-COUNTIFS(Gender,N$3,Start_Year,"&lt;="&amp;$L7,Attrition,"No")</f>
        <v>-7</v>
      </c>
      <c r="O7" s="7">
        <f t="shared" si="0"/>
        <v>13</v>
      </c>
    </row>
    <row r="8" spans="1:15" x14ac:dyDescent="0.45">
      <c r="A8" s="13" t="s">
        <v>89</v>
      </c>
      <c r="B8" s="7" t="s">
        <v>52</v>
      </c>
      <c r="C8" s="14" cm="1">
        <f t="array" ref="C8">COUNTIFS(Department,A8,JobRole,B8,Attrition,"No")</f>
        <v>30</v>
      </c>
      <c r="E8">
        <v>4</v>
      </c>
      <c r="F8" s="7" t="s">
        <v>67</v>
      </c>
      <c r="G8" s="7">
        <f t="shared" si="2"/>
        <v>1083</v>
      </c>
      <c r="H8" s="7">
        <f t="shared" si="3"/>
        <v>8</v>
      </c>
      <c r="I8" s="7">
        <f t="shared" si="4"/>
        <v>0</v>
      </c>
      <c r="J8" s="8">
        <f t="shared" si="1"/>
        <v>8</v>
      </c>
      <c r="L8" s="7">
        <v>1994</v>
      </c>
      <c r="M8" s="7" cm="1">
        <f t="array" ref="M8">COUNTIFS(Gender,M$3,Start_Year,"&lt;="&amp;$L8,Attrition,"No")</f>
        <v>9</v>
      </c>
      <c r="N8" s="7" cm="1">
        <f t="array" ref="N8">-COUNTIFS(Gender,N$3,Start_Year,"&lt;="&amp;$L8,Attrition,"No")</f>
        <v>-11</v>
      </c>
      <c r="O8" s="7">
        <f t="shared" si="0"/>
        <v>20</v>
      </c>
    </row>
    <row r="9" spans="1:15" x14ac:dyDescent="0.45">
      <c r="A9" s="13" t="s">
        <v>89</v>
      </c>
      <c r="B9" s="7" t="s">
        <v>49</v>
      </c>
      <c r="C9" s="14" cm="1">
        <f t="array" ref="C9">COUNTIFS(Department,A9,JobRole,B9,Attrition,"No")</f>
        <v>129</v>
      </c>
      <c r="E9">
        <v>5</v>
      </c>
      <c r="F9" s="7" t="s">
        <v>68</v>
      </c>
      <c r="G9" s="7">
        <f t="shared" si="2"/>
        <v>1091</v>
      </c>
      <c r="H9" s="7">
        <f t="shared" si="3"/>
        <v>6</v>
      </c>
      <c r="I9" s="7">
        <f t="shared" si="4"/>
        <v>0</v>
      </c>
      <c r="J9" s="8">
        <f t="shared" si="1"/>
        <v>6</v>
      </c>
      <c r="L9" s="7">
        <v>1995</v>
      </c>
      <c r="M9" s="7" cm="1">
        <f t="array" ref="M9">COUNTIFS(Gender,M$3,Start_Year,"&lt;="&amp;$L9,Attrition,"No")</f>
        <v>10</v>
      </c>
      <c r="N9" s="7" cm="1">
        <f t="array" ref="N9">-COUNTIFS(Gender,N$3,Start_Year,"&lt;="&amp;$L9,Attrition,"No")</f>
        <v>-15</v>
      </c>
      <c r="O9" s="7">
        <f t="shared" si="0"/>
        <v>25</v>
      </c>
    </row>
    <row r="10" spans="1:15" x14ac:dyDescent="0.45">
      <c r="A10" s="13" t="s">
        <v>89</v>
      </c>
      <c r="B10" s="7" t="s">
        <v>54</v>
      </c>
      <c r="C10" s="14" cm="1">
        <f t="array" ref="C10">COUNTIFS(Department,A10,JobRole,B10,Attrition,"No")</f>
        <v>63</v>
      </c>
      <c r="E10">
        <v>6</v>
      </c>
      <c r="F10" s="7" t="s">
        <v>69</v>
      </c>
      <c r="G10" s="7">
        <f t="shared" si="2"/>
        <v>1097</v>
      </c>
      <c r="H10" s="7">
        <f t="shared" si="3"/>
        <v>7</v>
      </c>
      <c r="I10" s="7">
        <f t="shared" si="4"/>
        <v>0</v>
      </c>
      <c r="J10" s="8">
        <f t="shared" si="1"/>
        <v>7</v>
      </c>
      <c r="L10" s="7">
        <v>1996</v>
      </c>
      <c r="M10" s="7" cm="1">
        <f t="array" ref="M10">COUNTIFS(Gender,M$3,Start_Year,"&lt;="&amp;$L10,Attrition,"No")</f>
        <v>12</v>
      </c>
      <c r="N10" s="7" cm="1">
        <f t="array" ref="N10">-COUNTIFS(Gender,N$3,Start_Year,"&lt;="&amp;$L10,Attrition,"No")</f>
        <v>-20</v>
      </c>
      <c r="O10" s="7">
        <f t="shared" si="0"/>
        <v>32</v>
      </c>
    </row>
    <row r="11" spans="1:15" x14ac:dyDescent="0.45">
      <c r="A11" s="13" t="s">
        <v>89</v>
      </c>
      <c r="B11" s="7" t="s">
        <v>43</v>
      </c>
      <c r="C11" s="14" cm="1">
        <f t="array" ref="C11">COUNTIFS(Department,A11,JobRole,B11,Attrition,"No")</f>
        <v>240</v>
      </c>
      <c r="E11">
        <v>7</v>
      </c>
      <c r="F11" s="7" t="s">
        <v>78</v>
      </c>
      <c r="G11" s="7">
        <f t="shared" si="2"/>
        <v>1104</v>
      </c>
      <c r="H11" s="7">
        <f t="shared" si="3"/>
        <v>7</v>
      </c>
      <c r="I11" s="7">
        <f t="shared" si="4"/>
        <v>0</v>
      </c>
      <c r="J11" s="8">
        <f t="shared" si="1"/>
        <v>7</v>
      </c>
      <c r="L11" s="7">
        <v>1997</v>
      </c>
      <c r="M11" s="7" cm="1">
        <f t="array" ref="M11">COUNTIFS(Gender,M$3,Start_Year,"&lt;="&amp;$L11,Attrition,"No")</f>
        <v>15</v>
      </c>
      <c r="N11" s="7" cm="1">
        <f t="array" ref="N11">-COUNTIFS(Gender,N$3,Start_Year,"&lt;="&amp;$L11,Attrition,"No")</f>
        <v>-21</v>
      </c>
      <c r="O11" s="7">
        <f t="shared" si="0"/>
        <v>36</v>
      </c>
    </row>
    <row r="12" spans="1:15" x14ac:dyDescent="0.45">
      <c r="A12" s="13" t="s">
        <v>35</v>
      </c>
      <c r="B12" s="7" t="s">
        <v>52</v>
      </c>
      <c r="C12" s="14" cm="1">
        <f t="array" ref="C12">COUNTIFS(Department,A12,JobRole,B12,Attrition,"No")</f>
        <v>22</v>
      </c>
      <c r="E12">
        <v>8</v>
      </c>
      <c r="F12" s="7" t="s">
        <v>79</v>
      </c>
      <c r="G12" s="7">
        <f t="shared" si="2"/>
        <v>1111</v>
      </c>
      <c r="H12" s="7">
        <f t="shared" si="3"/>
        <v>9</v>
      </c>
      <c r="I12" s="7">
        <f t="shared" si="4"/>
        <v>0</v>
      </c>
      <c r="J12" s="8">
        <f t="shared" si="1"/>
        <v>9</v>
      </c>
      <c r="L12" s="7">
        <v>1998</v>
      </c>
      <c r="M12" s="7" cm="1">
        <f t="array" ref="M12">COUNTIFS(Gender,M$3,Start_Year,"&lt;="&amp;$L12,Attrition,"No")</f>
        <v>19</v>
      </c>
      <c r="N12" s="7" cm="1">
        <f t="array" ref="N12">-COUNTIFS(Gender,N$3,Start_Year,"&lt;="&amp;$L12,Attrition,"No")</f>
        <v>-26</v>
      </c>
      <c r="O12" s="7">
        <f t="shared" si="0"/>
        <v>45</v>
      </c>
    </row>
    <row r="13" spans="1:15" x14ac:dyDescent="0.45">
      <c r="A13" s="13" t="s">
        <v>35</v>
      </c>
      <c r="B13" s="7" t="s">
        <v>38</v>
      </c>
      <c r="C13" s="14" cm="1">
        <f t="array" ref="C13">COUNTIFS(Department,A13,JobRole,B13,Attrition,"No")</f>
        <v>257</v>
      </c>
      <c r="E13">
        <v>9</v>
      </c>
      <c r="F13" s="7" t="s">
        <v>80</v>
      </c>
      <c r="G13" s="7">
        <f t="shared" si="2"/>
        <v>1118</v>
      </c>
      <c r="H13" s="7">
        <f t="shared" si="3"/>
        <v>0</v>
      </c>
      <c r="I13" s="7">
        <f t="shared" si="4"/>
        <v>2</v>
      </c>
      <c r="J13" s="8">
        <f t="shared" si="1"/>
        <v>-2</v>
      </c>
      <c r="L13" s="7">
        <v>1999</v>
      </c>
      <c r="M13" s="7" cm="1">
        <f t="array" ref="M13">COUNTIFS(Gender,M$3,Start_Year,"&lt;="&amp;$L13,Attrition,"No")</f>
        <v>21</v>
      </c>
      <c r="N13" s="7" cm="1">
        <f t="array" ref="N13">-COUNTIFS(Gender,N$3,Start_Year,"&lt;="&amp;$L13,Attrition,"No")</f>
        <v>-29</v>
      </c>
      <c r="O13" s="7">
        <f t="shared" si="0"/>
        <v>50</v>
      </c>
    </row>
    <row r="14" spans="1:15" x14ac:dyDescent="0.45">
      <c r="A14" s="13" t="s">
        <v>35</v>
      </c>
      <c r="B14" s="7" t="s">
        <v>53</v>
      </c>
      <c r="C14" s="14" cm="1">
        <f t="array" ref="C14">COUNTIFS(Department,A14,JobRole,B14,Attrition,"No")</f>
        <v>50</v>
      </c>
      <c r="E14">
        <v>10</v>
      </c>
      <c r="F14" s="7" t="s">
        <v>81</v>
      </c>
      <c r="G14" s="7">
        <f t="shared" si="2"/>
        <v>1118</v>
      </c>
      <c r="H14" s="7">
        <f t="shared" si="3"/>
        <v>1</v>
      </c>
      <c r="I14" s="7">
        <f t="shared" si="4"/>
        <v>0</v>
      </c>
      <c r="J14" s="8">
        <f t="shared" si="1"/>
        <v>1</v>
      </c>
      <c r="L14" s="7">
        <v>2000</v>
      </c>
      <c r="M14" s="7" cm="1">
        <f t="array" ref="M14">COUNTIFS(Gender,M$3,Start_Year,"&lt;="&amp;$L14,Attrition,"No")</f>
        <v>28</v>
      </c>
      <c r="N14" s="7" cm="1">
        <f t="array" ref="N14">-COUNTIFS(Gender,N$3,Start_Year,"&lt;="&amp;$L14,Attrition,"No")</f>
        <v>-36</v>
      </c>
      <c r="O14" s="7">
        <f t="shared" si="0"/>
        <v>64</v>
      </c>
    </row>
    <row r="15" spans="1:15" x14ac:dyDescent="0.45">
      <c r="A15" s="3"/>
      <c r="C15" s="2"/>
      <c r="E15">
        <v>11</v>
      </c>
      <c r="F15" s="7" t="s">
        <v>82</v>
      </c>
      <c r="G15" s="7">
        <f>G14+H14-I15</f>
        <v>1119</v>
      </c>
      <c r="H15" s="7">
        <f>MAX(J15,0)</f>
        <v>1</v>
      </c>
      <c r="I15" s="7">
        <f>-MIN(J15,0)</f>
        <v>0</v>
      </c>
      <c r="J15" s="8">
        <f t="shared" si="1"/>
        <v>1</v>
      </c>
      <c r="L15" s="7">
        <v>2001</v>
      </c>
      <c r="M15" s="7" cm="1">
        <f t="array" ref="M15">COUNTIFS(Gender,M$3,Start_Year,"&lt;="&amp;$L15,Attrition,"No")</f>
        <v>32</v>
      </c>
      <c r="N15" s="7" cm="1">
        <f t="array" ref="N15">-COUNTIFS(Gender,N$3,Start_Year,"&lt;="&amp;$L15,Attrition,"No")</f>
        <v>-43</v>
      </c>
      <c r="O15" s="7">
        <f t="shared" si="0"/>
        <v>75</v>
      </c>
    </row>
    <row r="16" spans="1:15" x14ac:dyDescent="0.45">
      <c r="A16" s="3"/>
      <c r="C16" s="2"/>
      <c r="E16">
        <v>12</v>
      </c>
      <c r="F16" s="7" t="s">
        <v>83</v>
      </c>
      <c r="G16" s="7">
        <f>G15+H15-I16</f>
        <v>1120</v>
      </c>
      <c r="H16" s="7">
        <f>MAX(J16,0)</f>
        <v>2</v>
      </c>
      <c r="I16" s="7">
        <f>-MIN(J16,0)</f>
        <v>0</v>
      </c>
      <c r="J16" s="8">
        <f t="shared" si="1"/>
        <v>2</v>
      </c>
      <c r="L16" s="7">
        <v>2002</v>
      </c>
      <c r="M16" s="7" cm="1">
        <f t="array" ref="M16">COUNTIFS(Gender,M$3,Start_Year,"&lt;="&amp;$L16,Attrition,"No")</f>
        <v>42</v>
      </c>
      <c r="N16" s="7" cm="1">
        <f t="array" ref="N16">-COUNTIFS(Gender,N$3,Start_Year,"&lt;="&amp;$L16,Attrition,"No")</f>
        <v>-51</v>
      </c>
      <c r="O16" s="7">
        <f t="shared" si="0"/>
        <v>93</v>
      </c>
    </row>
    <row r="17" spans="1:15" x14ac:dyDescent="0.45">
      <c r="A17" s="3"/>
      <c r="C17" s="2"/>
      <c r="E17" s="9"/>
      <c r="F17" s="7" t="s">
        <v>85</v>
      </c>
      <c r="G17" s="7">
        <f>G16+H16-I17</f>
        <v>1122</v>
      </c>
      <c r="H17" s="7">
        <f>MAX(J17,0)</f>
        <v>0</v>
      </c>
      <c r="I17" s="7">
        <f>-MIN(J17,0)</f>
        <v>0</v>
      </c>
      <c r="J17" s="8">
        <f t="shared" si="1"/>
        <v>0</v>
      </c>
      <c r="L17" s="7">
        <v>2003</v>
      </c>
      <c r="M17" s="7" cm="1">
        <f t="array" ref="M17">COUNTIFS(Gender,M$3,Start_Year,"&lt;="&amp;$L17,Attrition,"No")</f>
        <v>47</v>
      </c>
      <c r="N17" s="7" cm="1">
        <f t="array" ref="N17">-COUNTIFS(Gender,N$3,Start_Year,"&lt;="&amp;$L17,Attrition,"No")</f>
        <v>-56</v>
      </c>
      <c r="O17" s="7">
        <f t="shared" si="0"/>
        <v>103</v>
      </c>
    </row>
    <row r="18" spans="1:15" x14ac:dyDescent="0.45">
      <c r="L18" s="7">
        <v>2004</v>
      </c>
      <c r="M18" s="7" cm="1">
        <f t="array" ref="M18">COUNTIFS(Gender,M$3,Start_Year,"&lt;="&amp;$L18,Attrition,"No")</f>
        <v>54</v>
      </c>
      <c r="N18" s="7" cm="1">
        <f t="array" ref="N18">-COUNTIFS(Gender,N$3,Start_Year,"&lt;="&amp;$L18,Attrition,"No")</f>
        <v>-67</v>
      </c>
      <c r="O18" s="7">
        <f t="shared" si="0"/>
        <v>121</v>
      </c>
    </row>
    <row r="19" spans="1:15" x14ac:dyDescent="0.45">
      <c r="L19" s="7">
        <v>2005</v>
      </c>
      <c r="M19" s="7" cm="1">
        <f t="array" ref="M19">COUNTIFS(Gender,M$3,Start_Year,"&lt;="&amp;$L19,Attrition,"No")</f>
        <v>63</v>
      </c>
      <c r="N19" s="7" cm="1">
        <f t="array" ref="N19">-COUNTIFS(Gender,N$3,Start_Year,"&lt;="&amp;$L19,Attrition,"No")</f>
        <v>-76</v>
      </c>
      <c r="O19" s="7">
        <f t="shared" si="0"/>
        <v>139</v>
      </c>
    </row>
    <row r="20" spans="1:15" x14ac:dyDescent="0.45">
      <c r="L20" s="7">
        <v>2006</v>
      </c>
      <c r="M20" s="7" cm="1">
        <f t="array" ref="M20">COUNTIFS(Gender,M$3,Start_Year,"&lt;="&amp;$L20,Attrition,"No")</f>
        <v>76</v>
      </c>
      <c r="N20" s="7" cm="1">
        <f t="array" ref="N20">-COUNTIFS(Gender,N$3,Start_Year,"&lt;="&amp;$L20,Attrition,"No")</f>
        <v>-89</v>
      </c>
      <c r="O20" s="7">
        <f t="shared" si="0"/>
        <v>165</v>
      </c>
    </row>
    <row r="21" spans="1:15" x14ac:dyDescent="0.45">
      <c r="L21" s="7">
        <v>2007</v>
      </c>
      <c r="M21" s="7" cm="1">
        <f t="array" ref="M21">COUNTIFS(Gender,M$3,Start_Year,"&lt;="&amp;$L21,Attrition,"No")</f>
        <v>85</v>
      </c>
      <c r="N21" s="7" cm="1">
        <f t="array" ref="N21">-COUNTIFS(Gender,N$3,Start_Year,"&lt;="&amp;$L21,Attrition,"No")</f>
        <v>-103</v>
      </c>
      <c r="O21" s="7">
        <f t="shared" si="0"/>
        <v>188</v>
      </c>
    </row>
    <row r="22" spans="1:15" x14ac:dyDescent="0.45">
      <c r="L22" s="7">
        <v>2008</v>
      </c>
      <c r="M22" s="7" cm="1">
        <f t="array" ref="M22">COUNTIFS(Gender,M$3,Start_Year,"&lt;="&amp;$L22,Attrition,"No")</f>
        <v>94</v>
      </c>
      <c r="N22" s="7" cm="1">
        <f t="array" ref="N22">-COUNTIFS(Gender,N$3,Start_Year,"&lt;="&amp;$L22,Attrition,"No")</f>
        <v>-116</v>
      </c>
      <c r="O22" s="7">
        <f t="shared" si="0"/>
        <v>210</v>
      </c>
    </row>
    <row r="23" spans="1:15" x14ac:dyDescent="0.45">
      <c r="L23" s="7">
        <v>2009</v>
      </c>
      <c r="M23" s="7" cm="1">
        <f t="array" ref="M23">COUNTIFS(Gender,M$3,Start_Year,"&lt;="&amp;$L23,Attrition,"No")</f>
        <v>113</v>
      </c>
      <c r="N23" s="7" cm="1">
        <f t="array" ref="N23">-COUNTIFS(Gender,N$3,Start_Year,"&lt;="&amp;$L23,Attrition,"No")</f>
        <v>-146</v>
      </c>
      <c r="O23" s="7">
        <f t="shared" si="0"/>
        <v>259</v>
      </c>
    </row>
    <row r="24" spans="1:15" x14ac:dyDescent="0.45">
      <c r="L24" s="7">
        <v>2010</v>
      </c>
      <c r="M24" s="7" cm="1">
        <f t="array" ref="M24">COUNTIFS(Gender,M$3,Start_Year,"&lt;="&amp;$L24,Attrition,"No")</f>
        <v>143</v>
      </c>
      <c r="N24" s="7" cm="1">
        <f t="array" ref="N24">-COUNTIFS(Gender,N$3,Start_Year,"&lt;="&amp;$L24,Attrition,"No")</f>
        <v>-206</v>
      </c>
      <c r="O24" s="7">
        <f>M24-N24</f>
        <v>349</v>
      </c>
    </row>
    <row r="25" spans="1:15" x14ac:dyDescent="0.45">
      <c r="L25" s="7">
        <v>2011</v>
      </c>
      <c r="M25" s="7" cm="1">
        <f t="array" ref="M25">COUNTIFS(Gender,M$3,Start_Year,"&lt;="&amp;$L25,Attrition,"No")</f>
        <v>177</v>
      </c>
      <c r="N25" s="7" cm="1">
        <f t="array" ref="N25">-COUNTIFS(Gender,N$3,Start_Year,"&lt;="&amp;$L25,Attrition,"No")</f>
        <v>-247</v>
      </c>
      <c r="O25" s="7">
        <f t="shared" ref="O25:O34" si="5">M25-N25</f>
        <v>424</v>
      </c>
    </row>
    <row r="26" spans="1:15" x14ac:dyDescent="0.45">
      <c r="L26" s="7">
        <v>2012</v>
      </c>
      <c r="M26" s="7" cm="1">
        <f t="array" ref="M26">COUNTIFS(Gender,M$3,Start_Year,"&lt;="&amp;$L26,Attrition,"No")</f>
        <v>197</v>
      </c>
      <c r="N26" s="7" cm="1">
        <f t="array" ref="N26">-COUNTIFS(Gender,N$3,Start_Year,"&lt;="&amp;$L26,Attrition,"No")</f>
        <v>-293</v>
      </c>
      <c r="O26" s="7">
        <f t="shared" si="5"/>
        <v>490</v>
      </c>
    </row>
    <row r="27" spans="1:15" x14ac:dyDescent="0.45">
      <c r="L27" s="7">
        <v>2013</v>
      </c>
      <c r="M27" s="7" cm="1">
        <f t="array" ref="M27">COUNTIFS(Gender,M$3,Start_Year,"&lt;="&amp;$L27,Attrition,"No")</f>
        <v>232</v>
      </c>
      <c r="N27" s="7" cm="1">
        <f t="array" ref="N27">-COUNTIFS(Gender,N$3,Start_Year,"&lt;="&amp;$L27,Attrition,"No")</f>
        <v>-329</v>
      </c>
      <c r="O27" s="7">
        <f t="shared" si="5"/>
        <v>561</v>
      </c>
    </row>
    <row r="28" spans="1:15" x14ac:dyDescent="0.45">
      <c r="L28" s="7">
        <v>2014</v>
      </c>
      <c r="M28" s="7" cm="1">
        <f t="array" ref="M28">COUNTIFS(Gender,M$3,Start_Year,"&lt;="&amp;$L28,Attrition,"No")</f>
        <v>264</v>
      </c>
      <c r="N28" s="7" cm="1">
        <f t="array" ref="N28">-COUNTIFS(Gender,N$3,Start_Year,"&lt;="&amp;$L28,Attrition,"No")</f>
        <v>-380</v>
      </c>
      <c r="O28" s="7">
        <f t="shared" si="5"/>
        <v>644</v>
      </c>
    </row>
    <row r="29" spans="1:15" x14ac:dyDescent="0.45">
      <c r="L29" s="7">
        <v>2015</v>
      </c>
      <c r="M29" s="7" cm="1">
        <f t="array" ref="M29">COUNTIFS(Gender,M$3,Start_Year,"&lt;="&amp;$L29,Attrition,"No")</f>
        <v>328</v>
      </c>
      <c r="N29" s="7" cm="1">
        <f t="array" ref="N29">-COUNTIFS(Gender,N$3,Start_Year,"&lt;="&amp;$L29,Attrition,"No")</f>
        <v>-461</v>
      </c>
      <c r="O29" s="7">
        <f t="shared" si="5"/>
        <v>789</v>
      </c>
    </row>
    <row r="30" spans="1:15" x14ac:dyDescent="0.45">
      <c r="L30" s="7">
        <v>2016</v>
      </c>
      <c r="M30" s="7" cm="1">
        <f t="array" ref="M30">COUNTIFS(Gender,M$3,Start_Year,"&lt;="&amp;$L30,Attrition,"No")</f>
        <v>364</v>
      </c>
      <c r="N30" s="7" cm="1">
        <f t="array" ref="N30">-COUNTIFS(Gender,N$3,Start_Year,"&lt;="&amp;$L30,Attrition,"No")</f>
        <v>-518</v>
      </c>
      <c r="O30" s="7">
        <f t="shared" si="5"/>
        <v>882</v>
      </c>
    </row>
    <row r="31" spans="1:15" x14ac:dyDescent="0.45">
      <c r="L31" s="7">
        <v>2017</v>
      </c>
      <c r="M31" s="7" cm="1">
        <f t="array" ref="M31">COUNTIFS(Gender,M$3,Start_Year,"&lt;="&amp;$L31,Attrition,"No")</f>
        <v>395</v>
      </c>
      <c r="N31" s="7" cm="1">
        <f t="array" ref="N31">-COUNTIFS(Gender,N$3,Start_Year,"&lt;="&amp;$L31,Attrition,"No")</f>
        <v>-569</v>
      </c>
      <c r="O31" s="7">
        <f t="shared" si="5"/>
        <v>964</v>
      </c>
    </row>
    <row r="32" spans="1:15" x14ac:dyDescent="0.45">
      <c r="L32" s="7">
        <v>2018</v>
      </c>
      <c r="M32" s="7" cm="1">
        <f t="array" ref="M32">COUNTIFS(Gender,M$3,Start_Year,"&lt;="&amp;$L32,Attrition,"No")</f>
        <v>434</v>
      </c>
      <c r="N32" s="7" cm="1">
        <f t="array" ref="N32">-COUNTIFS(Gender,N$3,Start_Year,"&lt;="&amp;$L32,Attrition,"No")</f>
        <v>-621</v>
      </c>
      <c r="O32" s="7">
        <f t="shared" si="5"/>
        <v>1055</v>
      </c>
    </row>
    <row r="33" spans="12:15" x14ac:dyDescent="0.45">
      <c r="L33" s="7">
        <v>2019</v>
      </c>
      <c r="M33" s="7" cm="1">
        <f t="array" ref="M33">COUNTIFS(Gender,M$3,Start_Year,"&lt;="&amp;$L33,Attrition,"No")</f>
        <v>457</v>
      </c>
      <c r="N33" s="7" cm="1">
        <f t="array" ref="N33">-COUNTIFS(Gender,N$3,Start_Year,"&lt;="&amp;$L33,Attrition,"No")</f>
        <v>-667</v>
      </c>
      <c r="O33" s="7">
        <f t="shared" si="5"/>
        <v>1124</v>
      </c>
    </row>
    <row r="34" spans="12:15" x14ac:dyDescent="0.45">
      <c r="L34" s="7">
        <v>2020</v>
      </c>
      <c r="M34" s="7" cm="1">
        <f t="array" ref="M34">COUNTIFS(Gender,M$3,Start_Year,"&lt;="&amp;$L34,Attrition,"No")</f>
        <v>466</v>
      </c>
      <c r="N34" s="7" cm="1">
        <f t="array" ref="N34">-COUNTIFS(Gender,N$3,Start_Year,"&lt;="&amp;$L34,Attrition,"No")</f>
        <v>-678</v>
      </c>
      <c r="O34" s="7">
        <f t="shared" si="5"/>
        <v>1144</v>
      </c>
    </row>
    <row r="36" spans="12:15" x14ac:dyDescent="0.45">
      <c r="L36" s="15">
        <v>2009</v>
      </c>
    </row>
    <row r="37" spans="12:15" x14ac:dyDescent="0.45">
      <c r="L37" s="16" t="s">
        <v>87</v>
      </c>
      <c r="M37" s="16" t="s">
        <v>88</v>
      </c>
    </row>
    <row r="38" spans="12:15" x14ac:dyDescent="0.45">
      <c r="L38" s="7">
        <v>1</v>
      </c>
      <c r="M38" s="7">
        <f>INDEX(O4:O34,MATCH(Year_Selected,Year,0))</f>
        <v>259</v>
      </c>
    </row>
    <row r="39" spans="12:15" x14ac:dyDescent="0.45">
      <c r="L39" s="7">
        <v>1</v>
      </c>
      <c r="M39" s="7">
        <v>153</v>
      </c>
    </row>
    <row r="40" spans="12:15" x14ac:dyDescent="0.45">
      <c r="L40" s="7">
        <v>1</v>
      </c>
      <c r="M40" s="7">
        <f>M41-(M38+M39)</f>
        <v>788</v>
      </c>
    </row>
    <row r="41" spans="12:15" x14ac:dyDescent="0.45">
      <c r="L41" s="7">
        <f>SUM(L38:L40)</f>
        <v>3</v>
      </c>
      <c r="M41" s="7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HR Report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2020-08-21T00:09:11Z</dcterms:created>
  <dcterms:modified xsi:type="dcterms:W3CDTF">2020-08-24T22:40:30Z</dcterms:modified>
</cp:coreProperties>
</file>