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0" yWindow="0" windowWidth="21570" windowHeight="8910" activeTab="1"/>
  </bookViews>
  <sheets>
    <sheet name="DogDonut" sheetId="5" r:id="rId1"/>
    <sheet name="BeagleBagel" sheetId="6" r:id="rId2"/>
  </sheets>
  <definedNames>
    <definedName name="_xlnm._FilterDatabase" localSheetId="1" hidden="1">BeagleBagel!#REF!</definedName>
    <definedName name="_xlnm._FilterDatabase" localSheetId="0" hidden="1">DogDonut!#REF!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K7" i="6"/>
  <c r="L7" i="6" s="1"/>
  <c r="N6" i="6"/>
  <c r="L6" i="6"/>
  <c r="K8" i="6" l="1"/>
  <c r="K7" i="5"/>
  <c r="K8" i="5" s="1"/>
  <c r="N6" i="5"/>
  <c r="K9" i="6" l="1"/>
  <c r="N8" i="6"/>
  <c r="L8" i="6"/>
  <c r="N8" i="5"/>
  <c r="K9" i="5"/>
  <c r="N9" i="5" s="1"/>
  <c r="N7" i="5"/>
  <c r="K10" i="5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L9" i="6" l="1"/>
  <c r="K10" i="6"/>
  <c r="N9" i="6"/>
  <c r="L7" i="5"/>
  <c r="L8" i="5"/>
  <c r="L9" i="5"/>
  <c r="L6" i="5"/>
  <c r="K11" i="5"/>
  <c r="L10" i="5"/>
  <c r="N10" i="5"/>
  <c r="N10" i="6" l="1"/>
  <c r="L10" i="6"/>
  <c r="K11" i="6"/>
  <c r="K12" i="5"/>
  <c r="N11" i="5"/>
  <c r="L11" i="5"/>
  <c r="K12" i="6" l="1"/>
  <c r="N11" i="6"/>
  <c r="L11" i="6"/>
  <c r="L12" i="5"/>
  <c r="N12" i="5"/>
  <c r="K13" i="5"/>
  <c r="L12" i="6" l="1"/>
  <c r="K13" i="6"/>
  <c r="N12" i="6"/>
  <c r="N13" i="5"/>
  <c r="L13" i="5"/>
  <c r="K14" i="5"/>
  <c r="L13" i="6" l="1"/>
  <c r="N13" i="6"/>
  <c r="K14" i="6"/>
  <c r="L14" i="5"/>
  <c r="N14" i="5"/>
  <c r="N14" i="6" l="1"/>
  <c r="L14" i="6"/>
  <c r="L15" i="5"/>
  <c r="L15" i="6" l="1"/>
  <c r="O16" i="5"/>
  <c r="M6" i="5"/>
  <c r="M7" i="5"/>
  <c r="M8" i="5"/>
  <c r="M9" i="5"/>
  <c r="M10" i="5"/>
  <c r="M11" i="5"/>
  <c r="M12" i="5"/>
  <c r="M13" i="5"/>
  <c r="M14" i="5"/>
  <c r="O16" i="6" l="1"/>
  <c r="M7" i="6"/>
  <c r="M6" i="6"/>
  <c r="M8" i="6"/>
  <c r="M9" i="6"/>
  <c r="M10" i="6"/>
  <c r="M11" i="6"/>
  <c r="M12" i="6"/>
  <c r="M13" i="6"/>
  <c r="M14" i="6"/>
  <c r="O14" i="5"/>
  <c r="O10" i="5"/>
  <c r="O6" i="5"/>
  <c r="O12" i="5"/>
  <c r="O8" i="5"/>
  <c r="O9" i="5"/>
  <c r="O11" i="5"/>
  <c r="O13" i="5"/>
  <c r="O7" i="5"/>
  <c r="O13" i="6" l="1"/>
  <c r="O8" i="6"/>
  <c r="O11" i="6"/>
  <c r="O14" i="6"/>
  <c r="O6" i="6"/>
  <c r="O10" i="6"/>
  <c r="O9" i="6"/>
  <c r="O12" i="6"/>
  <c r="O7" i="6"/>
  <c r="O15" i="5"/>
  <c r="O15" i="6" l="1"/>
</calcChain>
</file>

<file path=xl/sharedStrings.xml><?xml version="1.0" encoding="utf-8"?>
<sst xmlns="http://schemas.openxmlformats.org/spreadsheetml/2006/main" count="226" uniqueCount="63">
  <si>
    <t>Data Year - Fiscal</t>
  </si>
  <si>
    <t>Company Name</t>
  </si>
  <si>
    <t>Current Assets - Other - Total</t>
  </si>
  <si>
    <t>Current Assets - Total</t>
  </si>
  <si>
    <t>Assets - Other</t>
  </si>
  <si>
    <t>Accounts Payable - Trade</t>
  </si>
  <si>
    <t>Assets - Total</t>
  </si>
  <si>
    <t>Capital Expenditures</t>
  </si>
  <si>
    <t>Common/Ordinary Equity - Total</t>
  </si>
  <si>
    <t>Cash and Short-Term Investments</t>
  </si>
  <si>
    <t>Cash and Cash Equivalents - Increase/(Decrease)</t>
  </si>
  <si>
    <t>Cost of Goods Sold</t>
  </si>
  <si>
    <t>Debt in Current Liabilities - Total</t>
  </si>
  <si>
    <t>Long-Term Debt - Issuance</t>
  </si>
  <si>
    <t>Long-Term Debt - Reduction</t>
  </si>
  <si>
    <t>Long-Term Debt - Total</t>
  </si>
  <si>
    <t>Depreciation and Amortization</t>
  </si>
  <si>
    <t>Depreciation, Depletion and Amortization (Accumulated)</t>
  </si>
  <si>
    <t>Depreciation and Amortization (Cash Flow)</t>
  </si>
  <si>
    <t>Cash Dividends (Cash Flow)</t>
  </si>
  <si>
    <t>Earnings Before Interest and Taxes</t>
  </si>
  <si>
    <t>Financing Activities - Net Cash Flow</t>
  </si>
  <si>
    <t>Goodwill</t>
  </si>
  <si>
    <t>Gross Profit (Loss)</t>
  </si>
  <si>
    <t>Income Before Extraordinary Items</t>
  </si>
  <si>
    <t>Inventories - Total</t>
  </si>
  <si>
    <t>Investing Activities - Net Cash Flow</t>
  </si>
  <si>
    <t>Current Liabilities - Total</t>
  </si>
  <si>
    <t>Liabilities - Other - Total</t>
  </si>
  <si>
    <t>Liabilities - Total</t>
  </si>
  <si>
    <t>Net Income (Loss)</t>
  </si>
  <si>
    <t>Operating Activities - Net Cash Flow</t>
  </si>
  <si>
    <t>Pretax Income</t>
  </si>
  <si>
    <t>Property, Plant and Equipment - Total (Gross)</t>
  </si>
  <si>
    <t>Property, Plant and Equipment - Total (Net)</t>
  </si>
  <si>
    <t>Purchase of Common and Preferred Stock</t>
  </si>
  <si>
    <t>Preferred/Preference Stock (Capital) - Total</t>
  </si>
  <si>
    <t>Retained Earnings</t>
  </si>
  <si>
    <t>Receivables - Total</t>
  </si>
  <si>
    <t>Revenue - Total</t>
  </si>
  <si>
    <t>Sale of Common and Preferred Stock</t>
  </si>
  <si>
    <t>Treasury Stock - Total (All Capital)</t>
  </si>
  <si>
    <t>Income Taxes Payable</t>
  </si>
  <si>
    <t>Income Taxes - Total</t>
  </si>
  <si>
    <t>Extraordinary Items</t>
  </si>
  <si>
    <t>Interest and Related Expense - Total</t>
  </si>
  <si>
    <t>Selling, General and Administrative Expense</t>
  </si>
  <si>
    <t>Standard Industry Classification Code</t>
  </si>
  <si>
    <t>Balance Sheet</t>
  </si>
  <si>
    <t>Income statement</t>
  </si>
  <si>
    <t>Cash flow statement</t>
  </si>
  <si>
    <t>EBITDA</t>
  </si>
  <si>
    <t>Leading digit</t>
  </si>
  <si>
    <t>Total</t>
  </si>
  <si>
    <t>Count</t>
  </si>
  <si>
    <t>Cumulative difference</t>
  </si>
  <si>
    <t>DogDonut</t>
  </si>
  <si>
    <t>Financial Statements</t>
  </si>
  <si>
    <t>BeagleBagel</t>
  </si>
  <si>
    <t>Actual Distribution</t>
  </si>
  <si>
    <t>Expected Distribution</t>
  </si>
  <si>
    <t>KS</t>
  </si>
  <si>
    <t>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</si>
</sst>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18"/>
        <bgColor indexed="18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7">
    <xf numFmtId="0" fontId="0" fillId="0" borderId="0"/>
    <xf numFmtId="9" fontId="1" fillId="2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2" borderId="0" xfId="0" applyFont="1" applyFill="1" applyBorder="1"/>
    <xf numFmtId="0" fontId="8" fillId="0" borderId="0" xfId="0" applyFont="1" applyBorder="1"/>
    <xf numFmtId="0" fontId="5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/>
    <xf numFmtId="164" fontId="5" fillId="0" borderId="0" xfId="1" applyNumberFormat="1" applyFont="1" applyFill="1"/>
    <xf numFmtId="164" fontId="5" fillId="0" borderId="1" xfId="1" applyNumberFormat="1" applyFont="1" applyFill="1" applyBorder="1"/>
    <xf numFmtId="1" fontId="10" fillId="0" borderId="0" xfId="0" applyNumberFormat="1" applyFont="1" applyAlignment="1">
      <alignment horizontal="center"/>
    </xf>
    <xf numFmtId="43" fontId="6" fillId="0" borderId="0" xfId="156" applyFont="1"/>
    <xf numFmtId="43" fontId="6" fillId="0" borderId="1" xfId="156" applyFont="1" applyBorder="1"/>
    <xf numFmtId="43" fontId="6" fillId="0" borderId="0" xfId="156" applyFont="1" applyBorder="1"/>
    <xf numFmtId="43" fontId="6" fillId="0" borderId="0" xfId="156" applyNumberFormat="1" applyFont="1"/>
    <xf numFmtId="43" fontId="6" fillId="0" borderId="1" xfId="156" applyNumberFormat="1" applyFont="1" applyBorder="1"/>
    <xf numFmtId="43" fontId="6" fillId="0" borderId="0" xfId="156" applyNumberFormat="1" applyFont="1" applyBorder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</cellXfs>
  <cellStyles count="157">
    <cellStyle name="Comma" xfId="15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Normal="100" workbookViewId="0"/>
  </sheetViews>
  <sheetFormatPr defaultColWidth="8.85546875" defaultRowHeight="15" x14ac:dyDescent="0.25"/>
  <cols>
    <col min="1" max="1" width="48.5703125" style="2" bestFit="1" customWidth="1"/>
    <col min="2" max="2" width="12" style="2" customWidth="1"/>
    <col min="3" max="3" width="9.140625" style="2" bestFit="1" customWidth="1"/>
    <col min="4" max="4" width="10.140625" style="2" customWidth="1"/>
    <col min="5" max="5" width="9.140625" bestFit="1" customWidth="1"/>
    <col min="6" max="6" width="48.5703125" bestFit="1" customWidth="1"/>
    <col min="7" max="10" width="9.140625" bestFit="1" customWidth="1"/>
    <col min="11" max="11" width="11.42578125" style="2" bestFit="1" customWidth="1"/>
    <col min="12" max="12" width="8.28515625" style="2" customWidth="1"/>
    <col min="13" max="13" width="10.28515625" style="2" bestFit="1" customWidth="1"/>
    <col min="14" max="14" width="14.5703125" style="2" customWidth="1"/>
    <col min="15" max="15" width="13.7109375" style="2" customWidth="1"/>
    <col min="16" max="16" width="26" customWidth="1"/>
    <col min="17" max="17" width="27" customWidth="1"/>
    <col min="18" max="18" width="23" customWidth="1"/>
    <col min="19" max="19" width="30" customWidth="1"/>
    <col min="20" max="20" width="55" customWidth="1"/>
    <col min="21" max="21" width="42" customWidth="1"/>
    <col min="22" max="22" width="27" customWidth="1"/>
    <col min="23" max="23" width="35" customWidth="1"/>
    <col min="24" max="24" width="25" customWidth="1"/>
    <col min="25" max="25" width="37" customWidth="1"/>
    <col min="26" max="26" width="12" customWidth="1"/>
    <col min="27" max="27" width="20" customWidth="1"/>
    <col min="28" max="28" width="21" customWidth="1"/>
    <col min="29" max="29" width="34" customWidth="1"/>
    <col min="30" max="30" width="20" customWidth="1"/>
    <col min="31" max="31" width="37" customWidth="1"/>
    <col min="32" max="33" width="28" customWidth="1"/>
    <col min="34" max="34" width="20" customWidth="1"/>
    <col min="35" max="35" width="18" customWidth="1"/>
    <col min="36" max="36" width="37" customWidth="1"/>
    <col min="37" max="37" width="14" customWidth="1"/>
    <col min="38" max="38" width="46" customWidth="1"/>
    <col min="39" max="39" width="44" customWidth="1"/>
    <col min="40" max="40" width="39" customWidth="1"/>
    <col min="41" max="41" width="45" customWidth="1"/>
    <col min="42" max="42" width="18" customWidth="1"/>
    <col min="43" max="43" width="20" customWidth="1"/>
    <col min="44" max="44" width="16" customWidth="1"/>
    <col min="45" max="45" width="29" customWidth="1"/>
    <col min="46" max="46" width="35" customWidth="1"/>
    <col min="47" max="47" width="37" customWidth="1"/>
    <col min="48" max="49" width="21" customWidth="1"/>
    <col min="50" max="50" width="20" customWidth="1"/>
    <col min="51" max="51" width="37" customWidth="1"/>
    <col min="52" max="52" width="44" customWidth="1"/>
    <col min="53" max="53" width="38" customWidth="1"/>
  </cols>
  <sheetData>
    <row r="1" spans="1:15" x14ac:dyDescent="0.25">
      <c r="A1" s="2" t="s">
        <v>1</v>
      </c>
      <c r="B1" s="3" t="s">
        <v>56</v>
      </c>
      <c r="C1" s="3"/>
      <c r="D1" s="3"/>
      <c r="E1" s="1"/>
    </row>
    <row r="2" spans="1:15" x14ac:dyDescent="0.25">
      <c r="A2" s="2" t="s">
        <v>47</v>
      </c>
      <c r="B2" s="3">
        <v>5812</v>
      </c>
      <c r="C2" s="3"/>
      <c r="D2" s="3"/>
      <c r="E2" s="1"/>
    </row>
    <row r="3" spans="1:15" x14ac:dyDescent="0.25">
      <c r="A3" s="11" t="s">
        <v>57</v>
      </c>
      <c r="B3" s="3"/>
      <c r="C3" s="3"/>
      <c r="D3" s="3"/>
      <c r="E3" s="1"/>
      <c r="F3" s="11" t="s">
        <v>52</v>
      </c>
      <c r="G3" s="2"/>
      <c r="H3" s="2"/>
      <c r="I3" s="2"/>
    </row>
    <row r="4" spans="1:15" x14ac:dyDescent="0.25">
      <c r="A4" s="4" t="s">
        <v>0</v>
      </c>
      <c r="B4" s="5">
        <v>2013</v>
      </c>
      <c r="C4" s="5">
        <v>2014</v>
      </c>
      <c r="D4" s="5">
        <v>2015</v>
      </c>
      <c r="E4" s="1"/>
      <c r="F4" s="4" t="s">
        <v>0</v>
      </c>
      <c r="G4" s="5">
        <v>2013</v>
      </c>
      <c r="H4" s="5">
        <v>2014</v>
      </c>
      <c r="I4" s="5">
        <v>2015</v>
      </c>
    </row>
    <row r="5" spans="1:15" ht="26.25" x14ac:dyDescent="0.25">
      <c r="A5" s="6" t="s">
        <v>48</v>
      </c>
      <c r="B5" s="7"/>
      <c r="C5" s="7"/>
      <c r="D5" s="7"/>
      <c r="E5" s="1"/>
      <c r="F5" s="6" t="s">
        <v>48</v>
      </c>
      <c r="G5" s="9"/>
      <c r="H5" s="9"/>
      <c r="I5" s="9"/>
      <c r="K5" s="8" t="s">
        <v>52</v>
      </c>
      <c r="L5" s="8" t="s">
        <v>54</v>
      </c>
      <c r="M5" s="22" t="s">
        <v>59</v>
      </c>
      <c r="N5" s="22" t="s">
        <v>60</v>
      </c>
      <c r="O5" s="23" t="s">
        <v>55</v>
      </c>
    </row>
    <row r="6" spans="1:15" x14ac:dyDescent="0.25">
      <c r="A6" s="2" t="s">
        <v>9</v>
      </c>
      <c r="B6" s="15">
        <v>129.30099999999999</v>
      </c>
      <c r="C6" s="15">
        <v>186.18199999999999</v>
      </c>
      <c r="D6" s="15">
        <v>176.083</v>
      </c>
      <c r="E6" s="1"/>
      <c r="F6" s="2" t="s">
        <v>9</v>
      </c>
      <c r="G6" s="14" t="str">
        <f t="shared" ref="G6:G27" si="0">LEFT(ABS(B6*1000),1)</f>
        <v>1</v>
      </c>
      <c r="H6" s="14" t="str">
        <f t="shared" ref="H6:H27" si="1">LEFT(ABS(C6*1000),1)</f>
        <v>1</v>
      </c>
      <c r="I6" s="14" t="str">
        <f t="shared" ref="I6:I27" si="2">LEFT(ABS(D6*1000),1)</f>
        <v>1</v>
      </c>
      <c r="K6" s="2">
        <v>1</v>
      </c>
      <c r="L6" s="2">
        <f t="shared" ref="L6:L14" si="3">COUNTIF($G$6:$I$53,K6)</f>
        <v>38</v>
      </c>
      <c r="M6" s="12">
        <f t="shared" ref="M6:M14" si="4">L6/$L$15</f>
        <v>0.31147540983606559</v>
      </c>
      <c r="N6" s="12">
        <f>LOG(1+1/K6,10)</f>
        <v>0.30102999566398114</v>
      </c>
      <c r="O6" s="12">
        <f>ABS(SUM($M$6:M6)-SUM($N$6:N6))</f>
        <v>1.0445414172084444E-2</v>
      </c>
    </row>
    <row r="7" spans="1:15" x14ac:dyDescent="0.25">
      <c r="A7" s="2" t="s">
        <v>38</v>
      </c>
      <c r="B7" s="15">
        <v>315.45499999999998</v>
      </c>
      <c r="C7" s="15">
        <v>97.24</v>
      </c>
      <c r="D7" s="15">
        <v>124.651</v>
      </c>
      <c r="E7" s="1"/>
      <c r="F7" s="2" t="s">
        <v>38</v>
      </c>
      <c r="G7" s="14" t="str">
        <f t="shared" si="0"/>
        <v>3</v>
      </c>
      <c r="H7" s="14" t="str">
        <f t="shared" si="1"/>
        <v>9</v>
      </c>
      <c r="I7" s="14" t="str">
        <f t="shared" si="2"/>
        <v>1</v>
      </c>
      <c r="K7" s="2">
        <f>K6+1</f>
        <v>2</v>
      </c>
      <c r="L7" s="2">
        <f t="shared" si="3"/>
        <v>17</v>
      </c>
      <c r="M7" s="12">
        <f t="shared" si="4"/>
        <v>0.13934426229508196</v>
      </c>
      <c r="N7" s="12">
        <f t="shared" ref="N7:N14" si="5">LOG(1+1/K7,10)</f>
        <v>0.17609125905568124</v>
      </c>
      <c r="O7" s="12">
        <f>ABS(SUM($M$6:M7)-SUM($N$6:N7))</f>
        <v>2.6301582588514838E-2</v>
      </c>
    </row>
    <row r="8" spans="1:15" x14ac:dyDescent="0.25">
      <c r="A8" s="2" t="s">
        <v>25</v>
      </c>
      <c r="B8" s="15">
        <v>31.3</v>
      </c>
      <c r="C8" s="15">
        <v>29.9</v>
      </c>
      <c r="D8" s="15">
        <v>41.24</v>
      </c>
      <c r="E8" s="1"/>
      <c r="F8" s="2" t="s">
        <v>25</v>
      </c>
      <c r="G8" s="14" t="str">
        <f t="shared" si="0"/>
        <v>3</v>
      </c>
      <c r="H8" s="14" t="str">
        <f t="shared" si="1"/>
        <v>2</v>
      </c>
      <c r="I8" s="14" t="str">
        <f t="shared" si="2"/>
        <v>4</v>
      </c>
      <c r="K8" s="2">
        <f t="shared" ref="K8:K14" si="6">K7+1</f>
        <v>3</v>
      </c>
      <c r="L8" s="2">
        <f t="shared" si="3"/>
        <v>25</v>
      </c>
      <c r="M8" s="12">
        <f t="shared" si="4"/>
        <v>0.20491803278688525</v>
      </c>
      <c r="N8" s="12">
        <f t="shared" si="5"/>
        <v>0.12493873660829991</v>
      </c>
      <c r="O8" s="12">
        <f>ABS(SUM($M$6:M8)-SUM($N$6:N8))</f>
        <v>5.3677713590070564E-2</v>
      </c>
    </row>
    <row r="9" spans="1:15" x14ac:dyDescent="0.25">
      <c r="A9" s="2" t="s">
        <v>2</v>
      </c>
      <c r="B9" s="15">
        <v>28.452000000000002</v>
      </c>
      <c r="C9" s="15">
        <v>30.75</v>
      </c>
      <c r="D9" s="15">
        <v>44.92</v>
      </c>
      <c r="E9" s="1"/>
      <c r="F9" s="2" t="s">
        <v>2</v>
      </c>
      <c r="G9" s="14" t="str">
        <f t="shared" si="0"/>
        <v>2</v>
      </c>
      <c r="H9" s="14" t="str">
        <f t="shared" si="1"/>
        <v>3</v>
      </c>
      <c r="I9" s="14" t="str">
        <f t="shared" si="2"/>
        <v>4</v>
      </c>
      <c r="K9" s="2">
        <f t="shared" si="6"/>
        <v>4</v>
      </c>
      <c r="L9" s="2">
        <f t="shared" si="3"/>
        <v>9</v>
      </c>
      <c r="M9" s="12">
        <f t="shared" si="4"/>
        <v>7.3770491803278687E-2</v>
      </c>
      <c r="N9" s="12">
        <f t="shared" si="5"/>
        <v>9.6910013008056406E-2</v>
      </c>
      <c r="O9" s="12">
        <f>ABS(SUM($M$6:M9)-SUM($N$6:N9))</f>
        <v>3.0538192385292762E-2</v>
      </c>
    </row>
    <row r="10" spans="1:15" x14ac:dyDescent="0.25">
      <c r="A10" s="8" t="s">
        <v>3</v>
      </c>
      <c r="B10" s="16">
        <v>504.50799999999998</v>
      </c>
      <c r="C10" s="16">
        <v>344.072</v>
      </c>
      <c r="D10" s="16">
        <v>386.89400000000001</v>
      </c>
      <c r="E10" s="1"/>
      <c r="F10" s="8" t="s">
        <v>3</v>
      </c>
      <c r="G10" s="14" t="str">
        <f t="shared" si="0"/>
        <v>5</v>
      </c>
      <c r="H10" s="14" t="str">
        <f t="shared" si="1"/>
        <v>3</v>
      </c>
      <c r="I10" s="14" t="str">
        <f t="shared" si="2"/>
        <v>3</v>
      </c>
      <c r="K10" s="2">
        <f t="shared" si="6"/>
        <v>5</v>
      </c>
      <c r="L10" s="2">
        <f t="shared" si="3"/>
        <v>9</v>
      </c>
      <c r="M10" s="12">
        <f t="shared" si="4"/>
        <v>7.3770491803278687E-2</v>
      </c>
      <c r="N10" s="12">
        <f t="shared" si="5"/>
        <v>7.9181246047624804E-2</v>
      </c>
      <c r="O10" s="12">
        <f>ABS(SUM($M$6:M10)-SUM($N$6:N10))</f>
        <v>2.5127438140946645E-2</v>
      </c>
    </row>
    <row r="11" spans="1:15" x14ac:dyDescent="0.25">
      <c r="A11" s="2" t="s">
        <v>33</v>
      </c>
      <c r="B11" s="15">
        <v>1215.3779999999999</v>
      </c>
      <c r="C11" s="15">
        <v>1424.559</v>
      </c>
      <c r="D11" s="15">
        <v>1590.183</v>
      </c>
      <c r="E11" s="1"/>
      <c r="F11" s="2" t="s">
        <v>33</v>
      </c>
      <c r="G11" s="14" t="str">
        <f t="shared" si="0"/>
        <v>1</v>
      </c>
      <c r="H11" s="14" t="str">
        <f t="shared" si="1"/>
        <v>1</v>
      </c>
      <c r="I11" s="14" t="str">
        <f t="shared" si="2"/>
        <v>1</v>
      </c>
      <c r="K11" s="2">
        <f t="shared" si="6"/>
        <v>6</v>
      </c>
      <c r="L11" s="2">
        <f t="shared" si="3"/>
        <v>3</v>
      </c>
      <c r="M11" s="12">
        <f t="shared" si="4"/>
        <v>2.4590163934426229E-2</v>
      </c>
      <c r="N11" s="12">
        <f t="shared" si="5"/>
        <v>6.6946789630613221E-2</v>
      </c>
      <c r="O11" s="12">
        <f>ABS(SUM($M$6:M11)-SUM($N$6:N11))</f>
        <v>1.7229187555240277E-2</v>
      </c>
    </row>
    <row r="12" spans="1:15" x14ac:dyDescent="0.25">
      <c r="A12" s="2" t="s">
        <v>17</v>
      </c>
      <c r="B12" s="15">
        <v>305.75400000000002</v>
      </c>
      <c r="C12" s="15">
        <v>362.91300000000001</v>
      </c>
      <c r="D12" s="15">
        <v>425.64699999999999</v>
      </c>
      <c r="E12" s="1"/>
      <c r="F12" s="2" t="s">
        <v>17</v>
      </c>
      <c r="G12" s="14" t="str">
        <f t="shared" si="0"/>
        <v>3</v>
      </c>
      <c r="H12" s="14" t="str">
        <f t="shared" si="1"/>
        <v>3</v>
      </c>
      <c r="I12" s="14" t="str">
        <f t="shared" si="2"/>
        <v>4</v>
      </c>
      <c r="K12" s="2">
        <f t="shared" si="6"/>
        <v>7</v>
      </c>
      <c r="L12" s="2">
        <f t="shared" si="3"/>
        <v>11</v>
      </c>
      <c r="M12" s="12">
        <f t="shared" si="4"/>
        <v>9.0163934426229511E-2</v>
      </c>
      <c r="N12" s="12">
        <f t="shared" si="5"/>
        <v>5.7991946977686726E-2</v>
      </c>
      <c r="O12" s="12">
        <f>ABS(SUM($M$6:M12)-SUM($N$6:N12))</f>
        <v>1.4942799893302494E-2</v>
      </c>
    </row>
    <row r="13" spans="1:15" x14ac:dyDescent="0.25">
      <c r="A13" s="2" t="s">
        <v>34</v>
      </c>
      <c r="B13" s="15">
        <v>909.62400000000002</v>
      </c>
      <c r="C13" s="15">
        <v>1061.646</v>
      </c>
      <c r="D13" s="15">
        <v>1164.5360000000001</v>
      </c>
      <c r="E13" s="1"/>
      <c r="F13" s="2" t="s">
        <v>34</v>
      </c>
      <c r="G13" s="14" t="str">
        <f t="shared" si="0"/>
        <v>9</v>
      </c>
      <c r="H13" s="14" t="str">
        <f t="shared" si="1"/>
        <v>1</v>
      </c>
      <c r="I13" s="14" t="str">
        <f t="shared" si="2"/>
        <v>1</v>
      </c>
      <c r="K13" s="2">
        <f t="shared" si="6"/>
        <v>8</v>
      </c>
      <c r="L13" s="2">
        <f t="shared" si="3"/>
        <v>5</v>
      </c>
      <c r="M13" s="12">
        <f t="shared" si="4"/>
        <v>4.0983606557377046E-2</v>
      </c>
      <c r="N13" s="12">
        <f t="shared" si="5"/>
        <v>5.1152522447381284E-2</v>
      </c>
      <c r="O13" s="12">
        <f>ABS(SUM($M$6:M13)-SUM($N$6:N13))</f>
        <v>4.7738840032982566E-3</v>
      </c>
    </row>
    <row r="14" spans="1:15" x14ac:dyDescent="0.25">
      <c r="A14" s="2" t="s">
        <v>4</v>
      </c>
      <c r="B14" s="15">
        <v>20.059000000000001</v>
      </c>
      <c r="C14" s="15">
        <v>30.625</v>
      </c>
      <c r="D14" s="15">
        <v>33.698999999999998</v>
      </c>
      <c r="E14" s="1"/>
      <c r="F14" s="2" t="s">
        <v>4</v>
      </c>
      <c r="G14" s="14" t="str">
        <f t="shared" si="0"/>
        <v>2</v>
      </c>
      <c r="H14" s="14" t="str">
        <f t="shared" si="1"/>
        <v>3</v>
      </c>
      <c r="I14" s="14" t="str">
        <f t="shared" si="2"/>
        <v>3</v>
      </c>
      <c r="K14" s="8">
        <f t="shared" si="6"/>
        <v>9</v>
      </c>
      <c r="L14" s="8">
        <f t="shared" si="3"/>
        <v>5</v>
      </c>
      <c r="M14" s="13">
        <f t="shared" si="4"/>
        <v>4.0983606557377046E-2</v>
      </c>
      <c r="N14" s="13">
        <f t="shared" si="5"/>
        <v>4.5757490560675143E-2</v>
      </c>
      <c r="O14" s="13">
        <f>ABS(SUM($M$6:M14)-SUM($N$6:N14))</f>
        <v>1.1102230246251565E-16</v>
      </c>
    </row>
    <row r="15" spans="1:15" x14ac:dyDescent="0.25">
      <c r="A15" s="2" t="s">
        <v>22</v>
      </c>
      <c r="B15" s="15">
        <v>30.527000000000001</v>
      </c>
      <c r="C15" s="15">
        <v>0</v>
      </c>
      <c r="D15" s="15">
        <v>0</v>
      </c>
      <c r="E15" s="1"/>
      <c r="F15" s="2" t="s">
        <v>22</v>
      </c>
      <c r="G15" s="14" t="str">
        <f t="shared" si="0"/>
        <v>3</v>
      </c>
      <c r="H15" s="14" t="str">
        <f t="shared" si="1"/>
        <v>0</v>
      </c>
      <c r="I15" s="14" t="str">
        <f t="shared" si="2"/>
        <v>0</v>
      </c>
      <c r="K15" s="2" t="s">
        <v>53</v>
      </c>
      <c r="L15" s="2">
        <f>SUM(L6:L14)</f>
        <v>122</v>
      </c>
      <c r="M15" s="12"/>
      <c r="N15" s="21" t="s">
        <v>61</v>
      </c>
      <c r="O15" s="12">
        <f>MAX(O6:O14)</f>
        <v>5.3677713590070564E-2</v>
      </c>
    </row>
    <row r="16" spans="1:15" x14ac:dyDescent="0.25">
      <c r="A16" s="8" t="s">
        <v>6</v>
      </c>
      <c r="B16" s="16">
        <v>1756.8689999999999</v>
      </c>
      <c r="C16" s="16">
        <v>1596.8630000000001</v>
      </c>
      <c r="D16" s="16">
        <v>1744.9870000000001</v>
      </c>
      <c r="E16" s="1"/>
      <c r="F16" s="8" t="s">
        <v>6</v>
      </c>
      <c r="G16" s="14" t="str">
        <f t="shared" si="0"/>
        <v>1</v>
      </c>
      <c r="H16" s="14" t="str">
        <f t="shared" si="1"/>
        <v>1</v>
      </c>
      <c r="I16" s="14" t="str">
        <f t="shared" si="2"/>
        <v>1</v>
      </c>
      <c r="N16" s="21" t="s">
        <v>62</v>
      </c>
      <c r="O16" s="12">
        <f>1.36/SQRT(L15)</f>
        <v>0.12312861461782521</v>
      </c>
    </row>
    <row r="17" spans="1:9" x14ac:dyDescent="0.25">
      <c r="A17" s="2" t="s">
        <v>5</v>
      </c>
      <c r="B17" s="15">
        <v>94.701999999999998</v>
      </c>
      <c r="C17" s="15">
        <v>110.086</v>
      </c>
      <c r="D17" s="15">
        <v>115.57</v>
      </c>
      <c r="E17" s="1"/>
      <c r="F17" s="2" t="s">
        <v>5</v>
      </c>
      <c r="G17" s="14" t="str">
        <f t="shared" si="0"/>
        <v>9</v>
      </c>
      <c r="H17" s="14" t="str">
        <f t="shared" si="1"/>
        <v>1</v>
      </c>
      <c r="I17" s="14" t="str">
        <f t="shared" si="2"/>
        <v>1</v>
      </c>
    </row>
    <row r="18" spans="1:9" x14ac:dyDescent="0.25">
      <c r="A18" s="2" t="s">
        <v>12</v>
      </c>
      <c r="B18" s="15">
        <v>190.482</v>
      </c>
      <c r="C18" s="15">
        <v>1129.373</v>
      </c>
      <c r="D18" s="15">
        <v>5.5179999999999998</v>
      </c>
      <c r="E18" s="1"/>
      <c r="F18" s="2" t="s">
        <v>12</v>
      </c>
      <c r="G18" s="14" t="str">
        <f t="shared" si="0"/>
        <v>1</v>
      </c>
      <c r="H18" s="14" t="str">
        <f t="shared" si="1"/>
        <v>1</v>
      </c>
      <c r="I18" s="14" t="str">
        <f t="shared" si="2"/>
        <v>5</v>
      </c>
    </row>
    <row r="19" spans="1:9" x14ac:dyDescent="0.25">
      <c r="A19" s="2" t="s">
        <v>42</v>
      </c>
      <c r="B19" s="15">
        <v>72.213999999999999</v>
      </c>
      <c r="C19" s="15">
        <v>62.951999999999998</v>
      </c>
      <c r="D19" s="15">
        <v>27.103000000000002</v>
      </c>
      <c r="E19" s="1"/>
      <c r="F19" s="2" t="s">
        <v>42</v>
      </c>
      <c r="G19" s="14" t="str">
        <f t="shared" si="0"/>
        <v>7</v>
      </c>
      <c r="H19" s="14" t="str">
        <f t="shared" si="1"/>
        <v>6</v>
      </c>
      <c r="I19" s="14" t="str">
        <f t="shared" si="2"/>
        <v>2</v>
      </c>
    </row>
    <row r="20" spans="1:9" x14ac:dyDescent="0.25">
      <c r="A20" s="8" t="s">
        <v>27</v>
      </c>
      <c r="B20" s="16">
        <v>438.98599999999999</v>
      </c>
      <c r="C20" s="16">
        <v>1419.7929999999999</v>
      </c>
      <c r="D20" s="16">
        <v>275.18900000000002</v>
      </c>
      <c r="E20" s="1"/>
      <c r="F20" s="8" t="s">
        <v>27</v>
      </c>
      <c r="G20" s="14" t="str">
        <f t="shared" si="0"/>
        <v>4</v>
      </c>
      <c r="H20" s="14" t="str">
        <f t="shared" si="1"/>
        <v>1</v>
      </c>
      <c r="I20" s="14" t="str">
        <f t="shared" si="2"/>
        <v>2</v>
      </c>
    </row>
    <row r="21" spans="1:9" x14ac:dyDescent="0.25">
      <c r="A21" s="2" t="s">
        <v>15</v>
      </c>
      <c r="B21" s="15">
        <v>246.84100000000001</v>
      </c>
      <c r="C21" s="15">
        <v>87.97</v>
      </c>
      <c r="D21" s="15">
        <v>393.70100000000002</v>
      </c>
      <c r="E21" s="1"/>
      <c r="F21" s="2" t="s">
        <v>15</v>
      </c>
      <c r="G21" s="14" t="str">
        <f t="shared" si="0"/>
        <v>2</v>
      </c>
      <c r="H21" s="14" t="str">
        <f t="shared" si="1"/>
        <v>8</v>
      </c>
      <c r="I21" s="14" t="str">
        <f t="shared" si="2"/>
        <v>3</v>
      </c>
    </row>
    <row r="22" spans="1:9" x14ac:dyDescent="0.25">
      <c r="A22" s="2" t="s">
        <v>28</v>
      </c>
      <c r="B22" s="15">
        <v>26.027999999999999</v>
      </c>
      <c r="C22" s="15">
        <v>34.563000000000002</v>
      </c>
      <c r="D22" s="15">
        <v>39.814</v>
      </c>
      <c r="E22" s="1"/>
      <c r="F22" s="2" t="s">
        <v>28</v>
      </c>
      <c r="G22" s="14" t="str">
        <f t="shared" si="0"/>
        <v>2</v>
      </c>
      <c r="H22" s="14" t="str">
        <f t="shared" si="1"/>
        <v>3</v>
      </c>
      <c r="I22" s="14" t="str">
        <f t="shared" si="2"/>
        <v>3</v>
      </c>
    </row>
    <row r="23" spans="1:9" x14ac:dyDescent="0.25">
      <c r="A23" s="8" t="s">
        <v>29</v>
      </c>
      <c r="B23" s="16">
        <v>735.18</v>
      </c>
      <c r="C23" s="16">
        <v>1557.4849999999999</v>
      </c>
      <c r="D23" s="16">
        <v>726.58299999999997</v>
      </c>
      <c r="E23" s="1"/>
      <c r="F23" s="8" t="s">
        <v>29</v>
      </c>
      <c r="G23" s="14" t="str">
        <f t="shared" si="0"/>
        <v>7</v>
      </c>
      <c r="H23" s="14" t="str">
        <f t="shared" si="1"/>
        <v>1</v>
      </c>
      <c r="I23" s="14" t="str">
        <f t="shared" si="2"/>
        <v>7</v>
      </c>
    </row>
    <row r="24" spans="1:9" x14ac:dyDescent="0.25">
      <c r="A24" s="2" t="s">
        <v>36</v>
      </c>
      <c r="B24" s="15">
        <v>0</v>
      </c>
      <c r="C24" s="15">
        <v>0</v>
      </c>
      <c r="D24" s="15">
        <v>0</v>
      </c>
      <c r="E24" s="1"/>
      <c r="F24" s="2" t="s">
        <v>36</v>
      </c>
      <c r="G24" s="14" t="str">
        <f t="shared" si="0"/>
        <v>0</v>
      </c>
      <c r="H24" s="14" t="str">
        <f t="shared" si="1"/>
        <v>0</v>
      </c>
      <c r="I24" s="14" t="str">
        <f t="shared" si="2"/>
        <v>0</v>
      </c>
    </row>
    <row r="25" spans="1:9" x14ac:dyDescent="0.25">
      <c r="A25" s="2" t="s">
        <v>37</v>
      </c>
      <c r="B25" s="15">
        <v>787.98199999999997</v>
      </c>
      <c r="C25" s="15">
        <v>-36.481000000000002</v>
      </c>
      <c r="D25" s="15">
        <v>174.214</v>
      </c>
      <c r="E25" s="1"/>
      <c r="F25" s="2" t="s">
        <v>37</v>
      </c>
      <c r="G25" s="14" t="str">
        <f t="shared" si="0"/>
        <v>7</v>
      </c>
      <c r="H25" s="14" t="str">
        <f t="shared" si="1"/>
        <v>3</v>
      </c>
      <c r="I25" s="14" t="str">
        <f t="shared" si="2"/>
        <v>1</v>
      </c>
    </row>
    <row r="26" spans="1:9" x14ac:dyDescent="0.25">
      <c r="A26" s="2" t="s">
        <v>41</v>
      </c>
      <c r="B26" s="15">
        <v>0</v>
      </c>
      <c r="C26" s="15">
        <v>0</v>
      </c>
      <c r="D26" s="15">
        <v>74.141999999999996</v>
      </c>
      <c r="E26" s="1"/>
      <c r="F26" s="2" t="s">
        <v>41</v>
      </c>
      <c r="G26" s="14" t="str">
        <f t="shared" si="0"/>
        <v>0</v>
      </c>
      <c r="H26" s="14" t="str">
        <f t="shared" si="1"/>
        <v>0</v>
      </c>
      <c r="I26" s="14" t="str">
        <f t="shared" si="2"/>
        <v>7</v>
      </c>
    </row>
    <row r="27" spans="1:9" x14ac:dyDescent="0.25">
      <c r="A27" s="8" t="s">
        <v>8</v>
      </c>
      <c r="B27" s="16">
        <v>1021.689</v>
      </c>
      <c r="C27" s="16">
        <v>39.378</v>
      </c>
      <c r="D27" s="16">
        <v>1018.404</v>
      </c>
      <c r="E27" s="1"/>
      <c r="F27" s="8" t="s">
        <v>8</v>
      </c>
      <c r="G27" s="14" t="str">
        <f t="shared" si="0"/>
        <v>1</v>
      </c>
      <c r="H27" s="14" t="str">
        <f t="shared" si="1"/>
        <v>3</v>
      </c>
      <c r="I27" s="14" t="str">
        <f t="shared" si="2"/>
        <v>1</v>
      </c>
    </row>
    <row r="28" spans="1:9" x14ac:dyDescent="0.25">
      <c r="A28" s="9" t="s">
        <v>49</v>
      </c>
      <c r="B28" s="17"/>
      <c r="C28" s="17"/>
      <c r="D28" s="17"/>
      <c r="E28" s="1"/>
      <c r="F28" s="9" t="s">
        <v>49</v>
      </c>
      <c r="G28" s="14"/>
      <c r="H28" s="14"/>
      <c r="I28" s="14"/>
    </row>
    <row r="29" spans="1:9" x14ac:dyDescent="0.25">
      <c r="A29" s="2" t="s">
        <v>39</v>
      </c>
      <c r="B29" s="15">
        <v>1338.2660000000001</v>
      </c>
      <c r="C29" s="15">
        <v>1482.027</v>
      </c>
      <c r="D29" s="15">
        <v>1659.549</v>
      </c>
      <c r="E29" s="1"/>
      <c r="F29" s="2" t="s">
        <v>39</v>
      </c>
      <c r="G29" s="14" t="str">
        <f t="shared" ref="G29:G41" si="7">LEFT(ABS(B29*1000),1)</f>
        <v>1</v>
      </c>
      <c r="H29" s="14" t="str">
        <f t="shared" ref="H29:H41" si="8">LEFT(ABS(C29*1000),1)</f>
        <v>1</v>
      </c>
      <c r="I29" s="14" t="str">
        <f t="shared" ref="I29:I41" si="9">LEFT(ABS(D29*1000),1)</f>
        <v>1</v>
      </c>
    </row>
    <row r="30" spans="1:9" x14ac:dyDescent="0.25">
      <c r="A30" s="2" t="s">
        <v>11</v>
      </c>
      <c r="B30" s="15">
        <v>895.64099999999996</v>
      </c>
      <c r="C30" s="15">
        <v>996.63499999999999</v>
      </c>
      <c r="D30" s="15">
        <v>1128.242</v>
      </c>
      <c r="E30" s="1"/>
      <c r="F30" s="2" t="s">
        <v>11</v>
      </c>
      <c r="G30" s="14" t="str">
        <f t="shared" si="7"/>
        <v>8</v>
      </c>
      <c r="H30" s="14" t="str">
        <f t="shared" si="8"/>
        <v>9</v>
      </c>
      <c r="I30" s="14" t="str">
        <f t="shared" si="9"/>
        <v>1</v>
      </c>
    </row>
    <row r="31" spans="1:9" x14ac:dyDescent="0.25">
      <c r="A31" s="2" t="s">
        <v>23</v>
      </c>
      <c r="B31" s="15">
        <v>442.625</v>
      </c>
      <c r="C31" s="15">
        <v>485.392</v>
      </c>
      <c r="D31" s="15">
        <v>531.30700000000002</v>
      </c>
      <c r="E31" s="1"/>
      <c r="F31" s="2" t="s">
        <v>23</v>
      </c>
      <c r="G31" s="14" t="str">
        <f t="shared" si="7"/>
        <v>4</v>
      </c>
      <c r="H31" s="14" t="str">
        <f t="shared" si="8"/>
        <v>4</v>
      </c>
      <c r="I31" s="14" t="str">
        <f t="shared" si="9"/>
        <v>5</v>
      </c>
    </row>
    <row r="32" spans="1:9" x14ac:dyDescent="0.25">
      <c r="A32" s="2" t="s">
        <v>46</v>
      </c>
      <c r="B32" s="15">
        <v>85.744</v>
      </c>
      <c r="C32" s="15">
        <v>108.962</v>
      </c>
      <c r="D32" s="15">
        <v>109.63</v>
      </c>
      <c r="E32" s="1"/>
      <c r="F32" s="2" t="s">
        <v>46</v>
      </c>
      <c r="G32" s="14" t="str">
        <f t="shared" si="7"/>
        <v>8</v>
      </c>
      <c r="H32" s="14" t="str">
        <f t="shared" si="8"/>
        <v>1</v>
      </c>
      <c r="I32" s="14" t="str">
        <f t="shared" si="9"/>
        <v>1</v>
      </c>
    </row>
    <row r="33" spans="1:9" x14ac:dyDescent="0.25">
      <c r="A33" s="2" t="s">
        <v>51</v>
      </c>
      <c r="B33" s="15">
        <v>356.88099999999997</v>
      </c>
      <c r="C33" s="15">
        <v>376.43</v>
      </c>
      <c r="D33" s="15">
        <v>421.67700000000002</v>
      </c>
      <c r="E33" s="1"/>
      <c r="F33" s="2" t="s">
        <v>51</v>
      </c>
      <c r="G33" s="14" t="str">
        <f t="shared" si="7"/>
        <v>3</v>
      </c>
      <c r="H33" s="14" t="str">
        <f t="shared" si="8"/>
        <v>3</v>
      </c>
      <c r="I33" s="14" t="str">
        <f t="shared" si="9"/>
        <v>4</v>
      </c>
    </row>
    <row r="34" spans="1:9" x14ac:dyDescent="0.25">
      <c r="A34" s="2" t="s">
        <v>16</v>
      </c>
      <c r="B34" s="15">
        <v>69.007999999999996</v>
      </c>
      <c r="C34" s="15">
        <v>71.998999999999995</v>
      </c>
      <c r="D34" s="15">
        <v>72.694999999999993</v>
      </c>
      <c r="E34" s="1"/>
      <c r="F34" s="2" t="s">
        <v>16</v>
      </c>
      <c r="G34" s="14" t="str">
        <f t="shared" si="7"/>
        <v>6</v>
      </c>
      <c r="H34" s="14" t="str">
        <f t="shared" si="8"/>
        <v>7</v>
      </c>
      <c r="I34" s="14" t="str">
        <f t="shared" si="9"/>
        <v>7</v>
      </c>
    </row>
    <row r="35" spans="1:9" x14ac:dyDescent="0.25">
      <c r="A35" s="2" t="s">
        <v>20</v>
      </c>
      <c r="B35" s="15">
        <v>287.87299999999999</v>
      </c>
      <c r="C35" s="15">
        <v>304.43099999999998</v>
      </c>
      <c r="D35" s="15">
        <v>348.98200000000003</v>
      </c>
      <c r="E35" s="1"/>
      <c r="F35" s="2" t="s">
        <v>20</v>
      </c>
      <c r="G35" s="14" t="str">
        <f t="shared" si="7"/>
        <v>2</v>
      </c>
      <c r="H35" s="14" t="str">
        <f t="shared" si="8"/>
        <v>3</v>
      </c>
      <c r="I35" s="14" t="str">
        <f t="shared" si="9"/>
        <v>3</v>
      </c>
    </row>
    <row r="36" spans="1:9" x14ac:dyDescent="0.25">
      <c r="A36" s="2" t="s">
        <v>45</v>
      </c>
      <c r="B36" s="15">
        <v>16.321000000000002</v>
      </c>
      <c r="C36" s="15">
        <v>18.501999999999999</v>
      </c>
      <c r="D36" s="15">
        <v>30.129000000000001</v>
      </c>
      <c r="E36" s="1"/>
      <c r="F36" s="2" t="s">
        <v>45</v>
      </c>
      <c r="G36" s="14" t="str">
        <f t="shared" si="7"/>
        <v>1</v>
      </c>
      <c r="H36" s="14" t="str">
        <f t="shared" si="8"/>
        <v>1</v>
      </c>
      <c r="I36" s="14" t="str">
        <f t="shared" si="9"/>
        <v>3</v>
      </c>
    </row>
    <row r="37" spans="1:9" x14ac:dyDescent="0.25">
      <c r="A37" s="2" t="s">
        <v>32</v>
      </c>
      <c r="B37" s="15">
        <v>305.786</v>
      </c>
      <c r="C37" s="15">
        <v>275.52999999999997</v>
      </c>
      <c r="D37" s="15">
        <v>360.75799999999998</v>
      </c>
      <c r="E37" s="1"/>
      <c r="F37" s="2" t="s">
        <v>32</v>
      </c>
      <c r="G37" s="14" t="str">
        <f t="shared" si="7"/>
        <v>3</v>
      </c>
      <c r="H37" s="14" t="str">
        <f t="shared" si="8"/>
        <v>2</v>
      </c>
      <c r="I37" s="14" t="str">
        <f t="shared" si="9"/>
        <v>3</v>
      </c>
    </row>
    <row r="38" spans="1:9" x14ac:dyDescent="0.25">
      <c r="A38" s="2" t="s">
        <v>43</v>
      </c>
      <c r="B38" s="15">
        <v>100.735</v>
      </c>
      <c r="C38" s="15">
        <v>84.438999999999993</v>
      </c>
      <c r="D38" s="15">
        <v>101.16200000000001</v>
      </c>
      <c r="E38" s="1"/>
      <c r="F38" s="2" t="s">
        <v>43</v>
      </c>
      <c r="G38" s="14" t="str">
        <f t="shared" si="7"/>
        <v>1</v>
      </c>
      <c r="H38" s="14" t="str">
        <f t="shared" si="8"/>
        <v>8</v>
      </c>
      <c r="I38" s="14" t="str">
        <f t="shared" si="9"/>
        <v>1</v>
      </c>
    </row>
    <row r="39" spans="1:9" x14ac:dyDescent="0.25">
      <c r="A39" s="2" t="s">
        <v>24</v>
      </c>
      <c r="B39" s="15">
        <v>205.05099999999999</v>
      </c>
      <c r="C39" s="15">
        <v>191.09100000000001</v>
      </c>
      <c r="D39" s="15">
        <v>259.596</v>
      </c>
      <c r="E39" s="1"/>
      <c r="F39" s="2" t="s">
        <v>24</v>
      </c>
      <c r="G39" s="14" t="str">
        <f t="shared" si="7"/>
        <v>2</v>
      </c>
      <c r="H39" s="14" t="str">
        <f t="shared" si="8"/>
        <v>1</v>
      </c>
      <c r="I39" s="14" t="str">
        <f t="shared" si="9"/>
        <v>2</v>
      </c>
    </row>
    <row r="40" spans="1:9" x14ac:dyDescent="0.25">
      <c r="A40" s="2" t="s">
        <v>44</v>
      </c>
      <c r="B40" s="15">
        <v>0</v>
      </c>
      <c r="C40" s="15">
        <v>0</v>
      </c>
      <c r="D40" s="15">
        <v>0</v>
      </c>
      <c r="E40" s="1"/>
      <c r="F40" s="2" t="s">
        <v>44</v>
      </c>
      <c r="G40" s="14" t="str">
        <f t="shared" si="7"/>
        <v>0</v>
      </c>
      <c r="H40" s="14" t="str">
        <f t="shared" si="8"/>
        <v>0</v>
      </c>
      <c r="I40" s="14" t="str">
        <f t="shared" si="9"/>
        <v>0</v>
      </c>
    </row>
    <row r="41" spans="1:9" x14ac:dyDescent="0.25">
      <c r="A41" s="2" t="s">
        <v>30</v>
      </c>
      <c r="B41" s="15">
        <v>205.05099999999999</v>
      </c>
      <c r="C41" s="15">
        <v>191.09100000000001</v>
      </c>
      <c r="D41" s="15">
        <v>259.596</v>
      </c>
      <c r="E41" s="1"/>
      <c r="F41" s="2" t="s">
        <v>30</v>
      </c>
      <c r="G41" s="14" t="str">
        <f t="shared" si="7"/>
        <v>2</v>
      </c>
      <c r="H41" s="14" t="str">
        <f t="shared" si="8"/>
        <v>1</v>
      </c>
      <c r="I41" s="14" t="str">
        <f t="shared" si="9"/>
        <v>2</v>
      </c>
    </row>
    <row r="42" spans="1:9" x14ac:dyDescent="0.25">
      <c r="A42" s="10" t="s">
        <v>50</v>
      </c>
      <c r="B42" s="15"/>
      <c r="C42" s="15"/>
      <c r="D42" s="15"/>
      <c r="E42" s="1"/>
      <c r="F42" s="10" t="s">
        <v>50</v>
      </c>
      <c r="G42" s="14"/>
      <c r="H42" s="14"/>
      <c r="I42" s="14"/>
    </row>
    <row r="43" spans="1:9" x14ac:dyDescent="0.25">
      <c r="A43" s="2" t="s">
        <v>18</v>
      </c>
      <c r="B43" s="15">
        <v>69.007999999999996</v>
      </c>
      <c r="C43" s="15">
        <v>71.998999999999995</v>
      </c>
      <c r="D43" s="15">
        <v>72.694999999999993</v>
      </c>
      <c r="E43" s="1"/>
      <c r="F43" s="2" t="s">
        <v>18</v>
      </c>
      <c r="G43" s="14" t="str">
        <f t="shared" ref="G43:G53" si="10">LEFT(ABS(B43*1000),1)</f>
        <v>6</v>
      </c>
      <c r="H43" s="14" t="str">
        <f t="shared" ref="H43:H53" si="11">LEFT(ABS(C43*1000),1)</f>
        <v>7</v>
      </c>
      <c r="I43" s="14" t="str">
        <f t="shared" ref="I43:I53" si="12">LEFT(ABS(D43*1000),1)</f>
        <v>7</v>
      </c>
    </row>
    <row r="44" spans="1:9" x14ac:dyDescent="0.25">
      <c r="A44" s="2" t="s">
        <v>31</v>
      </c>
      <c r="B44" s="15">
        <v>400.57100000000003</v>
      </c>
      <c r="C44" s="15">
        <v>378.03800000000001</v>
      </c>
      <c r="D44" s="15">
        <v>259.42899999999997</v>
      </c>
      <c r="E44" s="1"/>
      <c r="F44" s="2" t="s">
        <v>31</v>
      </c>
      <c r="G44" s="14" t="str">
        <f t="shared" si="10"/>
        <v>4</v>
      </c>
      <c r="H44" s="14" t="str">
        <f t="shared" si="11"/>
        <v>3</v>
      </c>
      <c r="I44" s="14" t="str">
        <f t="shared" si="12"/>
        <v>2</v>
      </c>
    </row>
    <row r="45" spans="1:9" x14ac:dyDescent="0.25">
      <c r="A45" s="2" t="s">
        <v>7</v>
      </c>
      <c r="B45" s="15">
        <v>197.81</v>
      </c>
      <c r="C45" s="15">
        <v>218.607</v>
      </c>
      <c r="D45" s="15">
        <v>180.04900000000001</v>
      </c>
      <c r="E45" s="1"/>
      <c r="F45" s="2" t="s">
        <v>7</v>
      </c>
      <c r="G45" s="14" t="str">
        <f t="shared" si="10"/>
        <v>1</v>
      </c>
      <c r="H45" s="14" t="str">
        <f t="shared" si="11"/>
        <v>2</v>
      </c>
      <c r="I45" s="14" t="str">
        <f t="shared" si="12"/>
        <v>1</v>
      </c>
    </row>
    <row r="46" spans="1:9" x14ac:dyDescent="0.25">
      <c r="A46" s="2" t="s">
        <v>26</v>
      </c>
      <c r="B46" s="15">
        <v>-356.95499999999998</v>
      </c>
      <c r="C46" s="15">
        <v>-244.74100000000001</v>
      </c>
      <c r="D46" s="15">
        <v>-180.44900000000001</v>
      </c>
      <c r="E46" s="1"/>
      <c r="F46" s="2" t="s">
        <v>26</v>
      </c>
      <c r="G46" s="14" t="str">
        <f t="shared" si="10"/>
        <v>3</v>
      </c>
      <c r="H46" s="14" t="str">
        <f t="shared" si="11"/>
        <v>2</v>
      </c>
      <c r="I46" s="14" t="str">
        <f t="shared" si="12"/>
        <v>1</v>
      </c>
    </row>
    <row r="47" spans="1:9" x14ac:dyDescent="0.25">
      <c r="A47" s="2" t="s">
        <v>13</v>
      </c>
      <c r="B47" s="15">
        <v>57.189</v>
      </c>
      <c r="C47" s="15">
        <v>3.1920000000000002</v>
      </c>
      <c r="D47" s="15">
        <v>501.26299999999998</v>
      </c>
      <c r="E47" s="1"/>
      <c r="F47" s="2" t="s">
        <v>13</v>
      </c>
      <c r="G47" s="14" t="str">
        <f t="shared" si="10"/>
        <v>5</v>
      </c>
      <c r="H47" s="14" t="str">
        <f t="shared" si="11"/>
        <v>3</v>
      </c>
      <c r="I47" s="14" t="str">
        <f t="shared" si="12"/>
        <v>5</v>
      </c>
    </row>
    <row r="48" spans="1:9" x14ac:dyDescent="0.25">
      <c r="A48" s="2" t="s">
        <v>14</v>
      </c>
      <c r="B48" s="15">
        <v>56.682000000000002</v>
      </c>
      <c r="C48" s="15">
        <v>81.596000000000004</v>
      </c>
      <c r="D48" s="15">
        <v>1294.7180000000001</v>
      </c>
      <c r="E48" s="1"/>
      <c r="F48" s="2" t="s">
        <v>14</v>
      </c>
      <c r="G48" s="14" t="str">
        <f t="shared" si="10"/>
        <v>5</v>
      </c>
      <c r="H48" s="14" t="str">
        <f t="shared" si="11"/>
        <v>8</v>
      </c>
      <c r="I48" s="14" t="str">
        <f t="shared" si="12"/>
        <v>1</v>
      </c>
    </row>
    <row r="49" spans="1:9" x14ac:dyDescent="0.25">
      <c r="A49" s="2" t="s">
        <v>35</v>
      </c>
      <c r="B49" s="15">
        <v>0</v>
      </c>
      <c r="C49" s="15">
        <v>0</v>
      </c>
      <c r="D49" s="15">
        <v>79.631</v>
      </c>
      <c r="E49" s="1"/>
      <c r="F49" s="2" t="s">
        <v>35</v>
      </c>
      <c r="G49" s="14" t="str">
        <f t="shared" si="10"/>
        <v>0</v>
      </c>
      <c r="H49" s="14" t="str">
        <f t="shared" si="11"/>
        <v>0</v>
      </c>
      <c r="I49" s="14" t="str">
        <f t="shared" si="12"/>
        <v>7</v>
      </c>
    </row>
    <row r="50" spans="1:9" x14ac:dyDescent="0.25">
      <c r="A50" s="2" t="s">
        <v>40</v>
      </c>
      <c r="B50" s="15">
        <v>0</v>
      </c>
      <c r="C50" s="15">
        <v>0</v>
      </c>
      <c r="D50" s="15">
        <v>903.82500000000005</v>
      </c>
      <c r="E50" s="1"/>
      <c r="F50" s="2" t="s">
        <v>40</v>
      </c>
      <c r="G50" s="14" t="str">
        <f t="shared" si="10"/>
        <v>0</v>
      </c>
      <c r="H50" s="14" t="str">
        <f t="shared" si="11"/>
        <v>0</v>
      </c>
      <c r="I50" s="14" t="str">
        <f t="shared" si="12"/>
        <v>9</v>
      </c>
    </row>
    <row r="51" spans="1:9" x14ac:dyDescent="0.25">
      <c r="A51" s="2" t="s">
        <v>19</v>
      </c>
      <c r="B51" s="15">
        <v>0</v>
      </c>
      <c r="C51" s="15">
        <v>0</v>
      </c>
      <c r="D51" s="15">
        <v>27.045999999999999</v>
      </c>
      <c r="E51" s="1"/>
      <c r="F51" s="2" t="s">
        <v>19</v>
      </c>
      <c r="G51" s="14" t="str">
        <f t="shared" si="10"/>
        <v>0</v>
      </c>
      <c r="H51" s="14" t="str">
        <f t="shared" si="11"/>
        <v>0</v>
      </c>
      <c r="I51" s="14" t="str">
        <f t="shared" si="12"/>
        <v>2</v>
      </c>
    </row>
    <row r="52" spans="1:9" x14ac:dyDescent="0.25">
      <c r="A52" s="2" t="s">
        <v>21</v>
      </c>
      <c r="B52" s="15">
        <v>0.50700000000000001</v>
      </c>
      <c r="C52" s="15">
        <v>-78.403999999999996</v>
      </c>
      <c r="D52" s="15">
        <v>-58.225000000000001</v>
      </c>
      <c r="E52" s="1"/>
      <c r="F52" s="2" t="s">
        <v>21</v>
      </c>
      <c r="G52" s="14" t="str">
        <f t="shared" si="10"/>
        <v>5</v>
      </c>
      <c r="H52" s="14" t="str">
        <f t="shared" si="11"/>
        <v>7</v>
      </c>
      <c r="I52" s="14" t="str">
        <f t="shared" si="12"/>
        <v>5</v>
      </c>
    </row>
    <row r="53" spans="1:9" x14ac:dyDescent="0.25">
      <c r="A53" s="2" t="s">
        <v>10</v>
      </c>
      <c r="B53" s="15">
        <v>43.15</v>
      </c>
      <c r="C53" s="15">
        <v>56.881</v>
      </c>
      <c r="D53" s="15">
        <v>-10.099</v>
      </c>
      <c r="E53" s="1"/>
      <c r="F53" s="2" t="s">
        <v>10</v>
      </c>
      <c r="G53" s="14" t="str">
        <f t="shared" si="10"/>
        <v>4</v>
      </c>
      <c r="H53" s="14" t="str">
        <f t="shared" si="11"/>
        <v>5</v>
      </c>
      <c r="I53" s="14" t="str">
        <f t="shared" si="12"/>
        <v>1</v>
      </c>
    </row>
    <row r="54" spans="1:9" x14ac:dyDescent="0.25">
      <c r="F54" s="2"/>
      <c r="G54" s="2"/>
      <c r="H54" s="2"/>
      <c r="I54" s="2"/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Normal="100" workbookViewId="0"/>
  </sheetViews>
  <sheetFormatPr defaultColWidth="8.85546875" defaultRowHeight="15" customHeight="1" x14ac:dyDescent="0.2"/>
  <cols>
    <col min="1" max="1" width="48.5703125" style="2" bestFit="1" customWidth="1"/>
    <col min="2" max="2" width="12" style="2" customWidth="1"/>
    <col min="3" max="3" width="9.140625" style="2" bestFit="1" customWidth="1"/>
    <col min="4" max="4" width="10.140625" style="2" customWidth="1"/>
    <col min="5" max="5" width="5" style="2" customWidth="1"/>
    <col min="6" max="6" width="48.5703125" style="2" bestFit="1" customWidth="1"/>
    <col min="7" max="9" width="9.140625" style="2" bestFit="1" customWidth="1"/>
    <col min="10" max="10" width="5.85546875" style="2" customWidth="1"/>
    <col min="11" max="11" width="11.42578125" style="2" bestFit="1" customWidth="1"/>
    <col min="12" max="12" width="8.28515625" style="2" customWidth="1"/>
    <col min="13" max="13" width="10.28515625" style="2" bestFit="1" customWidth="1"/>
    <col min="14" max="14" width="14.5703125" style="2" customWidth="1"/>
    <col min="15" max="15" width="13.7109375" style="2" customWidth="1"/>
    <col min="16" max="16" width="18.7109375" style="2" bestFit="1" customWidth="1"/>
    <col min="17" max="17" width="26" style="2" customWidth="1"/>
    <col min="18" max="18" width="27" style="2" customWidth="1"/>
    <col min="19" max="19" width="23" style="2" customWidth="1"/>
    <col min="20" max="20" width="30" style="2" customWidth="1"/>
    <col min="21" max="21" width="55" style="2" customWidth="1"/>
    <col min="22" max="22" width="42" style="2" customWidth="1"/>
    <col min="23" max="23" width="27" style="2" customWidth="1"/>
    <col min="24" max="24" width="35" style="2" customWidth="1"/>
    <col min="25" max="25" width="25" style="2" customWidth="1"/>
    <col min="26" max="26" width="37" style="2" customWidth="1"/>
    <col min="27" max="27" width="12" style="2" customWidth="1"/>
    <col min="28" max="28" width="20" style="2" customWidth="1"/>
    <col min="29" max="29" width="21" style="2" customWidth="1"/>
    <col min="30" max="30" width="34" style="2" customWidth="1"/>
    <col min="31" max="31" width="20" style="2" customWidth="1"/>
    <col min="32" max="32" width="37" style="2" customWidth="1"/>
    <col min="33" max="34" width="28" style="2" customWidth="1"/>
    <col min="35" max="35" width="20" style="2" customWidth="1"/>
    <col min="36" max="36" width="18" style="2" customWidth="1"/>
    <col min="37" max="37" width="37" style="2" customWidth="1"/>
    <col min="38" max="38" width="14" style="2" customWidth="1"/>
    <col min="39" max="39" width="46" style="2" customWidth="1"/>
    <col min="40" max="40" width="44" style="2" customWidth="1"/>
    <col min="41" max="41" width="39" style="2" customWidth="1"/>
    <col min="42" max="42" width="45" style="2" customWidth="1"/>
    <col min="43" max="43" width="18" style="2" customWidth="1"/>
    <col min="44" max="44" width="20" style="2" customWidth="1"/>
    <col min="45" max="45" width="16" style="2" customWidth="1"/>
    <col min="46" max="46" width="29" style="2" customWidth="1"/>
    <col min="47" max="47" width="35" style="2" customWidth="1"/>
    <col min="48" max="48" width="37" style="2" customWidth="1"/>
    <col min="49" max="50" width="21" style="2" customWidth="1"/>
    <col min="51" max="51" width="20" style="2" customWidth="1"/>
    <col min="52" max="52" width="37" style="2" customWidth="1"/>
    <col min="53" max="53" width="44" style="2" customWidth="1"/>
    <col min="54" max="54" width="38" style="2" customWidth="1"/>
    <col min="55" max="16384" width="8.85546875" style="2"/>
  </cols>
  <sheetData>
    <row r="1" spans="1:16" ht="15" customHeight="1" x14ac:dyDescent="0.2">
      <c r="A1" s="2" t="s">
        <v>1</v>
      </c>
      <c r="B1" s="3" t="s">
        <v>58</v>
      </c>
      <c r="C1" s="3"/>
      <c r="D1" s="3"/>
      <c r="E1" s="3"/>
    </row>
    <row r="2" spans="1:16" ht="15" customHeight="1" x14ac:dyDescent="0.2">
      <c r="A2" s="2" t="s">
        <v>47</v>
      </c>
      <c r="B2" s="3">
        <v>5812</v>
      </c>
      <c r="C2" s="3"/>
      <c r="D2" s="3"/>
      <c r="E2" s="3"/>
    </row>
    <row r="3" spans="1:16" ht="15" customHeight="1" x14ac:dyDescent="0.2">
      <c r="A3" s="11" t="s">
        <v>57</v>
      </c>
      <c r="B3" s="3"/>
      <c r="C3" s="3"/>
      <c r="D3" s="3"/>
      <c r="E3" s="3"/>
      <c r="F3" s="11" t="s">
        <v>52</v>
      </c>
    </row>
    <row r="4" spans="1:16" ht="15" customHeight="1" x14ac:dyDescent="0.2">
      <c r="A4" s="4" t="s">
        <v>0</v>
      </c>
      <c r="B4" s="5">
        <v>2013</v>
      </c>
      <c r="C4" s="5">
        <v>2014</v>
      </c>
      <c r="D4" s="5">
        <v>2015</v>
      </c>
      <c r="E4" s="3"/>
      <c r="F4" s="4" t="s">
        <v>0</v>
      </c>
      <c r="G4" s="5">
        <v>2013</v>
      </c>
      <c r="H4" s="5">
        <v>2014</v>
      </c>
      <c r="I4" s="5">
        <v>2015</v>
      </c>
      <c r="M4" s="24"/>
      <c r="N4" s="24"/>
      <c r="O4" s="24"/>
    </row>
    <row r="5" spans="1:16" ht="26.25" x14ac:dyDescent="0.25">
      <c r="A5" s="6" t="s">
        <v>48</v>
      </c>
      <c r="B5" s="9"/>
      <c r="C5" s="9"/>
      <c r="D5" s="9"/>
      <c r="E5" s="3"/>
      <c r="F5" s="6" t="s">
        <v>48</v>
      </c>
      <c r="G5" s="9"/>
      <c r="H5" s="9"/>
      <c r="I5" s="9"/>
      <c r="K5" s="8" t="s">
        <v>52</v>
      </c>
      <c r="L5" s="8" t="s">
        <v>54</v>
      </c>
      <c r="M5" s="22" t="s">
        <v>59</v>
      </c>
      <c r="N5" s="22" t="s">
        <v>60</v>
      </c>
      <c r="O5" s="23" t="s">
        <v>55</v>
      </c>
      <c r="P5"/>
    </row>
    <row r="6" spans="1:16" ht="15" customHeight="1" x14ac:dyDescent="0.25">
      <c r="A6" s="2" t="s">
        <v>9</v>
      </c>
      <c r="B6" s="18">
        <v>2.88</v>
      </c>
      <c r="C6" s="18">
        <v>16.16</v>
      </c>
      <c r="D6" s="18">
        <v>48.393999999999998</v>
      </c>
      <c r="E6" s="3"/>
      <c r="F6" s="2" t="s">
        <v>9</v>
      </c>
      <c r="G6" s="14" t="str">
        <f t="shared" ref="G6:G27" si="0">LEFT(ABS(B6*1000),1)</f>
        <v>2</v>
      </c>
      <c r="H6" s="14" t="str">
        <f t="shared" ref="H6:H27" si="1">LEFT(ABS(C6*1000),1)</f>
        <v>1</v>
      </c>
      <c r="I6" s="14" t="str">
        <f t="shared" ref="I6:I27" si="2">LEFT(ABS(D6*1000),1)</f>
        <v>4</v>
      </c>
      <c r="K6" s="2">
        <v>1</v>
      </c>
      <c r="L6" s="2">
        <f t="shared" ref="L6:L14" si="3">COUNTIF($G$6:$I$53,K6)</f>
        <v>44</v>
      </c>
      <c r="M6" s="12">
        <f t="shared" ref="M6:M14" si="4">L6/$L$15</f>
        <v>0.35772357723577236</v>
      </c>
      <c r="N6" s="12">
        <f>LOG(1+1/K6,10)</f>
        <v>0.30102999566398114</v>
      </c>
      <c r="O6" s="12">
        <f>ABS(SUM($M$6:M6)-SUM($N$6:N6))</f>
        <v>5.6693581571791218E-2</v>
      </c>
      <c r="P6"/>
    </row>
    <row r="7" spans="1:16" ht="15" customHeight="1" x14ac:dyDescent="0.25">
      <c r="A7" s="2" t="s">
        <v>38</v>
      </c>
      <c r="B7" s="18">
        <v>3.9710000000000001</v>
      </c>
      <c r="C7" s="18">
        <v>3.7450000000000001</v>
      </c>
      <c r="D7" s="18">
        <v>10.497</v>
      </c>
      <c r="E7" s="3"/>
      <c r="F7" s="2" t="s">
        <v>38</v>
      </c>
      <c r="G7" s="14" t="str">
        <f t="shared" si="0"/>
        <v>3</v>
      </c>
      <c r="H7" s="14" t="str">
        <f t="shared" si="1"/>
        <v>3</v>
      </c>
      <c r="I7" s="14" t="str">
        <f t="shared" si="2"/>
        <v>1</v>
      </c>
      <c r="K7" s="2">
        <f>K6+1</f>
        <v>2</v>
      </c>
      <c r="L7" s="2">
        <f t="shared" si="3"/>
        <v>33</v>
      </c>
      <c r="M7" s="12">
        <f t="shared" si="4"/>
        <v>0.26829268292682928</v>
      </c>
      <c r="N7" s="12">
        <f t="shared" ref="N7:N14" si="5">LOG(1+1/K7,10)</f>
        <v>0.17609125905568124</v>
      </c>
      <c r="O7" s="12">
        <f>ABS(SUM($M$6:M7)-SUM($N$6:N7))</f>
        <v>0.14889500544293921</v>
      </c>
      <c r="P7"/>
    </row>
    <row r="8" spans="1:16" ht="15" customHeight="1" x14ac:dyDescent="0.25">
      <c r="A8" s="2" t="s">
        <v>25</v>
      </c>
      <c r="B8" s="18">
        <v>1.845</v>
      </c>
      <c r="C8" s="18">
        <v>1.4359999999999999</v>
      </c>
      <c r="D8" s="18">
        <v>8.8059999999999992</v>
      </c>
      <c r="E8" s="3"/>
      <c r="F8" s="2" t="s">
        <v>25</v>
      </c>
      <c r="G8" s="14" t="str">
        <f t="shared" si="0"/>
        <v>1</v>
      </c>
      <c r="H8" s="14" t="str">
        <f t="shared" si="1"/>
        <v>1</v>
      </c>
      <c r="I8" s="14" t="str">
        <f t="shared" si="2"/>
        <v>8</v>
      </c>
      <c r="K8" s="2">
        <f t="shared" ref="K8:K14" si="6">K7+1</f>
        <v>3</v>
      </c>
      <c r="L8" s="2">
        <f t="shared" si="3"/>
        <v>17</v>
      </c>
      <c r="M8" s="12">
        <f t="shared" si="4"/>
        <v>0.13821138211382114</v>
      </c>
      <c r="N8" s="12">
        <f t="shared" si="5"/>
        <v>0.12493873660829991</v>
      </c>
      <c r="O8" s="12">
        <f>ABS(SUM($M$6:M8)-SUM($N$6:N8))</f>
        <v>0.16216765094846042</v>
      </c>
      <c r="P8"/>
    </row>
    <row r="9" spans="1:16" ht="15" customHeight="1" x14ac:dyDescent="0.25">
      <c r="A9" s="2" t="s">
        <v>2</v>
      </c>
      <c r="B9" s="18">
        <v>2.3719999999999999</v>
      </c>
      <c r="C9" s="18">
        <v>6.2619999999999996</v>
      </c>
      <c r="D9" s="18">
        <v>3.5030000000000001</v>
      </c>
      <c r="E9" s="3"/>
      <c r="F9" s="2" t="s">
        <v>2</v>
      </c>
      <c r="G9" s="14" t="str">
        <f t="shared" si="0"/>
        <v>2</v>
      </c>
      <c r="H9" s="14" t="str">
        <f t="shared" si="1"/>
        <v>6</v>
      </c>
      <c r="I9" s="14" t="str">
        <f t="shared" si="2"/>
        <v>3</v>
      </c>
      <c r="K9" s="2">
        <f t="shared" si="6"/>
        <v>4</v>
      </c>
      <c r="L9" s="2">
        <f t="shared" si="3"/>
        <v>7</v>
      </c>
      <c r="M9" s="12">
        <f t="shared" si="4"/>
        <v>5.6910569105691054E-2</v>
      </c>
      <c r="N9" s="12">
        <f t="shared" si="5"/>
        <v>9.6910013008056406E-2</v>
      </c>
      <c r="O9" s="12">
        <f>ABS(SUM($M$6:M9)-SUM($N$6:N9))</f>
        <v>0.12216820704609499</v>
      </c>
      <c r="P9"/>
    </row>
    <row r="10" spans="1:16" ht="15" customHeight="1" x14ac:dyDescent="0.25">
      <c r="A10" s="8" t="s">
        <v>3</v>
      </c>
      <c r="B10" s="19">
        <v>11.068</v>
      </c>
      <c r="C10" s="19">
        <v>27.603000000000002</v>
      </c>
      <c r="D10" s="19">
        <v>71.2</v>
      </c>
      <c r="E10" s="3"/>
      <c r="F10" s="8" t="s">
        <v>3</v>
      </c>
      <c r="G10" s="14" t="str">
        <f t="shared" si="0"/>
        <v>1</v>
      </c>
      <c r="H10" s="14" t="str">
        <f t="shared" si="1"/>
        <v>2</v>
      </c>
      <c r="I10" s="14" t="str">
        <f t="shared" si="2"/>
        <v>7</v>
      </c>
      <c r="K10" s="2">
        <f t="shared" si="6"/>
        <v>5</v>
      </c>
      <c r="L10" s="2">
        <f t="shared" si="3"/>
        <v>2</v>
      </c>
      <c r="M10" s="12">
        <f t="shared" si="4"/>
        <v>1.6260162601626018E-2</v>
      </c>
      <c r="N10" s="12">
        <f t="shared" si="5"/>
        <v>7.9181246047624804E-2</v>
      </c>
      <c r="O10" s="12">
        <f>ABS(SUM($M$6:M10)-SUM($N$6:N10))</f>
        <v>5.9247123600096208E-2</v>
      </c>
      <c r="P10"/>
    </row>
    <row r="11" spans="1:16" ht="15" customHeight="1" x14ac:dyDescent="0.25">
      <c r="A11" s="2" t="s">
        <v>33</v>
      </c>
      <c r="B11" s="18">
        <v>9.2029999999999994</v>
      </c>
      <c r="C11" s="18">
        <v>10.765000000000001</v>
      </c>
      <c r="D11" s="18">
        <v>129.822</v>
      </c>
      <c r="E11" s="3"/>
      <c r="F11" s="2" t="s">
        <v>33</v>
      </c>
      <c r="G11" s="14" t="str">
        <f t="shared" si="0"/>
        <v>9</v>
      </c>
      <c r="H11" s="14" t="str">
        <f t="shared" si="1"/>
        <v>1</v>
      </c>
      <c r="I11" s="14" t="str">
        <f t="shared" si="2"/>
        <v>1</v>
      </c>
      <c r="K11" s="2">
        <f t="shared" si="6"/>
        <v>6</v>
      </c>
      <c r="L11" s="2">
        <f t="shared" si="3"/>
        <v>12</v>
      </c>
      <c r="M11" s="12">
        <f t="shared" si="4"/>
        <v>9.7560975609756101E-2</v>
      </c>
      <c r="N11" s="12">
        <f t="shared" si="5"/>
        <v>6.6946789630613221E-2</v>
      </c>
      <c r="O11" s="12">
        <f>ABS(SUM($M$6:M11)-SUM($N$6:N11))</f>
        <v>8.9861309579239101E-2</v>
      </c>
      <c r="P11"/>
    </row>
    <row r="12" spans="1:16" ht="15" customHeight="1" x14ac:dyDescent="0.25">
      <c r="A12" s="2" t="s">
        <v>17</v>
      </c>
      <c r="B12" s="18">
        <v>2.1850000000000001</v>
      </c>
      <c r="C12" s="18">
        <v>3.7949999999999999</v>
      </c>
      <c r="D12" s="18">
        <v>14.46</v>
      </c>
      <c r="E12" s="3"/>
      <c r="F12" s="2" t="s">
        <v>17</v>
      </c>
      <c r="G12" s="14" t="str">
        <f t="shared" si="0"/>
        <v>2</v>
      </c>
      <c r="H12" s="14" t="str">
        <f t="shared" si="1"/>
        <v>3</v>
      </c>
      <c r="I12" s="14" t="str">
        <f t="shared" si="2"/>
        <v>1</v>
      </c>
      <c r="K12" s="2">
        <f t="shared" si="6"/>
        <v>7</v>
      </c>
      <c r="L12" s="2">
        <f t="shared" si="3"/>
        <v>4</v>
      </c>
      <c r="M12" s="12">
        <f t="shared" si="4"/>
        <v>3.2520325203252036E-2</v>
      </c>
      <c r="N12" s="12">
        <f t="shared" si="5"/>
        <v>5.7991946977686726E-2</v>
      </c>
      <c r="O12" s="12">
        <f>ABS(SUM($M$6:M12)-SUM($N$6:N12))</f>
        <v>6.4389687804804363E-2</v>
      </c>
      <c r="P12"/>
    </row>
    <row r="13" spans="1:16" ht="15" customHeight="1" x14ac:dyDescent="0.25">
      <c r="A13" s="2" t="s">
        <v>34</v>
      </c>
      <c r="B13" s="18">
        <v>7.0179999999999998</v>
      </c>
      <c r="C13" s="18">
        <v>6.97</v>
      </c>
      <c r="D13" s="18">
        <v>115.36199999999999</v>
      </c>
      <c r="E13" s="3"/>
      <c r="F13" s="2" t="s">
        <v>34</v>
      </c>
      <c r="G13" s="14" t="str">
        <f t="shared" si="0"/>
        <v>7</v>
      </c>
      <c r="H13" s="14" t="str">
        <f t="shared" si="1"/>
        <v>6</v>
      </c>
      <c r="I13" s="14" t="str">
        <f t="shared" si="2"/>
        <v>1</v>
      </c>
      <c r="K13" s="2">
        <f t="shared" si="6"/>
        <v>8</v>
      </c>
      <c r="L13" s="2">
        <f t="shared" si="3"/>
        <v>1</v>
      </c>
      <c r="M13" s="12">
        <f t="shared" si="4"/>
        <v>8.130081300813009E-3</v>
      </c>
      <c r="N13" s="12">
        <f t="shared" si="5"/>
        <v>5.1152522447381284E-2</v>
      </c>
      <c r="O13" s="12">
        <f>ABS(SUM($M$6:M13)-SUM($N$6:N13))</f>
        <v>2.1367246658236083E-2</v>
      </c>
      <c r="P13"/>
    </row>
    <row r="14" spans="1:16" ht="15" customHeight="1" x14ac:dyDescent="0.25">
      <c r="A14" s="2" t="s">
        <v>4</v>
      </c>
      <c r="B14" s="18">
        <v>6.4950000000000001</v>
      </c>
      <c r="C14" s="18">
        <v>11.853</v>
      </c>
      <c r="D14" s="18">
        <v>15.14</v>
      </c>
      <c r="E14" s="3"/>
      <c r="F14" s="2" t="s">
        <v>4</v>
      </c>
      <c r="G14" s="14" t="str">
        <f t="shared" si="0"/>
        <v>6</v>
      </c>
      <c r="H14" s="14" t="str">
        <f t="shared" si="1"/>
        <v>1</v>
      </c>
      <c r="I14" s="14" t="str">
        <f t="shared" si="2"/>
        <v>1</v>
      </c>
      <c r="K14" s="8">
        <f t="shared" si="6"/>
        <v>9</v>
      </c>
      <c r="L14" s="8">
        <f t="shared" si="3"/>
        <v>3</v>
      </c>
      <c r="M14" s="13">
        <f t="shared" si="4"/>
        <v>2.4390243902439025E-2</v>
      </c>
      <c r="N14" s="13">
        <f t="shared" si="5"/>
        <v>4.5757490560675143E-2</v>
      </c>
      <c r="O14" s="13">
        <f>ABS(SUM($M$6:M14)-SUM($N$6:N14))</f>
        <v>0</v>
      </c>
      <c r="P14"/>
    </row>
    <row r="15" spans="1:16" ht="15" customHeight="1" x14ac:dyDescent="0.25">
      <c r="A15" s="2" t="s">
        <v>22</v>
      </c>
      <c r="B15" s="18">
        <v>2.3130000000000002</v>
      </c>
      <c r="C15" s="18">
        <v>2.3260000000000001</v>
      </c>
      <c r="D15" s="18">
        <v>2.2109999999999999</v>
      </c>
      <c r="E15" s="3"/>
      <c r="F15" s="2" t="s">
        <v>22</v>
      </c>
      <c r="G15" s="14" t="str">
        <f t="shared" si="0"/>
        <v>2</v>
      </c>
      <c r="H15" s="14" t="str">
        <f t="shared" si="1"/>
        <v>2</v>
      </c>
      <c r="I15" s="14" t="str">
        <f t="shared" si="2"/>
        <v>2</v>
      </c>
      <c r="K15" s="2" t="s">
        <v>53</v>
      </c>
      <c r="L15" s="2">
        <f>SUM(L6:L14)</f>
        <v>123</v>
      </c>
      <c r="M15" s="12"/>
      <c r="N15" s="21" t="s">
        <v>61</v>
      </c>
      <c r="O15" s="12">
        <f>MAX(O6:O14)</f>
        <v>0.16216765094846042</v>
      </c>
      <c r="P15"/>
    </row>
    <row r="16" spans="1:16" ht="15" customHeight="1" x14ac:dyDescent="0.25">
      <c r="A16" s="8" t="s">
        <v>6</v>
      </c>
      <c r="B16" s="19">
        <v>44.024999999999999</v>
      </c>
      <c r="C16" s="19">
        <v>65.697999999999993</v>
      </c>
      <c r="D16" s="19">
        <v>305.858</v>
      </c>
      <c r="E16" s="3"/>
      <c r="F16" s="8" t="s">
        <v>6</v>
      </c>
      <c r="G16" s="14" t="str">
        <f t="shared" si="0"/>
        <v>4</v>
      </c>
      <c r="H16" s="14" t="str">
        <f t="shared" si="1"/>
        <v>6</v>
      </c>
      <c r="I16" s="14" t="str">
        <f t="shared" si="2"/>
        <v>3</v>
      </c>
      <c r="N16" s="21" t="s">
        <v>62</v>
      </c>
      <c r="O16" s="12">
        <f>1.36/SQRT(L15)</f>
        <v>0.1226270703147708</v>
      </c>
      <c r="P16"/>
    </row>
    <row r="17" spans="1:9" ht="15" customHeight="1" x14ac:dyDescent="0.2">
      <c r="A17" s="2" t="s">
        <v>5</v>
      </c>
      <c r="B17" s="18">
        <v>2.0150000000000001</v>
      </c>
      <c r="C17" s="18">
        <v>2.7080000000000002</v>
      </c>
      <c r="D17" s="18">
        <v>20.170000000000002</v>
      </c>
      <c r="E17" s="3"/>
      <c r="F17" s="2" t="s">
        <v>5</v>
      </c>
      <c r="G17" s="14" t="str">
        <f t="shared" si="0"/>
        <v>2</v>
      </c>
      <c r="H17" s="14" t="str">
        <f t="shared" si="1"/>
        <v>2</v>
      </c>
      <c r="I17" s="14" t="str">
        <f t="shared" si="2"/>
        <v>2</v>
      </c>
    </row>
    <row r="18" spans="1:9" ht="15" customHeight="1" x14ac:dyDescent="0.2">
      <c r="A18" s="2" t="s">
        <v>12</v>
      </c>
      <c r="B18" s="18">
        <v>3.004</v>
      </c>
      <c r="C18" s="18">
        <v>4.6219999999999999</v>
      </c>
      <c r="D18" s="18">
        <v>37.335999999999999</v>
      </c>
      <c r="E18" s="3"/>
      <c r="F18" s="2" t="s">
        <v>12</v>
      </c>
      <c r="G18" s="14" t="str">
        <f t="shared" si="0"/>
        <v>3</v>
      </c>
      <c r="H18" s="14" t="str">
        <f t="shared" si="1"/>
        <v>4</v>
      </c>
      <c r="I18" s="14" t="str">
        <f t="shared" si="2"/>
        <v>3</v>
      </c>
    </row>
    <row r="19" spans="1:9" ht="15" customHeight="1" x14ac:dyDescent="0.2">
      <c r="A19" s="2" t="s">
        <v>42</v>
      </c>
      <c r="B19" s="18">
        <v>0</v>
      </c>
      <c r="C19" s="18">
        <v>0</v>
      </c>
      <c r="D19" s="18">
        <v>1.6220000000000001</v>
      </c>
      <c r="E19" s="3"/>
      <c r="F19" s="2" t="s">
        <v>42</v>
      </c>
      <c r="G19" s="14" t="str">
        <f t="shared" si="0"/>
        <v>0</v>
      </c>
      <c r="H19" s="14" t="str">
        <f t="shared" si="1"/>
        <v>0</v>
      </c>
      <c r="I19" s="14" t="str">
        <f t="shared" si="2"/>
        <v>1</v>
      </c>
    </row>
    <row r="20" spans="1:9" ht="15" customHeight="1" x14ac:dyDescent="0.2">
      <c r="A20" s="8" t="s">
        <v>27</v>
      </c>
      <c r="B20" s="19">
        <v>9.6229999999999993</v>
      </c>
      <c r="C20" s="19">
        <v>11.074999999999999</v>
      </c>
      <c r="D20" s="19">
        <v>91.441999999999993</v>
      </c>
      <c r="E20" s="3"/>
      <c r="F20" s="8" t="s">
        <v>27</v>
      </c>
      <c r="G20" s="14" t="str">
        <f t="shared" si="0"/>
        <v>9</v>
      </c>
      <c r="H20" s="14" t="str">
        <f t="shared" si="1"/>
        <v>1</v>
      </c>
      <c r="I20" s="14" t="str">
        <f t="shared" si="2"/>
        <v>9</v>
      </c>
    </row>
    <row r="21" spans="1:9" ht="15" customHeight="1" x14ac:dyDescent="0.2">
      <c r="A21" s="2" t="s">
        <v>15</v>
      </c>
      <c r="B21" s="18">
        <v>15.788</v>
      </c>
      <c r="C21" s="18">
        <v>14.053000000000001</v>
      </c>
      <c r="D21" s="18">
        <v>120.93600000000001</v>
      </c>
      <c r="E21" s="3"/>
      <c r="F21" s="2" t="s">
        <v>15</v>
      </c>
      <c r="G21" s="14" t="str">
        <f t="shared" si="0"/>
        <v>1</v>
      </c>
      <c r="H21" s="14" t="str">
        <f t="shared" si="1"/>
        <v>1</v>
      </c>
      <c r="I21" s="14" t="str">
        <f t="shared" si="2"/>
        <v>1</v>
      </c>
    </row>
    <row r="22" spans="1:9" ht="15" customHeight="1" x14ac:dyDescent="0.2">
      <c r="A22" s="2" t="s">
        <v>28</v>
      </c>
      <c r="B22" s="18">
        <v>6.242</v>
      </c>
      <c r="C22" s="18">
        <v>1.829</v>
      </c>
      <c r="D22" s="18">
        <v>19.803000000000001</v>
      </c>
      <c r="E22" s="3"/>
      <c r="F22" s="2" t="s">
        <v>28</v>
      </c>
      <c r="G22" s="14" t="str">
        <f t="shared" si="0"/>
        <v>6</v>
      </c>
      <c r="H22" s="14" t="str">
        <f t="shared" si="1"/>
        <v>1</v>
      </c>
      <c r="I22" s="14" t="str">
        <f t="shared" si="2"/>
        <v>1</v>
      </c>
    </row>
    <row r="23" spans="1:9" ht="15" customHeight="1" x14ac:dyDescent="0.2">
      <c r="A23" s="8" t="s">
        <v>29</v>
      </c>
      <c r="B23" s="19">
        <v>31.652999999999999</v>
      </c>
      <c r="C23" s="19">
        <v>26.957000000000001</v>
      </c>
      <c r="D23" s="19">
        <v>232.18100000000001</v>
      </c>
      <c r="E23" s="3"/>
      <c r="F23" s="8" t="s">
        <v>29</v>
      </c>
      <c r="G23" s="14" t="str">
        <f t="shared" si="0"/>
        <v>3</v>
      </c>
      <c r="H23" s="14" t="str">
        <f t="shared" si="1"/>
        <v>2</v>
      </c>
      <c r="I23" s="14" t="str">
        <f t="shared" si="2"/>
        <v>2</v>
      </c>
    </row>
    <row r="24" spans="1:9" ht="15" customHeight="1" x14ac:dyDescent="0.2">
      <c r="A24" s="2" t="s">
        <v>36</v>
      </c>
      <c r="B24" s="18">
        <v>0</v>
      </c>
      <c r="C24" s="18">
        <v>12.007999999999999</v>
      </c>
      <c r="D24" s="18">
        <v>46.743000000000002</v>
      </c>
      <c r="E24" s="3"/>
      <c r="F24" s="2" t="s">
        <v>36</v>
      </c>
      <c r="G24" s="14" t="str">
        <f t="shared" si="0"/>
        <v>0</v>
      </c>
      <c r="H24" s="14" t="str">
        <f t="shared" si="1"/>
        <v>1</v>
      </c>
      <c r="I24" s="14" t="str">
        <f t="shared" si="2"/>
        <v>4</v>
      </c>
    </row>
    <row r="25" spans="1:9" ht="15" customHeight="1" x14ac:dyDescent="0.2">
      <c r="A25" s="2" t="s">
        <v>37</v>
      </c>
      <c r="B25" s="18">
        <v>-22.346</v>
      </c>
      <c r="C25" s="18">
        <v>-18.463000000000001</v>
      </c>
      <c r="D25" s="18">
        <v>-73.272000000000006</v>
      </c>
      <c r="E25" s="3"/>
      <c r="F25" s="2" t="s">
        <v>37</v>
      </c>
      <c r="G25" s="14" t="str">
        <f t="shared" si="0"/>
        <v>2</v>
      </c>
      <c r="H25" s="14" t="str">
        <f t="shared" si="1"/>
        <v>1</v>
      </c>
      <c r="I25" s="14" t="str">
        <f t="shared" si="2"/>
        <v>7</v>
      </c>
    </row>
    <row r="26" spans="1:9" ht="15" customHeight="1" x14ac:dyDescent="0.2">
      <c r="A26" s="2" t="s">
        <v>41</v>
      </c>
      <c r="B26" s="18">
        <v>0</v>
      </c>
      <c r="C26" s="18">
        <v>0</v>
      </c>
      <c r="D26" s="18">
        <v>0</v>
      </c>
      <c r="E26" s="3"/>
      <c r="F26" s="2" t="s">
        <v>41</v>
      </c>
      <c r="G26" s="14" t="str">
        <f t="shared" si="0"/>
        <v>0</v>
      </c>
      <c r="H26" s="14" t="str">
        <f t="shared" si="1"/>
        <v>0</v>
      </c>
      <c r="I26" s="14" t="str">
        <f t="shared" si="2"/>
        <v>0</v>
      </c>
    </row>
    <row r="27" spans="1:9" ht="15" customHeight="1" x14ac:dyDescent="0.2">
      <c r="A27" s="8" t="s">
        <v>8</v>
      </c>
      <c r="B27" s="19">
        <v>12.372</v>
      </c>
      <c r="C27" s="19">
        <v>26.733000000000001</v>
      </c>
      <c r="D27" s="19">
        <v>26.934000000000001</v>
      </c>
      <c r="E27" s="3"/>
      <c r="F27" s="8" t="s">
        <v>8</v>
      </c>
      <c r="G27" s="14" t="str">
        <f t="shared" si="0"/>
        <v>1</v>
      </c>
      <c r="H27" s="14" t="str">
        <f t="shared" si="1"/>
        <v>2</v>
      </c>
      <c r="I27" s="14" t="str">
        <f t="shared" si="2"/>
        <v>2</v>
      </c>
    </row>
    <row r="28" spans="1:9" ht="15" customHeight="1" x14ac:dyDescent="0.2">
      <c r="A28" s="9" t="s">
        <v>49</v>
      </c>
      <c r="B28" s="20"/>
      <c r="C28" s="20"/>
      <c r="D28" s="20"/>
      <c r="E28" s="3"/>
      <c r="F28" s="9" t="s">
        <v>49</v>
      </c>
      <c r="G28" s="14"/>
      <c r="H28" s="14"/>
      <c r="I28" s="14"/>
    </row>
    <row r="29" spans="1:9" ht="15" customHeight="1" x14ac:dyDescent="0.2">
      <c r="A29" s="2" t="s">
        <v>39</v>
      </c>
      <c r="B29" s="18">
        <v>39.924999999999997</v>
      </c>
      <c r="C29" s="18">
        <v>45.722999999999999</v>
      </c>
      <c r="D29" s="18">
        <v>236.02</v>
      </c>
      <c r="E29" s="3"/>
      <c r="F29" s="2" t="s">
        <v>39</v>
      </c>
      <c r="G29" s="14" t="str">
        <f t="shared" ref="G29:G41" si="7">LEFT(ABS(B29*1000),1)</f>
        <v>3</v>
      </c>
      <c r="H29" s="14" t="str">
        <f t="shared" ref="H29:H41" si="8">LEFT(ABS(C29*1000),1)</f>
        <v>4</v>
      </c>
      <c r="I29" s="14" t="str">
        <f t="shared" ref="I29:I41" si="9">LEFT(ABS(D29*1000),1)</f>
        <v>2</v>
      </c>
    </row>
    <row r="30" spans="1:9" ht="15" customHeight="1" x14ac:dyDescent="0.2">
      <c r="A30" s="2" t="s">
        <v>11</v>
      </c>
      <c r="B30" s="18">
        <v>27.948</v>
      </c>
      <c r="C30" s="18">
        <v>31.045000000000002</v>
      </c>
      <c r="D30" s="18">
        <v>190.53</v>
      </c>
      <c r="E30" s="3"/>
      <c r="F30" s="2" t="s">
        <v>11</v>
      </c>
      <c r="G30" s="14" t="str">
        <f t="shared" si="7"/>
        <v>2</v>
      </c>
      <c r="H30" s="14" t="str">
        <f t="shared" si="8"/>
        <v>3</v>
      </c>
      <c r="I30" s="14" t="str">
        <f t="shared" si="9"/>
        <v>1</v>
      </c>
    </row>
    <row r="31" spans="1:9" ht="15" customHeight="1" x14ac:dyDescent="0.2">
      <c r="A31" s="8" t="s">
        <v>23</v>
      </c>
      <c r="B31" s="19">
        <v>11.977</v>
      </c>
      <c r="C31" s="19">
        <v>14.678000000000001</v>
      </c>
      <c r="D31" s="19">
        <v>45.49</v>
      </c>
      <c r="E31" s="3"/>
      <c r="F31" s="2" t="s">
        <v>23</v>
      </c>
      <c r="G31" s="14" t="str">
        <f t="shared" si="7"/>
        <v>1</v>
      </c>
      <c r="H31" s="14" t="str">
        <f t="shared" si="8"/>
        <v>1</v>
      </c>
      <c r="I31" s="14" t="str">
        <f t="shared" si="9"/>
        <v>4</v>
      </c>
    </row>
    <row r="32" spans="1:9" ht="15" customHeight="1" x14ac:dyDescent="0.2">
      <c r="A32" s="2" t="s">
        <v>46</v>
      </c>
      <c r="B32" s="18">
        <v>6.1369999999999996</v>
      </c>
      <c r="C32" s="18">
        <v>6.694</v>
      </c>
      <c r="D32" s="18">
        <v>25.385999999999999</v>
      </c>
      <c r="E32" s="3"/>
      <c r="F32" s="2" t="s">
        <v>46</v>
      </c>
      <c r="G32" s="14" t="str">
        <f t="shared" si="7"/>
        <v>6</v>
      </c>
      <c r="H32" s="14" t="str">
        <f t="shared" si="8"/>
        <v>6</v>
      </c>
      <c r="I32" s="14" t="str">
        <f t="shared" si="9"/>
        <v>2</v>
      </c>
    </row>
    <row r="33" spans="1:9" ht="15" customHeight="1" x14ac:dyDescent="0.2">
      <c r="A33" s="8" t="s">
        <v>51</v>
      </c>
      <c r="B33" s="19">
        <v>5.84</v>
      </c>
      <c r="C33" s="19">
        <v>7.984</v>
      </c>
      <c r="D33" s="19">
        <v>20.103999999999999</v>
      </c>
      <c r="E33" s="3"/>
      <c r="F33" s="2" t="s">
        <v>51</v>
      </c>
      <c r="G33" s="14" t="str">
        <f t="shared" si="7"/>
        <v>5</v>
      </c>
      <c r="H33" s="14" t="str">
        <f t="shared" si="8"/>
        <v>7</v>
      </c>
      <c r="I33" s="14" t="str">
        <f t="shared" si="9"/>
        <v>2</v>
      </c>
    </row>
    <row r="34" spans="1:9" ht="15" customHeight="1" x14ac:dyDescent="0.2">
      <c r="A34" s="2" t="s">
        <v>16</v>
      </c>
      <c r="B34" s="18">
        <v>2.2490000000000001</v>
      </c>
      <c r="C34" s="18">
        <v>2.774</v>
      </c>
      <c r="D34" s="18">
        <v>13.442</v>
      </c>
      <c r="E34" s="3"/>
      <c r="F34" s="2" t="s">
        <v>16</v>
      </c>
      <c r="G34" s="14" t="str">
        <f t="shared" si="7"/>
        <v>2</v>
      </c>
      <c r="H34" s="14" t="str">
        <f t="shared" si="8"/>
        <v>2</v>
      </c>
      <c r="I34" s="14" t="str">
        <f t="shared" si="9"/>
        <v>1</v>
      </c>
    </row>
    <row r="35" spans="1:9" ht="15" customHeight="1" x14ac:dyDescent="0.2">
      <c r="A35" s="8" t="s">
        <v>20</v>
      </c>
      <c r="B35" s="19">
        <v>3.5910000000000002</v>
      </c>
      <c r="C35" s="19">
        <v>5.21</v>
      </c>
      <c r="D35" s="19">
        <v>6.6619999999999999</v>
      </c>
      <c r="E35" s="3"/>
      <c r="F35" s="2" t="s">
        <v>20</v>
      </c>
      <c r="G35" s="14" t="str">
        <f t="shared" si="7"/>
        <v>3</v>
      </c>
      <c r="H35" s="14" t="str">
        <f t="shared" si="8"/>
        <v>5</v>
      </c>
      <c r="I35" s="14" t="str">
        <f t="shared" si="9"/>
        <v>6</v>
      </c>
    </row>
    <row r="36" spans="1:9" ht="15" customHeight="1" x14ac:dyDescent="0.2">
      <c r="A36" s="2" t="s">
        <v>45</v>
      </c>
      <c r="B36" s="18">
        <v>1.407</v>
      </c>
      <c r="C36" s="18">
        <v>1.96</v>
      </c>
      <c r="D36" s="18">
        <v>28.49</v>
      </c>
      <c r="E36" s="3"/>
      <c r="F36" s="2" t="s">
        <v>45</v>
      </c>
      <c r="G36" s="14" t="str">
        <f t="shared" si="7"/>
        <v>1</v>
      </c>
      <c r="H36" s="14" t="str">
        <f t="shared" si="8"/>
        <v>1</v>
      </c>
      <c r="I36" s="14" t="str">
        <f t="shared" si="9"/>
        <v>2</v>
      </c>
    </row>
    <row r="37" spans="1:9" ht="15" customHeight="1" x14ac:dyDescent="0.2">
      <c r="A37" s="8" t="s">
        <v>32</v>
      </c>
      <c r="B37" s="19">
        <v>2.1840000000000002</v>
      </c>
      <c r="C37" s="19">
        <v>2.911</v>
      </c>
      <c r="D37" s="19">
        <v>-34.584000000000003</v>
      </c>
      <c r="E37" s="3"/>
      <c r="F37" s="2" t="s">
        <v>32</v>
      </c>
      <c r="G37" s="14" t="str">
        <f t="shared" si="7"/>
        <v>2</v>
      </c>
      <c r="H37" s="14" t="str">
        <f t="shared" si="8"/>
        <v>2</v>
      </c>
      <c r="I37" s="14" t="str">
        <f t="shared" si="9"/>
        <v>3</v>
      </c>
    </row>
    <row r="38" spans="1:9" ht="15" customHeight="1" x14ac:dyDescent="0.2">
      <c r="A38" s="2" t="s">
        <v>43</v>
      </c>
      <c r="B38" s="18">
        <v>0</v>
      </c>
      <c r="C38" s="18">
        <v>-3.1</v>
      </c>
      <c r="D38" s="18">
        <v>0.16700000000000001</v>
      </c>
      <c r="E38" s="3"/>
      <c r="F38" s="2" t="s">
        <v>43</v>
      </c>
      <c r="G38" s="14" t="str">
        <f t="shared" si="7"/>
        <v>0</v>
      </c>
      <c r="H38" s="14" t="str">
        <f t="shared" si="8"/>
        <v>3</v>
      </c>
      <c r="I38" s="14" t="str">
        <f t="shared" si="9"/>
        <v>1</v>
      </c>
    </row>
    <row r="39" spans="1:9" ht="15" customHeight="1" x14ac:dyDescent="0.2">
      <c r="A39" s="8" t="s">
        <v>24</v>
      </c>
      <c r="B39" s="19">
        <v>2.1840000000000002</v>
      </c>
      <c r="C39" s="19">
        <v>6.0110000000000001</v>
      </c>
      <c r="D39" s="19">
        <v>-36.329000000000001</v>
      </c>
      <c r="E39" s="3"/>
      <c r="F39" s="2" t="s">
        <v>24</v>
      </c>
      <c r="G39" s="14" t="str">
        <f t="shared" si="7"/>
        <v>2</v>
      </c>
      <c r="H39" s="14" t="str">
        <f t="shared" si="8"/>
        <v>6</v>
      </c>
      <c r="I39" s="14" t="str">
        <f t="shared" si="9"/>
        <v>3</v>
      </c>
    </row>
    <row r="40" spans="1:9" ht="15" customHeight="1" x14ac:dyDescent="0.2">
      <c r="A40" s="2" t="s">
        <v>44</v>
      </c>
      <c r="B40" s="18">
        <v>0.24</v>
      </c>
      <c r="C40" s="18">
        <v>0</v>
      </c>
      <c r="D40" s="18">
        <v>0</v>
      </c>
      <c r="E40" s="3"/>
      <c r="F40" s="2" t="s">
        <v>44</v>
      </c>
      <c r="G40" s="14" t="str">
        <f t="shared" si="7"/>
        <v>2</v>
      </c>
      <c r="H40" s="14" t="str">
        <f t="shared" si="8"/>
        <v>0</v>
      </c>
      <c r="I40" s="14" t="str">
        <f t="shared" si="9"/>
        <v>0</v>
      </c>
    </row>
    <row r="41" spans="1:9" ht="15" customHeight="1" x14ac:dyDescent="0.2">
      <c r="A41" s="8" t="s">
        <v>30</v>
      </c>
      <c r="B41" s="19">
        <v>2.4239999999999999</v>
      </c>
      <c r="C41" s="19">
        <v>6.0110000000000001</v>
      </c>
      <c r="D41" s="19">
        <v>-36.329000000000001</v>
      </c>
      <c r="E41" s="3"/>
      <c r="F41" s="2" t="s">
        <v>30</v>
      </c>
      <c r="G41" s="14" t="str">
        <f t="shared" si="7"/>
        <v>2</v>
      </c>
      <c r="H41" s="14" t="str">
        <f t="shared" si="8"/>
        <v>6</v>
      </c>
      <c r="I41" s="14" t="str">
        <f t="shared" si="9"/>
        <v>3</v>
      </c>
    </row>
    <row r="42" spans="1:9" ht="15" customHeight="1" x14ac:dyDescent="0.2">
      <c r="A42" s="10" t="s">
        <v>50</v>
      </c>
      <c r="B42" s="18"/>
      <c r="C42" s="18"/>
      <c r="D42" s="18"/>
      <c r="E42" s="3"/>
      <c r="F42" s="10" t="s">
        <v>50</v>
      </c>
      <c r="G42" s="14"/>
      <c r="H42" s="14"/>
      <c r="I42" s="14"/>
    </row>
    <row r="43" spans="1:9" ht="15" customHeight="1" x14ac:dyDescent="0.2">
      <c r="A43" s="2" t="s">
        <v>18</v>
      </c>
      <c r="B43" s="18">
        <v>2.25</v>
      </c>
      <c r="C43" s="18">
        <v>2.774</v>
      </c>
      <c r="D43" s="18">
        <v>19.747</v>
      </c>
      <c r="E43" s="3"/>
      <c r="F43" s="2" t="s">
        <v>18</v>
      </c>
      <c r="G43" s="14" t="str">
        <f t="shared" ref="G43:G53" si="10">LEFT(ABS(B43*1000),1)</f>
        <v>2</v>
      </c>
      <c r="H43" s="14" t="str">
        <f t="shared" ref="H43:H53" si="11">LEFT(ABS(C43*1000),1)</f>
        <v>2</v>
      </c>
      <c r="I43" s="14" t="str">
        <f t="shared" ref="I43:I53" si="12">LEFT(ABS(D43*1000),1)</f>
        <v>1</v>
      </c>
    </row>
    <row r="44" spans="1:9" ht="15" customHeight="1" x14ac:dyDescent="0.2">
      <c r="A44" s="8" t="s">
        <v>31</v>
      </c>
      <c r="B44" s="19">
        <v>1.7350000000000001</v>
      </c>
      <c r="C44" s="19">
        <v>2.0950000000000002</v>
      </c>
      <c r="D44" s="19">
        <v>6.46</v>
      </c>
      <c r="E44" s="3"/>
      <c r="F44" s="2" t="s">
        <v>31</v>
      </c>
      <c r="G44" s="14" t="str">
        <f t="shared" si="10"/>
        <v>1</v>
      </c>
      <c r="H44" s="14" t="str">
        <f t="shared" si="11"/>
        <v>2</v>
      </c>
      <c r="I44" s="14" t="str">
        <f t="shared" si="12"/>
        <v>6</v>
      </c>
    </row>
    <row r="45" spans="1:9" ht="15" customHeight="1" x14ac:dyDescent="0.2">
      <c r="A45" s="2" t="s">
        <v>7</v>
      </c>
      <c r="B45" s="18">
        <v>1.4319999999999999</v>
      </c>
      <c r="C45" s="18">
        <v>0.33500000000000002</v>
      </c>
      <c r="D45" s="18">
        <v>3.3109999999999999</v>
      </c>
      <c r="E45" s="3"/>
      <c r="F45" s="2" t="s">
        <v>7</v>
      </c>
      <c r="G45" s="14" t="str">
        <f t="shared" si="10"/>
        <v>1</v>
      </c>
      <c r="H45" s="14" t="str">
        <f t="shared" si="11"/>
        <v>3</v>
      </c>
      <c r="I45" s="14" t="str">
        <f t="shared" si="12"/>
        <v>3</v>
      </c>
    </row>
    <row r="46" spans="1:9" ht="15" customHeight="1" x14ac:dyDescent="0.2">
      <c r="A46" s="8" t="s">
        <v>26</v>
      </c>
      <c r="B46" s="19">
        <v>-2.8639999999999999</v>
      </c>
      <c r="C46" s="19">
        <v>-19.128</v>
      </c>
      <c r="D46" s="19">
        <v>-189.398</v>
      </c>
      <c r="E46" s="3"/>
      <c r="F46" s="2" t="s">
        <v>26</v>
      </c>
      <c r="G46" s="14" t="str">
        <f t="shared" si="10"/>
        <v>2</v>
      </c>
      <c r="H46" s="14" t="str">
        <f t="shared" si="11"/>
        <v>1</v>
      </c>
      <c r="I46" s="14" t="str">
        <f t="shared" si="12"/>
        <v>1</v>
      </c>
    </row>
    <row r="47" spans="1:9" ht="15" customHeight="1" x14ac:dyDescent="0.2">
      <c r="A47" s="2" t="s">
        <v>13</v>
      </c>
      <c r="B47" s="18">
        <v>13.788</v>
      </c>
      <c r="C47" s="18">
        <v>1.5</v>
      </c>
      <c r="D47" s="18">
        <v>161.69999999999999</v>
      </c>
      <c r="E47" s="3"/>
      <c r="F47" s="2" t="s">
        <v>13</v>
      </c>
      <c r="G47" s="14" t="str">
        <f t="shared" si="10"/>
        <v>1</v>
      </c>
      <c r="H47" s="14" t="str">
        <f t="shared" si="11"/>
        <v>1</v>
      </c>
      <c r="I47" s="14" t="str">
        <f t="shared" si="12"/>
        <v>1</v>
      </c>
    </row>
    <row r="48" spans="1:9" ht="15" customHeight="1" x14ac:dyDescent="0.2">
      <c r="A48" s="2" t="s">
        <v>14</v>
      </c>
      <c r="B48" s="18">
        <v>12.385999999999999</v>
      </c>
      <c r="C48" s="18">
        <v>2.0150000000000001</v>
      </c>
      <c r="D48" s="18">
        <v>14.821999999999999</v>
      </c>
      <c r="E48" s="3"/>
      <c r="F48" s="2" t="s">
        <v>14</v>
      </c>
      <c r="G48" s="14" t="str">
        <f t="shared" si="10"/>
        <v>1</v>
      </c>
      <c r="H48" s="14" t="str">
        <f t="shared" si="11"/>
        <v>2</v>
      </c>
      <c r="I48" s="14" t="str">
        <f t="shared" si="12"/>
        <v>1</v>
      </c>
    </row>
    <row r="49" spans="1:9" ht="15" customHeight="1" x14ac:dyDescent="0.2">
      <c r="A49" s="2" t="s">
        <v>35</v>
      </c>
      <c r="B49" s="18">
        <v>0</v>
      </c>
      <c r="C49" s="18">
        <v>0</v>
      </c>
      <c r="D49" s="18">
        <v>0</v>
      </c>
      <c r="E49" s="3"/>
      <c r="F49" s="2" t="s">
        <v>35</v>
      </c>
      <c r="G49" s="14" t="str">
        <f t="shared" si="10"/>
        <v>0</v>
      </c>
      <c r="H49" s="14" t="str">
        <f t="shared" si="11"/>
        <v>0</v>
      </c>
      <c r="I49" s="14" t="str">
        <f t="shared" si="12"/>
        <v>0</v>
      </c>
    </row>
    <row r="50" spans="1:9" ht="15" customHeight="1" x14ac:dyDescent="0.2">
      <c r="A50" s="2" t="s">
        <v>40</v>
      </c>
      <c r="B50" s="18">
        <v>1.004</v>
      </c>
      <c r="C50" s="18">
        <v>19.413</v>
      </c>
      <c r="D50" s="18">
        <v>47.067999999999998</v>
      </c>
      <c r="E50" s="3"/>
      <c r="F50" s="2" t="s">
        <v>40</v>
      </c>
      <c r="G50" s="14" t="str">
        <f t="shared" si="10"/>
        <v>1</v>
      </c>
      <c r="H50" s="14" t="str">
        <f t="shared" si="11"/>
        <v>1</v>
      </c>
      <c r="I50" s="14" t="str">
        <f t="shared" si="12"/>
        <v>4</v>
      </c>
    </row>
    <row r="51" spans="1:9" ht="15" customHeight="1" x14ac:dyDescent="0.2">
      <c r="A51" s="2" t="s">
        <v>19</v>
      </c>
      <c r="B51" s="18">
        <v>0</v>
      </c>
      <c r="C51" s="18">
        <v>0</v>
      </c>
      <c r="D51" s="18">
        <v>0</v>
      </c>
      <c r="E51" s="3"/>
      <c r="F51" s="2" t="s">
        <v>19</v>
      </c>
      <c r="G51" s="14" t="str">
        <f t="shared" si="10"/>
        <v>0</v>
      </c>
      <c r="H51" s="14" t="str">
        <f t="shared" si="11"/>
        <v>0</v>
      </c>
      <c r="I51" s="14" t="str">
        <f t="shared" si="12"/>
        <v>0</v>
      </c>
    </row>
    <row r="52" spans="1:9" ht="15" customHeight="1" x14ac:dyDescent="0.2">
      <c r="A52" s="8" t="s">
        <v>21</v>
      </c>
      <c r="B52" s="19">
        <v>-1.26</v>
      </c>
      <c r="C52" s="19">
        <v>16.423999999999999</v>
      </c>
      <c r="D52" s="19">
        <v>194.905</v>
      </c>
      <c r="E52" s="3"/>
      <c r="F52" s="2" t="s">
        <v>21</v>
      </c>
      <c r="G52" s="14" t="str">
        <f t="shared" si="10"/>
        <v>1</v>
      </c>
      <c r="H52" s="14" t="str">
        <f t="shared" si="11"/>
        <v>1</v>
      </c>
      <c r="I52" s="14" t="str">
        <f t="shared" si="12"/>
        <v>1</v>
      </c>
    </row>
    <row r="53" spans="1:9" ht="15" customHeight="1" x14ac:dyDescent="0.2">
      <c r="A53" s="8" t="s">
        <v>10</v>
      </c>
      <c r="B53" s="19">
        <v>-2.3889999999999998</v>
      </c>
      <c r="C53" s="19">
        <v>-0.60899999999999999</v>
      </c>
      <c r="D53" s="19">
        <v>11.967000000000001</v>
      </c>
      <c r="E53" s="3"/>
      <c r="F53" s="2" t="s">
        <v>10</v>
      </c>
      <c r="G53" s="14" t="str">
        <f t="shared" si="10"/>
        <v>2</v>
      </c>
      <c r="H53" s="14" t="str">
        <f t="shared" si="11"/>
        <v>6</v>
      </c>
      <c r="I53" s="14" t="str">
        <f t="shared" si="12"/>
        <v>1</v>
      </c>
    </row>
    <row r="54" spans="1:9" ht="15" customHeight="1" x14ac:dyDescent="0.2">
      <c r="B54" s="18"/>
      <c r="C54" s="18"/>
      <c r="D54" s="18"/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DogDonut</vt:lpstr>
      <vt:lpstr>BeagleBagel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 Bushee</cp:lastModifiedBy>
  <dcterms:created xsi:type="dcterms:W3CDTF">2015-02-10T00:27:33Z</dcterms:created>
  <dcterms:modified xsi:type="dcterms:W3CDTF">2015-12-30T17:14:45Z</dcterms:modified>
</cp:coreProperties>
</file>