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hee\Documents\Coursera-AA\Slides\"/>
    </mc:Choice>
  </mc:AlternateContent>
  <bookViews>
    <workbookView xWindow="0" yWindow="0" windowWidth="28800" windowHeight="14235"/>
  </bookViews>
  <sheets>
    <sheet name="Annual" sheetId="16" r:id="rId1"/>
    <sheet name="Quarterly2012-4" sheetId="12" r:id="rId2"/>
    <sheet name="Chart1" sheetId="14" r:id="rId3"/>
    <sheet name="Quarterly2012-5" sheetId="17" r:id="rId4"/>
    <sheet name="Chart2" sheetId="15" r:id="rId5"/>
    <sheet name="Sheet2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7" l="1"/>
  <c r="J18" i="17"/>
  <c r="I18" i="17"/>
  <c r="G18" i="17"/>
  <c r="F18" i="17"/>
  <c r="E18" i="17"/>
  <c r="H18" i="17" s="1"/>
  <c r="K17" i="17"/>
  <c r="J17" i="17"/>
  <c r="I17" i="17"/>
  <c r="H17" i="17"/>
  <c r="G17" i="17"/>
  <c r="F17" i="17"/>
  <c r="E17" i="17"/>
  <c r="K16" i="17"/>
  <c r="J16" i="17"/>
  <c r="I16" i="17"/>
  <c r="H16" i="17"/>
  <c r="G16" i="17"/>
  <c r="F16" i="17"/>
  <c r="E16" i="17"/>
  <c r="K15" i="17"/>
  <c r="J15" i="17"/>
  <c r="I15" i="17"/>
  <c r="H15" i="17"/>
  <c r="G15" i="17"/>
  <c r="F15" i="17"/>
  <c r="E15" i="17"/>
  <c r="J14" i="17"/>
  <c r="I14" i="17"/>
  <c r="G14" i="17"/>
  <c r="F14" i="17"/>
  <c r="E14" i="17"/>
  <c r="K14" i="17" s="1"/>
  <c r="J13" i="17"/>
  <c r="I13" i="17"/>
  <c r="G13" i="17"/>
  <c r="F13" i="17"/>
  <c r="E13" i="17"/>
  <c r="K13" i="17" s="1"/>
  <c r="K12" i="17"/>
  <c r="J12" i="17"/>
  <c r="I12" i="17"/>
  <c r="G12" i="17"/>
  <c r="F12" i="17"/>
  <c r="E12" i="17"/>
  <c r="H12" i="17" s="1"/>
  <c r="K11" i="17"/>
  <c r="J11" i="17"/>
  <c r="I11" i="17"/>
  <c r="G11" i="17"/>
  <c r="F11" i="17"/>
  <c r="E11" i="17"/>
  <c r="H11" i="17" s="1"/>
  <c r="K10" i="17"/>
  <c r="J10" i="17"/>
  <c r="I10" i="17"/>
  <c r="G10" i="17"/>
  <c r="F10" i="17"/>
  <c r="E10" i="17"/>
  <c r="H10" i="17" s="1"/>
  <c r="K9" i="17"/>
  <c r="J9" i="17"/>
  <c r="I9" i="17"/>
  <c r="H9" i="17"/>
  <c r="G9" i="17"/>
  <c r="F9" i="17"/>
  <c r="E9" i="17"/>
  <c r="K8" i="17"/>
  <c r="J8" i="17"/>
  <c r="I8" i="17"/>
  <c r="H8" i="17"/>
  <c r="G8" i="17"/>
  <c r="F8" i="17"/>
  <c r="E8" i="17"/>
  <c r="K7" i="17"/>
  <c r="J7" i="17"/>
  <c r="I7" i="17"/>
  <c r="H7" i="17"/>
  <c r="G7" i="17"/>
  <c r="F7" i="17"/>
  <c r="E7" i="17"/>
  <c r="E6" i="17"/>
  <c r="E5" i="17"/>
  <c r="E4" i="17"/>
  <c r="E3" i="17"/>
  <c r="H14" i="17" l="1"/>
  <c r="H13" i="17"/>
  <c r="K5" i="16"/>
  <c r="J5" i="16"/>
  <c r="I5" i="16"/>
  <c r="H5" i="16"/>
  <c r="G5" i="16"/>
  <c r="F5" i="16"/>
  <c r="K4" i="16"/>
  <c r="J4" i="16"/>
  <c r="I4" i="16"/>
  <c r="H4" i="16"/>
  <c r="G4" i="16"/>
  <c r="F4" i="16"/>
  <c r="I3" i="16"/>
  <c r="J3" i="16"/>
  <c r="F3" i="16"/>
  <c r="K3" i="16"/>
  <c r="H3" i="16"/>
  <c r="G3" i="16" l="1"/>
  <c r="J12" i="12"/>
  <c r="E13" i="12"/>
  <c r="K13" i="12" s="1"/>
  <c r="E5" i="12"/>
  <c r="E12" i="12" l="1"/>
  <c r="K12" i="12" s="1"/>
  <c r="F13" i="12"/>
  <c r="G12" i="12"/>
  <c r="I7" i="12"/>
  <c r="E9" i="12"/>
  <c r="K9" i="12" s="1"/>
  <c r="G11" i="12"/>
  <c r="G7" i="12"/>
  <c r="I12" i="12"/>
  <c r="I14" i="12"/>
  <c r="F14" i="12"/>
  <c r="I11" i="12"/>
  <c r="J11" i="12"/>
  <c r="I9" i="12"/>
  <c r="J14" i="12"/>
  <c r="J7" i="12"/>
  <c r="E14" i="12"/>
  <c r="K14" i="12" s="1"/>
  <c r="J13" i="12"/>
  <c r="E8" i="12"/>
  <c r="K8" i="12" s="1"/>
  <c r="J10" i="12"/>
  <c r="F7" i="12"/>
  <c r="E7" i="12"/>
  <c r="K7" i="12" s="1"/>
  <c r="I13" i="12"/>
  <c r="J9" i="12"/>
  <c r="E6" i="12"/>
  <c r="F8" i="12"/>
  <c r="J8" i="12"/>
  <c r="I10" i="12"/>
  <c r="I8" i="12"/>
  <c r="F12" i="12"/>
  <c r="E10" i="12"/>
  <c r="G8" i="12"/>
  <c r="G13" i="12"/>
  <c r="G9" i="12"/>
  <c r="G14" i="12"/>
  <c r="G10" i="12"/>
  <c r="E4" i="12"/>
  <c r="F11" i="12"/>
  <c r="F10" i="12"/>
  <c r="E11" i="12"/>
  <c r="F9" i="12"/>
  <c r="E3" i="12"/>
  <c r="H9" i="12" l="1"/>
  <c r="H8" i="12"/>
  <c r="H12" i="12"/>
  <c r="H13" i="12"/>
  <c r="H10" i="12"/>
  <c r="H7" i="12"/>
  <c r="H11" i="12"/>
  <c r="K11" i="12"/>
  <c r="H14" i="12"/>
  <c r="K10" i="12"/>
</calcChain>
</file>

<file path=xl/sharedStrings.xml><?xml version="1.0" encoding="utf-8"?>
<sst xmlns="http://schemas.openxmlformats.org/spreadsheetml/2006/main" count="116" uniqueCount="36">
  <si>
    <t>Unearned Rev/Revenue</t>
  </si>
  <si>
    <t>Days Unearned Revenue</t>
  </si>
  <si>
    <t>Bookings/Revenue</t>
  </si>
  <si>
    <t>Co Name</t>
  </si>
  <si>
    <t>FQTR</t>
  </si>
  <si>
    <t>Revenue</t>
  </si>
  <si>
    <t>Cash Collected</t>
  </si>
  <si>
    <t>YoY Change in Revenue</t>
  </si>
  <si>
    <t>YoY Change in Cash Collected</t>
  </si>
  <si>
    <t>2011Q1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</si>
  <si>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</si>
  <si>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</si>
  <si>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</si>
  <si>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</si>
  <si>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</si>
  <si>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</si>
  <si>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</si>
  <si>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</si>
  <si>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</si>
  <si>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</si>
  <si>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</si>
  <si>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</si>
  <si>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</si>
  <si>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</si>
  <si>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</si>
  <si>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</si>
  <si>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DoggieSoft</t>
  </si>
  <si>
    <t>Unearned Revenue</t>
  </si>
  <si>
    <t>YoY Change in Unearn Rev</t>
  </si>
  <si>
    <t>Fiscal Year</t>
  </si>
  <si>
    <t>YoY Change in Unearned Revenue</t>
  </si>
  <si>
    <t>Unearned Revenue/ Revenue</t>
  </si>
  <si>
    <t>Bookings/ Revenue</t>
  </si>
  <si>
    <t>Cash Collected (Bookings)</t>
  </si>
  <si>
    <t>Company Name</t>
  </si>
  <si>
    <t>Fiscal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</si>
</sst>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  <numFmt numFmtId="167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wrapText="1"/>
    </xf>
    <xf numFmtId="166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0" fontId="0" fillId="0" borderId="1" xfId="0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YoY Change in Revenue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</c:strCache>
            </c:strRef>
          </c:cat>
          <c:val>
            <c:numRef>
              <c:f>Sheet2!$B$2:$B$8</c:f>
              <c:numCache>
                <c:formatCode>0.0%</c:formatCode>
                <c:ptCount val="7"/>
                <c:pt idx="0">
                  <c:v>9.2069873227860199E-2</c:v>
                </c:pt>
                <c:pt idx="1">
                  <c:v>9.8595531952561988E-2</c:v>
                </c:pt>
                <c:pt idx="2">
                  <c:v>9.7074610695256469E-2</c:v>
                </c:pt>
                <c:pt idx="3">
                  <c:v>9.7939825502485256E-2</c:v>
                </c:pt>
                <c:pt idx="4">
                  <c:v>0.14114510587212159</c:v>
                </c:pt>
                <c:pt idx="5">
                  <c:v>0.1417561243422012</c:v>
                </c:pt>
                <c:pt idx="6">
                  <c:v>0.14413730622673615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YoY Change in Unearn Rev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</c:strCache>
            </c:strRef>
          </c:cat>
          <c:val>
            <c:numRef>
              <c:f>Sheet2!$C$2:$C$8</c:f>
              <c:numCache>
                <c:formatCode>0.0%</c:formatCode>
                <c:ptCount val="7"/>
                <c:pt idx="0">
                  <c:v>8.9281447032798056E-2</c:v>
                </c:pt>
                <c:pt idx="1">
                  <c:v>0.10860106862789842</c:v>
                </c:pt>
                <c:pt idx="2">
                  <c:v>0.1042940772128389</c:v>
                </c:pt>
                <c:pt idx="3">
                  <c:v>0.10027432932956182</c:v>
                </c:pt>
                <c:pt idx="4">
                  <c:v>0.37451187272476805</c:v>
                </c:pt>
                <c:pt idx="5">
                  <c:v>0.42038153680457091</c:v>
                </c:pt>
                <c:pt idx="6">
                  <c:v>0.35473876398475945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YoY Change in Cash Collected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</c:strCache>
            </c:strRef>
          </c:cat>
          <c:val>
            <c:numRef>
              <c:f>Sheet2!$D$2:$D$8</c:f>
              <c:numCache>
                <c:formatCode>0.0%</c:formatCode>
                <c:ptCount val="7"/>
                <c:pt idx="0">
                  <c:v>7.4552057260705684E-2</c:v>
                </c:pt>
                <c:pt idx="1">
                  <c:v>0.11305314209692097</c:v>
                </c:pt>
                <c:pt idx="2">
                  <c:v>9.57975226378045E-2</c:v>
                </c:pt>
                <c:pt idx="3">
                  <c:v>9.2444209345515782E-2</c:v>
                </c:pt>
                <c:pt idx="4">
                  <c:v>0.4617049306191412</c:v>
                </c:pt>
                <c:pt idx="5">
                  <c:v>0.19288064558875107</c:v>
                </c:pt>
                <c:pt idx="6">
                  <c:v>0.13704898862818715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37296"/>
        <c:axId val="145237688"/>
      </c:lineChart>
      <c:catAx>
        <c:axId val="1452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7688"/>
        <c:crosses val="autoZero"/>
        <c:auto val="1"/>
        <c:lblAlgn val="ctr"/>
        <c:lblOffset val="100"/>
        <c:noMultiLvlLbl val="0"/>
      </c:catAx>
      <c:valAx>
        <c:axId val="1452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YoY Change in Revenue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</c:strCache>
            </c:strRef>
          </c:cat>
          <c:val>
            <c:numRef>
              <c:f>Sheet2!$B$2:$B$13</c:f>
              <c:numCache>
                <c:formatCode>0.0%</c:formatCode>
                <c:ptCount val="12"/>
                <c:pt idx="0">
                  <c:v>9.2069873227860199E-2</c:v>
                </c:pt>
                <c:pt idx="1">
                  <c:v>9.8595531952561988E-2</c:v>
                </c:pt>
                <c:pt idx="2">
                  <c:v>9.7074610695256469E-2</c:v>
                </c:pt>
                <c:pt idx="3">
                  <c:v>9.7939825502485256E-2</c:v>
                </c:pt>
                <c:pt idx="4">
                  <c:v>0.14114510587212159</c:v>
                </c:pt>
                <c:pt idx="5">
                  <c:v>0.1417561243422012</c:v>
                </c:pt>
                <c:pt idx="6">
                  <c:v>0.14413730622673615</c:v>
                </c:pt>
                <c:pt idx="7">
                  <c:v>0.14442074834246288</c:v>
                </c:pt>
                <c:pt idx="8">
                  <c:v>0.14542481055416023</c:v>
                </c:pt>
                <c:pt idx="9">
                  <c:v>0.14257066403593566</c:v>
                </c:pt>
                <c:pt idx="10">
                  <c:v>0.13809380878506805</c:v>
                </c:pt>
                <c:pt idx="11">
                  <c:v>0.13648902907812643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YoY Change in Unearn Rev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</c:strCache>
            </c:strRef>
          </c:cat>
          <c:val>
            <c:numRef>
              <c:f>Sheet2!$C$2:$C$13</c:f>
              <c:numCache>
                <c:formatCode>0.0%</c:formatCode>
                <c:ptCount val="12"/>
                <c:pt idx="0">
                  <c:v>8.9281447032798056E-2</c:v>
                </c:pt>
                <c:pt idx="1">
                  <c:v>0.10860106862789842</c:v>
                </c:pt>
                <c:pt idx="2">
                  <c:v>0.1042940772128389</c:v>
                </c:pt>
                <c:pt idx="3">
                  <c:v>0.10027432932956182</c:v>
                </c:pt>
                <c:pt idx="4">
                  <c:v>0.37451187272476805</c:v>
                </c:pt>
                <c:pt idx="5">
                  <c:v>0.42038153680457091</c:v>
                </c:pt>
                <c:pt idx="6">
                  <c:v>0.35473876398475945</c:v>
                </c:pt>
                <c:pt idx="7">
                  <c:v>0.34153467092769496</c:v>
                </c:pt>
                <c:pt idx="8">
                  <c:v>-5.7293606445208645E-2</c:v>
                </c:pt>
                <c:pt idx="9">
                  <c:v>-0.15403048175021561</c:v>
                </c:pt>
                <c:pt idx="10">
                  <c:v>-0.22169562297314915</c:v>
                </c:pt>
                <c:pt idx="11">
                  <c:v>-0.32977127909913229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YoY Change in Cash Collected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2013Q1</c:v>
                </c:pt>
                <c:pt idx="1">
                  <c:v>2013Q2</c:v>
                </c:pt>
                <c:pt idx="2">
                  <c:v>2013Q3</c:v>
                </c:pt>
                <c:pt idx="3">
                  <c:v>2013Q4</c:v>
                </c:pt>
                <c:pt idx="4">
                  <c:v>2014Q1</c:v>
                </c:pt>
                <c:pt idx="5">
                  <c:v>2014Q2</c:v>
                </c:pt>
                <c:pt idx="6">
                  <c:v>2014Q3</c:v>
                </c:pt>
                <c:pt idx="7">
                  <c:v>2014Q4</c:v>
                </c:pt>
                <c:pt idx="8">
                  <c:v>2015Q1</c:v>
                </c:pt>
                <c:pt idx="9">
                  <c:v>2015Q2</c:v>
                </c:pt>
                <c:pt idx="10">
                  <c:v>2015Q3</c:v>
                </c:pt>
                <c:pt idx="11">
                  <c:v>2015Q4</c:v>
                </c:pt>
              </c:strCache>
            </c:strRef>
          </c:cat>
          <c:val>
            <c:numRef>
              <c:f>Sheet2!$D$2:$D$13</c:f>
              <c:numCache>
                <c:formatCode>0.0%</c:formatCode>
                <c:ptCount val="12"/>
                <c:pt idx="0">
                  <c:v>7.4552057260705684E-2</c:v>
                </c:pt>
                <c:pt idx="1">
                  <c:v>0.11305314209692097</c:v>
                </c:pt>
                <c:pt idx="2">
                  <c:v>9.57975226378045E-2</c:v>
                </c:pt>
                <c:pt idx="3">
                  <c:v>9.2444209345515782E-2</c:v>
                </c:pt>
                <c:pt idx="4">
                  <c:v>0.4617049306191412</c:v>
                </c:pt>
                <c:pt idx="5">
                  <c:v>0.19288064558875107</c:v>
                </c:pt>
                <c:pt idx="6">
                  <c:v>0.13704898862818715</c:v>
                </c:pt>
                <c:pt idx="7">
                  <c:v>9.9528583916309143E-2</c:v>
                </c:pt>
                <c:pt idx="8">
                  <c:v>-0.26202608705567187</c:v>
                </c:pt>
                <c:pt idx="9">
                  <c:v>3.2176094752057738E-2</c:v>
                </c:pt>
                <c:pt idx="10">
                  <c:v>5.0107757175835266E-2</c:v>
                </c:pt>
                <c:pt idx="11">
                  <c:v>5.0204859877969632E-2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38472"/>
        <c:axId val="145238864"/>
      </c:lineChart>
      <c:catAx>
        <c:axId val="1452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8864"/>
        <c:crosses val="autoZero"/>
        <c:auto val="1"/>
        <c:lblAlgn val="ctr"/>
        <c:lblOffset val="100"/>
        <c:noMultiLvlLbl val="0"/>
      </c:catAx>
      <c:valAx>
        <c:axId val="1452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Normal="100" workbookViewId="0"/>
  </sheetViews>
  <sheetFormatPr defaultRowHeight="15" x14ac:dyDescent="0.25"/>
  <cols>
    <col min="1" max="1" width="10.7109375" bestFit="1" customWidth="1"/>
    <col min="2" max="5" width="9.5703125" bestFit="1" customWidth="1"/>
  </cols>
  <sheetData>
    <row r="1" spans="1:11" ht="61.5" customHeight="1" x14ac:dyDescent="0.25">
      <c r="A1" t="s">
        <v>3</v>
      </c>
      <c r="B1" s="3" t="s">
        <v>29</v>
      </c>
      <c r="C1" s="3" t="s">
        <v>5</v>
      </c>
      <c r="D1" s="3" t="s">
        <v>27</v>
      </c>
      <c r="E1" s="3" t="s">
        <v>6</v>
      </c>
      <c r="F1" s="3" t="s">
        <v>7</v>
      </c>
      <c r="G1" s="3" t="s">
        <v>30</v>
      </c>
      <c r="H1" s="3" t="s">
        <v>8</v>
      </c>
      <c r="I1" s="3" t="s">
        <v>31</v>
      </c>
      <c r="J1" s="3" t="s">
        <v>1</v>
      </c>
      <c r="K1" s="3" t="s">
        <v>32</v>
      </c>
    </row>
    <row r="2" spans="1:11" x14ac:dyDescent="0.25">
      <c r="A2" t="s">
        <v>26</v>
      </c>
      <c r="B2">
        <v>2012</v>
      </c>
      <c r="C2" s="6">
        <v>3064.4299984019308</v>
      </c>
      <c r="D2" s="6">
        <v>697.49780917006603</v>
      </c>
      <c r="E2" s="6">
        <v>3129.9278075719967</v>
      </c>
    </row>
    <row r="3" spans="1:11" x14ac:dyDescent="0.25">
      <c r="A3" t="s">
        <v>26</v>
      </c>
      <c r="B3">
        <v>2013</v>
      </c>
      <c r="C3" s="6">
        <v>3360.8362196213675</v>
      </c>
      <c r="D3" s="6">
        <v>767.43893419343306</v>
      </c>
      <c r="E3" s="6">
        <v>3430.7773446447341</v>
      </c>
      <c r="F3" s="2">
        <f t="shared" ref="F3:H5" si="0">(C3/C2)-1</f>
        <v>9.672474860708502E-2</v>
      </c>
      <c r="G3" s="2">
        <f t="shared" si="0"/>
        <v>0.10027432932956182</v>
      </c>
      <c r="H3" s="2">
        <f t="shared" si="0"/>
        <v>9.6120279945407949E-2</v>
      </c>
      <c r="I3" s="2">
        <f>D3/SUM(C3)</f>
        <v>0.22834761471354675</v>
      </c>
      <c r="J3" s="4">
        <f>(AVERAGE(D2,D3)/C3)*365</f>
        <v>79.548939071466691</v>
      </c>
      <c r="K3" s="2">
        <f t="shared" ref="K3" si="1">E3/C3</f>
        <v>1.0208106317752212</v>
      </c>
    </row>
    <row r="4" spans="1:11" x14ac:dyDescent="0.25">
      <c r="A4" t="s">
        <v>26</v>
      </c>
      <c r="B4">
        <v>2014</v>
      </c>
      <c r="C4" s="6">
        <v>3841.6462031936098</v>
      </c>
      <c r="D4" s="6">
        <v>1029.5459380402881</v>
      </c>
      <c r="E4" s="6">
        <v>4103.753207040465</v>
      </c>
      <c r="F4" s="2">
        <f t="shared" si="0"/>
        <v>0.14306260470687571</v>
      </c>
      <c r="G4" s="2">
        <f t="shared" si="0"/>
        <v>0.34153467092769496</v>
      </c>
      <c r="H4" s="2">
        <f t="shared" si="0"/>
        <v>0.19615841973720949</v>
      </c>
      <c r="I4" s="2">
        <f>D4/SUM(C4)</f>
        <v>0.26799603180126619</v>
      </c>
      <c r="J4" s="4">
        <f>(AVERAGE(D3,D4)/C4)*365</f>
        <v>85.366981194162349</v>
      </c>
      <c r="K4" s="2">
        <f t="shared" ref="K4" si="2">E4/C4</f>
        <v>1.0682277830865743</v>
      </c>
    </row>
    <row r="5" spans="1:11" x14ac:dyDescent="0.25">
      <c r="A5" t="s">
        <v>26</v>
      </c>
      <c r="B5">
        <v>2015</v>
      </c>
      <c r="C5" s="6">
        <v>4380.177484767416</v>
      </c>
      <c r="D5" s="6">
        <v>690.03125716142631</v>
      </c>
      <c r="E5" s="6">
        <v>4040.6628038885538</v>
      </c>
      <c r="F5" s="2">
        <f t="shared" si="0"/>
        <v>0.1401824252129511</v>
      </c>
      <c r="G5" s="2">
        <f t="shared" si="0"/>
        <v>-0.32977127909913229</v>
      </c>
      <c r="H5" s="2">
        <f t="shared" si="0"/>
        <v>-1.5373829752645007E-2</v>
      </c>
      <c r="I5" s="2">
        <f>D5/SUM(C5)</f>
        <v>0.15753499933760479</v>
      </c>
      <c r="J5" s="4">
        <f>(AVERAGE(D4,D5)/C5)*365</f>
        <v>71.64614658097048</v>
      </c>
      <c r="K5" s="2">
        <f t="shared" ref="K5" si="3">E5/C5</f>
        <v>0.92248837357400137</v>
      </c>
    </row>
    <row r="20" spans="2:2" x14ac:dyDescent="0.25">
      <c r="B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/>
  </sheetViews>
  <sheetFormatPr defaultRowHeight="15" x14ac:dyDescent="0.25"/>
  <cols>
    <col min="1" max="1" width="10.7109375" bestFit="1" customWidth="1"/>
    <col min="4" max="4" width="10" customWidth="1"/>
    <col min="5" max="5" width="9.7109375" customWidth="1"/>
    <col min="6" max="11" width="10.42578125" customWidth="1"/>
  </cols>
  <sheetData>
    <row r="1" spans="1:12" ht="60" x14ac:dyDescent="0.25">
      <c r="A1" s="7" t="s">
        <v>34</v>
      </c>
      <c r="B1" s="7" t="s">
        <v>35</v>
      </c>
      <c r="C1" s="7" t="s">
        <v>5</v>
      </c>
      <c r="D1" s="7" t="s">
        <v>27</v>
      </c>
      <c r="E1" s="7" t="s">
        <v>33</v>
      </c>
      <c r="F1" s="7" t="s">
        <v>7</v>
      </c>
      <c r="G1" s="7" t="s">
        <v>30</v>
      </c>
      <c r="H1" s="7" t="s">
        <v>8</v>
      </c>
      <c r="I1" s="7" t="s">
        <v>31</v>
      </c>
      <c r="J1" s="7" t="s">
        <v>1</v>
      </c>
      <c r="K1" s="7" t="s">
        <v>32</v>
      </c>
      <c r="L1" s="3"/>
    </row>
    <row r="2" spans="1:12" x14ac:dyDescent="0.25">
      <c r="A2" t="s">
        <v>26</v>
      </c>
      <c r="B2" t="s">
        <v>9</v>
      </c>
      <c r="C2" s="4"/>
      <c r="D2" s="4">
        <v>632</v>
      </c>
      <c r="E2" s="4"/>
      <c r="F2" s="3"/>
      <c r="G2" s="3"/>
      <c r="H2" s="3"/>
      <c r="I2" s="3"/>
      <c r="J2" s="3"/>
      <c r="K2" s="3"/>
      <c r="L2" s="3"/>
    </row>
    <row r="3" spans="1:12" x14ac:dyDescent="0.25">
      <c r="A3" t="s">
        <v>26</v>
      </c>
      <c r="B3" t="s">
        <v>10</v>
      </c>
      <c r="C3" s="4">
        <v>563.32681085363038</v>
      </c>
      <c r="D3" s="4">
        <v>577.93660912761914</v>
      </c>
      <c r="E3" s="4">
        <f>C3-D2+D3</f>
        <v>509.26341998124951</v>
      </c>
      <c r="F3" s="2"/>
      <c r="G3" s="2"/>
      <c r="H3" s="2"/>
      <c r="I3" s="2"/>
      <c r="J3" s="4"/>
      <c r="K3" s="5"/>
      <c r="L3" s="5"/>
    </row>
    <row r="4" spans="1:12" x14ac:dyDescent="0.25">
      <c r="A4" t="s">
        <v>26</v>
      </c>
      <c r="B4" t="s">
        <v>11</v>
      </c>
      <c r="C4" s="4">
        <v>758.62851522961785</v>
      </c>
      <c r="D4" s="4">
        <v>622.31172514755747</v>
      </c>
      <c r="E4" s="4">
        <f>C4-D3+D4</f>
        <v>803.00363124955618</v>
      </c>
      <c r="F4" s="2"/>
      <c r="G4" s="2"/>
      <c r="H4" s="2"/>
      <c r="I4" s="2"/>
      <c r="J4" s="4"/>
      <c r="K4" s="5"/>
      <c r="L4" s="5"/>
    </row>
    <row r="5" spans="1:12" x14ac:dyDescent="0.25">
      <c r="A5" t="s">
        <v>26</v>
      </c>
      <c r="B5" t="s">
        <v>12</v>
      </c>
      <c r="C5" s="4">
        <v>1056.6788697002598</v>
      </c>
      <c r="D5" s="4">
        <v>778.94218998980011</v>
      </c>
      <c r="E5" s="4">
        <f t="shared" ref="E5:E14" si="0">C5-D4+D5</f>
        <v>1213.3093345425025</v>
      </c>
      <c r="F5" s="2"/>
      <c r="G5" s="2"/>
      <c r="H5" s="2"/>
      <c r="I5" s="2"/>
      <c r="J5" s="4"/>
      <c r="K5" s="5"/>
      <c r="L5" s="5"/>
    </row>
    <row r="6" spans="1:12" x14ac:dyDescent="0.25">
      <c r="A6" t="s">
        <v>26</v>
      </c>
      <c r="B6" t="s">
        <v>13</v>
      </c>
      <c r="C6" s="4">
        <v>685.79580261842284</v>
      </c>
      <c r="D6" s="4">
        <v>697.49780917006603</v>
      </c>
      <c r="E6" s="4">
        <f t="shared" si="0"/>
        <v>604.35142179868876</v>
      </c>
      <c r="F6" s="2"/>
      <c r="G6" s="2"/>
      <c r="H6" s="2"/>
      <c r="I6" s="2"/>
      <c r="J6" s="4"/>
      <c r="K6" s="5"/>
      <c r="L6" s="5"/>
    </row>
    <row r="7" spans="1:12" x14ac:dyDescent="0.25">
      <c r="A7" t="s">
        <v>26</v>
      </c>
      <c r="B7" t="s">
        <v>14</v>
      </c>
      <c r="C7" s="4">
        <v>615.19223891477895</v>
      </c>
      <c r="D7" s="4">
        <v>629.53562588376155</v>
      </c>
      <c r="E7" s="4">
        <f t="shared" si="0"/>
        <v>547.23005562847447</v>
      </c>
      <c r="F7" s="2">
        <f>(C7/C3)-1</f>
        <v>9.2069873227860199E-2</v>
      </c>
      <c r="G7" s="2">
        <f t="shared" ref="G7:H14" si="1">(D7/D3)-1</f>
        <v>8.9281447032798056E-2</v>
      </c>
      <c r="H7" s="2">
        <f t="shared" si="1"/>
        <v>7.4552057260705684E-2</v>
      </c>
      <c r="I7" s="2">
        <f>D7/SUM(C4:C7)</f>
        <v>0.20201410320018004</v>
      </c>
      <c r="J7" s="4">
        <f>(AVERAGE(D3:D7)/SUM(C4:C7))*365</f>
        <v>77.449123398484758</v>
      </c>
      <c r="K7" s="2">
        <f>E7/C7</f>
        <v>0.88952691697445307</v>
      </c>
      <c r="L7" s="5"/>
    </row>
    <row r="8" spans="1:12" x14ac:dyDescent="0.25">
      <c r="A8" t="s">
        <v>26</v>
      </c>
      <c r="B8" t="s">
        <v>15</v>
      </c>
      <c r="C8" s="4">
        <v>833.42589724306424</v>
      </c>
      <c r="D8" s="4">
        <v>689.89544351825316</v>
      </c>
      <c r="E8" s="4">
        <f t="shared" si="0"/>
        <v>893.78571487755585</v>
      </c>
      <c r="F8" s="2">
        <f t="shared" ref="F8:F14" si="2">(C8/C4)-1</f>
        <v>9.8595531952561988E-2</v>
      </c>
      <c r="G8" s="2">
        <f t="shared" si="1"/>
        <v>0.10860106862789842</v>
      </c>
      <c r="H8" s="2">
        <f t="shared" si="1"/>
        <v>0.11305314209692097</v>
      </c>
      <c r="I8" s="2">
        <f t="shared" ref="I8:I14" si="3">D8/SUM(C5:C8)</f>
        <v>0.21619410180916024</v>
      </c>
      <c r="J8" s="4">
        <f t="shared" ref="J8:J14" si="4">(AVERAGE(D4:D8)/SUM(C5:C8))*365</f>
        <v>78.194950418855711</v>
      </c>
      <c r="K8" s="2">
        <f t="shared" ref="K8:K14" si="5">E8/C8</f>
        <v>1.0724237365723326</v>
      </c>
      <c r="L8" s="5"/>
    </row>
    <row r="9" spans="1:12" x14ac:dyDescent="0.25">
      <c r="A9" t="s">
        <v>26</v>
      </c>
      <c r="B9" t="s">
        <v>16</v>
      </c>
      <c r="C9" s="4">
        <v>1159.2555596063162</v>
      </c>
      <c r="D9" s="4">
        <v>860.18124689693423</v>
      </c>
      <c r="E9" s="4">
        <f t="shared" si="0"/>
        <v>1329.5413629849972</v>
      </c>
      <c r="F9" s="2">
        <f t="shared" si="2"/>
        <v>9.7074610695256469E-2</v>
      </c>
      <c r="G9" s="2">
        <f t="shared" si="1"/>
        <v>0.1042940772128389</v>
      </c>
      <c r="H9" s="2">
        <f t="shared" si="1"/>
        <v>9.57975226378045E-2</v>
      </c>
      <c r="I9" s="2">
        <f t="shared" si="3"/>
        <v>0.26116197976735134</v>
      </c>
      <c r="J9" s="4">
        <f t="shared" si="4"/>
        <v>81.03175475242908</v>
      </c>
      <c r="K9" s="2">
        <f t="shared" si="5"/>
        <v>1.1468923758593059</v>
      </c>
      <c r="L9" s="5"/>
    </row>
    <row r="10" spans="1:12" x14ac:dyDescent="0.25">
      <c r="A10" t="s">
        <v>26</v>
      </c>
      <c r="B10" t="s">
        <v>17</v>
      </c>
      <c r="C10" s="4">
        <v>752.962523857208</v>
      </c>
      <c r="D10" s="4">
        <v>767.43893419343306</v>
      </c>
      <c r="E10" s="4">
        <f t="shared" si="0"/>
        <v>660.22021115370683</v>
      </c>
      <c r="F10" s="2">
        <f t="shared" si="2"/>
        <v>9.7939825502485256E-2</v>
      </c>
      <c r="G10" s="2">
        <f t="shared" si="1"/>
        <v>0.10027432932956182</v>
      </c>
      <c r="H10" s="2">
        <f t="shared" si="1"/>
        <v>9.2444209345515782E-2</v>
      </c>
      <c r="I10" s="2">
        <f t="shared" si="3"/>
        <v>0.22834761471354675</v>
      </c>
      <c r="J10" s="4">
        <f t="shared" si="4"/>
        <v>79.162465520361522</v>
      </c>
      <c r="K10" s="2">
        <f t="shared" si="5"/>
        <v>0.87683010805317474</v>
      </c>
      <c r="L10" s="5"/>
    </row>
    <row r="11" spans="1:12" x14ac:dyDescent="0.25">
      <c r="A11" t="s">
        <v>26</v>
      </c>
      <c r="B11" t="s">
        <v>18</v>
      </c>
      <c r="C11" s="4">
        <v>702.02361260811301</v>
      </c>
      <c r="D11" s="4">
        <v>865.30419208044805</v>
      </c>
      <c r="E11" s="4">
        <f t="shared" si="0"/>
        <v>799.888870495128</v>
      </c>
      <c r="F11" s="2">
        <f t="shared" si="2"/>
        <v>0.14114510587212159</v>
      </c>
      <c r="G11" s="2">
        <f>(D11/D7)-1</f>
        <v>0.37451187272476805</v>
      </c>
      <c r="H11" s="2">
        <f t="shared" si="1"/>
        <v>0.4617049306191412</v>
      </c>
      <c r="I11" s="2">
        <f t="shared" si="3"/>
        <v>0.25098248849695975</v>
      </c>
      <c r="J11" s="4">
        <f t="shared" si="4"/>
        <v>80.721803879082174</v>
      </c>
      <c r="K11" s="2">
        <f t="shared" si="5"/>
        <v>1.1394045102321164</v>
      </c>
      <c r="L11" s="5"/>
    </row>
    <row r="12" spans="1:12" x14ac:dyDescent="0.25">
      <c r="A12" t="s">
        <v>26</v>
      </c>
      <c r="B12" t="s">
        <v>19</v>
      </c>
      <c r="C12" s="4">
        <v>951.56912236266271</v>
      </c>
      <c r="D12" s="4">
        <v>979.91475029892752</v>
      </c>
      <c r="E12" s="4">
        <f t="shared" si="0"/>
        <v>1066.1796805811423</v>
      </c>
      <c r="F12" s="2">
        <f t="shared" si="2"/>
        <v>0.1417561243422012</v>
      </c>
      <c r="G12" s="2">
        <f>(D12/D8)-1</f>
        <v>0.42038153680457091</v>
      </c>
      <c r="H12" s="2">
        <f t="shared" si="1"/>
        <v>0.19288064558875107</v>
      </c>
      <c r="I12" s="2">
        <f t="shared" si="3"/>
        <v>0.27480839567624482</v>
      </c>
      <c r="J12" s="4">
        <f t="shared" si="4"/>
        <v>85.220343664657221</v>
      </c>
      <c r="K12" s="2">
        <f t="shared" si="5"/>
        <v>1.1204437549780006</v>
      </c>
      <c r="L12" s="5"/>
    </row>
    <row r="13" spans="1:12" x14ac:dyDescent="0.25">
      <c r="A13" t="s">
        <v>26</v>
      </c>
      <c r="B13" t="s">
        <v>20</v>
      </c>
      <c r="C13" s="4">
        <v>1326.3475331963382</v>
      </c>
      <c r="D13" s="4">
        <v>1165.3208792240218</v>
      </c>
      <c r="E13" s="4">
        <f t="shared" si="0"/>
        <v>1511.7536621214326</v>
      </c>
      <c r="F13" s="2">
        <f t="shared" si="2"/>
        <v>0.14413730622673615</v>
      </c>
      <c r="G13" s="2">
        <f>(D13/D9)-1</f>
        <v>0.35473876398475945</v>
      </c>
      <c r="H13" s="2">
        <f t="shared" si="1"/>
        <v>0.13704898862818715</v>
      </c>
      <c r="I13" s="2">
        <f t="shared" si="3"/>
        <v>0.31217552241484381</v>
      </c>
      <c r="J13" s="4">
        <f t="shared" si="4"/>
        <v>90.7030531092487</v>
      </c>
      <c r="K13" s="2">
        <f t="shared" si="5"/>
        <v>1.1397869896725241</v>
      </c>
      <c r="L13" s="5"/>
    </row>
    <row r="14" spans="1:12" x14ac:dyDescent="0.25">
      <c r="A14" t="s">
        <v>26</v>
      </c>
      <c r="B14" t="s">
        <v>21</v>
      </c>
      <c r="C14" s="4">
        <v>861.70593502649558</v>
      </c>
      <c r="D14" s="4">
        <v>1029.5459380402881</v>
      </c>
      <c r="E14" s="4">
        <f t="shared" si="0"/>
        <v>725.93099384276184</v>
      </c>
      <c r="F14" s="2">
        <f t="shared" si="2"/>
        <v>0.14442074834246288</v>
      </c>
      <c r="G14" s="2">
        <f>(D14/D10)-1</f>
        <v>0.34153467092769496</v>
      </c>
      <c r="H14" s="2">
        <f t="shared" si="1"/>
        <v>9.9528583916309143E-2</v>
      </c>
      <c r="I14" s="2">
        <f t="shared" si="3"/>
        <v>0.26799603180126619</v>
      </c>
      <c r="J14" s="4">
        <f t="shared" si="4"/>
        <v>91.353884269290859</v>
      </c>
      <c r="K14" s="2">
        <f t="shared" si="5"/>
        <v>0.84243471506371959</v>
      </c>
      <c r="L14" s="5"/>
    </row>
    <row r="15" spans="1:12" x14ac:dyDescent="0.25">
      <c r="C15" s="4"/>
      <c r="D15" s="4"/>
      <c r="E15" s="4"/>
      <c r="F15" s="2"/>
      <c r="G15" s="2"/>
      <c r="H15" s="2"/>
      <c r="I15" s="2"/>
      <c r="J15" s="4"/>
      <c r="K15" s="2"/>
    </row>
    <row r="16" spans="1:12" x14ac:dyDescent="0.25">
      <c r="C16" s="4"/>
      <c r="D16" s="4"/>
      <c r="E16" s="4"/>
      <c r="F16" s="2"/>
      <c r="G16" s="2"/>
      <c r="H16" s="2"/>
      <c r="I16" s="2"/>
      <c r="J16" s="4"/>
      <c r="K16" s="2"/>
    </row>
    <row r="17" spans="3:11" x14ac:dyDescent="0.25">
      <c r="C17" s="4"/>
      <c r="D17" s="4"/>
      <c r="E17" s="4"/>
      <c r="F17" s="2"/>
      <c r="G17" s="2"/>
      <c r="H17" s="2"/>
      <c r="I17" s="2"/>
      <c r="J17" s="4"/>
      <c r="K17" s="2"/>
    </row>
    <row r="18" spans="3:11" x14ac:dyDescent="0.25">
      <c r="C18" s="4"/>
      <c r="D18" s="4"/>
      <c r="E18" s="4"/>
      <c r="F18" s="2"/>
      <c r="G18" s="2"/>
      <c r="H18" s="2"/>
      <c r="I18" s="2"/>
      <c r="J18" s="4"/>
      <c r="K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pane ySplit="1" topLeftCell="A5" activePane="bottomLeft" state="frozen"/>
      <selection pane="bottomLeft"/>
    </sheetView>
  </sheetViews>
  <sheetFormatPr defaultRowHeight="15" x14ac:dyDescent="0.25"/>
  <cols>
    <col min="1" max="1" width="10.7109375" bestFit="1" customWidth="1"/>
    <col min="4" max="5" width="10" customWidth="1"/>
    <col min="6" max="11" width="10.42578125" customWidth="1"/>
  </cols>
  <sheetData>
    <row r="1" spans="1:12" ht="60" x14ac:dyDescent="0.25">
      <c r="A1" s="7" t="s">
        <v>34</v>
      </c>
      <c r="B1" s="7" t="s">
        <v>35</v>
      </c>
      <c r="C1" s="7" t="s">
        <v>5</v>
      </c>
      <c r="D1" s="7" t="s">
        <v>27</v>
      </c>
      <c r="E1" s="7" t="s">
        <v>33</v>
      </c>
      <c r="F1" s="7" t="s">
        <v>7</v>
      </c>
      <c r="G1" s="7" t="s">
        <v>30</v>
      </c>
      <c r="H1" s="7" t="s">
        <v>8</v>
      </c>
      <c r="I1" s="7" t="s">
        <v>31</v>
      </c>
      <c r="J1" s="7" t="s">
        <v>1</v>
      </c>
      <c r="K1" s="7" t="s">
        <v>32</v>
      </c>
      <c r="L1" s="3"/>
    </row>
    <row r="2" spans="1:12" x14ac:dyDescent="0.25">
      <c r="A2" t="s">
        <v>26</v>
      </c>
      <c r="B2" t="s">
        <v>9</v>
      </c>
      <c r="C2" s="4"/>
      <c r="D2" s="4">
        <v>632</v>
      </c>
      <c r="E2" s="4"/>
      <c r="F2" s="3"/>
      <c r="G2" s="3"/>
      <c r="H2" s="3"/>
      <c r="I2" s="3"/>
      <c r="J2" s="3"/>
      <c r="K2" s="3"/>
      <c r="L2" s="3"/>
    </row>
    <row r="3" spans="1:12" x14ac:dyDescent="0.25">
      <c r="A3" t="s">
        <v>26</v>
      </c>
      <c r="B3" t="s">
        <v>10</v>
      </c>
      <c r="C3" s="4">
        <v>563.32681085363038</v>
      </c>
      <c r="D3" s="4">
        <v>577.93660912761914</v>
      </c>
      <c r="E3" s="4">
        <f>C3-D2+D3</f>
        <v>509.26341998124951</v>
      </c>
      <c r="F3" s="2"/>
      <c r="G3" s="2"/>
      <c r="H3" s="2"/>
      <c r="I3" s="2"/>
      <c r="J3" s="4"/>
      <c r="K3" s="5"/>
      <c r="L3" s="5"/>
    </row>
    <row r="4" spans="1:12" x14ac:dyDescent="0.25">
      <c r="A4" t="s">
        <v>26</v>
      </c>
      <c r="B4" t="s">
        <v>11</v>
      </c>
      <c r="C4" s="4">
        <v>758.62851522961785</v>
      </c>
      <c r="D4" s="4">
        <v>622.31172514755747</v>
      </c>
      <c r="E4" s="4">
        <f>C4-D3+D4</f>
        <v>803.00363124955618</v>
      </c>
      <c r="F4" s="2"/>
      <c r="G4" s="2"/>
      <c r="H4" s="2"/>
      <c r="I4" s="2"/>
      <c r="J4" s="4"/>
      <c r="K4" s="5"/>
      <c r="L4" s="5"/>
    </row>
    <row r="5" spans="1:12" x14ac:dyDescent="0.25">
      <c r="A5" t="s">
        <v>26</v>
      </c>
      <c r="B5" t="s">
        <v>12</v>
      </c>
      <c r="C5" s="4">
        <v>1056.6788697002598</v>
      </c>
      <c r="D5" s="4">
        <v>778.94218998980011</v>
      </c>
      <c r="E5" s="4">
        <f t="shared" ref="E5:E18" si="0">C5-D4+D5</f>
        <v>1213.3093345425025</v>
      </c>
      <c r="F5" s="2"/>
      <c r="G5" s="2"/>
      <c r="H5" s="2"/>
      <c r="I5" s="2"/>
      <c r="J5" s="4"/>
      <c r="K5" s="5"/>
      <c r="L5" s="5"/>
    </row>
    <row r="6" spans="1:12" x14ac:dyDescent="0.25">
      <c r="A6" t="s">
        <v>26</v>
      </c>
      <c r="B6" t="s">
        <v>13</v>
      </c>
      <c r="C6" s="4">
        <v>685.79580261842284</v>
      </c>
      <c r="D6" s="4">
        <v>697.49780917006603</v>
      </c>
      <c r="E6" s="4">
        <f t="shared" si="0"/>
        <v>604.35142179868876</v>
      </c>
      <c r="F6" s="2"/>
      <c r="G6" s="2"/>
      <c r="H6" s="2"/>
      <c r="I6" s="2"/>
      <c r="J6" s="4"/>
      <c r="K6" s="5"/>
      <c r="L6" s="5"/>
    </row>
    <row r="7" spans="1:12" x14ac:dyDescent="0.25">
      <c r="A7" t="s">
        <v>26</v>
      </c>
      <c r="B7" t="s">
        <v>14</v>
      </c>
      <c r="C7" s="4">
        <v>615.19223891477895</v>
      </c>
      <c r="D7" s="4">
        <v>629.53562588376155</v>
      </c>
      <c r="E7" s="4">
        <f t="shared" si="0"/>
        <v>547.23005562847447</v>
      </c>
      <c r="F7" s="2">
        <f>(C7/C3)-1</f>
        <v>9.2069873227860199E-2</v>
      </c>
      <c r="G7" s="2">
        <f t="shared" ref="G7:H18" si="1">(D7/D3)-1</f>
        <v>8.9281447032798056E-2</v>
      </c>
      <c r="H7" s="2">
        <f t="shared" si="1"/>
        <v>7.4552057260705684E-2</v>
      </c>
      <c r="I7" s="2">
        <f>D7/SUM(C4:C7)</f>
        <v>0.20201410320018004</v>
      </c>
      <c r="J7" s="4">
        <f>(AVERAGE(D3:D7)/SUM(C4:C7))*365</f>
        <v>77.449123398484758</v>
      </c>
      <c r="K7" s="2">
        <f>E7/C7</f>
        <v>0.88952691697445307</v>
      </c>
      <c r="L7" s="5"/>
    </row>
    <row r="8" spans="1:12" x14ac:dyDescent="0.25">
      <c r="A8" t="s">
        <v>26</v>
      </c>
      <c r="B8" t="s">
        <v>15</v>
      </c>
      <c r="C8" s="4">
        <v>833.42589724306424</v>
      </c>
      <c r="D8" s="4">
        <v>689.89544351825316</v>
      </c>
      <c r="E8" s="4">
        <f t="shared" si="0"/>
        <v>893.78571487755585</v>
      </c>
      <c r="F8" s="2">
        <f t="shared" ref="F8:G18" si="2">(C8/C4)-1</f>
        <v>9.8595531952561988E-2</v>
      </c>
      <c r="G8" s="2">
        <f t="shared" si="1"/>
        <v>0.10860106862789842</v>
      </c>
      <c r="H8" s="2">
        <f t="shared" si="1"/>
        <v>0.11305314209692097</v>
      </c>
      <c r="I8" s="2">
        <f t="shared" ref="I8:I18" si="3">D8/SUM(C5:C8)</f>
        <v>0.21619410180916024</v>
      </c>
      <c r="J8" s="4">
        <f t="shared" ref="J8:J18" si="4">(AVERAGE(D4:D8)/SUM(C5:C8))*365</f>
        <v>78.194950418855711</v>
      </c>
      <c r="K8" s="2">
        <f t="shared" ref="K8:K18" si="5">E8/C8</f>
        <v>1.0724237365723326</v>
      </c>
      <c r="L8" s="5"/>
    </row>
    <row r="9" spans="1:12" x14ac:dyDescent="0.25">
      <c r="A9" t="s">
        <v>26</v>
      </c>
      <c r="B9" t="s">
        <v>16</v>
      </c>
      <c r="C9" s="4">
        <v>1159.2555596063162</v>
      </c>
      <c r="D9" s="4">
        <v>860.18124689693423</v>
      </c>
      <c r="E9" s="4">
        <f t="shared" si="0"/>
        <v>1329.5413629849972</v>
      </c>
      <c r="F9" s="2">
        <f t="shared" si="2"/>
        <v>9.7074610695256469E-2</v>
      </c>
      <c r="G9" s="2">
        <f t="shared" si="1"/>
        <v>0.1042940772128389</v>
      </c>
      <c r="H9" s="2">
        <f t="shared" si="1"/>
        <v>9.57975226378045E-2</v>
      </c>
      <c r="I9" s="2">
        <f t="shared" si="3"/>
        <v>0.26116197976735134</v>
      </c>
      <c r="J9" s="4">
        <f t="shared" si="4"/>
        <v>81.03175475242908</v>
      </c>
      <c r="K9" s="2">
        <f t="shared" si="5"/>
        <v>1.1468923758593059</v>
      </c>
      <c r="L9" s="5"/>
    </row>
    <row r="10" spans="1:12" x14ac:dyDescent="0.25">
      <c r="A10" t="s">
        <v>26</v>
      </c>
      <c r="B10" t="s">
        <v>17</v>
      </c>
      <c r="C10" s="4">
        <v>752.962523857208</v>
      </c>
      <c r="D10" s="4">
        <v>767.43893419343306</v>
      </c>
      <c r="E10" s="4">
        <f t="shared" si="0"/>
        <v>660.22021115370683</v>
      </c>
      <c r="F10" s="2">
        <f t="shared" si="2"/>
        <v>9.7939825502485256E-2</v>
      </c>
      <c r="G10" s="2">
        <f t="shared" si="1"/>
        <v>0.10027432932956182</v>
      </c>
      <c r="H10" s="2">
        <f t="shared" si="1"/>
        <v>9.2444209345515782E-2</v>
      </c>
      <c r="I10" s="2">
        <f t="shared" si="3"/>
        <v>0.22834761471354675</v>
      </c>
      <c r="J10" s="4">
        <f t="shared" si="4"/>
        <v>79.162465520361522</v>
      </c>
      <c r="K10" s="2">
        <f t="shared" si="5"/>
        <v>0.87683010805317474</v>
      </c>
      <c r="L10" s="5"/>
    </row>
    <row r="11" spans="1:12" x14ac:dyDescent="0.25">
      <c r="A11" t="s">
        <v>26</v>
      </c>
      <c r="B11" t="s">
        <v>18</v>
      </c>
      <c r="C11" s="4">
        <v>702.02361260811301</v>
      </c>
      <c r="D11" s="4">
        <v>865.30419208044805</v>
      </c>
      <c r="E11" s="4">
        <f t="shared" si="0"/>
        <v>799.888870495128</v>
      </c>
      <c r="F11" s="2">
        <f t="shared" si="2"/>
        <v>0.14114510587212159</v>
      </c>
      <c r="G11" s="2">
        <f>(D11/D7)-1</f>
        <v>0.37451187272476805</v>
      </c>
      <c r="H11" s="2">
        <f t="shared" si="1"/>
        <v>0.4617049306191412</v>
      </c>
      <c r="I11" s="2">
        <f t="shared" si="3"/>
        <v>0.25098248849695975</v>
      </c>
      <c r="J11" s="4">
        <f t="shared" si="4"/>
        <v>80.721803879082174</v>
      </c>
      <c r="K11" s="2">
        <f t="shared" si="5"/>
        <v>1.1394045102321164</v>
      </c>
      <c r="L11" s="5"/>
    </row>
    <row r="12" spans="1:12" x14ac:dyDescent="0.25">
      <c r="A12" t="s">
        <v>26</v>
      </c>
      <c r="B12" t="s">
        <v>19</v>
      </c>
      <c r="C12" s="4">
        <v>951.56912236266271</v>
      </c>
      <c r="D12" s="4">
        <v>979.91475029892752</v>
      </c>
      <c r="E12" s="4">
        <f t="shared" si="0"/>
        <v>1066.1796805811423</v>
      </c>
      <c r="F12" s="2">
        <f t="shared" si="2"/>
        <v>0.1417561243422012</v>
      </c>
      <c r="G12" s="2">
        <f>(D12/D8)-1</f>
        <v>0.42038153680457091</v>
      </c>
      <c r="H12" s="2">
        <f t="shared" si="1"/>
        <v>0.19288064558875107</v>
      </c>
      <c r="I12" s="2">
        <f t="shared" si="3"/>
        <v>0.27480839567624482</v>
      </c>
      <c r="J12" s="4">
        <f t="shared" si="4"/>
        <v>85.220343664657221</v>
      </c>
      <c r="K12" s="2">
        <f t="shared" si="5"/>
        <v>1.1204437549780006</v>
      </c>
      <c r="L12" s="5"/>
    </row>
    <row r="13" spans="1:12" x14ac:dyDescent="0.25">
      <c r="A13" t="s">
        <v>26</v>
      </c>
      <c r="B13" t="s">
        <v>20</v>
      </c>
      <c r="C13" s="4">
        <v>1326.3475331963382</v>
      </c>
      <c r="D13" s="4">
        <v>1165.3208792240218</v>
      </c>
      <c r="E13" s="4">
        <f t="shared" si="0"/>
        <v>1511.7536621214326</v>
      </c>
      <c r="F13" s="2">
        <f t="shared" si="2"/>
        <v>0.14413730622673615</v>
      </c>
      <c r="G13" s="2">
        <f>(D13/D9)-1</f>
        <v>0.35473876398475945</v>
      </c>
      <c r="H13" s="2">
        <f t="shared" si="1"/>
        <v>0.13704898862818715</v>
      </c>
      <c r="I13" s="2">
        <f t="shared" si="3"/>
        <v>0.31217552241484381</v>
      </c>
      <c r="J13" s="4">
        <f t="shared" si="4"/>
        <v>90.7030531092487</v>
      </c>
      <c r="K13" s="2">
        <f t="shared" si="5"/>
        <v>1.1397869896725241</v>
      </c>
      <c r="L13" s="5"/>
    </row>
    <row r="14" spans="1:12" x14ac:dyDescent="0.25">
      <c r="A14" t="s">
        <v>26</v>
      </c>
      <c r="B14" t="s">
        <v>21</v>
      </c>
      <c r="C14" s="4">
        <v>861.70593502649558</v>
      </c>
      <c r="D14" s="4">
        <v>1029.5459380402881</v>
      </c>
      <c r="E14" s="4">
        <f t="shared" si="0"/>
        <v>725.93099384276184</v>
      </c>
      <c r="F14" s="2">
        <f t="shared" si="2"/>
        <v>0.14442074834246288</v>
      </c>
      <c r="G14" s="2">
        <f>(D14/D10)-1</f>
        <v>0.34153467092769496</v>
      </c>
      <c r="H14" s="2">
        <f t="shared" si="1"/>
        <v>9.9528583916309143E-2</v>
      </c>
      <c r="I14" s="2">
        <f t="shared" si="3"/>
        <v>0.26799603180126619</v>
      </c>
      <c r="J14" s="4">
        <f t="shared" si="4"/>
        <v>91.353884269290859</v>
      </c>
      <c r="K14" s="2">
        <f t="shared" si="5"/>
        <v>0.84243471506371959</v>
      </c>
      <c r="L14" s="5"/>
    </row>
    <row r="15" spans="1:12" x14ac:dyDescent="0.25">
      <c r="A15" t="s">
        <v>26</v>
      </c>
      <c r="B15" t="s">
        <v>22</v>
      </c>
      <c r="C15" s="4">
        <v>804.11526347619497</v>
      </c>
      <c r="D15" s="4">
        <v>815.72779424400164</v>
      </c>
      <c r="E15" s="4">
        <f t="shared" si="0"/>
        <v>590.29711967990852</v>
      </c>
      <c r="F15" s="2">
        <f t="shared" si="2"/>
        <v>0.14542481055416023</v>
      </c>
      <c r="G15" s="2">
        <f t="shared" si="2"/>
        <v>-5.7293606445208645E-2</v>
      </c>
      <c r="H15" s="2">
        <f t="shared" si="1"/>
        <v>-0.26202608705567187</v>
      </c>
      <c r="I15" s="2">
        <f t="shared" si="3"/>
        <v>0.20684128216176342</v>
      </c>
      <c r="J15" s="4">
        <f t="shared" si="4"/>
        <v>89.882847833997076</v>
      </c>
      <c r="K15" s="2">
        <f t="shared" si="5"/>
        <v>0.7340951558711255</v>
      </c>
    </row>
    <row r="16" spans="1:12" x14ac:dyDescent="0.25">
      <c r="A16" t="s">
        <v>26</v>
      </c>
      <c r="B16" t="s">
        <v>23</v>
      </c>
      <c r="C16" s="4">
        <v>1087.2349640140001</v>
      </c>
      <c r="D16" s="4">
        <v>828.97800923624152</v>
      </c>
      <c r="E16" s="4">
        <f t="shared" si="0"/>
        <v>1100.4851790062398</v>
      </c>
      <c r="F16" s="2">
        <f t="shared" si="2"/>
        <v>0.14257066403593566</v>
      </c>
      <c r="G16" s="2">
        <f t="shared" si="2"/>
        <v>-0.15403048175021561</v>
      </c>
      <c r="H16" s="2">
        <f t="shared" si="1"/>
        <v>3.2176094752057738E-2</v>
      </c>
      <c r="I16" s="2">
        <f t="shared" si="3"/>
        <v>0.2032105844556153</v>
      </c>
      <c r="J16" s="4">
        <f t="shared" si="4"/>
        <v>86.243628806802832</v>
      </c>
      <c r="K16" s="2">
        <f t="shared" si="5"/>
        <v>1.0121870758675022</v>
      </c>
    </row>
    <row r="17" spans="1:11" x14ac:dyDescent="0.25">
      <c r="A17" t="s">
        <v>26</v>
      </c>
      <c r="B17" t="s">
        <v>24</v>
      </c>
      <c r="C17" s="4">
        <v>1509.5079158281001</v>
      </c>
      <c r="D17" s="4">
        <v>906.9743409408344</v>
      </c>
      <c r="E17" s="4">
        <f t="shared" si="0"/>
        <v>1587.5042475326929</v>
      </c>
      <c r="F17" s="2">
        <f t="shared" si="2"/>
        <v>0.13809380878506805</v>
      </c>
      <c r="G17" s="2">
        <f t="shared" si="2"/>
        <v>-0.22169562297314915</v>
      </c>
      <c r="H17" s="2">
        <f t="shared" si="1"/>
        <v>5.0107757175835266E-2</v>
      </c>
      <c r="I17" s="2">
        <f t="shared" si="3"/>
        <v>0.21277670535172913</v>
      </c>
      <c r="J17" s="4">
        <f t="shared" si="4"/>
        <v>81.288614513352485</v>
      </c>
      <c r="K17" s="2">
        <f t="shared" si="5"/>
        <v>1.0516700382202402</v>
      </c>
    </row>
    <row r="18" spans="1:11" x14ac:dyDescent="0.25">
      <c r="A18" t="s">
        <v>26</v>
      </c>
      <c r="B18" t="s">
        <v>25</v>
      </c>
      <c r="C18" s="4">
        <v>979.319341449121</v>
      </c>
      <c r="D18" s="4">
        <v>690.03125716142631</v>
      </c>
      <c r="E18" s="4">
        <f t="shared" si="0"/>
        <v>762.37625766971291</v>
      </c>
      <c r="F18" s="2">
        <f t="shared" si="2"/>
        <v>0.13648902907812643</v>
      </c>
      <c r="G18" s="2">
        <f t="shared" si="2"/>
        <v>-0.32977127909913229</v>
      </c>
      <c r="H18" s="2">
        <f t="shared" si="1"/>
        <v>5.0204859877969632E-2</v>
      </c>
      <c r="I18" s="2">
        <f t="shared" si="3"/>
        <v>0.15753499933760479</v>
      </c>
      <c r="J18" s="4">
        <f t="shared" si="4"/>
        <v>71.184737804984223</v>
      </c>
      <c r="K18" s="2">
        <f t="shared" si="5"/>
        <v>0.77847564670948655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K21" sqref="K21"/>
    </sheetView>
  </sheetViews>
  <sheetFormatPr defaultRowHeight="15" x14ac:dyDescent="0.25"/>
  <sheetData>
    <row r="1" spans="1:7" ht="78.75" customHeight="1" x14ac:dyDescent="0.25">
      <c r="A1" t="s">
        <v>4</v>
      </c>
      <c r="B1" s="3" t="s">
        <v>7</v>
      </c>
      <c r="C1" s="3" t="s">
        <v>28</v>
      </c>
      <c r="D1" s="3" t="s">
        <v>8</v>
      </c>
      <c r="E1" s="3" t="s">
        <v>0</v>
      </c>
      <c r="F1" s="3" t="s">
        <v>1</v>
      </c>
      <c r="G1" s="3" t="s">
        <v>2</v>
      </c>
    </row>
    <row r="2" spans="1:7" x14ac:dyDescent="0.25">
      <c r="A2" t="s">
        <v>14</v>
      </c>
      <c r="B2" s="2">
        <v>9.2069873227860199E-2</v>
      </c>
      <c r="C2" s="2">
        <v>8.9281447032798056E-2</v>
      </c>
      <c r="D2" s="2">
        <v>7.4552057260705684E-2</v>
      </c>
      <c r="E2" s="2">
        <v>0.20201410320018004</v>
      </c>
      <c r="F2" s="4">
        <v>77.449123398484758</v>
      </c>
      <c r="G2" s="2">
        <v>0.88952691697445307</v>
      </c>
    </row>
    <row r="3" spans="1:7" x14ac:dyDescent="0.25">
      <c r="A3" t="s">
        <v>15</v>
      </c>
      <c r="B3" s="2">
        <v>9.8595531952561988E-2</v>
      </c>
      <c r="C3" s="2">
        <v>0.10860106862789842</v>
      </c>
      <c r="D3" s="2">
        <v>0.11305314209692097</v>
      </c>
      <c r="E3" s="2">
        <v>0.21619410180916024</v>
      </c>
      <c r="F3" s="4">
        <v>78.194950418855711</v>
      </c>
      <c r="G3" s="2">
        <v>1.0724237365723326</v>
      </c>
    </row>
    <row r="4" spans="1:7" x14ac:dyDescent="0.25">
      <c r="A4" t="s">
        <v>16</v>
      </c>
      <c r="B4" s="2">
        <v>9.7074610695256469E-2</v>
      </c>
      <c r="C4" s="2">
        <v>0.1042940772128389</v>
      </c>
      <c r="D4" s="2">
        <v>9.57975226378045E-2</v>
      </c>
      <c r="E4" s="2">
        <v>0.26116197976735134</v>
      </c>
      <c r="F4" s="4">
        <v>81.03175475242908</v>
      </c>
      <c r="G4" s="2">
        <v>1.1468923758593059</v>
      </c>
    </row>
    <row r="5" spans="1:7" x14ac:dyDescent="0.25">
      <c r="A5" t="s">
        <v>17</v>
      </c>
      <c r="B5" s="2">
        <v>9.7939825502485256E-2</v>
      </c>
      <c r="C5" s="2">
        <v>0.10027432932956182</v>
      </c>
      <c r="D5" s="2">
        <v>9.2444209345515782E-2</v>
      </c>
      <c r="E5" s="2">
        <v>0.22834761471354675</v>
      </c>
      <c r="F5" s="4">
        <v>79.162465520361522</v>
      </c>
      <c r="G5" s="2">
        <v>0.87683010805317474</v>
      </c>
    </row>
    <row r="6" spans="1:7" x14ac:dyDescent="0.25">
      <c r="A6" t="s">
        <v>18</v>
      </c>
      <c r="B6" s="2">
        <v>0.14114510587212159</v>
      </c>
      <c r="C6" s="2">
        <v>0.37451187272476805</v>
      </c>
      <c r="D6" s="2">
        <v>0.4617049306191412</v>
      </c>
      <c r="E6" s="2">
        <v>0.25098248849695975</v>
      </c>
      <c r="F6" s="4">
        <v>80.721803879082174</v>
      </c>
      <c r="G6" s="2">
        <v>1.1394045102321164</v>
      </c>
    </row>
    <row r="7" spans="1:7" x14ac:dyDescent="0.25">
      <c r="A7" t="s">
        <v>19</v>
      </c>
      <c r="B7" s="2">
        <v>0.1417561243422012</v>
      </c>
      <c r="C7" s="2">
        <v>0.42038153680457091</v>
      </c>
      <c r="D7" s="2">
        <v>0.19288064558875107</v>
      </c>
      <c r="E7" s="2">
        <v>0.27480839567624482</v>
      </c>
      <c r="F7" s="4">
        <v>85.220343664657221</v>
      </c>
      <c r="G7" s="2">
        <v>1.1204437549780006</v>
      </c>
    </row>
    <row r="8" spans="1:7" x14ac:dyDescent="0.25">
      <c r="A8" t="s">
        <v>20</v>
      </c>
      <c r="B8" s="2">
        <v>0.14413730622673615</v>
      </c>
      <c r="C8" s="2">
        <v>0.35473876398475945</v>
      </c>
      <c r="D8" s="2">
        <v>0.13704898862818715</v>
      </c>
      <c r="E8" s="2">
        <v>0.31217552241484381</v>
      </c>
      <c r="F8" s="4">
        <v>90.7030531092487</v>
      </c>
      <c r="G8" s="2">
        <v>1.1397869896725241</v>
      </c>
    </row>
    <row r="9" spans="1:7" x14ac:dyDescent="0.25">
      <c r="A9" t="s">
        <v>21</v>
      </c>
      <c r="B9" s="2">
        <v>0.14442074834246288</v>
      </c>
      <c r="C9" s="2">
        <v>0.34153467092769496</v>
      </c>
      <c r="D9" s="2">
        <v>9.9528583916309143E-2</v>
      </c>
      <c r="E9" s="2">
        <v>0.26799603180126619</v>
      </c>
      <c r="F9" s="4">
        <v>91.353884269290859</v>
      </c>
      <c r="G9" s="2">
        <v>0.84243471506371959</v>
      </c>
    </row>
    <row r="10" spans="1:7" x14ac:dyDescent="0.25">
      <c r="A10" t="s">
        <v>22</v>
      </c>
      <c r="B10" s="2">
        <v>0.14542481055416023</v>
      </c>
      <c r="C10" s="2">
        <v>-5.7293606445208645E-2</v>
      </c>
      <c r="D10" s="2">
        <v>-0.26202608705567187</v>
      </c>
      <c r="E10" s="2">
        <v>0.20684128216176342</v>
      </c>
      <c r="F10" s="4">
        <v>89.882847833997076</v>
      </c>
      <c r="G10" s="2">
        <v>0.7340951558711255</v>
      </c>
    </row>
    <row r="11" spans="1:7" x14ac:dyDescent="0.25">
      <c r="A11" t="s">
        <v>23</v>
      </c>
      <c r="B11" s="2">
        <v>0.14257066403593566</v>
      </c>
      <c r="C11" s="2">
        <v>-0.15403048175021561</v>
      </c>
      <c r="D11" s="2">
        <v>3.2176094752057738E-2</v>
      </c>
      <c r="E11" s="2">
        <v>0.2032105844556153</v>
      </c>
      <c r="F11" s="4">
        <v>86.243628806802832</v>
      </c>
      <c r="G11" s="2">
        <v>1.0121870758675022</v>
      </c>
    </row>
    <row r="12" spans="1:7" x14ac:dyDescent="0.25">
      <c r="A12" t="s">
        <v>24</v>
      </c>
      <c r="B12" s="2">
        <v>0.13809380878506805</v>
      </c>
      <c r="C12" s="2">
        <v>-0.22169562297314915</v>
      </c>
      <c r="D12" s="2">
        <v>5.0107757175835266E-2</v>
      </c>
      <c r="E12" s="2">
        <v>0.21277670535172913</v>
      </c>
      <c r="F12" s="4">
        <v>81.288614513352485</v>
      </c>
      <c r="G12" s="2">
        <v>1.0516700382202402</v>
      </c>
    </row>
    <row r="13" spans="1:7" x14ac:dyDescent="0.25">
      <c r="A13" t="s">
        <v>25</v>
      </c>
      <c r="B13" s="2">
        <v>0.13648902907812643</v>
      </c>
      <c r="C13" s="2">
        <v>-0.32977127909913229</v>
      </c>
      <c r="D13" s="2">
        <v>5.0204859877969632E-2</v>
      </c>
      <c r="E13" s="2">
        <v>0.15753499933760479</v>
      </c>
      <c r="F13" s="4">
        <v>71.184737804984223</v>
      </c>
      <c r="G13" s="2">
        <v>0.77847564670948655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Annual</vt:lpstr>
      <vt:lpstr>Quarterly2012-4</vt:lpstr>
      <vt:lpstr>Quarterly2012-5</vt:lpstr>
      <vt:lpstr>Sheet2</vt:lpstr>
      <vt:lpstr>Chart1</vt:lpstr>
      <vt:lpstr>Chart2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Bushee</dc:creator>
  <cp:lastModifiedBy>Brian Bushee</cp:lastModifiedBy>
  <dcterms:created xsi:type="dcterms:W3CDTF">2015-01-08T16:33:43Z</dcterms:created>
  <dcterms:modified xsi:type="dcterms:W3CDTF">2015-12-30T16:42:21Z</dcterms:modified>
</cp:coreProperties>
</file>