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codeName="ThisWorkbook" defaultThemeVersion="166925"/>
  <mc:AlternateContent xmlns:mc="http://schemas.openxmlformats.org/markup-compatibility/2006">
    <mc:Choice Requires="x15">
      <x15ac:absPath xmlns:x15ac="http://schemas.microsoft.com/office/spreadsheetml/2010/11/ac" url="C:\Users\Nikolay\Downloads\"/>
    </mc:Choice>
  </mc:AlternateContent>
  <xr:revisionPtr revIDLastSave="413" documentId="8_{6BB8C8F4-817F-4135-A9EF-0E7E368F1CF2}" xr6:coauthVersionLast="47" xr6:coauthVersionMax="47" xr10:uidLastSave="{4EC74B8F-FE3B-4481-9360-E4B731A6655B}"/>
  <bookViews>
    <workbookView xWindow="-120" yWindow="-120" windowWidth="29040" windowHeight="15840" tabRatio="500" firstSheet="1" activeTab="1" xr2:uid="{00000000-000D-0000-FFFF-FFFF00000000}"/>
  </bookViews>
  <sheets>
    <sheet name="Sommaire" sheetId="9" r:id="rId1"/>
    <sheet name="Assurance Qualité" sheetId="6" r:id="rId2"/>
    <sheet name="Fonctionnalités" sheetId="8" r:id="rId3"/>
    <sheet name="Documents" sheetId="10" r:id="rId4"/>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C32" i="6" l="1"/>
  <c r="D25" i="8"/>
  <c r="B14" i="10"/>
  <c r="F49" i="6"/>
  <c r="C18" i="6"/>
  <c r="E8" i="8"/>
  <c r="E9" i="8"/>
  <c r="E10" i="8"/>
  <c r="E11" i="8"/>
  <c r="E12" i="8"/>
  <c r="E13" i="8"/>
  <c r="J44" i="6"/>
  <c r="E15" i="10"/>
  <c r="E14" i="10"/>
  <c r="E16" i="10" s="1"/>
  <c r="H5" i="9" s="1"/>
  <c r="B15" i="10"/>
  <c r="B16" i="10"/>
  <c r="H4" i="9" s="1"/>
  <c r="G44" i="6"/>
  <c r="D38" i="8"/>
  <c r="J41" i="6"/>
  <c r="J42" i="6"/>
  <c r="J43" i="6"/>
  <c r="J45" i="6"/>
  <c r="J46" i="6"/>
  <c r="J47" i="6"/>
  <c r="J48" i="6"/>
  <c r="J40" i="6"/>
  <c r="G41" i="6"/>
  <c r="G42" i="6"/>
  <c r="G43" i="6"/>
  <c r="G45" i="6"/>
  <c r="G46" i="6"/>
  <c r="G47" i="6"/>
  <c r="G48" i="6"/>
  <c r="G40" i="6"/>
  <c r="J30" i="6"/>
  <c r="J31" i="6"/>
  <c r="J29" i="6"/>
  <c r="G30" i="6"/>
  <c r="G31" i="6"/>
  <c r="G29" i="6"/>
  <c r="G14" i="6"/>
  <c r="J14" i="6" s="1"/>
  <c r="G15" i="6"/>
  <c r="J15" i="6" s="1"/>
  <c r="G16" i="6"/>
  <c r="J16" i="6" s="1"/>
  <c r="G17" i="6"/>
  <c r="J17" i="6" s="1"/>
  <c r="G13" i="6"/>
  <c r="J13" i="6" s="1"/>
  <c r="C56" i="6"/>
  <c r="E42" i="8"/>
  <c r="E41" i="8"/>
  <c r="E40" i="8"/>
  <c r="E29" i="8"/>
  <c r="E28" i="8"/>
  <c r="E27" i="8"/>
  <c r="E17" i="8"/>
  <c r="E16" i="8"/>
  <c r="J11" i="6"/>
  <c r="I11" i="6"/>
  <c r="G11" i="6"/>
  <c r="F11" i="6"/>
  <c r="D11" i="6"/>
  <c r="C11" i="6"/>
  <c r="D18" i="6"/>
  <c r="F18" i="6"/>
  <c r="G18" i="6"/>
  <c r="I18" i="6"/>
  <c r="J18" i="6"/>
  <c r="C22" i="6"/>
  <c r="D22" i="6"/>
  <c r="F22" i="6"/>
  <c r="G22" i="6"/>
  <c r="I22" i="6"/>
  <c r="J22" i="6"/>
  <c r="C27" i="6"/>
  <c r="D27" i="6"/>
  <c r="F27" i="6"/>
  <c r="G27" i="6"/>
  <c r="I27" i="6"/>
  <c r="J27" i="6"/>
  <c r="D32" i="6"/>
  <c r="F32" i="6"/>
  <c r="G32" i="6"/>
  <c r="I32" i="6"/>
  <c r="J32" i="6"/>
  <c r="C38" i="6"/>
  <c r="D38" i="6"/>
  <c r="F38" i="6"/>
  <c r="G38" i="6"/>
  <c r="I38" i="6"/>
  <c r="J38" i="6"/>
  <c r="C49" i="6"/>
  <c r="D49" i="6"/>
  <c r="G49" i="6"/>
  <c r="I49" i="6"/>
  <c r="J49" i="6"/>
  <c r="D56" i="6"/>
  <c r="F56" i="6"/>
  <c r="G56" i="6"/>
  <c r="I56" i="6"/>
  <c r="J56" i="6"/>
  <c r="E37" i="8"/>
  <c r="E21" i="8"/>
  <c r="E22" i="8"/>
  <c r="E23" i="8"/>
  <c r="E24" i="8"/>
  <c r="D58" i="6" l="1"/>
  <c r="G58" i="6"/>
  <c r="F58" i="6"/>
  <c r="F59" i="6" s="1"/>
  <c r="C5" i="9" s="1"/>
  <c r="C58" i="6"/>
  <c r="C59" i="6" s="1"/>
  <c r="C4" i="9" s="1"/>
  <c r="I58" i="6"/>
  <c r="J58" i="6"/>
  <c r="G7" i="9"/>
  <c r="I59" i="6" l="1"/>
  <c r="C6" i="9" s="1"/>
  <c r="D14" i="8" l="1"/>
  <c r="E20" i="8"/>
  <c r="E25" i="8" s="1"/>
  <c r="E32" i="8"/>
  <c r="E33" i="8"/>
  <c r="E34" i="8"/>
  <c r="E35" i="8"/>
  <c r="E36" i="8"/>
  <c r="E38" i="8" l="1"/>
  <c r="E14" i="8"/>
  <c r="B4" i="9"/>
  <c r="D4" i="9" s="1"/>
  <c r="B6" i="9"/>
  <c r="B5" i="9"/>
  <c r="D6" i="9" l="1"/>
  <c r="G6" i="9" s="1"/>
  <c r="D5" i="9"/>
  <c r="G5" i="9" s="1"/>
  <c r="G4" i="9"/>
</calcChain>
</file>

<file path=xl/sharedStrings.xml><?xml version="1.0" encoding="utf-8"?>
<sst xmlns="http://schemas.openxmlformats.org/spreadsheetml/2006/main" count="321" uniqueCount="187">
  <si>
    <t>Fonct.</t>
  </si>
  <si>
    <t>A.Q</t>
  </si>
  <si>
    <t>Total</t>
  </si>
  <si>
    <t>Heures de retard
(-10%)/heure</t>
  </si>
  <si>
    <t>Poids</t>
  </si>
  <si>
    <t>Note pondérée</t>
  </si>
  <si>
    <t>Documents</t>
  </si>
  <si>
    <t>Sprint 1</t>
  </si>
  <si>
    <t>Sprint 2</t>
  </si>
  <si>
    <t>Sprint 3</t>
  </si>
  <si>
    <t>UX</t>
  </si>
  <si>
    <t>Grille de correction LOG2990</t>
  </si>
  <si>
    <t>Assurance Qualité</t>
  </si>
  <si>
    <t>Critère</t>
  </si>
  <si>
    <t>Description</t>
  </si>
  <si>
    <t>Note</t>
  </si>
  <si>
    <t>Commentaires</t>
  </si>
  <si>
    <t>1. Projet</t>
  </si>
  <si>
    <t>Correcteur</t>
  </si>
  <si>
    <t>Ahmed</t>
  </si>
  <si>
    <t>1.1 Utilisation des Cadriciels</t>
  </si>
  <si>
    <t>Le projet respecte les meilleures pratiques des cadriciels utilisés. (Exemple: séparation des responsabilités dans les Components et Services d'Angular, respect de la sémantique HTTP avec Express, etc.)</t>
  </si>
  <si>
    <t xml:space="preserve">Vos composants ont trop de logique métier intégrée. Il  est important  de déplacer cette logique vers des services pour une meilleure modularité et maintenabilité. (ex: playarea, quiz-creation...)
Faut utiliser les modals au lieu des window.alert
</t>
  </si>
  <si>
    <t>room code prompt contient trop de logique 
host interface est un component est devraient pas s'occuper de la reception des events socket , faut mettre cette responsabilité dans un service
même chose -&gt; player List component devrait avoir un service propre a lui qui s'occupe de la logique ... 
waiting room aussi
Faut minimiser les responsabilités dans les components sinon ca va devenir difficile de faire évoluer votre système 
Good job pour le reste</t>
  </si>
  <si>
    <t>1.2 Arborescence</t>
  </si>
  <si>
    <t>Le projet respecte une arborescence de fichier claire,uniforme et structurée.
Les noms de fichiers et dossiers respectent le format kebab-case.</t>
  </si>
  <si>
    <t>faut grouper les fichiers de chaque service et chaque controller dans un folder comme ce qui est fait dans les components pour être uniforme dans l'arborescence
server/mockData respecte pas kebab-case
Bon travail pour le reste</t>
  </si>
  <si>
    <t xml:space="preserve">host + organizer : faut être uniforme et en choisir qu'un seul nom pour l'organisateur
faut grouper les fichiers de utils dans des folders
</t>
  </si>
  <si>
    <t>Sous-total</t>
  </si>
  <si>
    <t>2. Classe</t>
  </si>
  <si>
    <t>Ghali</t>
  </si>
  <si>
    <t>2.1 Responsabilité</t>
  </si>
  <si>
    <t>La classe n'a qu'une responsabilitée.</t>
  </si>
  <si>
    <t>Les components suivants ont de la logique qui devrait être déplacée dans des services ou du moins les décomposer en sous-components:
quiz-creation.component</t>
  </si>
  <si>
    <t>Ok</t>
  </si>
  <si>
    <t>2.2 Attributs</t>
  </si>
  <si>
    <t>La classe comporte uniquement des attributs utilisés.
La classe comporte uniquement des attributs qui sont des états de la classe.
La classe ne comporte pas d'attribut utilisé seulement dans les tests.</t>
  </si>
  <si>
    <t>Les longues listes d'attributs doivent être encapsulées dans des structures de données : 
play-area.component</t>
  </si>
  <si>
    <t>2.3 Accessibilité</t>
  </si>
  <si>
    <t>La classe minimise l'accessibilité des membres. (Bonne utilisation de public/private/protected pour les attributs et les fonctions)
Les méthodes get/set font une validation quelconque sur les attributs privés.</t>
  </si>
  <si>
    <t>Plusieurs méthodes/attributs devraient être privés:
play-area.component.ts: bonusPointMultiplicator, tempPath, numberOfCorrectCards, validationTime, playAreaConst, clearInterval, numberOfIncorrectCards, currentTimerIndex, initInfos, intervalId, numberOfCorrectAnswers</t>
  </si>
  <si>
    <t>Plusieurs méthodes/attributs devraient être privés. Veuillez revoir l’encapsulation des classes suivants:
sidebar.component.ts: roomId, socketService, myName, route, formBuilder, gameService, injector
question-list.component.ts: questionService, choiceService
game-real.service.ts: isLast, socketService, players
game-test.service.ts: timeService, gameOver, timeouts</t>
  </si>
  <si>
    <t>2.4 Couplage</t>
  </si>
  <si>
    <t>La classe minimise le couplage aux autres classes.
La classe minimise les longues chaînes d'appels (ex : foo.bar.baz.foo)</t>
  </si>
  <si>
    <t>2.5 Valeur par défaut</t>
  </si>
  <si>
    <t>La classe initialise tous ses attributs de la même façon. Soit à la définition, soit dans le constructeur.</t>
  </si>
  <si>
    <t>timer.ts</t>
  </si>
  <si>
    <t>Très bien!</t>
  </si>
  <si>
    <t>3. Fonctions et méthodes</t>
  </si>
  <si>
    <t>3.1 Utilité</t>
  </si>
  <si>
    <t>La fonction est utilie et non-triviale.
La fonction ne peut pas être fragmenté en plusieurs fonctions.
La fonction n'a pas une longueur trop grande.</t>
  </si>
  <si>
    <t>extractQuizFromForm,  timeElapsedConditions, onCardSelected.... trop longues</t>
  </si>
  <si>
    <t xml:space="preserve"> private configureBaseSocketFeatures dans host-interface, 
les méthodes de room-code-prompt trop grandes</t>
  </si>
  <si>
    <t>3.2 Paramètres</t>
  </si>
  <si>
    <t>La fonction possède le moins de paramètres possibles en entrée.
La fonction possède uniquement des paramètres d'entrée qui sont utilisés.</t>
  </si>
  <si>
    <t>OK</t>
  </si>
  <si>
    <t>4. Gestion des ressources et erreurs</t>
  </si>
  <si>
    <t>4.1 Console</t>
  </si>
  <si>
    <t>La console ne génère pas de message d'avertissement (warning) ou d'erreur (error) qui aurait pu être gérés par le programme.</t>
  </si>
  <si>
    <t>4.2 Code asynchrone</t>
  </si>
  <si>
    <t>Le code asynchrone (Promise, Observable, Event) est géré adéquatement.</t>
  </si>
  <si>
    <t>4.3 Message d'erreur</t>
  </si>
  <si>
    <t>Le message d'erreur est précis et compréhensible par l'utilisateur moyen.</t>
  </si>
  <si>
    <t>5. Variables et constantes</t>
  </si>
  <si>
    <t>5.1 Groupement</t>
  </si>
  <si>
    <t>Les constantes sont regroupées ensemble en groupes logiques.</t>
  </si>
  <si>
    <t>Aucun groupement est fait
Les constantes dans quiz creation et tous les autres doivent être grouper ensemble dans un folder spécifique pour les const.
PlayAreaComponent? (Faudrait le refactor et grouper les constantes)
Faut aussi mettre les messages string, messages d'erreurs..etc que vous affichez dans des constantes pour faciliter  les modifications.</t>
  </si>
  <si>
    <t xml:space="preserve">Faut grouper les constantes dans un folder commun pour faciliter aux developpeurs le changement de ces valeurs et la reutilisabilité (Vous avez créer POP_UP_TIMEOUT deux fois alors que c'est la même valeur)
return this.gameService.username === 'Organisateur';
faut mettre ce string dans une constante
const NON_EXISTANT_INDEX = -1; ! </t>
  </si>
  <si>
    <t>5.2 Environnement</t>
  </si>
  <si>
    <t>Des variables d'environnements sont utilisées lorsque possible.</t>
  </si>
  <si>
    <t>5.3 Contexte d'utilisation</t>
  </si>
  <si>
    <t>La constante est utilisé dans un contexte lié à la logique d'affaire. (Exemple d'erreur: const DEUX = 2,  bonne utilisation: WAIT_TIME = 5000 )</t>
  </si>
  <si>
    <t xml:space="preserve">CREATED =201 -&gt; HTTP_STATUS_CODE_CREATED
</t>
  </si>
  <si>
    <t>6. Expressions booléennes</t>
  </si>
  <si>
    <t>6.1 Expression</t>
  </si>
  <si>
    <t>L'expression booléenne n'est pas comparée à true ou false. (Exemple d'erreur: x === true)</t>
  </si>
  <si>
    <t>answer-choice-card.component.ts: 41
quiz-validation.service.ts: 116, 117, 53, 57, 80, 107</t>
  </si>
  <si>
    <t>6.2 Logique négative</t>
  </si>
  <si>
    <t>L'expression booléenne évite la logique négative. (Exemple d'erreur:  if( !notFound(…) )</t>
  </si>
  <si>
    <t>6.3 Ternaire</t>
  </si>
  <si>
    <t>L'expression booléenne utilise un ternaire dans le bon scénario.</t>
  </si>
  <si>
    <t>quiz-validation.service.ts: 42</t>
  </si>
  <si>
    <t>room-code-prompt: 
this.isLocked = isLocked
validation-quiz-error-feedback.component.ts: 13</t>
  </si>
  <si>
    <t>6.4 Prédicats</t>
  </si>
  <si>
    <t>L'expression booléenne est simple.
L'expression booléenne utilise un ou des prédicats pour simplifier une condition complexe.</t>
  </si>
  <si>
    <t xml:space="preserve"> quiz-validation.service.ts: 86</t>
  </si>
  <si>
    <t>7. Qualité générale</t>
  </si>
  <si>
    <t>Rachad</t>
  </si>
  <si>
    <t>7.1 Langue</t>
  </si>
  <si>
    <t>La langue utilisée pour les variables, classes et fonctions est uniforme pour tout le code source.
La langue utilisée pour les commentaires doit être uniforme, mais peut être différente que la langue du code source.</t>
  </si>
  <si>
    <t>7.2 Commentaire</t>
  </si>
  <si>
    <t>Le commentaire est pertinent. (Pas de code mort commenté)</t>
  </si>
  <si>
    <t xml:space="preserve">Plus votre projet devient de plus en plus grand Faudrait  ajouter des commentaires pour documenter votre code </t>
  </si>
  <si>
    <t>7.3 Enum</t>
  </si>
  <si>
    <t>Le code utilise des enum lorsque c'est pertinent.</t>
  </si>
  <si>
    <t>Exporter QuestionType dans un folder pour les enums</t>
  </si>
  <si>
    <t>Good job pour les socket events</t>
  </si>
  <si>
    <t>7.4 Classe et interface</t>
  </si>
  <si>
    <t>Le code n'utilise pas d'objets anonymes JS et priorise les classes et les interfaces.</t>
  </si>
  <si>
    <t>7.5 Duplication</t>
  </si>
  <si>
    <t>Il n'y a pas de duplication de code.</t>
  </si>
  <si>
    <t>Quiz-creation-Page</t>
  </si>
  <si>
    <t xml:space="preserve">moveChoiceUp + moveChoicedown
</t>
  </si>
  <si>
    <t>7.6 ESLint</t>
  </si>
  <si>
    <t>Il n'y a pas de "eslint:disable" non justifiés dans le code.
L'utilisation limitée de eslint:disable est tolérée dans les fichiers de test (.spec.ts). (Exemple : nombres magiques)</t>
  </si>
  <si>
    <t xml:space="preserve">
 // eslint-disable-next-line @typescript-eslint/member-ordering
non justifié</t>
  </si>
  <si>
    <t>7.7 Complexité</t>
  </si>
  <si>
    <t>Le code minimise la complexité cyclomatique. (Exemple : plusieurs if/else ou boucles for imbriqués, opérations complexes, etc.)</t>
  </si>
  <si>
    <t>PlayAreaComponent: départ, buttonDetect
Creation des classes
question-list HTML</t>
  </si>
  <si>
    <t>7.7 Nomenclature des variables, classes et méthodes</t>
  </si>
  <si>
    <t>Les noms des variables, classes et méthodes sont précis et clairs.
Les noms respectent un format unique:  camelCase pour les variables et méthodes, SCREAMING_SNAKE_CASE pour les constantes, etc .
Les noms ne sont pas troncés excessivement. (Exemple: utiliser background au lieu de seulement bg).</t>
  </si>
  <si>
    <t xml:space="preserve"> 
buildJSONFile , fb-&gt; formBuilder
quizID, removeUserBySocketID , roomID, 
removeasyncFileRead + resolveasync ne repectent pas camelCase</t>
  </si>
  <si>
    <t>7.8 Performance</t>
  </si>
  <si>
    <t>Le logiciel a une performance acceptable.</t>
  </si>
  <si>
    <t>8. Gestion de versions</t>
  </si>
  <si>
    <t>8.1 TAG</t>
  </si>
  <si>
    <t>La branche de développement possède le bon tag. (sprint1, sprint2, sprint3)</t>
  </si>
  <si>
    <t>8.2 Commit</t>
  </si>
  <si>
    <t>Le commit a un message pertinent et descriptif.</t>
  </si>
  <si>
    <t>Il faut choisir une seule langue pour les commits.</t>
  </si>
  <si>
    <t>Bonne structure des noms de commits!</t>
  </si>
  <si>
    <t>8.3 Branches mortes</t>
  </si>
  <si>
    <t xml:space="preserve">Le projet ne contient pas de branches mortes (stale branch). Une branche est considérée comme morte si elle n'a pas de commit pendant plus de 3 semaines. </t>
  </si>
  <si>
    <t>8.4 Gitlab</t>
  </si>
  <si>
    <t>Des Merge Requests sont utilisées pour fusionner vers la branche de production.
Les Merge Requests sont approuvées par au moins un membre de l'équipe avant la fusion.
Les Issues sont mis à jour tout au long du projet.</t>
  </si>
  <si>
    <t>!4 non approuvée</t>
  </si>
  <si>
    <t>Faites attention à ne pas merge des requests dont l'un des pipelines fail (!18 et !20)</t>
  </si>
  <si>
    <t>8.5 Fichiers</t>
  </si>
  <si>
    <t>Le projet contient uniquement les fichiers nécessaires. (Exemple: pas de dossier node_modules ou coverage).</t>
  </si>
  <si>
    <t>Total QA sprint</t>
  </si>
  <si>
    <t>Note QA sprint</t>
  </si>
  <si>
    <t>Fonctionnalités</t>
  </si>
  <si>
    <t>Fonctionnalité</t>
  </si>
  <si>
    <t>Testé</t>
  </si>
  <si>
    <t>Note finale</t>
  </si>
  <si>
    <t>Vue initiale</t>
  </si>
  <si>
    <t>Vue d'administration</t>
  </si>
  <si>
    <t xml:space="preserve"> Ghali</t>
  </si>
  <si>
    <t>Importation accepte une liste de questions fausses</t>
  </si>
  <si>
    <t>Vue de création d'une partie</t>
  </si>
  <si>
    <t>Vue de jeu du joueur</t>
  </si>
  <si>
    <t>Création d'un jeu-questionnaire (QCM)</t>
  </si>
  <si>
    <t>Tester le jeu</t>
  </si>
  <si>
    <t>Note finale pour le sprint</t>
  </si>
  <si>
    <t>Attention : vos tests téléchargent un vrai fichier sur la machine du client</t>
  </si>
  <si>
    <t>Pénalités</t>
  </si>
  <si>
    <t>Crash</t>
  </si>
  <si>
    <t>Erreur de build</t>
  </si>
  <si>
    <t>Joindre une partie</t>
  </si>
  <si>
    <t xml:space="preserve">Rachad </t>
  </si>
  <si>
    <t>Bon travail!</t>
  </si>
  <si>
    <t>Vue d'attente des joueurs</t>
  </si>
  <si>
    <t>Vue de jeu de l'organisateur</t>
  </si>
  <si>
    <t>Bug : On peut lancer une partie sans aucun joueur</t>
  </si>
  <si>
    <t>Partie de jeu-questionnaire (QCM)</t>
  </si>
  <si>
    <t>Clavardage</t>
  </si>
  <si>
    <t>Bon sprint!</t>
  </si>
  <si>
    <t>Erreur de build  / déploiement erroné</t>
  </si>
  <si>
    <t>Anciennes fonctionnalités brisées</t>
  </si>
  <si>
    <t>Création d'un jeu-questionnaire (QRL)</t>
  </si>
  <si>
    <t>Partie de jeu-questionnaire (QRL)</t>
  </si>
  <si>
    <t>Compte à rebours intéractif</t>
  </si>
  <si>
    <t>Liste des joueurs intéractive</t>
  </si>
  <si>
    <t>Vue des résultats</t>
  </si>
  <si>
    <t>Historique</t>
  </si>
  <si>
    <t>Erreur de build / déploiement erroné</t>
  </si>
  <si>
    <t>Document d'Architecture</t>
  </si>
  <si>
    <t>Protocole de communication</t>
  </si>
  <si>
    <t>Historique des révisions</t>
  </si>
  <si>
    <t>1, 3, 4 : Rachad 
2: Ahmed</t>
  </si>
  <si>
    <t>1 Introduction /1</t>
  </si>
  <si>
    <t>- Comment ses diagrammes sont utilisées pour améliorer le projet ?
- Qu'est ce que chaque d'eux signifie ?
- Plus de détails nécessaires</t>
  </si>
  <si>
    <t>2 Vue des cas d'utilisation /8</t>
  </si>
  <si>
    <t>2 Communication client-serveur /7</t>
  </si>
  <si>
    <t xml:space="preserve">- Numeroter les CU
- Faut être uniforme dans la façon dont vous les nommez ( utiliser des verbes pour les titres, un seul language (FR ou anglais)
- Vos CU manquent des explications et des clarifications pour plusieurs CU.
- Utiliser UML pour indiquer la vue correspondante 
</t>
  </si>
  <si>
    <t>Intro : Metionner les frameworks utilisées est faux. On s'interesse seulement au protocole.  (-2)
WebSocket: Il faut mentionner que la communication bidirectionnel est nécessaire pour les fonctionnalités. (-0.5)
HTTP : Justification fausse. On ne peut pas dire que HTTP est un protocole à nature séquentielle, ni possède une une réponse à un moment indétermineé (-2)
Fonctionnalités non mentionnés : Création du jeu, joindre le jeu, commencer le jeu  fonctionnalités du sprint 3</t>
  </si>
  <si>
    <t>3 Vue des processus /8</t>
  </si>
  <si>
    <t>3 Description des paquets /12</t>
  </si>
  <si>
    <t>- Éviter les abréviations et expliquer vos composantes système : S, gm, qcp...
- Vous devez mieux identifier vos composantes du système.
- Vous ne devez pas inclure les services comme composantes du système.
- Aucune mention du stockage des données dans la base de données.
- Numérotez les processus par rapport au cas d'utilisation correspondant.
- Selon vos cas d'utilisation, il vous manque au moins 2 diagrammes de séquence encore. Les diagrammes ne sont pas en rapport avec les vues.
- Vos diagrammes comportent des processus sans vraiment de réponses du système.
- Diagramme de déroulement de partie non inclus.
- Vous devez inclure les cas d'échecs corretes dans vos processus, exemple téléversement d'un fichier JSON invalide</t>
  </si>
  <si>
    <r>
      <rPr>
        <b/>
        <sz val="12"/>
        <color rgb="FF000000"/>
        <rFont val="Calibri"/>
      </rPr>
      <t>HTTP</t>
    </r>
    <r>
      <rPr>
        <sz val="12"/>
        <color rgb="FF000000"/>
        <rFont val="Calibri"/>
      </rPr>
      <t xml:space="preserve">: 2/6
- Swagger n'est pas une réponse valide
- { erreur } n'est pas une réponse valide
- 500 n'est pas le code de retour pour un échec de requête 
- Language mélanger : erreur et error
- 401 ne peut pas signifier un succès de la requete
</t>
    </r>
    <r>
      <rPr>
        <b/>
        <sz val="12"/>
        <color rgb="FF000000"/>
        <rFont val="Calibri"/>
      </rPr>
      <t>WebSocket</t>
    </r>
    <r>
      <rPr>
        <sz val="12"/>
        <color rgb="FF000000"/>
        <rFont val="Calibri"/>
      </rPr>
      <t xml:space="preserve">: 5/6
- Séparer les évenements du client et du Serveur
- Prioriser l'utilisation des interfaces dans le docuements pour représenter les données de l’évènement. 
</t>
    </r>
  </si>
  <si>
    <t>4 Vue de déploiement /3</t>
  </si>
  <si>
    <t>- Votre diagramme n'est pas en UML
- MongoDbB Wire Protocol devrait être MongoDB driver
- WS n'est pas une protocol 
- Gitlab pages n'est pas votre client
- User PC n'est pas un component valide
- Votre Serveur, et votre Angular n'est pas un artifact
- index.html ? index.ts ?</t>
  </si>
  <si>
    <t>Forme /1</t>
  </si>
  <si>
    <t xml:space="preserve">Plus de travail est nécessaire pour améliorer la forme des interfaces. </t>
  </si>
  <si>
    <t>FOND (90%)</t>
  </si>
  <si>
    <t>FORME (10%)</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</si>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</sst>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24">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rgb="FF3F3F3F"/>
      <name val="Calibri"/>
      <scheme val="minor"/>
    </font>
    <font>
      <b/>
      <sz val="16"/>
      <color rgb="FF000000"/>
      <name val="Calibri"/>
      <family val="2"/>
      <charset val="1"/>
    </font>
    <font>
      <sz val="14"/>
      <color rgb="FF000000"/>
      <name val="Calibri"/>
      <family val="2"/>
    </font>
    <font>
      <b/>
      <sz val="12"/>
      <color rgb="FF000000"/>
      <name val="Calibri"/>
      <family val="2"/>
    </font>
    <font>
      <sz val="14"/>
      <color rgb="FF000000"/>
      <name val="Calibri"/>
      <family val="2"/>
      <charset val="1"/>
    </font>
    <font>
      <b/>
      <sz val="12"/>
      <color rgb="FF000000"/>
      <name val="Calibri"/>
      <family val="2"/>
      <charset val="1"/>
    </font>
    <font>
      <sz val="11"/>
      <color rgb="FF000000"/>
      <name val="Calibri"/>
    </font>
    <font>
      <b/>
      <sz val="11"/>
      <color rgb="FF000000"/>
      <name val="Calibri"/>
    </font>
    <font>
      <b/>
      <sz val="11"/>
      <color theme="1"/>
      <name val="Calibri"/>
    </font>
    <font>
      <b/>
      <sz val="18"/>
      <color theme="1"/>
      <name val="Calibri"/>
    </font>
    <font>
      <b/>
      <sz val="12"/>
      <color theme="1"/>
      <name val="Calibri"/>
      <charset val="1"/>
    </font>
    <font>
      <sz val="10"/>
      <color theme="1"/>
      <name val="Arial"/>
      <charset val="1"/>
    </font>
    <font>
      <sz val="12"/>
      <color theme="1"/>
      <name val="Calibri"/>
      <charset val="1"/>
    </font>
    <font>
      <b/>
      <sz val="11"/>
      <color rgb="FF000000"/>
      <name val="Calibri"/>
      <family val="2"/>
      <charset val="1"/>
    </font>
    <font>
      <b/>
      <sz val="12"/>
      <color rgb="FF000000"/>
      <name val="Calibri"/>
    </font>
    <font>
      <sz val="12"/>
      <color rgb="FF000000"/>
      <name val="Calibri"/>
    </font>
  </fonts>
  <fills count="29">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
      <patternFill patternType="solid">
        <fgColor rgb="FFE7E6E6"/>
        <bgColor indexed="64"/>
      </patternFill>
    </fill>
    <fill>
      <patternFill patternType="solid">
        <fgColor rgb="FFD9D9D9"/>
        <bgColor indexed="64"/>
      </patternFill>
    </fill>
    <fill>
      <patternFill patternType="solid">
        <fgColor rgb="FFCCCCCC"/>
        <bgColor indexed="64"/>
      </patternFill>
    </fill>
    <fill>
      <patternFill patternType="solid">
        <fgColor rgb="FFF3F3F3"/>
        <bgColor indexed="64"/>
      </patternFill>
    </fill>
    <fill>
      <patternFill patternType="solid">
        <fgColor rgb="FFFFFFFF"/>
        <bgColor indexed="64"/>
      </patternFill>
    </fill>
  </fills>
  <borders count="59">
    <border>
      <left/>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right style="medium">
        <color auto="1"/>
      </right>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style="thin">
        <color auto="1"/>
      </bottom>
      <diagonal/>
    </border>
    <border>
      <left/>
      <right style="medium">
        <color rgb="FF000000"/>
      </right>
      <top/>
      <bottom style="thin">
        <color auto="1"/>
      </bottom>
      <diagonal/>
    </border>
    <border>
      <left style="medium">
        <color rgb="FF000000"/>
      </left>
      <right/>
      <top style="thin">
        <color auto="1"/>
      </top>
      <bottom style="medium">
        <color rgb="FF000000"/>
      </bottom>
      <diagonal/>
    </border>
    <border>
      <left/>
      <right/>
      <top style="thin">
        <color auto="1"/>
      </top>
      <bottom style="medium">
        <color rgb="FF000000"/>
      </bottom>
      <diagonal/>
    </border>
    <border>
      <left/>
      <right style="medium">
        <color rgb="FF000000"/>
      </right>
      <top style="thin">
        <color auto="1"/>
      </top>
      <bottom style="medium">
        <color rgb="FF000000"/>
      </bottom>
      <diagonal/>
    </border>
    <border>
      <left style="medium">
        <color rgb="FF000000"/>
      </left>
      <right/>
      <top style="thin">
        <color auto="1"/>
      </top>
      <bottom style="thin">
        <color auto="1"/>
      </bottom>
      <diagonal/>
    </border>
    <border>
      <left/>
      <right style="medium">
        <color rgb="FF000000"/>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right/>
      <top/>
      <bottom style="thin">
        <color rgb="FFCCCCCC"/>
      </bottom>
      <diagonal/>
    </border>
  </borders>
  <cellStyleXfs count="7">
    <xf numFmtId="0" fontId="0" fillId="0" borderId="0"/>
    <xf numFmtId="9" fontId="4" fillId="0" borderId="0" applyBorder="0" applyProtection="0"/>
    <xf numFmtId="0" fontId="2" fillId="2" borderId="0" applyBorder="0" applyProtection="0"/>
    <xf numFmtId="0" fontId="8" fillId="3" borderId="23"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88">
    <xf numFmtId="0" fontId="0" fillId="0" borderId="0" xfId="0"/>
    <xf numFmtId="0" fontId="0" fillId="0" borderId="0" xfId="0" applyAlignment="1">
      <alignment wrapText="1"/>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3" fillId="0" borderId="0" xfId="0" applyFont="1"/>
    <xf numFmtId="0" fontId="9" fillId="0" borderId="0" xfId="0" applyFont="1"/>
    <xf numFmtId="0" fontId="0" fillId="0" borderId="0" xfId="0" applyAlignment="1">
      <alignment horizontal="left" wrapText="1"/>
    </xf>
    <xf numFmtId="0" fontId="3" fillId="0" borderId="2" xfId="0" applyFont="1" applyBorder="1" applyAlignment="1">
      <alignment horizontal="center" vertical="center" wrapText="1"/>
    </xf>
    <xf numFmtId="0" fontId="10" fillId="0" borderId="0" xfId="0" applyFont="1"/>
    <xf numFmtId="49" fontId="0" fillId="0" borderId="13" xfId="0" applyNumberFormat="1" applyBorder="1" applyAlignment="1">
      <alignment horizontal="left" vertical="center" wrapText="1"/>
    </xf>
    <xf numFmtId="0" fontId="3" fillId="8" borderId="21" xfId="0" applyFont="1" applyFill="1" applyBorder="1" applyAlignment="1">
      <alignment horizontal="center" vertical="center" wrapText="1"/>
    </xf>
    <xf numFmtId="0" fontId="3" fillId="8" borderId="22"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13" borderId="21"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9" borderId="15" xfId="0" applyFont="1" applyFill="1" applyBorder="1" applyAlignment="1">
      <alignment horizontal="left" vertical="center" wrapText="1"/>
    </xf>
    <xf numFmtId="0" fontId="3" fillId="8" borderId="15" xfId="0" applyFont="1" applyFill="1" applyBorder="1" applyAlignment="1">
      <alignment horizontal="left" vertical="center" wrapText="1"/>
    </xf>
    <xf numFmtId="0" fontId="3" fillId="13" borderId="11" xfId="0" applyFont="1" applyFill="1" applyBorder="1" applyAlignment="1">
      <alignment horizontal="left" vertical="center" wrapText="1"/>
    </xf>
    <xf numFmtId="49" fontId="0" fillId="0" borderId="29" xfId="0" applyNumberFormat="1" applyBorder="1" applyAlignment="1">
      <alignment horizontal="left" vertical="center" wrapText="1"/>
    </xf>
    <xf numFmtId="49" fontId="0" fillId="0" borderId="29" xfId="0" applyNumberFormat="1" applyBorder="1" applyAlignment="1">
      <alignment vertical="center" wrapText="1"/>
    </xf>
    <xf numFmtId="0" fontId="0" fillId="8" borderId="28" xfId="0" applyFill="1" applyBorder="1" applyAlignment="1">
      <alignment horizontal="center" vertical="center" wrapText="1"/>
    </xf>
    <xf numFmtId="0" fontId="0" fillId="8" borderId="37" xfId="0" applyFill="1" applyBorder="1" applyAlignment="1">
      <alignment horizontal="left" vertical="center" wrapText="1"/>
    </xf>
    <xf numFmtId="0" fontId="0" fillId="9" borderId="28" xfId="0" applyFill="1" applyBorder="1" applyAlignment="1">
      <alignment horizontal="center" vertical="center" wrapText="1"/>
    </xf>
    <xf numFmtId="0" fontId="0" fillId="9" borderId="37" xfId="0" applyFill="1" applyBorder="1" applyAlignment="1">
      <alignment horizontal="left" vertical="center" wrapText="1"/>
    </xf>
    <xf numFmtId="49" fontId="0" fillId="0" borderId="24" xfId="0" applyNumberFormat="1" applyBorder="1" applyAlignment="1">
      <alignment horizontal="left" vertical="center" wrapText="1"/>
    </xf>
    <xf numFmtId="0" fontId="11" fillId="0" borderId="0" xfId="0" applyFont="1"/>
    <xf numFmtId="49" fontId="0" fillId="0" borderId="24" xfId="0" applyNumberFormat="1" applyBorder="1" applyAlignment="1">
      <alignment vertical="center" wrapText="1"/>
    </xf>
    <xf numFmtId="0" fontId="0" fillId="10" borderId="28" xfId="0" applyFill="1" applyBorder="1" applyAlignment="1">
      <alignment horizontal="center" vertical="center" wrapText="1"/>
    </xf>
    <xf numFmtId="0" fontId="0" fillId="10" borderId="37" xfId="0" applyFill="1" applyBorder="1" applyAlignment="1">
      <alignment horizontal="left" vertical="center" wrapText="1"/>
    </xf>
    <xf numFmtId="49" fontId="0" fillId="8" borderId="8" xfId="0" applyNumberFormat="1" applyFill="1" applyBorder="1" applyAlignment="1">
      <alignment horizontal="center" vertical="center" wrapText="1"/>
    </xf>
    <xf numFmtId="49" fontId="0" fillId="9" borderId="8" xfId="0" applyNumberFormat="1" applyFill="1" applyBorder="1" applyAlignment="1">
      <alignment horizontal="center"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0" borderId="0" xfId="0" applyAlignment="1">
      <alignment horizontal="center" vertical="center"/>
    </xf>
    <xf numFmtId="0" fontId="3" fillId="0" borderId="0" xfId="0" applyFont="1" applyAlignment="1">
      <alignment horizontal="left" vertical="center" wrapText="1"/>
    </xf>
    <xf numFmtId="49" fontId="0" fillId="0" borderId="28" xfId="0" applyNumberFormat="1" applyBorder="1" applyAlignment="1">
      <alignment horizontal="left" vertical="center" wrapText="1"/>
    </xf>
    <xf numFmtId="0" fontId="12" fillId="0" borderId="0" xfId="0" applyFont="1"/>
    <xf numFmtId="0" fontId="13" fillId="0" borderId="0" xfId="0" applyFont="1"/>
    <xf numFmtId="0" fontId="12" fillId="16" borderId="17" xfId="0" applyFont="1" applyFill="1" applyBorder="1" applyAlignment="1">
      <alignment horizontal="left" vertical="center" wrapText="1"/>
    </xf>
    <xf numFmtId="0" fontId="0" fillId="16" borderId="18" xfId="0" applyFill="1" applyBorder="1" applyAlignment="1">
      <alignment vertical="center" wrapText="1"/>
    </xf>
    <xf numFmtId="0" fontId="13" fillId="8" borderId="10"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3" fillId="8" borderId="34"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26"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3" borderId="26" xfId="0" applyFont="1" applyFill="1" applyBorder="1" applyAlignment="1">
      <alignment horizontal="center" vertical="center" wrapText="1"/>
    </xf>
    <xf numFmtId="0" fontId="13" fillId="13" borderId="34" xfId="0" applyFont="1" applyFill="1" applyBorder="1" applyAlignment="1">
      <alignment horizontal="left" vertical="center" wrapText="1"/>
    </xf>
    <xf numFmtId="0" fontId="13" fillId="0" borderId="0" xfId="0" applyFont="1" applyAlignment="1">
      <alignment horizontal="center" vertical="center" wrapText="1"/>
    </xf>
    <xf numFmtId="0" fontId="13" fillId="8" borderId="9"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8" borderId="30" xfId="0" applyFont="1" applyFill="1" applyBorder="1" applyAlignment="1">
      <alignment horizontal="left" vertical="center" wrapText="1"/>
    </xf>
    <xf numFmtId="0" fontId="13" fillId="9" borderId="9" xfId="0" applyFont="1" applyFill="1" applyBorder="1" applyAlignment="1">
      <alignment horizontal="center" vertical="center" wrapText="1"/>
    </xf>
    <xf numFmtId="0" fontId="13" fillId="9" borderId="25" xfId="0" applyFont="1" applyFill="1" applyBorder="1" applyAlignment="1">
      <alignment horizontal="center" vertical="center" wrapText="1"/>
    </xf>
    <xf numFmtId="0" fontId="13" fillId="9" borderId="30" xfId="0" applyFont="1" applyFill="1" applyBorder="1" applyAlignment="1">
      <alignment horizontal="left" vertical="center" wrapText="1"/>
    </xf>
    <xf numFmtId="0" fontId="13" fillId="13" borderId="9" xfId="0" applyFont="1" applyFill="1" applyBorder="1" applyAlignment="1">
      <alignment horizontal="center" vertical="center" wrapText="1"/>
    </xf>
    <xf numFmtId="0" fontId="13" fillId="13" borderId="25" xfId="0" applyFont="1" applyFill="1" applyBorder="1" applyAlignment="1">
      <alignment horizontal="center" vertical="center" wrapText="1"/>
    </xf>
    <xf numFmtId="0" fontId="13" fillId="13" borderId="30" xfId="0" applyFont="1" applyFill="1" applyBorder="1" applyAlignment="1">
      <alignment horizontal="left" vertical="center" wrapText="1"/>
    </xf>
    <xf numFmtId="0" fontId="0" fillId="16" borderId="17" xfId="0" applyFill="1" applyBorder="1" applyAlignment="1">
      <alignment vertical="center" wrapText="1"/>
    </xf>
    <xf numFmtId="0" fontId="13" fillId="9" borderId="26" xfId="0" applyFont="1" applyFill="1" applyBorder="1" applyAlignment="1">
      <alignment horizontal="left" vertical="center" wrapText="1"/>
    </xf>
    <xf numFmtId="0" fontId="0" fillId="16" borderId="7" xfId="0" applyFill="1" applyBorder="1" applyAlignment="1">
      <alignment vertical="center"/>
    </xf>
    <xf numFmtId="49" fontId="13" fillId="8" borderId="10" xfId="0" applyNumberFormat="1" applyFont="1" applyFill="1" applyBorder="1" applyAlignment="1">
      <alignment horizontal="center" vertical="center" wrapText="1"/>
    </xf>
    <xf numFmtId="49" fontId="13" fillId="9" borderId="10" xfId="0" applyNumberFormat="1" applyFont="1" applyFill="1" applyBorder="1" applyAlignment="1">
      <alignment horizontal="center" vertical="center" wrapText="1"/>
    </xf>
    <xf numFmtId="49" fontId="13" fillId="8" borderId="9" xfId="0" applyNumberFormat="1" applyFont="1" applyFill="1" applyBorder="1" applyAlignment="1">
      <alignment horizontal="center" vertical="center" wrapText="1"/>
    </xf>
    <xf numFmtId="9" fontId="13" fillId="0" borderId="0" xfId="1" applyFont="1" applyAlignment="1">
      <alignment vertical="center" wrapText="1"/>
    </xf>
    <xf numFmtId="0" fontId="0" fillId="13" borderId="8" xfId="0" applyFill="1" applyBorder="1" applyAlignment="1">
      <alignment horizontal="center" vertical="center" wrapText="1"/>
    </xf>
    <xf numFmtId="0" fontId="0" fillId="15" borderId="28" xfId="0" applyFill="1" applyBorder="1" applyAlignment="1">
      <alignment horizontal="center" vertical="center" wrapText="1"/>
    </xf>
    <xf numFmtId="0" fontId="0" fillId="15" borderId="37" xfId="0" applyFill="1" applyBorder="1" applyAlignment="1">
      <alignment horizontal="left" vertical="center" wrapText="1"/>
    </xf>
    <xf numFmtId="0" fontId="0" fillId="13" borderId="14"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33" xfId="0" applyFill="1" applyBorder="1" applyAlignment="1">
      <alignment horizontal="left" vertical="center" wrapText="1"/>
    </xf>
    <xf numFmtId="0" fontId="0" fillId="8" borderId="35" xfId="0" applyFill="1" applyBorder="1" applyAlignment="1">
      <alignment horizontal="center" vertical="center" wrapText="1"/>
    </xf>
    <xf numFmtId="0" fontId="0" fillId="8" borderId="24" xfId="0" applyFill="1" applyBorder="1" applyAlignment="1">
      <alignment horizontal="center" vertical="center" wrapText="1"/>
    </xf>
    <xf numFmtId="0" fontId="0" fillId="8" borderId="36" xfId="0" applyFill="1" applyBorder="1" applyAlignment="1">
      <alignment horizontal="left" vertical="center" wrapText="1"/>
    </xf>
    <xf numFmtId="0" fontId="0" fillId="9" borderId="8" xfId="0" applyFill="1" applyBorder="1" applyAlignment="1">
      <alignment horizontal="center" vertical="center" wrapText="1"/>
    </xf>
    <xf numFmtId="0" fontId="0" fillId="8" borderId="14" xfId="0" applyFill="1" applyBorder="1" applyAlignment="1">
      <alignment horizontal="center" vertical="center" wrapText="1"/>
    </xf>
    <xf numFmtId="0" fontId="0" fillId="8" borderId="29" xfId="0" applyFill="1" applyBorder="1" applyAlignment="1">
      <alignment horizontal="center" vertical="center" wrapText="1"/>
    </xf>
    <xf numFmtId="0" fontId="0" fillId="8" borderId="33" xfId="0" applyFill="1" applyBorder="1" applyAlignment="1">
      <alignment horizontal="left" vertical="center" wrapText="1"/>
    </xf>
    <xf numFmtId="0" fontId="0" fillId="9" borderId="14" xfId="0" applyFill="1" applyBorder="1" applyAlignment="1">
      <alignment horizontal="center" vertical="center" wrapText="1"/>
    </xf>
    <xf numFmtId="0" fontId="0" fillId="9" borderId="29" xfId="0" applyFill="1" applyBorder="1" applyAlignment="1">
      <alignment horizontal="center" vertical="center" wrapText="1"/>
    </xf>
    <xf numFmtId="0" fontId="0" fillId="9" borderId="33" xfId="0" applyFill="1" applyBorder="1" applyAlignment="1">
      <alignment horizontal="left" vertical="center" wrapText="1"/>
    </xf>
    <xf numFmtId="0" fontId="0" fillId="9" borderId="35" xfId="0" applyFill="1" applyBorder="1" applyAlignment="1">
      <alignment horizontal="center" vertical="center" wrapText="1"/>
    </xf>
    <xf numFmtId="0" fontId="0" fillId="9" borderId="24" xfId="0" applyFill="1" applyBorder="1" applyAlignment="1">
      <alignment horizontal="center" vertical="center" wrapText="1"/>
    </xf>
    <xf numFmtId="0" fontId="0" fillId="9" borderId="36" xfId="0" applyFill="1" applyBorder="1" applyAlignment="1">
      <alignment horizontal="left" vertical="center" wrapText="1"/>
    </xf>
    <xf numFmtId="0" fontId="0" fillId="13" borderId="35" xfId="0" applyFill="1" applyBorder="1" applyAlignment="1">
      <alignment horizontal="center" vertical="center" wrapText="1"/>
    </xf>
    <xf numFmtId="0" fontId="0" fillId="15" borderId="24" xfId="0" applyFill="1" applyBorder="1" applyAlignment="1">
      <alignment horizontal="center" vertical="center" wrapText="1"/>
    </xf>
    <xf numFmtId="0" fontId="0" fillId="15" borderId="36" xfId="0" applyFill="1" applyBorder="1" applyAlignment="1">
      <alignment horizontal="left" vertical="center" wrapText="1"/>
    </xf>
    <xf numFmtId="0" fontId="0" fillId="9" borderId="24" xfId="0" applyFill="1" applyBorder="1" applyAlignment="1">
      <alignment horizontal="left" vertical="center" wrapText="1"/>
    </xf>
    <xf numFmtId="0" fontId="0" fillId="9" borderId="29" xfId="0" applyFill="1" applyBorder="1" applyAlignment="1">
      <alignment horizontal="left" vertical="center" wrapText="1"/>
    </xf>
    <xf numFmtId="0" fontId="0" fillId="8" borderId="8" xfId="0" applyFill="1" applyBorder="1" applyAlignment="1">
      <alignment horizontal="center" vertical="center" wrapText="1"/>
    </xf>
    <xf numFmtId="0" fontId="0" fillId="8" borderId="27" xfId="0" applyFill="1" applyBorder="1" applyAlignment="1">
      <alignment horizontal="center" vertical="center" wrapText="1"/>
    </xf>
    <xf numFmtId="0" fontId="0" fillId="9" borderId="27"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7" xfId="0" applyFill="1" applyBorder="1" applyAlignment="1">
      <alignment horizontal="left" vertical="center" wrapText="1"/>
    </xf>
    <xf numFmtId="0" fontId="0" fillId="9" borderId="3" xfId="0" applyFill="1" applyBorder="1" applyAlignment="1">
      <alignment horizontal="center" vertical="center" wrapText="1"/>
    </xf>
    <xf numFmtId="0" fontId="0" fillId="9" borderId="27" xfId="0" applyFill="1" applyBorder="1" applyAlignment="1">
      <alignment horizontal="left" vertical="center" wrapText="1"/>
    </xf>
    <xf numFmtId="0" fontId="0" fillId="13" borderId="3" xfId="0" applyFill="1" applyBorder="1" applyAlignment="1">
      <alignment horizontal="center" vertical="center" wrapText="1"/>
    </xf>
    <xf numFmtId="0" fontId="0" fillId="13" borderId="27" xfId="0" applyFill="1" applyBorder="1" applyAlignment="1">
      <alignment horizontal="center" vertical="center" wrapText="1"/>
    </xf>
    <xf numFmtId="0" fontId="0" fillId="13" borderId="38" xfId="0" applyFill="1" applyBorder="1" applyAlignment="1">
      <alignment horizontal="left" vertical="center" wrapText="1"/>
    </xf>
    <xf numFmtId="0" fontId="1" fillId="21" borderId="39" xfId="4" applyFill="1" applyBorder="1" applyAlignment="1">
      <alignment horizontal="center" vertical="center"/>
    </xf>
    <xf numFmtId="10" fontId="1" fillId="21" borderId="39" xfId="4" applyNumberFormat="1" applyFill="1" applyBorder="1" applyAlignment="1">
      <alignment horizontal="center" vertical="center"/>
    </xf>
    <xf numFmtId="0" fontId="0" fillId="21" borderId="39" xfId="0" applyFill="1" applyBorder="1"/>
    <xf numFmtId="1" fontId="0" fillId="21" borderId="39" xfId="0" applyNumberFormat="1" applyFill="1" applyBorder="1" applyAlignment="1">
      <alignment horizontal="center"/>
    </xf>
    <xf numFmtId="2" fontId="0" fillId="21" borderId="39" xfId="0" applyNumberFormat="1" applyFill="1" applyBorder="1" applyAlignment="1">
      <alignment horizontal="center"/>
    </xf>
    <xf numFmtId="0" fontId="1" fillId="22" borderId="39" xfId="5" applyFill="1" applyBorder="1" applyAlignment="1">
      <alignment horizontal="center" vertical="center"/>
    </xf>
    <xf numFmtId="10" fontId="1" fillId="22" borderId="39" xfId="5" applyNumberFormat="1" applyFill="1" applyBorder="1" applyAlignment="1">
      <alignment horizontal="center" vertical="center"/>
    </xf>
    <xf numFmtId="0" fontId="0" fillId="22" borderId="39" xfId="0" applyFill="1" applyBorder="1"/>
    <xf numFmtId="1" fontId="0" fillId="22" borderId="39" xfId="0" applyNumberFormat="1" applyFill="1" applyBorder="1" applyAlignment="1">
      <alignment horizontal="center"/>
    </xf>
    <xf numFmtId="2" fontId="0" fillId="22" borderId="39" xfId="0" applyNumberFormat="1" applyFill="1" applyBorder="1" applyAlignment="1">
      <alignment horizontal="center"/>
    </xf>
    <xf numFmtId="0" fontId="1" fillId="23" borderId="39" xfId="6" applyFill="1" applyBorder="1" applyAlignment="1">
      <alignment horizontal="center" vertical="center"/>
    </xf>
    <xf numFmtId="10" fontId="1" fillId="23" borderId="39" xfId="6" applyNumberFormat="1" applyFill="1" applyBorder="1" applyAlignment="1">
      <alignment horizontal="center" vertical="center"/>
    </xf>
    <xf numFmtId="0" fontId="0" fillId="23" borderId="39" xfId="0" applyFill="1" applyBorder="1"/>
    <xf numFmtId="1" fontId="0" fillId="23" borderId="39" xfId="0" applyNumberFormat="1" applyFill="1" applyBorder="1" applyAlignment="1">
      <alignment horizontal="center"/>
    </xf>
    <xf numFmtId="2" fontId="0" fillId="23" borderId="39" xfId="0" applyNumberFormat="1" applyFill="1" applyBorder="1" applyAlignment="1">
      <alignment horizontal="center"/>
    </xf>
    <xf numFmtId="0" fontId="0" fillId="7" borderId="39" xfId="0" applyFill="1" applyBorder="1" applyAlignment="1">
      <alignment horizontal="center"/>
    </xf>
    <xf numFmtId="10" fontId="0" fillId="7" borderId="39" xfId="0" applyNumberFormat="1" applyFill="1" applyBorder="1" applyAlignment="1">
      <alignment horizontal="center"/>
    </xf>
    <xf numFmtId="0" fontId="0" fillId="7" borderId="39" xfId="0" applyFill="1" applyBorder="1"/>
    <xf numFmtId="2" fontId="0" fillId="7" borderId="39" xfId="0" applyNumberFormat="1" applyFill="1" applyBorder="1" applyAlignment="1">
      <alignment horizontal="center"/>
    </xf>
    <xf numFmtId="0" fontId="14" fillId="24" borderId="40" xfId="3" applyFont="1" applyFill="1" applyBorder="1" applyAlignment="1">
      <alignment horizontal="center" vertical="center"/>
    </xf>
    <xf numFmtId="0" fontId="14" fillId="24" borderId="40" xfId="3" applyFont="1" applyFill="1" applyBorder="1" applyAlignment="1">
      <alignment horizontal="center" vertical="center" wrapText="1"/>
    </xf>
    <xf numFmtId="0" fontId="14" fillId="24" borderId="40" xfId="0" applyFont="1" applyFill="1" applyBorder="1" applyAlignment="1">
      <alignment horizontal="center"/>
    </xf>
    <xf numFmtId="0" fontId="14" fillId="24" borderId="40" xfId="0" applyFont="1" applyFill="1" applyBorder="1"/>
    <xf numFmtId="0" fontId="15" fillId="19" borderId="4" xfId="0" applyFont="1" applyFill="1" applyBorder="1" applyAlignment="1">
      <alignment horizontal="left" vertical="center" wrapText="1"/>
    </xf>
    <xf numFmtId="0" fontId="16" fillId="19" borderId="20" xfId="0" applyFont="1" applyFill="1" applyBorder="1" applyAlignment="1">
      <alignment horizontal="left" vertical="center"/>
    </xf>
    <xf numFmtId="0" fontId="15" fillId="19" borderId="5" xfId="0" applyFont="1" applyFill="1" applyBorder="1" applyAlignment="1">
      <alignment horizontal="left" vertical="center"/>
    </xf>
    <xf numFmtId="0" fontId="14" fillId="11" borderId="14" xfId="0" applyFont="1" applyFill="1" applyBorder="1" applyAlignment="1">
      <alignment horizontal="left" vertical="center"/>
    </xf>
    <xf numFmtId="0" fontId="14" fillId="11" borderId="29" xfId="0" applyFont="1" applyFill="1" applyBorder="1" applyAlignment="1">
      <alignment horizontal="left" vertical="center"/>
    </xf>
    <xf numFmtId="0" fontId="14" fillId="11" borderId="33" xfId="0" applyFont="1" applyFill="1" applyBorder="1" applyAlignment="1">
      <alignment horizontal="left" vertical="center"/>
    </xf>
    <xf numFmtId="0" fontId="14" fillId="19" borderId="14" xfId="0" applyFont="1" applyFill="1" applyBorder="1" applyAlignment="1">
      <alignment horizontal="left" vertical="center"/>
    </xf>
    <xf numFmtId="0" fontId="14" fillId="19" borderId="29" xfId="0" applyFont="1" applyFill="1" applyBorder="1" applyAlignment="1">
      <alignment horizontal="left" vertical="center"/>
    </xf>
    <xf numFmtId="0" fontId="14" fillId="19" borderId="33" xfId="0" applyFont="1" applyFill="1" applyBorder="1" applyAlignment="1">
      <alignment horizontal="left" vertical="center"/>
    </xf>
    <xf numFmtId="0" fontId="16" fillId="11" borderId="48" xfId="0" applyFont="1" applyFill="1" applyBorder="1" applyAlignment="1">
      <alignment horizontal="left" vertical="center"/>
    </xf>
    <xf numFmtId="0" fontId="16" fillId="11" borderId="49" xfId="0" applyFont="1" applyFill="1" applyBorder="1" applyAlignment="1">
      <alignment horizontal="left" vertical="center"/>
    </xf>
    <xf numFmtId="10" fontId="16" fillId="11" borderId="49" xfId="0" applyNumberFormat="1" applyFont="1" applyFill="1" applyBorder="1" applyAlignment="1">
      <alignment horizontal="left" vertical="center"/>
    </xf>
    <xf numFmtId="0" fontId="14" fillId="11" borderId="50" xfId="0" applyFont="1" applyFill="1" applyBorder="1" applyAlignment="1">
      <alignment horizontal="left" vertical="center"/>
    </xf>
    <xf numFmtId="0" fontId="16" fillId="11" borderId="51" xfId="0" applyFont="1" applyFill="1" applyBorder="1" applyAlignment="1">
      <alignment horizontal="left" vertical="center"/>
    </xf>
    <xf numFmtId="0" fontId="16" fillId="11" borderId="52" xfId="0" applyFont="1" applyFill="1" applyBorder="1" applyAlignment="1">
      <alignment horizontal="left" vertical="center"/>
    </xf>
    <xf numFmtId="10" fontId="16" fillId="11" borderId="52" xfId="0" applyNumberFormat="1" applyFont="1" applyFill="1" applyBorder="1" applyAlignment="1">
      <alignment horizontal="left" vertical="center"/>
    </xf>
    <xf numFmtId="0" fontId="15" fillId="11" borderId="53" xfId="0" applyFont="1" applyFill="1" applyBorder="1" applyAlignment="1">
      <alignment horizontal="left" vertical="center"/>
    </xf>
    <xf numFmtId="0" fontId="14" fillId="19" borderId="41" xfId="0" applyFont="1" applyFill="1" applyBorder="1" applyAlignment="1">
      <alignment horizontal="left" vertical="center"/>
    </xf>
    <xf numFmtId="0" fontId="14" fillId="19" borderId="24" xfId="0" applyFont="1" applyFill="1" applyBorder="1" applyAlignment="1">
      <alignment horizontal="left"/>
    </xf>
    <xf numFmtId="1" fontId="14" fillId="19" borderId="24" xfId="0" applyNumberFormat="1" applyFont="1" applyFill="1" applyBorder="1" applyAlignment="1">
      <alignment horizontal="left"/>
    </xf>
    <xf numFmtId="0" fontId="14" fillId="19" borderId="42" xfId="0" applyFont="1" applyFill="1" applyBorder="1" applyAlignment="1">
      <alignment horizontal="left"/>
    </xf>
    <xf numFmtId="0" fontId="14" fillId="11" borderId="43" xfId="0" applyFont="1" applyFill="1" applyBorder="1" applyAlignment="1">
      <alignment horizontal="left" vertical="center"/>
    </xf>
    <xf numFmtId="0" fontId="14" fillId="11" borderId="44" xfId="0" applyFont="1" applyFill="1" applyBorder="1" applyAlignment="1">
      <alignment horizontal="left"/>
    </xf>
    <xf numFmtId="1" fontId="14" fillId="11" borderId="44" xfId="0" applyNumberFormat="1" applyFont="1" applyFill="1" applyBorder="1" applyAlignment="1">
      <alignment horizontal="left"/>
    </xf>
    <xf numFmtId="0" fontId="14" fillId="11" borderId="45" xfId="0" applyFont="1" applyFill="1" applyBorder="1" applyAlignment="1">
      <alignment horizontal="left"/>
    </xf>
    <xf numFmtId="0" fontId="15" fillId="20" borderId="4" xfId="0" applyFont="1" applyFill="1" applyBorder="1" applyAlignment="1">
      <alignment horizontal="left" vertical="center" wrapText="1"/>
    </xf>
    <xf numFmtId="0" fontId="15" fillId="20" borderId="20" xfId="0" applyFont="1" applyFill="1" applyBorder="1" applyAlignment="1">
      <alignment horizontal="left" vertical="center" wrapText="1"/>
    </xf>
    <xf numFmtId="0" fontId="15" fillId="20" borderId="5" xfId="0" applyFont="1" applyFill="1" applyBorder="1" applyAlignment="1">
      <alignment horizontal="left" vertical="center"/>
    </xf>
    <xf numFmtId="0" fontId="14" fillId="12" borderId="14" xfId="0" applyFont="1" applyFill="1" applyBorder="1" applyAlignment="1">
      <alignment horizontal="left" vertical="center" wrapText="1"/>
    </xf>
    <xf numFmtId="0" fontId="14" fillId="12" borderId="29" xfId="0" applyFont="1" applyFill="1" applyBorder="1" applyAlignment="1">
      <alignment horizontal="left" vertical="center" wrapText="1"/>
    </xf>
    <xf numFmtId="0" fontId="14" fillId="12" borderId="33" xfId="0" applyFont="1" applyFill="1" applyBorder="1" applyAlignment="1">
      <alignment horizontal="left" vertical="center"/>
    </xf>
    <xf numFmtId="0" fontId="14" fillId="20" borderId="14" xfId="0" applyFont="1" applyFill="1" applyBorder="1" applyAlignment="1">
      <alignment horizontal="left" vertical="center" wrapText="1"/>
    </xf>
    <xf numFmtId="0" fontId="14" fillId="20" borderId="29" xfId="0" applyFont="1" applyFill="1" applyBorder="1" applyAlignment="1">
      <alignment horizontal="left" vertical="center" wrapText="1"/>
    </xf>
    <xf numFmtId="0" fontId="14" fillId="20" borderId="33" xfId="0" applyFont="1" applyFill="1" applyBorder="1" applyAlignment="1">
      <alignment horizontal="left" vertical="center"/>
    </xf>
    <xf numFmtId="0" fontId="16" fillId="12" borderId="48" xfId="0" applyFont="1" applyFill="1" applyBorder="1" applyAlignment="1">
      <alignment horizontal="left" vertical="center" wrapText="1"/>
    </xf>
    <xf numFmtId="0" fontId="16" fillId="12" borderId="49" xfId="0" applyFont="1" applyFill="1" applyBorder="1" applyAlignment="1">
      <alignment horizontal="left" vertical="center" wrapText="1"/>
    </xf>
    <xf numFmtId="10" fontId="16" fillId="12" borderId="49" xfId="1" applyNumberFormat="1" applyFont="1" applyFill="1" applyBorder="1" applyAlignment="1">
      <alignment horizontal="left" vertical="center" wrapText="1"/>
    </xf>
    <xf numFmtId="0" fontId="16" fillId="12" borderId="50" xfId="0" applyFont="1" applyFill="1" applyBorder="1" applyAlignment="1">
      <alignment horizontal="left" vertical="center"/>
    </xf>
    <xf numFmtId="0" fontId="16" fillId="12" borderId="51" xfId="0" applyFont="1" applyFill="1" applyBorder="1" applyAlignment="1">
      <alignment horizontal="left" vertical="center" wrapText="1"/>
    </xf>
    <xf numFmtId="0" fontId="16" fillId="12" borderId="52" xfId="0" applyFont="1" applyFill="1" applyBorder="1" applyAlignment="1">
      <alignment horizontal="left" vertical="center" wrapText="1"/>
    </xf>
    <xf numFmtId="10" fontId="16" fillId="12" borderId="52" xfId="1" applyNumberFormat="1" applyFont="1" applyFill="1" applyBorder="1" applyAlignment="1">
      <alignment horizontal="left" vertical="center" wrapText="1"/>
    </xf>
    <xf numFmtId="0" fontId="16" fillId="12" borderId="53" xfId="0" applyFont="1" applyFill="1" applyBorder="1" applyAlignment="1">
      <alignment horizontal="left" vertical="center"/>
    </xf>
    <xf numFmtId="0" fontId="14" fillId="20" borderId="41" xfId="0" applyFont="1" applyFill="1" applyBorder="1" applyAlignment="1">
      <alignment horizontal="left" vertical="center" wrapText="1"/>
    </xf>
    <xf numFmtId="0" fontId="14" fillId="20" borderId="24" xfId="0" applyFont="1" applyFill="1" applyBorder="1" applyAlignment="1">
      <alignment horizontal="left"/>
    </xf>
    <xf numFmtId="1" fontId="14" fillId="20" borderId="24" xfId="0" applyNumberFormat="1" applyFont="1" applyFill="1" applyBorder="1" applyAlignment="1">
      <alignment horizontal="left" vertical="center" wrapText="1"/>
    </xf>
    <xf numFmtId="0" fontId="14" fillId="20" borderId="42" xfId="0" applyFont="1" applyFill="1" applyBorder="1" applyAlignment="1">
      <alignment horizontal="left"/>
    </xf>
    <xf numFmtId="0" fontId="14" fillId="12" borderId="46" xfId="0" applyFont="1" applyFill="1" applyBorder="1" applyAlignment="1">
      <alignment horizontal="left" vertical="center" wrapText="1"/>
    </xf>
    <xf numFmtId="0" fontId="14" fillId="12" borderId="29" xfId="0" applyFont="1" applyFill="1" applyBorder="1" applyAlignment="1">
      <alignment horizontal="left"/>
    </xf>
    <xf numFmtId="1" fontId="14" fillId="12" borderId="29" xfId="0" applyNumberFormat="1" applyFont="1" applyFill="1" applyBorder="1" applyAlignment="1">
      <alignment horizontal="left"/>
    </xf>
    <xf numFmtId="0" fontId="14" fillId="12" borderId="47" xfId="0" applyFont="1" applyFill="1" applyBorder="1" applyAlignment="1">
      <alignment horizontal="left"/>
    </xf>
    <xf numFmtId="0" fontId="14" fillId="20" borderId="43" xfId="0" applyFont="1" applyFill="1" applyBorder="1" applyAlignment="1">
      <alignment horizontal="left" vertical="center" wrapText="1"/>
    </xf>
    <xf numFmtId="0" fontId="14" fillId="20" borderId="44" xfId="0" applyFont="1" applyFill="1" applyBorder="1" applyAlignment="1">
      <alignment horizontal="left"/>
    </xf>
    <xf numFmtId="1" fontId="14" fillId="20" borderId="44" xfId="0" applyNumberFormat="1" applyFont="1" applyFill="1" applyBorder="1" applyAlignment="1">
      <alignment horizontal="left" vertical="center"/>
    </xf>
    <xf numFmtId="0" fontId="14" fillId="20" borderId="45" xfId="0" applyFont="1" applyFill="1" applyBorder="1" applyAlignment="1">
      <alignment horizontal="left"/>
    </xf>
    <xf numFmtId="0" fontId="16" fillId="18" borderId="4" xfId="0" applyFont="1" applyFill="1" applyBorder="1" applyAlignment="1">
      <alignment horizontal="left" vertical="center"/>
    </xf>
    <xf numFmtId="0" fontId="16" fillId="18" borderId="20" xfId="0" applyFont="1" applyFill="1" applyBorder="1" applyAlignment="1">
      <alignment horizontal="left" vertical="center"/>
    </xf>
    <xf numFmtId="0" fontId="15" fillId="18" borderId="5" xfId="0" applyFont="1" applyFill="1" applyBorder="1" applyAlignment="1">
      <alignment horizontal="left" vertical="center"/>
    </xf>
    <xf numFmtId="0" fontId="14" fillId="14" borderId="14" xfId="0" applyFont="1" applyFill="1" applyBorder="1" applyAlignment="1">
      <alignment horizontal="left" vertical="center"/>
    </xf>
    <xf numFmtId="0" fontId="14" fillId="14" borderId="29" xfId="0" applyFont="1" applyFill="1" applyBorder="1" applyAlignment="1">
      <alignment horizontal="left" vertical="center"/>
    </xf>
    <xf numFmtId="0" fontId="14" fillId="14" borderId="33" xfId="0" applyFont="1" applyFill="1" applyBorder="1" applyAlignment="1">
      <alignment horizontal="left" vertical="center"/>
    </xf>
    <xf numFmtId="0" fontId="14" fillId="18" borderId="14" xfId="0" applyFont="1" applyFill="1" applyBorder="1" applyAlignment="1">
      <alignment horizontal="left" vertical="center"/>
    </xf>
    <xf numFmtId="0" fontId="14" fillId="18" borderId="29" xfId="0" applyFont="1" applyFill="1" applyBorder="1" applyAlignment="1">
      <alignment horizontal="left" vertical="center"/>
    </xf>
    <xf numFmtId="0" fontId="14" fillId="18" borderId="33" xfId="0" applyFont="1" applyFill="1" applyBorder="1" applyAlignment="1">
      <alignment horizontal="left" vertical="center"/>
    </xf>
    <xf numFmtId="0" fontId="16" fillId="14" borderId="48" xfId="0" applyFont="1" applyFill="1" applyBorder="1" applyAlignment="1">
      <alignment horizontal="left" vertical="center"/>
    </xf>
    <xf numFmtId="0" fontId="16" fillId="14" borderId="49" xfId="0" applyFont="1" applyFill="1" applyBorder="1" applyAlignment="1">
      <alignment horizontal="left" vertical="center"/>
    </xf>
    <xf numFmtId="10" fontId="16" fillId="14" borderId="49" xfId="1" applyNumberFormat="1" applyFont="1" applyFill="1" applyBorder="1" applyAlignment="1">
      <alignment horizontal="left" vertical="center"/>
    </xf>
    <xf numFmtId="0" fontId="14" fillId="14" borderId="50" xfId="0" applyFont="1" applyFill="1" applyBorder="1" applyAlignment="1">
      <alignment horizontal="left" vertical="center"/>
    </xf>
    <xf numFmtId="0" fontId="16" fillId="14" borderId="51" xfId="0" applyFont="1" applyFill="1" applyBorder="1" applyAlignment="1">
      <alignment horizontal="left" vertical="center"/>
    </xf>
    <xf numFmtId="0" fontId="16" fillId="14" borderId="52" xfId="0" applyFont="1" applyFill="1" applyBorder="1" applyAlignment="1">
      <alignment horizontal="left" vertical="center"/>
    </xf>
    <xf numFmtId="10" fontId="16" fillId="14" borderId="52" xfId="1" applyNumberFormat="1" applyFont="1" applyFill="1" applyBorder="1" applyAlignment="1">
      <alignment horizontal="left" vertical="center"/>
    </xf>
    <xf numFmtId="0" fontId="15" fillId="14" borderId="53" xfId="0" applyFont="1" applyFill="1" applyBorder="1" applyAlignment="1">
      <alignment horizontal="left" vertical="center"/>
    </xf>
    <xf numFmtId="0" fontId="14" fillId="18" borderId="41" xfId="0" applyFont="1" applyFill="1" applyBorder="1" applyAlignment="1">
      <alignment horizontal="left" vertical="center"/>
    </xf>
    <xf numFmtId="0" fontId="14" fillId="18" borderId="24" xfId="0" applyFont="1" applyFill="1" applyBorder="1" applyAlignment="1">
      <alignment horizontal="left"/>
    </xf>
    <xf numFmtId="1" fontId="14" fillId="18" borderId="24" xfId="0" applyNumberFormat="1" applyFont="1" applyFill="1" applyBorder="1" applyAlignment="1">
      <alignment horizontal="left"/>
    </xf>
    <xf numFmtId="0" fontId="14" fillId="18" borderId="42" xfId="0" applyFont="1" applyFill="1" applyBorder="1" applyAlignment="1">
      <alignment horizontal="left"/>
    </xf>
    <xf numFmtId="0" fontId="14" fillId="14" borderId="46" xfId="0" applyFont="1" applyFill="1" applyBorder="1" applyAlignment="1">
      <alignment horizontal="left" vertical="center"/>
    </xf>
    <xf numFmtId="0" fontId="14" fillId="14" borderId="29" xfId="0" applyFont="1" applyFill="1" applyBorder="1" applyAlignment="1">
      <alignment horizontal="left"/>
    </xf>
    <xf numFmtId="1" fontId="14" fillId="14" borderId="29" xfId="0" applyNumberFormat="1" applyFont="1" applyFill="1" applyBorder="1" applyAlignment="1">
      <alignment horizontal="left"/>
    </xf>
    <xf numFmtId="0" fontId="14" fillId="14" borderId="47" xfId="0" applyFont="1" applyFill="1" applyBorder="1" applyAlignment="1">
      <alignment horizontal="left"/>
    </xf>
    <xf numFmtId="0" fontId="14" fillId="18" borderId="43" xfId="0" applyFont="1" applyFill="1" applyBorder="1" applyAlignment="1">
      <alignment horizontal="left" vertical="center"/>
    </xf>
    <xf numFmtId="0" fontId="14" fillId="18" borderId="44" xfId="0" applyFont="1" applyFill="1" applyBorder="1" applyAlignment="1">
      <alignment horizontal="left"/>
    </xf>
    <xf numFmtId="1" fontId="14" fillId="18" borderId="44" xfId="0" applyNumberFormat="1" applyFont="1" applyFill="1" applyBorder="1" applyAlignment="1">
      <alignment horizontal="left" vertical="center"/>
    </xf>
    <xf numFmtId="0" fontId="14" fillId="18" borderId="45" xfId="0" applyFont="1" applyFill="1" applyBorder="1" applyAlignment="1">
      <alignment horizontal="left"/>
    </xf>
    <xf numFmtId="0" fontId="0" fillId="10" borderId="8" xfId="0" applyFill="1" applyBorder="1" applyAlignment="1">
      <alignment horizontal="center" vertical="center" wrapText="1"/>
    </xf>
    <xf numFmtId="0" fontId="12" fillId="16" borderId="17" xfId="0" applyFont="1" applyFill="1" applyBorder="1" applyAlignment="1">
      <alignment vertical="center"/>
    </xf>
    <xf numFmtId="0" fontId="0" fillId="11" borderId="29" xfId="0" applyFill="1" applyBorder="1" applyAlignment="1">
      <alignment horizontal="left" vertical="center"/>
    </xf>
    <xf numFmtId="0" fontId="14" fillId="20" borderId="33" xfId="0" applyFont="1" applyFill="1" applyBorder="1" applyAlignment="1">
      <alignment horizontal="left" vertical="center" wrapText="1"/>
    </xf>
    <xf numFmtId="0" fontId="18" fillId="0" borderId="54" xfId="0" applyFont="1" applyBorder="1" applyAlignment="1">
      <alignment wrapText="1" readingOrder="1"/>
    </xf>
    <xf numFmtId="0" fontId="18" fillId="25" borderId="54" xfId="0" applyFont="1" applyFill="1" applyBorder="1" applyAlignment="1">
      <alignment wrapText="1" readingOrder="1"/>
    </xf>
    <xf numFmtId="0" fontId="19" fillId="0" borderId="54" xfId="0" applyFont="1" applyBorder="1" applyAlignment="1">
      <alignment readingOrder="1"/>
    </xf>
    <xf numFmtId="0" fontId="18" fillId="26" borderId="54" xfId="0" applyFont="1" applyFill="1" applyBorder="1" applyAlignment="1">
      <alignment wrapText="1" readingOrder="1"/>
    </xf>
    <xf numFmtId="0" fontId="18" fillId="27" borderId="54" xfId="0" applyFont="1" applyFill="1" applyBorder="1" applyAlignment="1">
      <alignment wrapText="1" readingOrder="1"/>
    </xf>
    <xf numFmtId="0" fontId="18" fillId="27" borderId="55" xfId="0" applyFont="1" applyFill="1" applyBorder="1" applyAlignment="1">
      <alignment wrapText="1" readingOrder="1"/>
    </xf>
    <xf numFmtId="0" fontId="20" fillId="0" borderId="56" xfId="0" applyFont="1" applyBorder="1" applyAlignment="1">
      <alignment horizontal="left" vertical="top" wrapText="1" readingOrder="1"/>
    </xf>
    <xf numFmtId="0" fontId="18" fillId="25" borderId="56" xfId="0" applyFont="1" applyFill="1" applyBorder="1" applyAlignment="1">
      <alignment wrapText="1" readingOrder="1"/>
    </xf>
    <xf numFmtId="0" fontId="20" fillId="0" borderId="54" xfId="0" applyFont="1" applyBorder="1" applyAlignment="1">
      <alignment vertical="top" wrapText="1" readingOrder="1"/>
    </xf>
    <xf numFmtId="0" fontId="18" fillId="27" borderId="56" xfId="0" applyFont="1" applyFill="1" applyBorder="1" applyAlignment="1">
      <alignment wrapText="1" readingOrder="1"/>
    </xf>
    <xf numFmtId="10" fontId="19" fillId="27" borderId="57" xfId="0" applyNumberFormat="1" applyFont="1" applyFill="1" applyBorder="1" applyAlignment="1">
      <alignment readingOrder="1"/>
    </xf>
    <xf numFmtId="0" fontId="18" fillId="26" borderId="56" xfId="0" applyFont="1" applyFill="1" applyBorder="1" applyAlignment="1">
      <alignment wrapText="1" readingOrder="1"/>
    </xf>
    <xf numFmtId="0" fontId="21" fillId="0" borderId="0" xfId="0" applyFont="1" applyAlignment="1">
      <alignment horizontal="center" vertical="center"/>
    </xf>
    <xf numFmtId="0" fontId="14" fillId="14" borderId="33" xfId="0" applyFont="1" applyFill="1" applyBorder="1" applyAlignment="1">
      <alignment horizontal="left" vertical="center" wrapText="1"/>
    </xf>
    <xf numFmtId="0" fontId="20" fillId="28" borderId="56" xfId="0" applyFont="1" applyFill="1" applyBorder="1" applyAlignment="1">
      <alignment wrapText="1" readingOrder="1"/>
    </xf>
    <xf numFmtId="164" fontId="0" fillId="8" borderId="33" xfId="0" applyNumberFormat="1" applyFill="1" applyBorder="1" applyAlignment="1">
      <alignment horizontal="left" vertical="center" wrapText="1"/>
    </xf>
    <xf numFmtId="0" fontId="20" fillId="28" borderId="56" xfId="0" applyFont="1" applyFill="1" applyBorder="1" applyAlignment="1">
      <alignment horizontal="left" vertical="top" wrapText="1" readingOrder="1"/>
    </xf>
    <xf numFmtId="0" fontId="23" fillId="0" borderId="54" xfId="0" applyFont="1" applyBorder="1" applyAlignment="1">
      <alignment horizontal="left" vertical="top" wrapText="1" readingOrder="1"/>
    </xf>
    <xf numFmtId="0" fontId="0" fillId="16" borderId="7" xfId="0" applyFill="1" applyBorder="1" applyAlignment="1">
      <alignment horizontal="center" vertical="center"/>
    </xf>
    <xf numFmtId="0" fontId="0" fillId="16" borderId="17" xfId="0" applyFill="1" applyBorder="1" applyAlignment="1">
      <alignment horizontal="center" vertical="center"/>
    </xf>
    <xf numFmtId="49" fontId="13" fillId="0" borderId="12" xfId="0" applyNumberFormat="1" applyFont="1" applyBorder="1" applyAlignment="1">
      <alignment horizontal="right" vertical="center" wrapText="1"/>
    </xf>
    <xf numFmtId="49" fontId="13" fillId="0" borderId="25" xfId="0" applyNumberFormat="1" applyFont="1" applyBorder="1" applyAlignment="1">
      <alignment horizontal="right" vertical="center" wrapText="1"/>
    </xf>
    <xf numFmtId="0" fontId="12" fillId="17" borderId="7" xfId="0" applyFont="1" applyFill="1" applyBorder="1" applyAlignment="1">
      <alignment horizontal="left" vertical="center" wrapText="1"/>
    </xf>
    <xf numFmtId="0" fontId="12" fillId="17" borderId="17" xfId="0" applyFont="1" applyFill="1" applyBorder="1" applyAlignment="1">
      <alignment horizontal="left" vertical="center" wrapText="1"/>
    </xf>
    <xf numFmtId="0" fontId="12" fillId="17" borderId="18" xfId="0" applyFont="1" applyFill="1" applyBorder="1" applyAlignment="1">
      <alignment horizontal="left" vertical="center" wrapText="1"/>
    </xf>
    <xf numFmtId="0" fontId="12" fillId="16" borderId="17" xfId="0" applyFont="1" applyFill="1" applyBorder="1" applyAlignment="1">
      <alignment horizontal="left" vertical="center" wrapText="1"/>
    </xf>
    <xf numFmtId="0" fontId="0" fillId="0" borderId="8" xfId="0" applyBorder="1" applyAlignment="1">
      <alignment horizontal="right" vertical="center" wrapText="1"/>
    </xf>
    <xf numFmtId="0" fontId="0" fillId="0" borderId="28" xfId="0" applyBorder="1" applyAlignment="1">
      <alignment horizontal="right" vertical="center" wrapText="1"/>
    </xf>
    <xf numFmtId="0" fontId="13" fillId="0" borderId="10" xfId="0" applyFont="1" applyBorder="1" applyAlignment="1">
      <alignment horizontal="right" vertical="center" wrapText="1"/>
    </xf>
    <xf numFmtId="0" fontId="13" fillId="0" borderId="26" xfId="0" applyFont="1" applyBorder="1" applyAlignment="1">
      <alignment horizontal="right" vertical="center" wrapText="1"/>
    </xf>
    <xf numFmtId="9" fontId="13" fillId="8" borderId="10" xfId="1" applyFont="1" applyFill="1" applyBorder="1" applyAlignment="1">
      <alignment horizontal="center" vertical="center" wrapText="1"/>
    </xf>
    <xf numFmtId="9" fontId="13" fillId="8" borderId="26" xfId="1" applyFont="1" applyFill="1" applyBorder="1" applyAlignment="1">
      <alignment horizontal="center" vertical="center" wrapText="1"/>
    </xf>
    <xf numFmtId="9" fontId="13" fillId="8" borderId="34" xfId="1" applyFont="1" applyFill="1" applyBorder="1" applyAlignment="1">
      <alignment horizontal="center" vertical="center" wrapText="1"/>
    </xf>
    <xf numFmtId="9" fontId="13" fillId="9" borderId="10" xfId="1" applyFont="1" applyFill="1" applyBorder="1" applyAlignment="1">
      <alignment horizontal="center" vertical="center" wrapText="1"/>
    </xf>
    <xf numFmtId="9" fontId="13" fillId="9" borderId="26" xfId="1" applyFont="1" applyFill="1" applyBorder="1" applyAlignment="1">
      <alignment horizontal="center" vertical="center" wrapText="1"/>
    </xf>
    <xf numFmtId="9" fontId="13" fillId="9" borderId="34" xfId="1" applyFont="1" applyFill="1" applyBorder="1" applyAlignment="1">
      <alignment horizontal="center" vertical="center" wrapText="1"/>
    </xf>
    <xf numFmtId="9" fontId="13" fillId="10" borderId="10" xfId="1" applyFont="1" applyFill="1" applyBorder="1" applyAlignment="1">
      <alignment horizontal="center" vertical="center" wrapText="1"/>
    </xf>
    <xf numFmtId="9" fontId="13" fillId="10" borderId="26" xfId="1" applyFont="1" applyFill="1" applyBorder="1" applyAlignment="1">
      <alignment horizontal="center" vertical="center" wrapText="1"/>
    </xf>
    <xf numFmtId="9" fontId="13" fillId="10" borderId="34" xfId="1" applyFont="1" applyFill="1" applyBorder="1" applyAlignment="1">
      <alignment horizontal="center" vertical="center" wrapText="1"/>
    </xf>
    <xf numFmtId="49" fontId="13" fillId="0" borderId="10" xfId="0" applyNumberFormat="1" applyFont="1" applyBorder="1" applyAlignment="1">
      <alignment horizontal="right" vertical="center" wrapText="1"/>
    </xf>
    <xf numFmtId="49" fontId="13" fillId="0" borderId="34" xfId="0" applyNumberFormat="1" applyFont="1" applyBorder="1" applyAlignment="1">
      <alignment horizontal="right" vertical="center" wrapText="1"/>
    </xf>
    <xf numFmtId="0" fontId="0" fillId="0" borderId="0" xfId="0" applyAlignment="1">
      <alignment horizontal="center" vertical="center"/>
    </xf>
    <xf numFmtId="0" fontId="0" fillId="0" borderId="2" xfId="0" applyBorder="1" applyAlignment="1">
      <alignment horizontal="center" vertical="center"/>
    </xf>
    <xf numFmtId="49" fontId="3" fillId="0" borderId="1"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0" fontId="3" fillId="8" borderId="1"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9" borderId="31" xfId="0" applyFont="1" applyFill="1" applyBorder="1" applyAlignment="1">
      <alignment horizontal="center" vertical="center" wrapText="1"/>
    </xf>
    <xf numFmtId="0" fontId="3" fillId="9" borderId="19" xfId="0" applyFont="1" applyFill="1" applyBorder="1" applyAlignment="1">
      <alignment horizontal="center" vertical="center" wrapText="1"/>
    </xf>
    <xf numFmtId="0" fontId="3" fillId="9" borderId="32"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1" xfId="0" applyFont="1" applyFill="1" applyBorder="1" applyAlignment="1">
      <alignment horizontal="center" vertical="center" wrapText="1"/>
    </xf>
    <xf numFmtId="0" fontId="3" fillId="13" borderId="19" xfId="0" applyFont="1" applyFill="1" applyBorder="1" applyAlignment="1">
      <alignment horizontal="center" vertical="center" wrapText="1"/>
    </xf>
    <xf numFmtId="0" fontId="3" fillId="13" borderId="16" xfId="0" applyFont="1" applyFill="1" applyBorder="1" applyAlignment="1">
      <alignment horizontal="center" vertical="center" wrapText="1"/>
    </xf>
    <xf numFmtId="49" fontId="3" fillId="0" borderId="6" xfId="0" applyNumberFormat="1" applyFont="1" applyBorder="1" applyAlignment="1">
      <alignment horizontal="left" vertical="center" wrapText="1"/>
    </xf>
    <xf numFmtId="49" fontId="3" fillId="0" borderId="27" xfId="0" applyNumberFormat="1" applyFont="1" applyBorder="1" applyAlignment="1">
      <alignment horizontal="left" vertical="center" wrapText="1"/>
    </xf>
    <xf numFmtId="0" fontId="12" fillId="16" borderId="17" xfId="0" applyFont="1" applyFill="1" applyBorder="1" applyAlignment="1">
      <alignment horizontal="left" vertical="center"/>
    </xf>
    <xf numFmtId="49" fontId="13" fillId="0" borderId="15" xfId="0" applyNumberFormat="1" applyFont="1" applyBorder="1" applyAlignment="1">
      <alignment horizontal="right" vertical="center" wrapText="1"/>
    </xf>
    <xf numFmtId="0" fontId="6" fillId="0" borderId="0" xfId="0" applyFont="1" applyAlignment="1">
      <alignment horizontal="center" vertical="center"/>
    </xf>
    <xf numFmtId="0" fontId="17" fillId="18" borderId="3" xfId="0" applyFont="1" applyFill="1" applyBorder="1" applyAlignment="1">
      <alignment horizontal="center"/>
    </xf>
    <xf numFmtId="0" fontId="17" fillId="18" borderId="27" xfId="0" applyFont="1" applyFill="1" applyBorder="1" applyAlignment="1">
      <alignment horizontal="center"/>
    </xf>
    <xf numFmtId="0" fontId="17" fillId="18" borderId="38" xfId="0" applyFont="1" applyFill="1" applyBorder="1" applyAlignment="1">
      <alignment horizontal="center"/>
    </xf>
    <xf numFmtId="0" fontId="7" fillId="19" borderId="7" xfId="0" applyFont="1" applyFill="1" applyBorder="1" applyAlignment="1">
      <alignment horizontal="center"/>
    </xf>
    <xf numFmtId="0" fontId="7" fillId="19" borderId="17" xfId="0" applyFont="1" applyFill="1" applyBorder="1" applyAlignment="1">
      <alignment horizontal="center"/>
    </xf>
    <xf numFmtId="0" fontId="7" fillId="19" borderId="18" xfId="0" applyFont="1" applyFill="1" applyBorder="1" applyAlignment="1">
      <alignment horizontal="center"/>
    </xf>
    <xf numFmtId="0" fontId="16" fillId="11" borderId="49" xfId="0" applyFont="1" applyFill="1" applyBorder="1" applyAlignment="1">
      <alignment horizontal="left" vertical="center"/>
    </xf>
    <xf numFmtId="2" fontId="17" fillId="20" borderId="3" xfId="0" applyNumberFormat="1" applyFont="1" applyFill="1" applyBorder="1" applyAlignment="1">
      <alignment horizontal="center" vertical="center" wrapText="1"/>
    </xf>
    <xf numFmtId="2" fontId="17" fillId="20" borderId="27" xfId="0" applyNumberFormat="1" applyFont="1" applyFill="1" applyBorder="1" applyAlignment="1">
      <alignment horizontal="center" vertical="center" wrapText="1"/>
    </xf>
    <xf numFmtId="2" fontId="17" fillId="20" borderId="38" xfId="0" applyNumberFormat="1" applyFont="1" applyFill="1" applyBorder="1" applyAlignment="1">
      <alignment horizontal="center" vertical="center" wrapText="1"/>
    </xf>
    <xf numFmtId="0" fontId="21" fillId="0" borderId="58" xfId="0" applyFont="1" applyBorder="1" applyAlignment="1">
      <alignment horizontal="center" vertical="center"/>
    </xf>
  </cellXfs>
  <cellStyles count="7">
    <cellStyle name="40% - Accent1" xfId="4" builtinId="31"/>
    <cellStyle name="40% - Accent2" xfId="5" builtinId="35"/>
    <cellStyle name="40% - Accent3" xfId="6" builtinId="39"/>
    <cellStyle name="Explanatory Text" xfId="2" builtinId="53" customBuiltin="1"/>
    <cellStyle name="Normal" xfId="0" builtinId="0"/>
    <cellStyle name="Output" xfId="3" builtinId="21"/>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H7"/>
  <sheetViews>
    <sheetView workbookViewId="0">
      <selection activeCell="D5" sqref="D5"/>
    </sheetView>
  </sheetViews>
  <sheetFormatPr defaultColWidth="9.140625" defaultRowHeight="15"/>
  <cols>
    <col min="2" max="2" width="15" customWidth="1"/>
    <col min="3" max="3" width="16" customWidth="1"/>
    <col min="4" max="4" width="14.140625" customWidth="1"/>
    <col min="5" max="5" width="16.140625" bestFit="1" customWidth="1"/>
    <col min="6" max="6" width="9.28515625" bestFit="1" customWidth="1"/>
    <col min="7" max="7" width="15.7109375" customWidth="1"/>
  </cols>
  <sheetData>
    <row r="3" spans="1:8" ht="30.75">
      <c r="A3" s="40"/>
      <c r="B3" s="126" t="s">
        <v>0</v>
      </c>
      <c r="C3" s="126" t="s">
        <v>1</v>
      </c>
      <c r="D3" s="126" t="s">
        <v>2</v>
      </c>
      <c r="E3" s="127" t="s">
        <v>3</v>
      </c>
      <c r="F3" s="128" t="s">
        <v>4</v>
      </c>
      <c r="G3" s="129" t="s">
        <v>5</v>
      </c>
      <c r="H3" s="129" t="s">
        <v>6</v>
      </c>
    </row>
    <row r="4" spans="1:8">
      <c r="A4" s="107" t="s">
        <v>7</v>
      </c>
      <c r="B4" s="108">
        <f>(Fonctionnalités!E14)</f>
        <v>0.98</v>
      </c>
      <c r="C4" s="108">
        <f>'Assurance Qualité'!C59</f>
        <v>0.84050000000000014</v>
      </c>
      <c r="D4" s="108">
        <f>B4*0.6+C4*0.4 - 0.1*E4</f>
        <v>0.92420000000000002</v>
      </c>
      <c r="E4" s="109"/>
      <c r="F4" s="110">
        <v>20</v>
      </c>
      <c r="G4" s="111">
        <f>D4*F4</f>
        <v>18.484000000000002</v>
      </c>
      <c r="H4" s="111">
        <f>Documents!B16*5</f>
        <v>2.6374999999999997</v>
      </c>
    </row>
    <row r="5" spans="1:8">
      <c r="A5" s="112" t="s">
        <v>8</v>
      </c>
      <c r="B5" s="113">
        <f>(Fonctionnalités!E25)</f>
        <v>0.98</v>
      </c>
      <c r="C5" s="113">
        <f>'Assurance Qualité'!F59</f>
        <v>0.84450000000000003</v>
      </c>
      <c r="D5" s="113">
        <f t="shared" ref="D5:D6" si="0">B5*0.6+C5*0.4 - 0.1*E5</f>
        <v>0.92579999999999996</v>
      </c>
      <c r="E5" s="114"/>
      <c r="F5" s="115">
        <v>20</v>
      </c>
      <c r="G5" s="116">
        <f t="shared" ref="G5:G7" si="1">D5*F5</f>
        <v>18.515999999999998</v>
      </c>
      <c r="H5" s="116">
        <f>Documents!E16*5</f>
        <v>2.8374999999999999</v>
      </c>
    </row>
    <row r="6" spans="1:8">
      <c r="A6" s="117" t="s">
        <v>9</v>
      </c>
      <c r="B6" s="118">
        <f>(Fonctionnalités!E38)</f>
        <v>0</v>
      </c>
      <c r="C6" s="118">
        <f>'Assurance Qualité'!I59</f>
        <v>0</v>
      </c>
      <c r="D6" s="118">
        <f t="shared" si="0"/>
        <v>0</v>
      </c>
      <c r="E6" s="119"/>
      <c r="F6" s="120">
        <v>20</v>
      </c>
      <c r="G6" s="121">
        <f t="shared" si="1"/>
        <v>0</v>
      </c>
      <c r="H6" s="121"/>
    </row>
    <row r="7" spans="1:8">
      <c r="A7" s="122" t="s">
        <v>10</v>
      </c>
      <c r="B7" s="122"/>
      <c r="C7" s="122"/>
      <c r="D7" s="123"/>
      <c r="E7" s="124"/>
      <c r="F7" s="122">
        <v>5</v>
      </c>
      <c r="G7" s="125">
        <f t="shared" si="1"/>
        <v>0</v>
      </c>
      <c r="H7" s="1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59"/>
  <sheetViews>
    <sheetView tabSelected="1" topLeftCell="A46" zoomScaleNormal="100" workbookViewId="0">
      <selection activeCell="F48" sqref="F48"/>
    </sheetView>
  </sheetViews>
  <sheetFormatPr defaultColWidth="9.140625" defaultRowHeight="15"/>
  <cols>
    <col min="1" max="1" width="22.7109375" style="1" customWidth="1"/>
    <col min="2" max="2" width="77.5703125" style="10" customWidth="1"/>
    <col min="3" max="4" width="10.7109375" style="1" customWidth="1"/>
    <col min="5" max="5" width="34.140625" style="10" customWidth="1"/>
    <col min="6" max="7" width="10.7109375" customWidth="1"/>
    <col min="8" max="8" width="20.7109375" style="10" customWidth="1"/>
    <col min="9" max="10" width="10.7109375" customWidth="1"/>
    <col min="11" max="11" width="42.42578125" style="10" customWidth="1"/>
    <col min="12" max="13" width="12.7109375" customWidth="1"/>
    <col min="14" max="16" width="15.7109375" customWidth="1"/>
    <col min="17" max="1029" width="9.140625" bestFit="1" customWidth="1"/>
  </cols>
  <sheetData>
    <row r="2" spans="1:17" ht="18.399999999999999" customHeight="1">
      <c r="A2" s="267" t="s">
        <v>11</v>
      </c>
      <c r="B2" s="267"/>
      <c r="C2" s="267"/>
      <c r="D2" s="267"/>
      <c r="E2" s="267"/>
      <c r="F2" s="267"/>
      <c r="G2" s="267"/>
      <c r="H2" s="267"/>
      <c r="I2" s="267"/>
      <c r="J2" s="267"/>
      <c r="K2" s="267"/>
      <c r="L2" s="7"/>
      <c r="M2" s="7"/>
    </row>
    <row r="4" spans="1:17" ht="18.399999999999999" customHeight="1">
      <c r="A4" s="268" t="s">
        <v>12</v>
      </c>
      <c r="B4" s="268"/>
      <c r="C4" s="268"/>
      <c r="D4" s="268"/>
      <c r="E4" s="268"/>
      <c r="F4" s="268"/>
      <c r="G4" s="268"/>
      <c r="H4" s="268"/>
      <c r="I4" s="268"/>
      <c r="J4" s="268"/>
      <c r="K4" s="268"/>
      <c r="L4" s="4"/>
      <c r="M4" s="4"/>
    </row>
    <row r="5" spans="1:17" ht="18.75">
      <c r="A5" s="11"/>
      <c r="B5" s="41"/>
      <c r="C5" s="2"/>
      <c r="D5" s="2"/>
      <c r="E5" s="41"/>
      <c r="F5" s="2"/>
      <c r="G5" s="2"/>
      <c r="H5" s="41"/>
      <c r="I5" s="2"/>
      <c r="J5" s="2"/>
      <c r="K5" s="41"/>
      <c r="L5" s="2"/>
      <c r="M5" s="2"/>
    </row>
    <row r="6" spans="1:17" ht="18.399999999999999" customHeight="1">
      <c r="A6" s="260" t="s">
        <v>13</v>
      </c>
      <c r="B6" s="272" t="s">
        <v>14</v>
      </c>
      <c r="C6" s="262" t="s">
        <v>7</v>
      </c>
      <c r="D6" s="263"/>
      <c r="E6" s="263"/>
      <c r="F6" s="264" t="s">
        <v>8</v>
      </c>
      <c r="G6" s="265"/>
      <c r="H6" s="266"/>
      <c r="I6" s="269" t="s">
        <v>9</v>
      </c>
      <c r="J6" s="270"/>
      <c r="K6" s="271"/>
      <c r="L6" s="3"/>
      <c r="M6" s="3"/>
      <c r="N6" s="258"/>
      <c r="O6" s="259"/>
      <c r="P6" s="259"/>
    </row>
    <row r="7" spans="1:17" ht="18.75">
      <c r="A7" s="261"/>
      <c r="B7" s="273"/>
      <c r="C7" s="14" t="s">
        <v>15</v>
      </c>
      <c r="D7" s="15" t="s">
        <v>4</v>
      </c>
      <c r="E7" s="21" t="s">
        <v>16</v>
      </c>
      <c r="F7" s="16" t="s">
        <v>15</v>
      </c>
      <c r="G7" s="17" t="s">
        <v>4</v>
      </c>
      <c r="H7" s="20" t="s">
        <v>16</v>
      </c>
      <c r="I7" s="18" t="s">
        <v>15</v>
      </c>
      <c r="J7" s="19" t="s">
        <v>4</v>
      </c>
      <c r="K7" s="22" t="s">
        <v>16</v>
      </c>
      <c r="L7" s="3"/>
      <c r="M7" s="3"/>
      <c r="N7" s="40"/>
      <c r="O7" s="40"/>
      <c r="P7" s="40"/>
      <c r="Q7" s="40"/>
    </row>
    <row r="8" spans="1:17" ht="18.75">
      <c r="A8" s="242" t="s">
        <v>17</v>
      </c>
      <c r="B8" s="242"/>
      <c r="C8" s="235" t="s">
        <v>18</v>
      </c>
      <c r="D8" s="236"/>
      <c r="E8" s="46" t="s">
        <v>19</v>
      </c>
      <c r="F8" s="235" t="s">
        <v>18</v>
      </c>
      <c r="G8" s="236"/>
      <c r="H8" s="46"/>
      <c r="I8" s="235" t="s">
        <v>18</v>
      </c>
      <c r="J8" s="236"/>
      <c r="K8" s="46"/>
      <c r="L8" s="3"/>
      <c r="M8" s="3"/>
      <c r="N8" s="40"/>
      <c r="O8" s="40"/>
      <c r="P8" s="40"/>
      <c r="Q8" s="40"/>
    </row>
    <row r="9" spans="1:17" ht="409.6">
      <c r="A9" s="29" t="s">
        <v>20</v>
      </c>
      <c r="B9" s="29" t="s">
        <v>21</v>
      </c>
      <c r="C9" s="100">
        <v>0.6</v>
      </c>
      <c r="D9" s="98">
        <v>6</v>
      </c>
      <c r="E9" s="101" t="s">
        <v>22</v>
      </c>
      <c r="F9" s="102">
        <v>0.5</v>
      </c>
      <c r="G9" s="99">
        <v>6</v>
      </c>
      <c r="H9" s="103" t="s">
        <v>23</v>
      </c>
      <c r="I9" s="104">
        <v>0</v>
      </c>
      <c r="J9" s="105">
        <v>6</v>
      </c>
      <c r="K9" s="106"/>
      <c r="L9" s="3"/>
      <c r="M9" s="3"/>
      <c r="N9" s="40"/>
      <c r="O9" s="40"/>
      <c r="P9" s="40"/>
      <c r="Q9" s="40"/>
    </row>
    <row r="10" spans="1:17" ht="152.25">
      <c r="A10" s="23" t="s">
        <v>24</v>
      </c>
      <c r="B10" s="23" t="s">
        <v>25</v>
      </c>
      <c r="C10" s="100">
        <v>0.7</v>
      </c>
      <c r="D10" s="98">
        <v>2</v>
      </c>
      <c r="E10" s="101" t="s">
        <v>26</v>
      </c>
      <c r="F10" s="102">
        <v>0.75</v>
      </c>
      <c r="G10" s="99">
        <v>2</v>
      </c>
      <c r="H10" s="103" t="s">
        <v>27</v>
      </c>
      <c r="I10" s="104">
        <v>0</v>
      </c>
      <c r="J10" s="105">
        <v>2</v>
      </c>
      <c r="K10" s="106"/>
      <c r="L10" s="3"/>
      <c r="M10" s="3"/>
      <c r="N10" s="40"/>
      <c r="O10" s="40"/>
      <c r="P10" s="40"/>
      <c r="Q10" s="40"/>
    </row>
    <row r="11" spans="1:17" s="30" customFormat="1" ht="15.75">
      <c r="A11" s="237" t="s">
        <v>28</v>
      </c>
      <c r="B11" s="238"/>
      <c r="C11" s="47">
        <f>SUMPRODUCT(C6:C10,D6:D10)</f>
        <v>5</v>
      </c>
      <c r="D11" s="48">
        <f>SUM(D6:D10)</f>
        <v>8</v>
      </c>
      <c r="E11" s="49"/>
      <c r="F11" s="50">
        <f>SUMPRODUCT(F6:F10,G6:G10)</f>
        <v>4.5</v>
      </c>
      <c r="G11" s="51">
        <f>SUM(G6:G10)</f>
        <v>8</v>
      </c>
      <c r="H11" s="52"/>
      <c r="I11" s="53">
        <f>SUMPRODUCT(I6:I10,J6:J10)</f>
        <v>0</v>
      </c>
      <c r="J11" s="54">
        <f>SUM(J6:J10)</f>
        <v>8</v>
      </c>
      <c r="K11" s="55"/>
      <c r="L11" s="56"/>
      <c r="M11" s="56"/>
      <c r="N11" s="44"/>
      <c r="O11" s="44"/>
      <c r="P11" s="44"/>
      <c r="Q11" s="44"/>
    </row>
    <row r="12" spans="1:17" s="12" customFormat="1" ht="18.399999999999999" customHeight="1">
      <c r="A12" s="242" t="s">
        <v>29</v>
      </c>
      <c r="B12" s="242"/>
      <c r="C12" s="235" t="s">
        <v>18</v>
      </c>
      <c r="D12" s="236"/>
      <c r="E12" s="46" t="s">
        <v>30</v>
      </c>
      <c r="F12" s="235" t="s">
        <v>18</v>
      </c>
      <c r="G12" s="236"/>
      <c r="H12" s="46" t="s">
        <v>30</v>
      </c>
      <c r="I12" s="235" t="s">
        <v>18</v>
      </c>
      <c r="J12" s="236"/>
      <c r="K12" s="46"/>
      <c r="L12" s="4"/>
      <c r="M12" s="4"/>
      <c r="N12" s="43"/>
      <c r="O12" s="43"/>
      <c r="P12" s="43"/>
      <c r="Q12" s="43"/>
    </row>
    <row r="13" spans="1:17" ht="76.5">
      <c r="A13" s="29" t="s">
        <v>31</v>
      </c>
      <c r="B13" s="29" t="s">
        <v>32</v>
      </c>
      <c r="C13" s="79">
        <v>0.85</v>
      </c>
      <c r="D13" s="80">
        <v>3</v>
      </c>
      <c r="E13" s="81" t="s">
        <v>33</v>
      </c>
      <c r="F13" s="89">
        <v>1</v>
      </c>
      <c r="G13" s="90">
        <f>D13</f>
        <v>3</v>
      </c>
      <c r="H13" s="91" t="s">
        <v>34</v>
      </c>
      <c r="I13" s="92">
        <v>0</v>
      </c>
      <c r="J13" s="93">
        <f>G13</f>
        <v>3</v>
      </c>
      <c r="K13" s="94"/>
      <c r="L13" s="5"/>
      <c r="M13" s="5"/>
    </row>
    <row r="14" spans="1:17" ht="60.75">
      <c r="A14" s="23" t="s">
        <v>35</v>
      </c>
      <c r="B14" s="23" t="s">
        <v>36</v>
      </c>
      <c r="C14" s="83">
        <v>0.5</v>
      </c>
      <c r="D14" s="84">
        <v>2</v>
      </c>
      <c r="E14" s="85" t="s">
        <v>37</v>
      </c>
      <c r="F14" s="86">
        <v>1</v>
      </c>
      <c r="G14" s="90">
        <f t="shared" ref="G14:G17" si="0">D14</f>
        <v>2</v>
      </c>
      <c r="H14" s="88" t="s">
        <v>34</v>
      </c>
      <c r="I14" s="76">
        <v>0</v>
      </c>
      <c r="J14" s="93">
        <f t="shared" ref="J14:J17" si="1">G14</f>
        <v>2</v>
      </c>
      <c r="K14" s="78"/>
      <c r="L14" s="5"/>
      <c r="M14" s="5"/>
    </row>
    <row r="15" spans="1:17" ht="305.25">
      <c r="A15" s="23" t="s">
        <v>38</v>
      </c>
      <c r="B15" s="23" t="s">
        <v>39</v>
      </c>
      <c r="C15" s="83">
        <v>0.85</v>
      </c>
      <c r="D15" s="84">
        <v>2</v>
      </c>
      <c r="E15" s="85" t="s">
        <v>40</v>
      </c>
      <c r="F15" s="86">
        <v>0.75</v>
      </c>
      <c r="G15" s="90">
        <f t="shared" si="0"/>
        <v>2</v>
      </c>
      <c r="H15" s="88" t="s">
        <v>41</v>
      </c>
      <c r="I15" s="76">
        <v>0</v>
      </c>
      <c r="J15" s="93">
        <f t="shared" si="1"/>
        <v>2</v>
      </c>
      <c r="K15" s="78"/>
      <c r="L15" s="5"/>
      <c r="M15" s="5"/>
    </row>
    <row r="16" spans="1:17" ht="30.75">
      <c r="A16" s="23" t="s">
        <v>42</v>
      </c>
      <c r="B16" s="23" t="s">
        <v>43</v>
      </c>
      <c r="C16" s="83">
        <v>1</v>
      </c>
      <c r="D16" s="84">
        <v>4</v>
      </c>
      <c r="E16" s="85"/>
      <c r="F16" s="86">
        <v>1</v>
      </c>
      <c r="G16" s="90">
        <f t="shared" si="0"/>
        <v>4</v>
      </c>
      <c r="H16" s="88"/>
      <c r="I16" s="76">
        <v>0</v>
      </c>
      <c r="J16" s="93">
        <f t="shared" si="1"/>
        <v>4</v>
      </c>
      <c r="K16" s="78"/>
      <c r="L16" s="5"/>
      <c r="M16" s="5"/>
    </row>
    <row r="17" spans="1:17" ht="30.75">
      <c r="A17" s="23" t="s">
        <v>44</v>
      </c>
      <c r="B17" s="23" t="s">
        <v>45</v>
      </c>
      <c r="C17" s="83">
        <v>1</v>
      </c>
      <c r="D17" s="84">
        <v>4</v>
      </c>
      <c r="E17" s="85"/>
      <c r="F17" s="86">
        <v>0.95</v>
      </c>
      <c r="G17" s="90">
        <f t="shared" si="0"/>
        <v>4</v>
      </c>
      <c r="H17" s="88" t="s">
        <v>46</v>
      </c>
      <c r="I17" s="76">
        <v>0</v>
      </c>
      <c r="J17" s="93">
        <f t="shared" si="1"/>
        <v>4</v>
      </c>
      <c r="K17" s="78"/>
      <c r="L17" s="5"/>
      <c r="M17" s="5"/>
    </row>
    <row r="18" spans="1:17" s="30" customFormat="1" ht="16.5">
      <c r="A18" s="237" t="s">
        <v>28</v>
      </c>
      <c r="B18" s="238"/>
      <c r="C18" s="47">
        <f>SUMPRODUCT(C13:C17,D13:D17)</f>
        <v>13.25</v>
      </c>
      <c r="D18" s="48">
        <f>SUM(D13:D17)</f>
        <v>15</v>
      </c>
      <c r="E18" s="49" t="s">
        <v>47</v>
      </c>
      <c r="F18" s="50">
        <f>SUMPRODUCT(F13:F17,G13:G17)</f>
        <v>14.3</v>
      </c>
      <c r="G18" s="51">
        <f>SUM(G13:G17)</f>
        <v>15</v>
      </c>
      <c r="H18" s="52" t="s">
        <v>47</v>
      </c>
      <c r="I18" s="53">
        <f>SUMPRODUCT(I13:I17,J13:J17)</f>
        <v>0</v>
      </c>
      <c r="J18" s="54">
        <f>SUM(J13:J17)</f>
        <v>15</v>
      </c>
      <c r="K18" s="55"/>
      <c r="L18" s="56"/>
      <c r="M18" s="56"/>
      <c r="N18" s="44"/>
      <c r="O18" s="44"/>
      <c r="P18" s="44"/>
      <c r="Q18" s="44"/>
    </row>
    <row r="19" spans="1:17" s="43" customFormat="1" ht="18.399999999999999" customHeight="1">
      <c r="A19" s="274" t="s">
        <v>48</v>
      </c>
      <c r="B19" s="274"/>
      <c r="C19" s="235" t="s">
        <v>18</v>
      </c>
      <c r="D19" s="236"/>
      <c r="E19" s="46" t="s">
        <v>19</v>
      </c>
      <c r="F19" s="235" t="s">
        <v>18</v>
      </c>
      <c r="G19" s="236"/>
      <c r="H19" s="46" t="s">
        <v>19</v>
      </c>
      <c r="I19" s="235" t="s">
        <v>18</v>
      </c>
      <c r="J19" s="236"/>
      <c r="K19" s="46"/>
      <c r="L19" s="4"/>
      <c r="M19" s="4"/>
    </row>
    <row r="20" spans="1:17" ht="121.5">
      <c r="A20" s="23" t="s">
        <v>49</v>
      </c>
      <c r="B20" s="23" t="s">
        <v>50</v>
      </c>
      <c r="C20" s="83">
        <v>0.6</v>
      </c>
      <c r="D20" s="84">
        <v>3</v>
      </c>
      <c r="E20" s="85" t="s">
        <v>51</v>
      </c>
      <c r="F20" s="86">
        <v>0.7</v>
      </c>
      <c r="G20" s="87">
        <v>3</v>
      </c>
      <c r="H20" s="88" t="s">
        <v>52</v>
      </c>
      <c r="I20" s="76">
        <v>0</v>
      </c>
      <c r="J20" s="77">
        <v>3</v>
      </c>
      <c r="K20" s="78"/>
      <c r="L20" s="5"/>
      <c r="M20" s="5"/>
    </row>
    <row r="21" spans="1:17" ht="30.75">
      <c r="A21" s="23" t="s">
        <v>53</v>
      </c>
      <c r="B21" s="23" t="s">
        <v>54</v>
      </c>
      <c r="C21" s="83">
        <v>1</v>
      </c>
      <c r="D21" s="84">
        <v>3</v>
      </c>
      <c r="E21" s="85" t="s">
        <v>55</v>
      </c>
      <c r="F21" s="86">
        <v>1</v>
      </c>
      <c r="G21" s="87">
        <v>3</v>
      </c>
      <c r="H21" s="88" t="s">
        <v>55</v>
      </c>
      <c r="I21" s="76">
        <v>0</v>
      </c>
      <c r="J21" s="77">
        <v>3</v>
      </c>
      <c r="K21" s="78"/>
      <c r="L21" s="5"/>
      <c r="M21" s="5"/>
    </row>
    <row r="22" spans="1:17" s="44" customFormat="1" ht="15.75">
      <c r="A22" s="275" t="s">
        <v>28</v>
      </c>
      <c r="B22" s="257"/>
      <c r="C22" s="57">
        <f>SUMPRODUCT(C20:C21,D20:D21)</f>
        <v>4.8</v>
      </c>
      <c r="D22" s="58">
        <f>SUM(D20:D21)</f>
        <v>6</v>
      </c>
      <c r="E22" s="59"/>
      <c r="F22" s="60">
        <f>SUMPRODUCT(F20:F21,G20:G21)</f>
        <v>5.0999999999999996</v>
      </c>
      <c r="G22" s="61">
        <f>SUM(G20:G21)</f>
        <v>6</v>
      </c>
      <c r="H22" s="62"/>
      <c r="I22" s="63">
        <f>SUMPRODUCT(I20:I21,J20:J21)</f>
        <v>0</v>
      </c>
      <c r="J22" s="64">
        <f>SUM(J20:J21)</f>
        <v>6</v>
      </c>
      <c r="K22" s="65"/>
      <c r="L22" s="56"/>
      <c r="M22" s="56"/>
    </row>
    <row r="23" spans="1:17" ht="18.75" customHeight="1">
      <c r="A23" s="214" t="s">
        <v>56</v>
      </c>
      <c r="B23" s="214"/>
      <c r="C23" s="235" t="s">
        <v>18</v>
      </c>
      <c r="D23" s="236"/>
      <c r="E23" s="46" t="s">
        <v>30</v>
      </c>
      <c r="F23" s="235" t="s">
        <v>18</v>
      </c>
      <c r="G23" s="236"/>
      <c r="H23" s="46" t="s">
        <v>30</v>
      </c>
      <c r="I23" s="235" t="s">
        <v>18</v>
      </c>
      <c r="J23" s="236"/>
      <c r="K23" s="46"/>
      <c r="L23" s="4"/>
      <c r="M23" s="4"/>
    </row>
    <row r="24" spans="1:17" ht="30.75">
      <c r="A24" s="42" t="s">
        <v>57</v>
      </c>
      <c r="B24" s="42" t="s">
        <v>58</v>
      </c>
      <c r="C24" s="97">
        <v>1</v>
      </c>
      <c r="D24" s="25">
        <v>1</v>
      </c>
      <c r="E24" s="26"/>
      <c r="F24" s="82">
        <v>1</v>
      </c>
      <c r="G24" s="27">
        <v>1</v>
      </c>
      <c r="H24" s="28"/>
      <c r="I24" s="73">
        <v>0</v>
      </c>
      <c r="J24" s="74">
        <v>1</v>
      </c>
      <c r="K24" s="75"/>
      <c r="L24" s="5"/>
      <c r="M24" s="5"/>
    </row>
    <row r="25" spans="1:17">
      <c r="A25" s="23" t="s">
        <v>59</v>
      </c>
      <c r="B25" s="23" t="s">
        <v>60</v>
      </c>
      <c r="C25" s="83">
        <v>1</v>
      </c>
      <c r="D25" s="84">
        <v>2</v>
      </c>
      <c r="E25" s="85"/>
      <c r="F25" s="86">
        <v>1</v>
      </c>
      <c r="G25" s="87">
        <v>2</v>
      </c>
      <c r="H25" s="88"/>
      <c r="I25" s="76">
        <v>0</v>
      </c>
      <c r="J25" s="77">
        <v>2</v>
      </c>
      <c r="K25" s="78"/>
      <c r="L25" s="5"/>
      <c r="M25" s="5"/>
    </row>
    <row r="26" spans="1:17">
      <c r="A26" s="23" t="s">
        <v>61</v>
      </c>
      <c r="B26" s="23" t="s">
        <v>62</v>
      </c>
      <c r="C26" s="83">
        <v>1</v>
      </c>
      <c r="D26" s="84">
        <v>1</v>
      </c>
      <c r="E26" s="85"/>
      <c r="F26" s="86">
        <v>1</v>
      </c>
      <c r="G26" s="87">
        <v>1</v>
      </c>
      <c r="H26" s="88"/>
      <c r="I26" s="76">
        <v>0</v>
      </c>
      <c r="J26" s="77">
        <v>1</v>
      </c>
      <c r="K26" s="78"/>
      <c r="L26" s="5"/>
      <c r="M26" s="5"/>
    </row>
    <row r="27" spans="1:17" s="44" customFormat="1" ht="16.5">
      <c r="A27" s="256" t="s">
        <v>28</v>
      </c>
      <c r="B27" s="257"/>
      <c r="C27" s="47">
        <f>SUMPRODUCT(C24:C26,D24:D26)</f>
        <v>4</v>
      </c>
      <c r="D27" s="48">
        <f>SUM(D24:D26)</f>
        <v>4</v>
      </c>
      <c r="E27" s="49"/>
      <c r="F27" s="60">
        <f>SUMPRODUCT(F24:F26,G24:G26)</f>
        <v>4</v>
      </c>
      <c r="G27" s="61">
        <f>SUM(G24:G26)</f>
        <v>4</v>
      </c>
      <c r="H27" s="62" t="s">
        <v>47</v>
      </c>
      <c r="I27" s="63">
        <f>SUMPRODUCT(I24:I26,J24:J26)</f>
        <v>0</v>
      </c>
      <c r="J27" s="64">
        <f>SUM(J24:J26)</f>
        <v>4</v>
      </c>
      <c r="K27" s="65"/>
      <c r="L27" s="56"/>
      <c r="M27" s="56"/>
    </row>
    <row r="28" spans="1:17" ht="21" customHeight="1">
      <c r="A28" s="274" t="s">
        <v>63</v>
      </c>
      <c r="B28" s="274"/>
      <c r="C28" s="235">
        <v>1</v>
      </c>
      <c r="D28" s="236"/>
      <c r="E28" s="46" t="s">
        <v>19</v>
      </c>
      <c r="F28" s="235" t="s">
        <v>18</v>
      </c>
      <c r="G28" s="236"/>
      <c r="H28" s="66" t="s">
        <v>19</v>
      </c>
      <c r="I28" s="235" t="s">
        <v>18</v>
      </c>
      <c r="J28" s="236"/>
      <c r="K28" s="46"/>
      <c r="L28" s="9"/>
      <c r="M28" s="4"/>
    </row>
    <row r="29" spans="1:17" ht="351">
      <c r="A29" s="31" t="s">
        <v>64</v>
      </c>
      <c r="B29" s="31" t="s">
        <v>65</v>
      </c>
      <c r="C29" s="79">
        <v>0</v>
      </c>
      <c r="D29" s="80">
        <v>2</v>
      </c>
      <c r="E29" s="81" t="s">
        <v>66</v>
      </c>
      <c r="F29" s="89">
        <v>0.25</v>
      </c>
      <c r="G29" s="90">
        <f>D29</f>
        <v>2</v>
      </c>
      <c r="H29" s="95" t="s">
        <v>67</v>
      </c>
      <c r="I29" s="92">
        <v>0</v>
      </c>
      <c r="J29" s="93">
        <f>D29</f>
        <v>2</v>
      </c>
      <c r="K29" s="94"/>
      <c r="L29" s="5"/>
      <c r="M29" s="5"/>
    </row>
    <row r="30" spans="1:17">
      <c r="A30" s="24" t="s">
        <v>68</v>
      </c>
      <c r="B30" s="24" t="s">
        <v>69</v>
      </c>
      <c r="C30" s="83">
        <v>1</v>
      </c>
      <c r="D30" s="84">
        <v>2</v>
      </c>
      <c r="E30" s="85" t="s">
        <v>55</v>
      </c>
      <c r="F30" s="86">
        <v>1</v>
      </c>
      <c r="G30" s="90">
        <f t="shared" ref="G30:G31" si="2">D30</f>
        <v>2</v>
      </c>
      <c r="H30" s="96"/>
      <c r="I30" s="76">
        <v>0</v>
      </c>
      <c r="J30" s="93">
        <f t="shared" ref="J30:J31" si="3">D30</f>
        <v>2</v>
      </c>
      <c r="K30" s="78"/>
      <c r="L30" s="5"/>
      <c r="M30" s="5"/>
    </row>
    <row r="31" spans="1:17" ht="60.75">
      <c r="A31" s="24" t="s">
        <v>70</v>
      </c>
      <c r="B31" s="24" t="s">
        <v>71</v>
      </c>
      <c r="C31" s="83">
        <v>1</v>
      </c>
      <c r="D31" s="84">
        <v>2</v>
      </c>
      <c r="E31" s="85" t="s">
        <v>55</v>
      </c>
      <c r="F31" s="86">
        <v>0.75</v>
      </c>
      <c r="G31" s="90">
        <f t="shared" si="2"/>
        <v>2</v>
      </c>
      <c r="H31" s="96" t="s">
        <v>72</v>
      </c>
      <c r="I31" s="76">
        <v>0</v>
      </c>
      <c r="J31" s="93">
        <f t="shared" si="3"/>
        <v>2</v>
      </c>
      <c r="K31" s="78"/>
      <c r="L31" s="5"/>
      <c r="M31" s="5"/>
    </row>
    <row r="32" spans="1:17" s="44" customFormat="1" ht="15.75">
      <c r="A32" s="237" t="s">
        <v>28</v>
      </c>
      <c r="B32" s="238"/>
      <c r="C32" s="47">
        <f>SUMPRODUCT(C29:C31,D29:D31)</f>
        <v>4</v>
      </c>
      <c r="D32" s="48">
        <f>SUM(D29:D31)</f>
        <v>6</v>
      </c>
      <c r="E32" s="49"/>
      <c r="F32" s="50">
        <f>SUMPRODUCT(F29:F31,G29:G31)</f>
        <v>4</v>
      </c>
      <c r="G32" s="51">
        <f>SUM(G29:G31)</f>
        <v>6</v>
      </c>
      <c r="H32" s="67"/>
      <c r="I32" s="63">
        <f>SUMPRODUCT(I29:I31,J29:J31)</f>
        <v>0</v>
      </c>
      <c r="J32" s="64">
        <f>SUM(J29:J31)</f>
        <v>6</v>
      </c>
      <c r="K32" s="65"/>
      <c r="L32" s="56"/>
      <c r="M32" s="56"/>
    </row>
    <row r="33" spans="1:13" ht="18.75" customHeight="1">
      <c r="A33" s="242" t="s">
        <v>73</v>
      </c>
      <c r="B33" s="242"/>
      <c r="C33" s="235" t="s">
        <v>18</v>
      </c>
      <c r="D33" s="236"/>
      <c r="E33" s="46" t="s">
        <v>30</v>
      </c>
      <c r="F33" s="235" t="s">
        <v>18</v>
      </c>
      <c r="G33" s="236"/>
      <c r="H33" s="46" t="s">
        <v>30</v>
      </c>
      <c r="I33" s="68" t="s">
        <v>18</v>
      </c>
      <c r="J33" s="66"/>
      <c r="K33" s="46"/>
      <c r="L33" s="8"/>
      <c r="M33" s="4"/>
    </row>
    <row r="34" spans="1:13" ht="45.75">
      <c r="A34" s="29" t="s">
        <v>74</v>
      </c>
      <c r="B34" s="29" t="s">
        <v>75</v>
      </c>
      <c r="C34" s="79">
        <v>0.6</v>
      </c>
      <c r="D34" s="80">
        <v>2</v>
      </c>
      <c r="E34" s="81" t="s">
        <v>76</v>
      </c>
      <c r="F34" s="89">
        <v>1</v>
      </c>
      <c r="G34" s="90">
        <v>2</v>
      </c>
      <c r="H34" s="91"/>
      <c r="I34" s="92">
        <v>0</v>
      </c>
      <c r="J34" s="93">
        <v>2</v>
      </c>
      <c r="K34" s="94"/>
      <c r="L34" s="5"/>
      <c r="M34" s="5"/>
    </row>
    <row r="35" spans="1:13">
      <c r="A35" s="23" t="s">
        <v>77</v>
      </c>
      <c r="B35" s="23" t="s">
        <v>78</v>
      </c>
      <c r="C35" s="83">
        <v>1</v>
      </c>
      <c r="D35" s="84">
        <v>2</v>
      </c>
      <c r="E35" s="85"/>
      <c r="F35" s="86">
        <v>1</v>
      </c>
      <c r="G35" s="87">
        <v>2</v>
      </c>
      <c r="H35" s="88"/>
      <c r="I35" s="76">
        <v>0</v>
      </c>
      <c r="J35" s="77">
        <v>2</v>
      </c>
      <c r="K35" s="78"/>
      <c r="L35" s="5"/>
      <c r="M35" s="5"/>
    </row>
    <row r="36" spans="1:13" ht="91.5">
      <c r="A36" s="23" t="s">
        <v>79</v>
      </c>
      <c r="B36" s="23" t="s">
        <v>80</v>
      </c>
      <c r="C36" s="83">
        <v>0.9</v>
      </c>
      <c r="D36" s="84">
        <v>3</v>
      </c>
      <c r="E36" s="85" t="s">
        <v>81</v>
      </c>
      <c r="F36" s="86">
        <v>0.85</v>
      </c>
      <c r="G36" s="87">
        <v>3</v>
      </c>
      <c r="H36" s="88" t="s">
        <v>82</v>
      </c>
      <c r="I36" s="76">
        <v>0</v>
      </c>
      <c r="J36" s="77">
        <v>3</v>
      </c>
      <c r="K36" s="78"/>
      <c r="L36" s="5"/>
      <c r="M36" s="5"/>
    </row>
    <row r="37" spans="1:13" ht="45.75">
      <c r="A37" s="23" t="s">
        <v>83</v>
      </c>
      <c r="B37" s="23" t="s">
        <v>84</v>
      </c>
      <c r="C37" s="83">
        <v>0.9</v>
      </c>
      <c r="D37" s="84">
        <v>3</v>
      </c>
      <c r="E37" s="85" t="s">
        <v>85</v>
      </c>
      <c r="F37" s="86">
        <v>1</v>
      </c>
      <c r="G37" s="87">
        <v>3</v>
      </c>
      <c r="H37" s="88"/>
      <c r="I37" s="76">
        <v>0</v>
      </c>
      <c r="J37" s="77">
        <v>3</v>
      </c>
      <c r="K37" s="78"/>
      <c r="L37" s="5"/>
      <c r="M37" s="5"/>
    </row>
    <row r="38" spans="1:13" s="44" customFormat="1" ht="16.5">
      <c r="A38" s="237" t="s">
        <v>28</v>
      </c>
      <c r="B38" s="238"/>
      <c r="C38" s="69">
        <f>SUMPRODUCT(C34:C37,D34:D37)</f>
        <v>8.6000000000000014</v>
      </c>
      <c r="D38" s="48">
        <f>SUM(D34:D37)</f>
        <v>10</v>
      </c>
      <c r="E38" s="49" t="s">
        <v>47</v>
      </c>
      <c r="F38" s="70">
        <f>SUMPRODUCT(F34:F37,G34:G37)</f>
        <v>9.5500000000000007</v>
      </c>
      <c r="G38" s="51">
        <f>SUM(G34:G37)</f>
        <v>10</v>
      </c>
      <c r="H38" s="52" t="s">
        <v>47</v>
      </c>
      <c r="I38" s="63">
        <f>SUMPRODUCT(I34:I37,J34:J37)</f>
        <v>0</v>
      </c>
      <c r="J38" s="64">
        <f>SUM(J34:J37)</f>
        <v>10</v>
      </c>
      <c r="K38" s="65"/>
      <c r="L38" s="56"/>
      <c r="M38" s="56"/>
    </row>
    <row r="39" spans="1:13" ht="18.75" customHeight="1">
      <c r="A39" s="45" t="s">
        <v>86</v>
      </c>
      <c r="B39" s="45"/>
      <c r="C39" s="235" t="s">
        <v>18</v>
      </c>
      <c r="D39" s="236"/>
      <c r="E39" s="66" t="s">
        <v>87</v>
      </c>
      <c r="F39" s="235" t="s">
        <v>18</v>
      </c>
      <c r="G39" s="236"/>
      <c r="H39" s="46" t="s">
        <v>19</v>
      </c>
      <c r="I39" s="235" t="s">
        <v>18</v>
      </c>
      <c r="J39" s="236"/>
      <c r="K39" s="46"/>
      <c r="L39" s="4"/>
      <c r="M39" s="4"/>
    </row>
    <row r="40" spans="1:13" ht="60.75">
      <c r="A40" s="23" t="s">
        <v>88</v>
      </c>
      <c r="B40" s="23" t="s">
        <v>89</v>
      </c>
      <c r="C40" s="83">
        <v>1</v>
      </c>
      <c r="D40" s="84">
        <v>2</v>
      </c>
      <c r="E40" s="85" t="s">
        <v>34</v>
      </c>
      <c r="F40" s="86">
        <v>1</v>
      </c>
      <c r="G40" s="87">
        <f>D40</f>
        <v>2</v>
      </c>
      <c r="H40" s="88" t="s">
        <v>55</v>
      </c>
      <c r="I40" s="76">
        <v>0</v>
      </c>
      <c r="J40" s="77">
        <f>D40</f>
        <v>2</v>
      </c>
      <c r="K40" s="78"/>
      <c r="L40" s="5"/>
      <c r="M40" s="5"/>
    </row>
    <row r="41" spans="1:13" ht="106.5">
      <c r="A41" s="23" t="s">
        <v>90</v>
      </c>
      <c r="B41" s="23" t="s">
        <v>91</v>
      </c>
      <c r="C41" s="83">
        <v>1</v>
      </c>
      <c r="D41" s="84">
        <v>2</v>
      </c>
      <c r="E41" s="85" t="s">
        <v>34</v>
      </c>
      <c r="F41" s="86">
        <v>0.7</v>
      </c>
      <c r="G41" s="87">
        <f t="shared" ref="G41:G48" si="4">D41</f>
        <v>2</v>
      </c>
      <c r="H41" s="88" t="s">
        <v>92</v>
      </c>
      <c r="I41" s="76">
        <v>0</v>
      </c>
      <c r="J41" s="77">
        <f t="shared" ref="J41:J48" si="5">D41</f>
        <v>2</v>
      </c>
      <c r="K41" s="78"/>
      <c r="L41" s="5"/>
      <c r="M41" s="5"/>
    </row>
    <row r="42" spans="1:13" ht="30.75">
      <c r="A42" s="23" t="s">
        <v>93</v>
      </c>
      <c r="B42" s="23" t="s">
        <v>94</v>
      </c>
      <c r="C42" s="83">
        <v>0.5</v>
      </c>
      <c r="D42" s="84">
        <v>2</v>
      </c>
      <c r="E42" s="85" t="s">
        <v>95</v>
      </c>
      <c r="F42" s="86">
        <v>1</v>
      </c>
      <c r="G42" s="87">
        <f t="shared" si="4"/>
        <v>2</v>
      </c>
      <c r="H42" s="88" t="s">
        <v>96</v>
      </c>
      <c r="I42" s="76">
        <v>0</v>
      </c>
      <c r="J42" s="77">
        <f t="shared" si="5"/>
        <v>2</v>
      </c>
      <c r="K42" s="78"/>
      <c r="L42" s="5"/>
    </row>
    <row r="43" spans="1:13">
      <c r="A43" s="23" t="s">
        <v>97</v>
      </c>
      <c r="B43" s="23" t="s">
        <v>98</v>
      </c>
      <c r="C43" s="83">
        <v>1</v>
      </c>
      <c r="D43" s="84">
        <v>4</v>
      </c>
      <c r="E43" s="85" t="s">
        <v>34</v>
      </c>
      <c r="F43" s="86">
        <v>1</v>
      </c>
      <c r="G43" s="87">
        <f t="shared" si="4"/>
        <v>4</v>
      </c>
      <c r="H43" s="88" t="s">
        <v>34</v>
      </c>
      <c r="I43" s="76">
        <v>0</v>
      </c>
      <c r="J43" s="77">
        <f t="shared" si="5"/>
        <v>4</v>
      </c>
      <c r="K43" s="78"/>
      <c r="L43" s="5"/>
      <c r="M43" s="5"/>
    </row>
    <row r="44" spans="1:13" ht="60.75">
      <c r="A44" s="23" t="s">
        <v>99</v>
      </c>
      <c r="B44" s="23" t="s">
        <v>100</v>
      </c>
      <c r="C44" s="83">
        <v>0.75</v>
      </c>
      <c r="D44" s="84">
        <v>6</v>
      </c>
      <c r="E44" s="85" t="s">
        <v>101</v>
      </c>
      <c r="F44" s="86">
        <v>0.8</v>
      </c>
      <c r="G44" s="87">
        <f>D44</f>
        <v>6</v>
      </c>
      <c r="H44" s="88" t="s">
        <v>102</v>
      </c>
      <c r="I44" s="76">
        <v>0</v>
      </c>
      <c r="J44" s="77">
        <f>D44</f>
        <v>6</v>
      </c>
      <c r="K44" s="78"/>
      <c r="L44" s="5"/>
      <c r="M44" s="5"/>
    </row>
    <row r="45" spans="1:13" ht="121.5">
      <c r="A45" s="23" t="s">
        <v>103</v>
      </c>
      <c r="B45" s="23" t="s">
        <v>104</v>
      </c>
      <c r="C45" s="83">
        <v>1</v>
      </c>
      <c r="D45" s="84">
        <v>8</v>
      </c>
      <c r="E45" s="85" t="s">
        <v>34</v>
      </c>
      <c r="F45" s="86">
        <v>0.8</v>
      </c>
      <c r="G45" s="87">
        <f t="shared" si="4"/>
        <v>8</v>
      </c>
      <c r="H45" s="88" t="s">
        <v>105</v>
      </c>
      <c r="I45" s="76">
        <v>0</v>
      </c>
      <c r="J45" s="77">
        <f t="shared" si="5"/>
        <v>8</v>
      </c>
      <c r="K45" s="78"/>
      <c r="L45" s="5"/>
      <c r="M45" s="5"/>
    </row>
    <row r="46" spans="1:13" ht="60.75">
      <c r="A46" s="23" t="s">
        <v>106</v>
      </c>
      <c r="B46" s="23" t="s">
        <v>107</v>
      </c>
      <c r="C46" s="83">
        <v>0.4</v>
      </c>
      <c r="D46" s="84">
        <v>6</v>
      </c>
      <c r="E46" s="232" t="s">
        <v>108</v>
      </c>
      <c r="F46" s="86">
        <v>1</v>
      </c>
      <c r="G46" s="87">
        <f t="shared" si="4"/>
        <v>6</v>
      </c>
      <c r="H46" s="88" t="s">
        <v>34</v>
      </c>
      <c r="I46" s="76">
        <v>0</v>
      </c>
      <c r="J46" s="77">
        <f t="shared" si="5"/>
        <v>6</v>
      </c>
      <c r="K46" s="78"/>
      <c r="L46" s="5"/>
      <c r="M46" s="5"/>
    </row>
    <row r="47" spans="1:13" ht="183">
      <c r="A47" s="23" t="s">
        <v>109</v>
      </c>
      <c r="B47" s="23" t="s">
        <v>110</v>
      </c>
      <c r="C47" s="83">
        <v>1</v>
      </c>
      <c r="D47" s="84">
        <v>6</v>
      </c>
      <c r="E47" s="85" t="s">
        <v>34</v>
      </c>
      <c r="F47" s="86">
        <v>0.3</v>
      </c>
      <c r="G47" s="87">
        <f t="shared" si="4"/>
        <v>6</v>
      </c>
      <c r="H47" s="88" t="s">
        <v>111</v>
      </c>
      <c r="I47" s="76">
        <v>0</v>
      </c>
      <c r="J47" s="77">
        <f t="shared" si="5"/>
        <v>6</v>
      </c>
      <c r="K47" s="78"/>
      <c r="L47" s="5"/>
      <c r="M47" s="5"/>
    </row>
    <row r="48" spans="1:13">
      <c r="A48" s="13" t="s">
        <v>112</v>
      </c>
      <c r="B48" s="23" t="s">
        <v>113</v>
      </c>
      <c r="C48" s="83">
        <v>1</v>
      </c>
      <c r="D48" s="84">
        <v>4</v>
      </c>
      <c r="E48" s="85" t="s">
        <v>34</v>
      </c>
      <c r="F48" s="86">
        <v>1</v>
      </c>
      <c r="G48" s="87">
        <f t="shared" si="4"/>
        <v>4</v>
      </c>
      <c r="H48" s="88" t="s">
        <v>34</v>
      </c>
      <c r="I48" s="76">
        <v>0</v>
      </c>
      <c r="J48" s="77">
        <f t="shared" si="5"/>
        <v>4</v>
      </c>
      <c r="K48" s="78"/>
      <c r="L48" s="5"/>
      <c r="M48" s="5"/>
    </row>
    <row r="49" spans="1:17" s="30" customFormat="1" ht="15.75">
      <c r="A49" s="237" t="s">
        <v>28</v>
      </c>
      <c r="B49" s="238"/>
      <c r="C49" s="71">
        <f>SUMPRODUCT(C40:C48,D40:D48)</f>
        <v>33.9</v>
      </c>
      <c r="D49" s="58">
        <f>SUM(D40:D48)</f>
        <v>40</v>
      </c>
      <c r="E49" s="59"/>
      <c r="F49" s="70">
        <f>SUMPRODUCT(F40:F48,G40:G48)</f>
        <v>32.400000000000006</v>
      </c>
      <c r="G49" s="51">
        <f>SUM(G40:G48)</f>
        <v>40</v>
      </c>
      <c r="H49" s="52"/>
      <c r="I49" s="53">
        <f>SUMPRODUCT(I40:I48,J40:J48)</f>
        <v>0</v>
      </c>
      <c r="J49" s="54">
        <f>SUM(J40:J48)</f>
        <v>40</v>
      </c>
      <c r="K49" s="55"/>
      <c r="L49" s="56"/>
      <c r="M49" s="56"/>
      <c r="N49" s="44"/>
      <c r="O49" s="44"/>
      <c r="P49" s="44"/>
      <c r="Q49" s="44"/>
    </row>
    <row r="50" spans="1:17" ht="18.399999999999999" customHeight="1">
      <c r="A50" s="242" t="s">
        <v>114</v>
      </c>
      <c r="B50" s="242"/>
      <c r="C50" s="235" t="s">
        <v>18</v>
      </c>
      <c r="D50" s="236"/>
      <c r="E50" s="46" t="s">
        <v>30</v>
      </c>
      <c r="F50" s="235" t="s">
        <v>18</v>
      </c>
      <c r="G50" s="236"/>
      <c r="H50" s="46" t="s">
        <v>30</v>
      </c>
      <c r="I50" s="235" t="s">
        <v>18</v>
      </c>
      <c r="J50" s="236"/>
      <c r="K50" s="46"/>
      <c r="L50" s="8"/>
      <c r="M50" s="4"/>
    </row>
    <row r="51" spans="1:17">
      <c r="A51" s="29" t="s">
        <v>115</v>
      </c>
      <c r="B51" s="29" t="s">
        <v>116</v>
      </c>
      <c r="C51" s="79">
        <v>1</v>
      </c>
      <c r="D51" s="80">
        <v>2</v>
      </c>
      <c r="E51" s="81"/>
      <c r="F51" s="82">
        <v>1</v>
      </c>
      <c r="G51" s="27">
        <v>2</v>
      </c>
      <c r="H51" s="28"/>
      <c r="I51" s="73">
        <v>0</v>
      </c>
      <c r="J51" s="74">
        <v>2</v>
      </c>
      <c r="K51" s="75"/>
      <c r="L51" s="5"/>
      <c r="M51" s="5"/>
    </row>
    <row r="52" spans="1:17" ht="30.75">
      <c r="A52" s="23" t="s">
        <v>117</v>
      </c>
      <c r="B52" s="23" t="s">
        <v>118</v>
      </c>
      <c r="C52" s="83">
        <v>0.95</v>
      </c>
      <c r="D52" s="84">
        <v>2</v>
      </c>
      <c r="E52" s="85" t="s">
        <v>119</v>
      </c>
      <c r="F52" s="86">
        <v>1</v>
      </c>
      <c r="G52" s="87">
        <v>2</v>
      </c>
      <c r="H52" s="88" t="s">
        <v>120</v>
      </c>
      <c r="I52" s="76">
        <v>0</v>
      </c>
      <c r="J52" s="77">
        <v>2</v>
      </c>
      <c r="K52" s="78"/>
      <c r="L52" s="5"/>
      <c r="M52" s="5"/>
    </row>
    <row r="53" spans="1:17" ht="30.75">
      <c r="A53" s="23" t="s">
        <v>121</v>
      </c>
      <c r="B53" s="23" t="s">
        <v>122</v>
      </c>
      <c r="C53" s="83">
        <v>1</v>
      </c>
      <c r="D53" s="84">
        <v>1</v>
      </c>
      <c r="E53" s="85"/>
      <c r="F53" s="86">
        <v>1</v>
      </c>
      <c r="G53" s="87">
        <v>1</v>
      </c>
      <c r="H53" s="88"/>
      <c r="I53" s="76">
        <v>0</v>
      </c>
      <c r="J53" s="77">
        <v>1</v>
      </c>
      <c r="K53" s="78"/>
      <c r="L53" s="5"/>
      <c r="M53" s="5"/>
    </row>
    <row r="54" spans="1:17" ht="76.5">
      <c r="A54" s="23" t="s">
        <v>123</v>
      </c>
      <c r="B54" s="23" t="s">
        <v>124</v>
      </c>
      <c r="C54" s="83">
        <v>0.9</v>
      </c>
      <c r="D54" s="84">
        <v>4</v>
      </c>
      <c r="E54" s="85" t="s">
        <v>125</v>
      </c>
      <c r="F54" s="86">
        <v>0.9</v>
      </c>
      <c r="G54" s="87">
        <v>4</v>
      </c>
      <c r="H54" s="88" t="s">
        <v>126</v>
      </c>
      <c r="I54" s="76">
        <v>0</v>
      </c>
      <c r="J54" s="77">
        <v>4</v>
      </c>
      <c r="K54" s="78"/>
      <c r="L54" s="5"/>
      <c r="M54" s="5"/>
    </row>
    <row r="55" spans="1:17" ht="30.75">
      <c r="A55" s="23" t="s">
        <v>127</v>
      </c>
      <c r="B55" s="23" t="s">
        <v>128</v>
      </c>
      <c r="C55" s="83">
        <v>1</v>
      </c>
      <c r="D55" s="84">
        <v>2</v>
      </c>
      <c r="E55" s="85"/>
      <c r="F55" s="86">
        <v>1</v>
      </c>
      <c r="G55" s="87">
        <v>2</v>
      </c>
      <c r="H55" s="88"/>
      <c r="I55" s="76">
        <v>0</v>
      </c>
      <c r="J55" s="77">
        <v>2</v>
      </c>
      <c r="K55" s="78"/>
      <c r="L55" s="6"/>
      <c r="M55" s="5"/>
    </row>
    <row r="56" spans="1:17" s="44" customFormat="1" ht="16.5">
      <c r="A56" s="237" t="s">
        <v>28</v>
      </c>
      <c r="B56" s="238"/>
      <c r="C56" s="57">
        <f>SUMPRODUCT(C51:C55,D51:D55)</f>
        <v>10.5</v>
      </c>
      <c r="D56" s="58">
        <f>SUM(D51:D55)</f>
        <v>11</v>
      </c>
      <c r="E56" s="59" t="s">
        <v>47</v>
      </c>
      <c r="F56" s="60">
        <f>SUMPRODUCT(F51:F55,G51:G55)</f>
        <v>10.6</v>
      </c>
      <c r="G56" s="61">
        <f>SUM(G51:G55)</f>
        <v>11</v>
      </c>
      <c r="H56" s="62" t="s">
        <v>47</v>
      </c>
      <c r="I56" s="53">
        <f>SUMPRODUCT(I51:I55,J51:J55)</f>
        <v>0</v>
      </c>
      <c r="J56" s="54">
        <f>SUM(J51:J55)</f>
        <v>11</v>
      </c>
      <c r="K56" s="55"/>
      <c r="L56" s="56"/>
      <c r="M56" s="56"/>
    </row>
    <row r="57" spans="1:17" ht="18.75" customHeight="1">
      <c r="A57" s="239" t="s">
        <v>2</v>
      </c>
      <c r="B57" s="240"/>
      <c r="C57" s="240"/>
      <c r="D57" s="240"/>
      <c r="E57" s="240"/>
      <c r="F57" s="240"/>
      <c r="G57" s="240"/>
      <c r="H57" s="240"/>
      <c r="I57" s="240"/>
      <c r="J57" s="240"/>
      <c r="K57" s="241"/>
      <c r="L57" s="4"/>
      <c r="M57" s="4"/>
    </row>
    <row r="58" spans="1:17">
      <c r="A58" s="243" t="s">
        <v>129</v>
      </c>
      <c r="B58" s="244"/>
      <c r="C58" s="34">
        <f>C11+C18+C22+C27+C32+C38+C49+C56</f>
        <v>84.050000000000011</v>
      </c>
      <c r="D58" s="25">
        <f>D11+D18+D22+D27+D32+D38+D49+D56</f>
        <v>100</v>
      </c>
      <c r="E58" s="26"/>
      <c r="F58" s="35">
        <f>F11+F18+F22+F27+F32+F38+F49+F56</f>
        <v>84.45</v>
      </c>
      <c r="G58" s="27">
        <f>G11+G18+G22+G27+G32+G38+G49+G56</f>
        <v>100</v>
      </c>
      <c r="H58" s="28"/>
      <c r="I58" s="213">
        <f>I11+I18+I22+I27+I32+I38+I49+I56</f>
        <v>0</v>
      </c>
      <c r="J58" s="32">
        <f>J11+J18+J22+J27+J32+J38+J49+J56</f>
        <v>100</v>
      </c>
      <c r="K58" s="33"/>
      <c r="L58" s="6"/>
      <c r="M58" s="5"/>
    </row>
    <row r="59" spans="1:17" s="44" customFormat="1" ht="15.75">
      <c r="A59" s="245" t="s">
        <v>130</v>
      </c>
      <c r="B59" s="246"/>
      <c r="C59" s="247">
        <f>C58/D58</f>
        <v>0.84050000000000014</v>
      </c>
      <c r="D59" s="248"/>
      <c r="E59" s="249"/>
      <c r="F59" s="250">
        <f>F58/G58</f>
        <v>0.84450000000000003</v>
      </c>
      <c r="G59" s="251"/>
      <c r="H59" s="252"/>
      <c r="I59" s="253">
        <f>I58/J58</f>
        <v>0</v>
      </c>
      <c r="J59" s="254"/>
      <c r="K59" s="255"/>
      <c r="L59" s="72"/>
      <c r="M59" s="72"/>
    </row>
  </sheetData>
  <mergeCells count="51">
    <mergeCell ref="A2:K2"/>
    <mergeCell ref="A4:K4"/>
    <mergeCell ref="I6:K6"/>
    <mergeCell ref="B6:B7"/>
    <mergeCell ref="A28:B28"/>
    <mergeCell ref="C28:D28"/>
    <mergeCell ref="F28:G28"/>
    <mergeCell ref="A19:B19"/>
    <mergeCell ref="A18:B18"/>
    <mergeCell ref="A22:B22"/>
    <mergeCell ref="C23:D23"/>
    <mergeCell ref="F23:G23"/>
    <mergeCell ref="I23:J23"/>
    <mergeCell ref="C12:D12"/>
    <mergeCell ref="F12:G12"/>
    <mergeCell ref="C8:D8"/>
    <mergeCell ref="A27:B27"/>
    <mergeCell ref="A33:B33"/>
    <mergeCell ref="N6:P6"/>
    <mergeCell ref="A6:A7"/>
    <mergeCell ref="C6:E6"/>
    <mergeCell ref="F6:H6"/>
    <mergeCell ref="F8:G8"/>
    <mergeCell ref="I8:J8"/>
    <mergeCell ref="I12:J12"/>
    <mergeCell ref="C19:D19"/>
    <mergeCell ref="F19:G19"/>
    <mergeCell ref="I19:J19"/>
    <mergeCell ref="A11:B11"/>
    <mergeCell ref="A12:B12"/>
    <mergeCell ref="A8:B8"/>
    <mergeCell ref="I28:J28"/>
    <mergeCell ref="A58:B58"/>
    <mergeCell ref="A59:B59"/>
    <mergeCell ref="C59:E59"/>
    <mergeCell ref="F59:H59"/>
    <mergeCell ref="I59:K59"/>
    <mergeCell ref="A57:K57"/>
    <mergeCell ref="C39:D39"/>
    <mergeCell ref="F39:G39"/>
    <mergeCell ref="I39:J39"/>
    <mergeCell ref="A50:B50"/>
    <mergeCell ref="C50:D50"/>
    <mergeCell ref="F50:G50"/>
    <mergeCell ref="I50:J50"/>
    <mergeCell ref="A49:B49"/>
    <mergeCell ref="C33:D33"/>
    <mergeCell ref="F33:G33"/>
    <mergeCell ref="A38:B38"/>
    <mergeCell ref="A32:B32"/>
    <mergeCell ref="A56:B56"/>
  </mergeCells>
  <dataValidations count="2">
    <dataValidation type="decimal" allowBlank="1" showInputMessage="1" showErrorMessage="1" sqref="L18 L22 L27 L32 L38 L49 L11 C9:C10 F9:F10 I9:I10 C24:C26 F24:F26 I24:I26 C34:C37 F34:F37 I34:I37 C51:C55 F51:F55 I51:I55 I13:I17 F13:F17 C13:C17 I20:I21 F20:F21 C20:C21 I29:I31 F29:F31 C29:C31 I40:I48 F40:F48 C40:C48" xr:uid="{4A0D4DC8-F6F9-4765-AB49-E4E0ACDB1361}">
      <formula1>0</formula1>
      <formula2>1</formula2>
    </dataValidation>
    <dataValidation type="decimal" allowBlank="1" showInputMessage="1" showErrorMessage="1" error="Les évaluations sont faites en terme de pourcentage. Veuillez entrer une valeur entre 0 et 1" sqref="L51:L55 L24:L26 L34:L37 L13:L17 L20:L21 L29:L31 L40:L48" xr:uid="{AAE14471-5DF0-44BC-98DF-F030213BD16C}">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42"/>
  <sheetViews>
    <sheetView topLeftCell="A4" workbookViewId="0">
      <selection activeCell="G15" sqref="G15"/>
    </sheetView>
  </sheetViews>
  <sheetFormatPr defaultColWidth="9.140625" defaultRowHeight="15"/>
  <cols>
    <col min="1" max="1" width="50.5703125" style="37" customWidth="1"/>
    <col min="2" max="3" width="9.140625" style="37"/>
    <col min="4" max="4" width="9.85546875" style="37" bestFit="1" customWidth="1"/>
    <col min="5" max="5" width="11" style="37" bestFit="1" customWidth="1"/>
    <col min="6" max="6" width="11" style="37" customWidth="1"/>
    <col min="7" max="7" width="54.85546875" style="37" customWidth="1"/>
    <col min="8" max="16384" width="9.140625" style="37"/>
  </cols>
  <sheetData>
    <row r="2" spans="1:7" ht="18.75">
      <c r="A2" s="276" t="s">
        <v>11</v>
      </c>
      <c r="B2" s="276"/>
      <c r="C2" s="276"/>
      <c r="D2" s="276"/>
      <c r="E2" s="276"/>
      <c r="F2" s="276"/>
      <c r="G2" s="276"/>
    </row>
    <row r="3" spans="1:7">
      <c r="A3" s="38"/>
      <c r="B3" s="38"/>
      <c r="C3" s="39"/>
      <c r="D3" s="39"/>
      <c r="E3" s="38"/>
      <c r="F3" s="38"/>
      <c r="G3" s="39"/>
    </row>
    <row r="4" spans="1:7" ht="18.75">
      <c r="A4" s="36" t="s">
        <v>131</v>
      </c>
      <c r="B4" s="36"/>
      <c r="C4" s="36"/>
      <c r="D4" s="36"/>
      <c r="E4" s="36"/>
      <c r="F4" s="36"/>
      <c r="G4" s="36"/>
    </row>
    <row r="5" spans="1:7" ht="15.75" thickBot="1"/>
    <row r="6" spans="1:7" ht="23.25">
      <c r="A6" s="280" t="s">
        <v>7</v>
      </c>
      <c r="B6" s="281"/>
      <c r="C6" s="281"/>
      <c r="D6" s="281"/>
      <c r="E6" s="281"/>
      <c r="F6" s="281"/>
      <c r="G6" s="282"/>
    </row>
    <row r="7" spans="1:7">
      <c r="A7" s="130" t="s">
        <v>132</v>
      </c>
      <c r="B7" s="131" t="s">
        <v>15</v>
      </c>
      <c r="C7" s="131" t="s">
        <v>133</v>
      </c>
      <c r="D7" s="131" t="s">
        <v>4</v>
      </c>
      <c r="E7" s="131" t="s">
        <v>134</v>
      </c>
      <c r="F7" s="131" t="s">
        <v>18</v>
      </c>
      <c r="G7" s="132" t="s">
        <v>16</v>
      </c>
    </row>
    <row r="8" spans="1:7">
      <c r="A8" s="133" t="s">
        <v>135</v>
      </c>
      <c r="B8" s="134">
        <v>1</v>
      </c>
      <c r="C8" s="134">
        <v>1</v>
      </c>
      <c r="D8" s="134">
        <v>5</v>
      </c>
      <c r="E8" s="134">
        <f t="shared" ref="E8:E13" si="0">B8*C8*D8</f>
        <v>5</v>
      </c>
      <c r="F8" s="134" t="s">
        <v>30</v>
      </c>
      <c r="G8" s="135"/>
    </row>
    <row r="9" spans="1:7">
      <c r="A9" s="136" t="s">
        <v>136</v>
      </c>
      <c r="B9" s="137">
        <v>0.9</v>
      </c>
      <c r="C9" s="137">
        <v>1</v>
      </c>
      <c r="D9" s="137">
        <v>20</v>
      </c>
      <c r="E9" s="137">
        <f t="shared" si="0"/>
        <v>18</v>
      </c>
      <c r="F9" s="137" t="s">
        <v>137</v>
      </c>
      <c r="G9" s="138" t="s">
        <v>138</v>
      </c>
    </row>
    <row r="10" spans="1:7">
      <c r="A10" s="133" t="s">
        <v>139</v>
      </c>
      <c r="B10" s="134">
        <v>1</v>
      </c>
      <c r="C10" s="134">
        <v>1</v>
      </c>
      <c r="D10" s="134">
        <v>10</v>
      </c>
      <c r="E10" s="134">
        <f t="shared" si="0"/>
        <v>10</v>
      </c>
      <c r="F10" s="134" t="s">
        <v>137</v>
      </c>
      <c r="G10" s="135"/>
    </row>
    <row r="11" spans="1:7">
      <c r="A11" s="136" t="s">
        <v>140</v>
      </c>
      <c r="B11" s="137">
        <v>1</v>
      </c>
      <c r="C11" s="137">
        <v>1</v>
      </c>
      <c r="D11" s="137">
        <v>20</v>
      </c>
      <c r="E11" s="137">
        <f t="shared" si="0"/>
        <v>20</v>
      </c>
      <c r="F11" s="137" t="s">
        <v>137</v>
      </c>
      <c r="G11" s="138"/>
    </row>
    <row r="12" spans="1:7">
      <c r="A12" s="133" t="s">
        <v>141</v>
      </c>
      <c r="B12" s="134">
        <v>1</v>
      </c>
      <c r="C12" s="134">
        <v>1</v>
      </c>
      <c r="D12" s="134">
        <v>30</v>
      </c>
      <c r="E12" s="134">
        <f t="shared" si="0"/>
        <v>30</v>
      </c>
      <c r="F12" s="215" t="s">
        <v>137</v>
      </c>
      <c r="G12" s="135"/>
    </row>
    <row r="13" spans="1:7">
      <c r="A13" s="136" t="s">
        <v>142</v>
      </c>
      <c r="B13" s="137">
        <v>1</v>
      </c>
      <c r="C13" s="137">
        <v>1</v>
      </c>
      <c r="D13" s="137">
        <v>15</v>
      </c>
      <c r="E13" s="137">
        <f t="shared" si="0"/>
        <v>15</v>
      </c>
      <c r="F13" s="137" t="s">
        <v>137</v>
      </c>
      <c r="G13" s="138"/>
    </row>
    <row r="14" spans="1:7">
      <c r="A14" s="139" t="s">
        <v>143</v>
      </c>
      <c r="B14" s="283"/>
      <c r="C14" s="283"/>
      <c r="D14" s="140">
        <f>SUM(D8:D13)</f>
        <v>100</v>
      </c>
      <c r="E14" s="141">
        <f>(SUM(E8:E13)+E16+E17)/D14</f>
        <v>0.98</v>
      </c>
      <c r="F14" s="141"/>
      <c r="G14" s="142" t="s">
        <v>144</v>
      </c>
    </row>
    <row r="15" spans="1:7">
      <c r="A15" s="143" t="s">
        <v>145</v>
      </c>
      <c r="B15" s="144" t="s">
        <v>15</v>
      </c>
      <c r="C15" s="144"/>
      <c r="D15" s="144" t="s">
        <v>4</v>
      </c>
      <c r="E15" s="145" t="s">
        <v>134</v>
      </c>
      <c r="F15" s="145"/>
      <c r="G15" s="146" t="s">
        <v>16</v>
      </c>
    </row>
    <row r="16" spans="1:7">
      <c r="A16" s="147" t="s">
        <v>146</v>
      </c>
      <c r="B16" s="148"/>
      <c r="C16" s="148"/>
      <c r="D16" s="149">
        <v>-10</v>
      </c>
      <c r="E16" s="148">
        <f>B16*D16</f>
        <v>0</v>
      </c>
      <c r="F16" s="148"/>
      <c r="G16" s="150"/>
    </row>
    <row r="17" spans="1:7">
      <c r="A17" s="151" t="s">
        <v>147</v>
      </c>
      <c r="B17" s="152"/>
      <c r="C17" s="152"/>
      <c r="D17" s="153">
        <v>-15</v>
      </c>
      <c r="E17" s="152">
        <f>B17*D17</f>
        <v>0</v>
      </c>
      <c r="F17" s="152"/>
      <c r="G17" s="154"/>
    </row>
    <row r="18" spans="1:7" ht="23.25">
      <c r="A18" s="284" t="s">
        <v>8</v>
      </c>
      <c r="B18" s="285"/>
      <c r="C18" s="285"/>
      <c r="D18" s="285"/>
      <c r="E18" s="285"/>
      <c r="F18" s="285"/>
      <c r="G18" s="286"/>
    </row>
    <row r="19" spans="1:7">
      <c r="A19" s="155" t="s">
        <v>132</v>
      </c>
      <c r="B19" s="156" t="s">
        <v>15</v>
      </c>
      <c r="C19" s="156" t="s">
        <v>133</v>
      </c>
      <c r="D19" s="156" t="s">
        <v>4</v>
      </c>
      <c r="E19" s="156" t="s">
        <v>134</v>
      </c>
      <c r="F19" s="156" t="s">
        <v>18</v>
      </c>
      <c r="G19" s="157" t="s">
        <v>16</v>
      </c>
    </row>
    <row r="20" spans="1:7">
      <c r="A20" s="158" t="s">
        <v>148</v>
      </c>
      <c r="B20" s="159">
        <v>1</v>
      </c>
      <c r="C20" s="159">
        <v>1</v>
      </c>
      <c r="D20" s="159">
        <v>15</v>
      </c>
      <c r="E20" s="159">
        <f>B20*C20*D20</f>
        <v>15</v>
      </c>
      <c r="F20" s="159" t="s">
        <v>149</v>
      </c>
      <c r="G20" s="160" t="s">
        <v>150</v>
      </c>
    </row>
    <row r="21" spans="1:7">
      <c r="A21" s="161" t="s">
        <v>151</v>
      </c>
      <c r="B21" s="162">
        <v>1</v>
      </c>
      <c r="C21" s="162">
        <v>1</v>
      </c>
      <c r="D21" s="162">
        <v>20</v>
      </c>
      <c r="E21" s="162">
        <f t="shared" ref="E21:E24" si="1">B21*C21*D21</f>
        <v>20</v>
      </c>
      <c r="F21" s="162" t="s">
        <v>149</v>
      </c>
      <c r="G21" s="216" t="s">
        <v>150</v>
      </c>
    </row>
    <row r="22" spans="1:7">
      <c r="A22" s="158" t="s">
        <v>152</v>
      </c>
      <c r="B22" s="159">
        <v>0.9</v>
      </c>
      <c r="C22" s="159">
        <v>1</v>
      </c>
      <c r="D22" s="159">
        <v>20</v>
      </c>
      <c r="E22" s="159">
        <f t="shared" si="1"/>
        <v>18</v>
      </c>
      <c r="F22" s="159" t="s">
        <v>149</v>
      </c>
      <c r="G22" s="160" t="s">
        <v>153</v>
      </c>
    </row>
    <row r="23" spans="1:7">
      <c r="A23" s="161" t="s">
        <v>154</v>
      </c>
      <c r="B23" s="162">
        <v>1</v>
      </c>
      <c r="C23" s="162">
        <v>1</v>
      </c>
      <c r="D23" s="162">
        <v>30</v>
      </c>
      <c r="E23" s="162">
        <f t="shared" si="1"/>
        <v>30</v>
      </c>
      <c r="F23" s="162" t="s">
        <v>149</v>
      </c>
      <c r="G23" s="163" t="s">
        <v>150</v>
      </c>
    </row>
    <row r="24" spans="1:7">
      <c r="A24" s="158" t="s">
        <v>155</v>
      </c>
      <c r="B24" s="159">
        <v>1</v>
      </c>
      <c r="C24" s="159">
        <v>1</v>
      </c>
      <c r="D24" s="159">
        <v>15</v>
      </c>
      <c r="E24" s="159">
        <f t="shared" si="1"/>
        <v>15</v>
      </c>
      <c r="F24" s="159" t="s">
        <v>87</v>
      </c>
      <c r="G24" s="160" t="s">
        <v>150</v>
      </c>
    </row>
    <row r="25" spans="1:7">
      <c r="A25" s="164" t="s">
        <v>143</v>
      </c>
      <c r="B25" s="165"/>
      <c r="C25" s="165"/>
      <c r="D25" s="165">
        <f>SUM(D20:D24)</f>
        <v>100</v>
      </c>
      <c r="E25" s="166">
        <f>(SUM(E20:E24) + E27+E28+E29)/D25</f>
        <v>0.98</v>
      </c>
      <c r="F25" s="166"/>
      <c r="G25" s="167" t="s">
        <v>156</v>
      </c>
    </row>
    <row r="26" spans="1:7">
      <c r="A26" s="168" t="s">
        <v>145</v>
      </c>
      <c r="B26" s="169" t="s">
        <v>15</v>
      </c>
      <c r="C26" s="169"/>
      <c r="D26" s="169" t="s">
        <v>4</v>
      </c>
      <c r="E26" s="170" t="s">
        <v>134</v>
      </c>
      <c r="F26" s="170"/>
      <c r="G26" s="171" t="s">
        <v>16</v>
      </c>
    </row>
    <row r="27" spans="1:7">
      <c r="A27" s="172" t="s">
        <v>146</v>
      </c>
      <c r="B27" s="173">
        <v>0</v>
      </c>
      <c r="C27" s="173"/>
      <c r="D27" s="174">
        <v>-10</v>
      </c>
      <c r="E27" s="173">
        <f>B27*D27</f>
        <v>0</v>
      </c>
      <c r="F27" s="173"/>
      <c r="G27" s="175"/>
    </row>
    <row r="28" spans="1:7">
      <c r="A28" s="176" t="s">
        <v>157</v>
      </c>
      <c r="B28" s="177">
        <v>0</v>
      </c>
      <c r="C28" s="177"/>
      <c r="D28" s="178">
        <v>-15</v>
      </c>
      <c r="E28" s="177">
        <f>B28*D28</f>
        <v>0</v>
      </c>
      <c r="F28" s="177"/>
      <c r="G28" s="179"/>
    </row>
    <row r="29" spans="1:7">
      <c r="A29" s="180" t="s">
        <v>158</v>
      </c>
      <c r="B29" s="181">
        <v>0</v>
      </c>
      <c r="C29" s="181"/>
      <c r="D29" s="182">
        <v>-5</v>
      </c>
      <c r="E29" s="181">
        <f>B29*D29</f>
        <v>0</v>
      </c>
      <c r="F29" s="181"/>
      <c r="G29" s="183"/>
    </row>
    <row r="30" spans="1:7" ht="23.25">
      <c r="A30" s="277" t="s">
        <v>9</v>
      </c>
      <c r="B30" s="278"/>
      <c r="C30" s="278"/>
      <c r="D30" s="278"/>
      <c r="E30" s="278"/>
      <c r="F30" s="278"/>
      <c r="G30" s="279"/>
    </row>
    <row r="31" spans="1:7">
      <c r="A31" s="184" t="s">
        <v>132</v>
      </c>
      <c r="B31" s="185" t="s">
        <v>15</v>
      </c>
      <c r="C31" s="185" t="s">
        <v>133</v>
      </c>
      <c r="D31" s="185" t="s">
        <v>4</v>
      </c>
      <c r="E31" s="185" t="s">
        <v>134</v>
      </c>
      <c r="F31" s="185" t="s">
        <v>18</v>
      </c>
      <c r="G31" s="186" t="s">
        <v>16</v>
      </c>
    </row>
    <row r="32" spans="1:7">
      <c r="A32" s="187" t="s">
        <v>159</v>
      </c>
      <c r="B32" s="188"/>
      <c r="C32" s="188"/>
      <c r="D32" s="188">
        <v>10</v>
      </c>
      <c r="E32" s="188">
        <f t="shared" ref="E32:E37" si="2">B32*C32*D32</f>
        <v>0</v>
      </c>
      <c r="F32" s="188"/>
      <c r="G32" s="230"/>
    </row>
    <row r="33" spans="1:7">
      <c r="A33" s="190" t="s">
        <v>160</v>
      </c>
      <c r="B33" s="191"/>
      <c r="C33" s="191"/>
      <c r="D33" s="191">
        <v>25</v>
      </c>
      <c r="E33" s="191">
        <f t="shared" si="2"/>
        <v>0</v>
      </c>
      <c r="F33" s="191"/>
      <c r="G33" s="192"/>
    </row>
    <row r="34" spans="1:7">
      <c r="A34" s="187" t="s">
        <v>161</v>
      </c>
      <c r="B34" s="188"/>
      <c r="C34" s="188"/>
      <c r="D34" s="188">
        <v>15</v>
      </c>
      <c r="E34" s="188">
        <f t="shared" si="2"/>
        <v>0</v>
      </c>
      <c r="F34" s="188"/>
      <c r="G34" s="189"/>
    </row>
    <row r="35" spans="1:7">
      <c r="A35" s="190" t="s">
        <v>162</v>
      </c>
      <c r="B35" s="191"/>
      <c r="C35" s="191"/>
      <c r="D35" s="191">
        <v>20</v>
      </c>
      <c r="E35" s="191">
        <f t="shared" si="2"/>
        <v>0</v>
      </c>
      <c r="F35" s="191"/>
      <c r="G35" s="192"/>
    </row>
    <row r="36" spans="1:7">
      <c r="A36" s="187" t="s">
        <v>163</v>
      </c>
      <c r="B36" s="188"/>
      <c r="C36" s="188"/>
      <c r="D36" s="188">
        <v>15</v>
      </c>
      <c r="E36" s="188">
        <f t="shared" si="2"/>
        <v>0</v>
      </c>
      <c r="F36" s="188"/>
      <c r="G36" s="189"/>
    </row>
    <row r="37" spans="1:7">
      <c r="A37" s="190" t="s">
        <v>164</v>
      </c>
      <c r="B37" s="191"/>
      <c r="C37" s="191"/>
      <c r="D37" s="191">
        <v>15</v>
      </c>
      <c r="E37" s="191">
        <f t="shared" si="2"/>
        <v>0</v>
      </c>
      <c r="F37" s="191"/>
      <c r="G37" s="192"/>
    </row>
    <row r="38" spans="1:7">
      <c r="A38" s="193" t="s">
        <v>143</v>
      </c>
      <c r="B38" s="194"/>
      <c r="C38" s="194"/>
      <c r="D38" s="194">
        <f>SUM(D32:D37)</f>
        <v>100</v>
      </c>
      <c r="E38" s="195">
        <f>(SUM(E32:E37) +E40+E41+E42)/D38</f>
        <v>0</v>
      </c>
      <c r="F38" s="195"/>
      <c r="G38" s="196"/>
    </row>
    <row r="39" spans="1:7">
      <c r="A39" s="197" t="s">
        <v>145</v>
      </c>
      <c r="B39" s="198" t="s">
        <v>15</v>
      </c>
      <c r="C39" s="198"/>
      <c r="D39" s="198" t="s">
        <v>4</v>
      </c>
      <c r="E39" s="199" t="s">
        <v>134</v>
      </c>
      <c r="F39" s="199"/>
      <c r="G39" s="200" t="s">
        <v>16</v>
      </c>
    </row>
    <row r="40" spans="1:7">
      <c r="A40" s="201" t="s">
        <v>146</v>
      </c>
      <c r="B40" s="202">
        <v>0</v>
      </c>
      <c r="C40" s="202"/>
      <c r="D40" s="203">
        <v>-10</v>
      </c>
      <c r="E40" s="202">
        <f>B40*D40</f>
        <v>0</v>
      </c>
      <c r="F40" s="202"/>
      <c r="G40" s="204"/>
    </row>
    <row r="41" spans="1:7">
      <c r="A41" s="205" t="s">
        <v>165</v>
      </c>
      <c r="B41" s="206">
        <v>0</v>
      </c>
      <c r="C41" s="206"/>
      <c r="D41" s="207">
        <v>-15</v>
      </c>
      <c r="E41" s="206">
        <f>B41*D41</f>
        <v>0</v>
      </c>
      <c r="F41" s="206"/>
      <c r="G41" s="208"/>
    </row>
    <row r="42" spans="1:7">
      <c r="A42" s="209" t="s">
        <v>158</v>
      </c>
      <c r="B42" s="210">
        <v>0</v>
      </c>
      <c r="C42" s="210"/>
      <c r="D42" s="211">
        <v>-5</v>
      </c>
      <c r="E42" s="210">
        <f>B42*D42</f>
        <v>0</v>
      </c>
      <c r="F42" s="210"/>
      <c r="G42" s="212"/>
    </row>
  </sheetData>
  <mergeCells count="5">
    <mergeCell ref="A2:G2"/>
    <mergeCell ref="A30:G30"/>
    <mergeCell ref="A6:G6"/>
    <mergeCell ref="B14:C14"/>
    <mergeCell ref="A18:G18"/>
  </mergeCells>
  <dataValidations count="3">
    <dataValidation type="decimal" allowBlank="1" showInputMessage="1" showErrorMessage="1" sqref="E17:F17 B27:B29 B16:B17 B32:B37 B40:B42 B20:B24 B8:B14" xr:uid="{CC44C972-8B8F-4678-BAEB-D51FFB0200E2}">
      <formula1>0</formula1>
      <formula2>1</formula2>
    </dataValidation>
    <dataValidation type="list" allowBlank="1" showInputMessage="1" showErrorMessage="1" sqref="C16 C8:C13 C32:C37" xr:uid="{DCFB5783-098F-4837-84E1-A329359B138C}">
      <formula1>"0,0.25,0.50,0.75,1"</formula1>
    </dataValidation>
    <dataValidation type="whole" allowBlank="1" showInputMessage="1" showErrorMessage="1" sqref="E41:F41 E28:F28" xr:uid="{301E7E41-CD71-4A91-B881-91EF87706901}">
      <formula1>0</formula1>
      <formula2>1</formula2>
    </dataValidation>
  </dataValidation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BADF3-C115-4BB7-A238-E0CBC556CE80}">
  <dimension ref="A1:E16"/>
  <sheetViews>
    <sheetView topLeftCell="B1" workbookViewId="0">
      <selection activeCell="E7" sqref="E7"/>
    </sheetView>
  </sheetViews>
  <sheetFormatPr defaultRowHeight="15"/>
  <cols>
    <col min="1" max="1" width="29.28515625" customWidth="1"/>
    <col min="2" max="2" width="88.85546875" customWidth="1"/>
    <col min="4" max="4" width="44.140625" customWidth="1"/>
    <col min="5" max="5" width="51.85546875" customWidth="1"/>
  </cols>
  <sheetData>
    <row r="1" spans="1:5" ht="30.75" customHeight="1">
      <c r="A1" s="287" t="s">
        <v>166</v>
      </c>
      <c r="B1" s="287"/>
      <c r="D1" s="287" t="s">
        <v>167</v>
      </c>
      <c r="E1" s="287"/>
    </row>
    <row r="2" spans="1:5" ht="35.25" customHeight="1">
      <c r="B2" s="229" t="s">
        <v>16</v>
      </c>
      <c r="C2" s="229"/>
      <c r="D2" s="229"/>
      <c r="E2" s="229" t="s">
        <v>16</v>
      </c>
    </row>
    <row r="3" spans="1:5" ht="33.75" customHeight="1">
      <c r="A3" s="217" t="s">
        <v>168</v>
      </c>
      <c r="B3" s="223" t="s">
        <v>169</v>
      </c>
      <c r="D3" s="217" t="s">
        <v>168</v>
      </c>
      <c r="E3" s="223" t="s">
        <v>149</v>
      </c>
    </row>
    <row r="4" spans="1:5" ht="35.25" customHeight="1">
      <c r="A4" s="218" t="s">
        <v>170</v>
      </c>
      <c r="B4" s="224">
        <v>0.25</v>
      </c>
      <c r="D4" s="218" t="s">
        <v>170</v>
      </c>
      <c r="E4" s="224">
        <v>1</v>
      </c>
    </row>
    <row r="5" spans="1:5" ht="48.75" customHeight="1">
      <c r="A5" s="217"/>
      <c r="B5" s="231" t="s">
        <v>171</v>
      </c>
      <c r="D5" s="217"/>
    </row>
    <row r="6" spans="1:5" ht="16.5">
      <c r="A6" s="218" t="s">
        <v>172</v>
      </c>
      <c r="B6" s="224">
        <v>4.5</v>
      </c>
      <c r="D6" s="218" t="s">
        <v>173</v>
      </c>
      <c r="E6" s="224">
        <v>3.5</v>
      </c>
    </row>
    <row r="7" spans="1:5" ht="210.75">
      <c r="A7" s="217"/>
      <c r="B7" s="223" t="s">
        <v>174</v>
      </c>
      <c r="D7" s="217"/>
      <c r="E7" s="233" t="s">
        <v>175</v>
      </c>
    </row>
    <row r="8" spans="1:5" ht="16.5">
      <c r="A8" s="218" t="s">
        <v>176</v>
      </c>
      <c r="B8" s="224">
        <v>3.75</v>
      </c>
      <c r="D8" s="218" t="s">
        <v>177</v>
      </c>
      <c r="E8" s="224">
        <v>7</v>
      </c>
    </row>
    <row r="9" spans="1:5" ht="226.5">
      <c r="A9" s="217"/>
      <c r="B9" s="225" t="s">
        <v>178</v>
      </c>
      <c r="D9" s="219"/>
      <c r="E9" s="234" t="s">
        <v>179</v>
      </c>
    </row>
    <row r="10" spans="1:5" ht="16.5">
      <c r="A10" s="218" t="s">
        <v>180</v>
      </c>
      <c r="B10" s="224">
        <v>1</v>
      </c>
    </row>
    <row r="11" spans="1:5" ht="148.5" customHeight="1">
      <c r="A11" s="219"/>
      <c r="B11" s="225" t="s">
        <v>181</v>
      </c>
    </row>
    <row r="12" spans="1:5" ht="16.5">
      <c r="A12" s="220" t="s">
        <v>182</v>
      </c>
      <c r="B12" s="224">
        <v>1</v>
      </c>
      <c r="D12" s="220" t="s">
        <v>182</v>
      </c>
      <c r="E12" s="228">
        <v>0.5</v>
      </c>
    </row>
    <row r="13" spans="1:5" ht="32.25">
      <c r="A13" s="217"/>
      <c r="B13" s="225"/>
      <c r="D13" s="217"/>
      <c r="E13" s="225" t="s">
        <v>183</v>
      </c>
    </row>
    <row r="14" spans="1:5" ht="16.5">
      <c r="A14" s="221" t="s">
        <v>184</v>
      </c>
      <c r="B14" s="226">
        <f>SUM(B4,B6,B8,B10)</f>
        <v>9.5</v>
      </c>
      <c r="D14" s="221" t="s">
        <v>184</v>
      </c>
      <c r="E14" s="226">
        <f>SUM(E4,E6,E8)</f>
        <v>11.5</v>
      </c>
    </row>
    <row r="15" spans="1:5" ht="16.5">
      <c r="A15" s="221" t="s">
        <v>185</v>
      </c>
      <c r="B15" s="226">
        <f>B12</f>
        <v>1</v>
      </c>
      <c r="D15" s="221" t="s">
        <v>185</v>
      </c>
      <c r="E15" s="226">
        <f>E12</f>
        <v>0.5</v>
      </c>
    </row>
    <row r="16" spans="1:5" ht="16.5">
      <c r="A16" s="222" t="s">
        <v>186</v>
      </c>
      <c r="B16" s="227">
        <f>B14/20*0.9+B15*0.1</f>
        <v>0.52749999999999997</v>
      </c>
      <c r="D16" s="222" t="s">
        <v>186</v>
      </c>
      <c r="E16" s="227">
        <f>E14/20*0.9+E15*0.1</f>
        <v>0.5675</v>
      </c>
    </row>
  </sheetData>
  <mergeCells count="2">
    <mergeCell ref="A1:B1"/>
    <mergeCell ref="D1:E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F1A1E89-A0AE-4DED-85B2-2445C39C0F55}"/>
</file>

<file path=customXml/itemProps2.xml><?xml version="1.0" encoding="utf-8"?>
<ds:datastoreItem xmlns:ds="http://schemas.openxmlformats.org/officeDocument/2006/customXml" ds:itemID="{CD1971BE-1E76-44E5-BF52-2DB1BB889C58}"/>
</file>

<file path=customXml/itemProps3.xml><?xml version="1.0" encoding="utf-8"?>
<ds:datastoreItem xmlns:ds="http://schemas.openxmlformats.org/officeDocument/2006/customXml" ds:itemID="{4F62C71A-5318-410B-8440-006B735235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Ahmed Sidi</cp:lastModifiedBy>
  <cp:revision>1</cp:revision>
  <dcterms:created xsi:type="dcterms:W3CDTF">2006-09-16T00:00:00Z</dcterms:created>
  <dcterms:modified xsi:type="dcterms:W3CDTF">2023-12-01T22:41:21Z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