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88a3433c03ebe5f2/Documents/Documents/A_Pantheon_Sorbonne/Mosef/Risque de crédit/Dossier_Challenge/Dossier_Challenge_Nexialog_Mosef/data/"/>
    </mc:Choice>
  </mc:AlternateContent>
  <xr:revisionPtr revIDLastSave="252" documentId="11_AD4D9D64A577C15A4A54185228DE75745BDEDD89" xr6:coauthVersionLast="47" xr6:coauthVersionMax="47" xr10:uidLastSave="{B2594B44-B9C4-4A7B-98DD-156ECE7887F2}"/>
  <bookViews>
    <workbookView xWindow="1170" yWindow="465" windowWidth="15375" windowHeight="7785" activeTab="3" xr2:uid="{00000000-000D-0000-FFFF-FFFF00000000}"/>
  </bookViews>
  <sheets>
    <sheet name="macro_series" sheetId="3" r:id="rId1"/>
    <sheet name="Feuil2" sheetId="5" r:id="rId2"/>
    <sheet name="Feuil1" sheetId="4" r:id="rId3"/>
    <sheet name="trimestrielle" sheetId="1" r:id="rId4"/>
    <sheet name="variations annuelle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E4" i="2"/>
  <c r="E3" i="2"/>
  <c r="E2" i="2"/>
  <c r="D4" i="2"/>
  <c r="D3" i="2"/>
  <c r="D2" i="2"/>
  <c r="C4" i="2"/>
  <c r="C3" i="2"/>
  <c r="C2" i="2"/>
  <c r="F4" i="2"/>
  <c r="F3" i="2"/>
  <c r="F2" i="2"/>
  <c r="B4" i="2"/>
  <c r="B10" i="1" s="1"/>
  <c r="B3" i="2"/>
  <c r="B9" i="1" s="1"/>
  <c r="B2" i="2"/>
  <c r="B2" i="1" s="1"/>
  <c r="E3" i="1"/>
  <c r="C3" i="1"/>
  <c r="D3" i="1"/>
  <c r="F3" i="1"/>
  <c r="C4" i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2" i="1"/>
  <c r="C2" i="3" s="1"/>
  <c r="C3" i="3" s="1"/>
  <c r="C4" i="3" s="1"/>
  <c r="C5" i="3" s="1"/>
  <c r="C6" i="3" s="1"/>
  <c r="C7" i="3" s="1"/>
  <c r="C8" i="3" s="1"/>
  <c r="C9" i="3" s="1"/>
  <c r="C10" i="3" s="1"/>
  <c r="C11" i="3" s="1"/>
  <c r="C12" i="3" s="1"/>
  <c r="C13" i="3" s="1"/>
  <c r="D2" i="1"/>
  <c r="D2" i="3" s="1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E2" i="1"/>
  <c r="E2" i="3" s="1"/>
  <c r="E3" i="3" s="1"/>
  <c r="E4" i="3" s="1"/>
  <c r="E5" i="3" s="1"/>
  <c r="E6" i="3" s="1"/>
  <c r="E7" i="3" s="1"/>
  <c r="E8" i="3" s="1"/>
  <c r="E9" i="3" s="1"/>
  <c r="E10" i="3" s="1"/>
  <c r="E11" i="3" s="1"/>
  <c r="E12" i="3" s="1"/>
  <c r="E13" i="3" s="1"/>
  <c r="F2" i="1"/>
  <c r="F2" i="3" s="1"/>
  <c r="F3" i="3" s="1"/>
  <c r="F4" i="3" s="1"/>
  <c r="F5" i="3" s="1"/>
  <c r="F6" i="3" s="1"/>
  <c r="F7" i="3" s="1"/>
  <c r="F8" i="3" s="1"/>
  <c r="F9" i="3" s="1"/>
  <c r="F10" i="3" s="1"/>
  <c r="F11" i="3" s="1"/>
  <c r="F12" i="3" s="1"/>
  <c r="F13" i="3" s="1"/>
  <c r="B13" i="1"/>
  <c r="B12" i="1"/>
  <c r="B11" i="1"/>
  <c r="B8" i="1"/>
  <c r="B7" i="1"/>
  <c r="B6" i="1"/>
  <c r="B5" i="1" l="1"/>
  <c r="B4" i="1"/>
  <c r="B3" i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</calcChain>
</file>

<file path=xl/sharedStrings.xml><?xml version="1.0" encoding="utf-8"?>
<sst xmlns="http://schemas.openxmlformats.org/spreadsheetml/2006/main" count="65" uniqueCount="36">
  <si>
    <t>Date</t>
  </si>
  <si>
    <t>RGDP</t>
  </si>
  <si>
    <t>HICP</t>
  </si>
  <si>
    <t>RREP</t>
  </si>
  <si>
    <t>IRLT</t>
  </si>
  <si>
    <t>UNR</t>
  </si>
  <si>
    <t>source</t>
  </si>
  <si>
    <t>https://www.esrb.europa.eu/mppa/stress/shared/pdf/esrb.stress_test200131~09dbe748d4.en.pdf</t>
  </si>
  <si>
    <t>Séries en 30/10/2019</t>
  </si>
  <si>
    <t>RGDP_a</t>
  </si>
  <si>
    <t>HICP_a</t>
  </si>
  <si>
    <t>RREP_a</t>
  </si>
  <si>
    <t>IRLT_a</t>
  </si>
  <si>
    <t>UNR_a</t>
  </si>
  <si>
    <t>RGDP_b</t>
  </si>
  <si>
    <t>HICP_b</t>
  </si>
  <si>
    <t>RREP_b</t>
  </si>
  <si>
    <t>IRLT_b</t>
  </si>
  <si>
    <t>UNR_b</t>
  </si>
  <si>
    <t>RGDP_f</t>
  </si>
  <si>
    <t>HICP_f</t>
  </si>
  <si>
    <t>RREP_f</t>
  </si>
  <si>
    <t>IRLT_f</t>
  </si>
  <si>
    <t>UNR_f</t>
  </si>
  <si>
    <t>31/01/2020</t>
  </si>
  <si>
    <t>30/04/2020</t>
  </si>
  <si>
    <t>31/07/2020</t>
  </si>
  <si>
    <t>31/10/2020</t>
  </si>
  <si>
    <t>31/01/2021</t>
  </si>
  <si>
    <t>30/04/2021</t>
  </si>
  <si>
    <t>31/07/2021</t>
  </si>
  <si>
    <t>31/10/2021</t>
  </si>
  <si>
    <t>31/01/2022</t>
  </si>
  <si>
    <t>30/04/2022</t>
  </si>
  <si>
    <t>31/07/2022</t>
  </si>
  <si>
    <t>31/10/2022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</si>
</sst>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D1D5DB"/>
      <name val="Segoe U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13">
    <xf numFmtId="0" fontId="0" fillId="0" borderId="0" xfId="0"/>
    <xf numFmtId="0" fontId="1" fillId="0" borderId="1" xfId="0" applyFont="1" applyBorder="1"/>
    <xf numFmtId="164" fontId="1" fillId="0" borderId="1" xfId="0" applyNumberFormat="1" applyFont="1" applyBorder="1"/>
    <xf numFmtId="0" fontId="1" fillId="0" borderId="2" xfId="0" applyFont="1" applyBorder="1"/>
    <xf numFmtId="0" fontId="2" fillId="0" borderId="2" xfId="1" applyFill="1" applyBorder="1"/>
    <xf numFmtId="14" fontId="0" fillId="0" borderId="0" xfId="0" applyNumberFormat="1"/>
    <xf numFmtId="165" fontId="0" fillId="0" borderId="0" xfId="0" applyNumberFormat="1"/>
    <xf numFmtId="0" fontId="3" fillId="0" borderId="0" xfId="2"/>
    <xf numFmtId="164" fontId="0" fillId="0" borderId="0" xfId="0" applyNumberFormat="1"/>
    <xf numFmtId="0" fontId="4" fillId="0" borderId="0" xfId="0" applyFont="1"/>
    <xf numFmtId="0" fontId="1" fillId="0" borderId="4" xfId="0" applyFont="1" applyBorder="1"/>
    <xf numFmtId="164" fontId="1" fillId="0" borderId="4" xfId="0" applyNumberFormat="1" applyFont="1" applyBorder="1"/>
    <xf numFmtId="0" fontId="0" fillId="0" borderId="3" xfId="0" applyBorder="1" applyAlignment="1">
      <alignment horizontal="center"/>
    </xf>
  </cellXfs>
  <cellStyles count="3">
    <cellStyle name="Lien hypertexte" xfId="1" builtinId="8"/>
    <cellStyle name="Normal" xfId="0" builtinId="0"/>
    <cellStyle name="Normal 2" xfId="2" xr:uid="{0DC40E04-2542-4883-8CE4-E7856668CDB7}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HICP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Feuil2!$A$17</c:f>
              <c:strCache>
                <c:ptCount val="1"/>
                <c:pt idx="0">
                  <c:v>HICP_a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Feuil2!$B$16:$M$16</c:f>
              <c:strCache>
                <c:ptCount val="12"/>
                <c:pt idx="0">
                  <c:v>31/01/2020</c:v>
                </c:pt>
                <c:pt idx="1">
                  <c:v>30/04/2020</c:v>
                </c:pt>
                <c:pt idx="2">
                  <c:v>31/07/2020</c:v>
                </c:pt>
                <c:pt idx="3">
                  <c:v>31/10/2020</c:v>
                </c:pt>
                <c:pt idx="4">
                  <c:v>31/01/2021</c:v>
                </c:pt>
                <c:pt idx="5">
                  <c:v>30/04/2021</c:v>
                </c:pt>
                <c:pt idx="6">
                  <c:v>31/07/2021</c:v>
                </c:pt>
                <c:pt idx="7">
                  <c:v>31/10/2021</c:v>
                </c:pt>
                <c:pt idx="8">
                  <c:v>31/01/2022</c:v>
                </c:pt>
                <c:pt idx="9">
                  <c:v>30/04/2022</c:v>
                </c:pt>
                <c:pt idx="10">
                  <c:v>31/07/2022</c:v>
                </c:pt>
                <c:pt idx="11">
                  <c:v>31/10/2022</c:v>
                </c:pt>
              </c:strCache>
            </c:strRef>
          </c:cat>
          <c:val>
            <c:numRef>
              <c:f>Feuil2!$B$17:$M$17</c:f>
              <c:numCache>
                <c:formatCode>0.0</c:formatCode>
                <c:ptCount val="12"/>
                <c:pt idx="0">
                  <c:v>102.05250728625076</c:v>
                </c:pt>
                <c:pt idx="1">
                  <c:v>102.20524282051289</c:v>
                </c:pt>
                <c:pt idx="2">
                  <c:v>102.35820694439077</c:v>
                </c:pt>
                <c:pt idx="3">
                  <c:v>102.51140000000002</c:v>
                </c:pt>
                <c:pt idx="4">
                  <c:v>102.66482232996829</c:v>
                </c:pt>
                <c:pt idx="5">
                  <c:v>102.818474277436</c:v>
                </c:pt>
                <c:pt idx="6">
                  <c:v>102.97235618605714</c:v>
                </c:pt>
                <c:pt idx="7">
                  <c:v>103.12646840000004</c:v>
                </c:pt>
                <c:pt idx="8">
                  <c:v>103.28081126394811</c:v>
                </c:pt>
                <c:pt idx="9">
                  <c:v>103.43538512310062</c:v>
                </c:pt>
                <c:pt idx="10">
                  <c:v>103.59019032317349</c:v>
                </c:pt>
                <c:pt idx="11">
                  <c:v>103.74522721040005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E6-42B2-A481-F5990B366B6B}"/>
            </c:ext>
          </c:extLst>
        </c:ser>
        <c:ser>
          <c:idx val="1"/>
          <c:order val="1"/>
          <c:tx>
            <c:strRef>
              <c:f>Feuil2!$A$18</c:f>
              <c:strCache>
                <c:ptCount val="1"/>
                <c:pt idx="0">
                  <c:v>HICP_b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Feuil2!$B$16:$M$16</c:f>
              <c:strCache>
                <c:ptCount val="12"/>
                <c:pt idx="0">
                  <c:v>31/01/2020</c:v>
                </c:pt>
                <c:pt idx="1">
                  <c:v>30/04/2020</c:v>
                </c:pt>
                <c:pt idx="2">
                  <c:v>31/07/2020</c:v>
                </c:pt>
                <c:pt idx="3">
                  <c:v>31/10/2020</c:v>
                </c:pt>
                <c:pt idx="4">
                  <c:v>31/01/2021</c:v>
                </c:pt>
                <c:pt idx="5">
                  <c:v>30/04/2021</c:v>
                </c:pt>
                <c:pt idx="6">
                  <c:v>31/07/2021</c:v>
                </c:pt>
                <c:pt idx="7">
                  <c:v>31/10/2021</c:v>
                </c:pt>
                <c:pt idx="8">
                  <c:v>31/01/2022</c:v>
                </c:pt>
                <c:pt idx="9">
                  <c:v>30/04/2022</c:v>
                </c:pt>
                <c:pt idx="10">
                  <c:v>31/07/2022</c:v>
                </c:pt>
                <c:pt idx="11">
                  <c:v>31/10/2022</c:v>
                </c:pt>
              </c:strCache>
            </c:strRef>
          </c:cat>
          <c:val>
            <c:numRef>
              <c:f>Feuil2!$B$18:$M$18</c:f>
              <c:numCache>
                <c:formatCode>0.0</c:formatCode>
                <c:ptCount val="12"/>
                <c:pt idx="0">
                  <c:v>102.17907643344662</c:v>
                </c:pt>
                <c:pt idx="1">
                  <c:v>102.45891718147327</c:v>
                </c:pt>
                <c:pt idx="2">
                  <c:v>102.73952433733007</c:v>
                </c:pt>
                <c:pt idx="3">
                  <c:v>103.02089999999998</c:v>
                </c:pt>
                <c:pt idx="4">
                  <c:v>103.30304627421451</c:v>
                </c:pt>
                <c:pt idx="5">
                  <c:v>103.58596527046944</c:v>
                </c:pt>
                <c:pt idx="6">
                  <c:v>103.86965910504067</c:v>
                </c:pt>
                <c:pt idx="7">
                  <c:v>104.15412989999994</c:v>
                </c:pt>
                <c:pt idx="8">
                  <c:v>104.43937978323083</c:v>
                </c:pt>
                <c:pt idx="9">
                  <c:v>104.72541088844459</c:v>
                </c:pt>
                <c:pt idx="10">
                  <c:v>105.01222535519609</c:v>
                </c:pt>
                <c:pt idx="11">
                  <c:v>105.29982532889993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E6-42B2-A481-F5990B366B6B}"/>
            </c:ext>
          </c:extLst>
        </c:ser>
        <c:ser>
          <c:idx val="2"/>
          <c:order val="2"/>
          <c:tx>
            <c:strRef>
              <c:f>Feuil2!$A$19</c:f>
              <c:strCache>
                <c:ptCount val="1"/>
                <c:pt idx="0">
                  <c:v>HICP_f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Feuil2!$B$16:$M$16</c:f>
              <c:strCache>
                <c:ptCount val="12"/>
                <c:pt idx="0">
                  <c:v>31/01/2020</c:v>
                </c:pt>
                <c:pt idx="1">
                  <c:v>30/04/2020</c:v>
                </c:pt>
                <c:pt idx="2">
                  <c:v>31/07/2020</c:v>
                </c:pt>
                <c:pt idx="3">
                  <c:v>31/10/2020</c:v>
                </c:pt>
                <c:pt idx="4">
                  <c:v>31/01/2021</c:v>
                </c:pt>
                <c:pt idx="5">
                  <c:v>30/04/2021</c:v>
                </c:pt>
                <c:pt idx="6">
                  <c:v>31/07/2021</c:v>
                </c:pt>
                <c:pt idx="7">
                  <c:v>31/10/2021</c:v>
                </c:pt>
                <c:pt idx="8">
                  <c:v>31/01/2022</c:v>
                </c:pt>
                <c:pt idx="9">
                  <c:v>30/04/2022</c:v>
                </c:pt>
                <c:pt idx="10">
                  <c:v>31/07/2022</c:v>
                </c:pt>
                <c:pt idx="11">
                  <c:v>31/10/2022</c:v>
                </c:pt>
              </c:strCache>
            </c:strRef>
          </c:cat>
          <c:val>
            <c:numRef>
              <c:f>Feuil2!$B$19:$M$19</c:f>
              <c:numCache>
                <c:formatCode>General</c:formatCode>
                <c:ptCount val="12"/>
                <c:pt idx="0">
                  <c:v>102.30564558064249</c:v>
                </c:pt>
                <c:pt idx="1">
                  <c:v>102.71259154243364</c:v>
                </c:pt>
                <c:pt idx="2">
                  <c:v>103.12084173026936</c:v>
                </c:pt>
                <c:pt idx="3">
                  <c:v>103.53039999999994</c:v>
                </c:pt>
                <c:pt idx="4">
                  <c:v>103.94127021846073</c:v>
                </c:pt>
                <c:pt idx="5">
                  <c:v>104.35345626350289</c:v>
                </c:pt>
                <c:pt idx="6">
                  <c:v>104.7669620240242</c:v>
                </c:pt>
                <c:pt idx="7">
                  <c:v>105.18179139999985</c:v>
                </c:pt>
                <c:pt idx="8">
                  <c:v>105.59794830251356</c:v>
                </c:pt>
                <c:pt idx="9">
                  <c:v>106.01543665378856</c:v>
                </c:pt>
                <c:pt idx="10">
                  <c:v>106.4342603872187</c:v>
                </c:pt>
                <c:pt idx="11">
                  <c:v>106.85442344739981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E6-42B2-A481-F5990B366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826160"/>
        <c:axId val="2102820400"/>
      </c:lineChart>
      <c:catAx>
        <c:axId val="210282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820400"/>
        <c:crosses val="autoZero"/>
        <c:auto val="1"/>
        <c:lblAlgn val="ctr"/>
        <c:lblOffset val="100"/>
        <c:noMultiLvlLbl val="0"/>
      </c:catAx>
      <c:valAx>
        <c:axId val="21028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82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IRLT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Feuil2!$A$20</c:f>
              <c:strCache>
                <c:ptCount val="1"/>
                <c:pt idx="0">
                  <c:v>IRLT_a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Feuil2!$B$16:$P$16</c:f>
              <c:strCache>
                <c:ptCount val="12"/>
                <c:pt idx="0">
                  <c:v>31/01/2020</c:v>
                </c:pt>
                <c:pt idx="1">
                  <c:v>30/04/2020</c:v>
                </c:pt>
                <c:pt idx="2">
                  <c:v>31/07/2020</c:v>
                </c:pt>
                <c:pt idx="3">
                  <c:v>31/10/2020</c:v>
                </c:pt>
                <c:pt idx="4">
                  <c:v>31/01/2021</c:v>
                </c:pt>
                <c:pt idx="5">
                  <c:v>30/04/2021</c:v>
                </c:pt>
                <c:pt idx="6">
                  <c:v>31/07/2021</c:v>
                </c:pt>
                <c:pt idx="7">
                  <c:v>31/10/2021</c:v>
                </c:pt>
                <c:pt idx="8">
                  <c:v>31/01/2022</c:v>
                </c:pt>
                <c:pt idx="9">
                  <c:v>30/04/2022</c:v>
                </c:pt>
                <c:pt idx="10">
                  <c:v>31/07/2022</c:v>
                </c:pt>
                <c:pt idx="11">
                  <c:v>31/10/2022</c:v>
                </c:pt>
              </c:strCache>
            </c:strRef>
          </c:cat>
          <c:val>
            <c:numRef>
              <c:f>Feuil2!$B$20:$P$20</c:f>
              <c:numCache>
                <c:formatCode>0.0</c:formatCode>
                <c:ptCount val="15"/>
                <c:pt idx="0">
                  <c:v>1.2678354726090975</c:v>
                </c:pt>
                <c:pt idx="1">
                  <c:v>1.2656746343353809</c:v>
                </c:pt>
                <c:pt idx="2">
                  <c:v>1.2635174788912946</c:v>
                </c:pt>
                <c:pt idx="3">
                  <c:v>1.2613639999999999</c:v>
                </c:pt>
                <c:pt idx="4">
                  <c:v>1.2592141913953556</c:v>
                </c:pt>
                <c:pt idx="5">
                  <c:v>1.2570680468219002</c:v>
                </c:pt>
                <c:pt idx="6">
                  <c:v>1.2549255600348339</c:v>
                </c:pt>
                <c:pt idx="7">
                  <c:v>1.2527867248</c:v>
                </c:pt>
                <c:pt idx="8">
                  <c:v>1.2506515348938672</c:v>
                </c:pt>
                <c:pt idx="9">
                  <c:v>1.2485199841035113</c:v>
                </c:pt>
                <c:pt idx="10">
                  <c:v>1.246392066226597</c:v>
                </c:pt>
                <c:pt idx="11">
                  <c:v>1.24426777507136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85-4AC4-B5A4-2ADA99030050}"/>
            </c:ext>
          </c:extLst>
        </c:ser>
        <c:ser>
          <c:idx val="1"/>
          <c:order val="1"/>
          <c:tx>
            <c:strRef>
              <c:f>Feuil2!$A$21</c:f>
              <c:strCache>
                <c:ptCount val="1"/>
                <c:pt idx="0">
                  <c:v>IRLT_b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Feuil2!$B$16:$P$16</c:f>
              <c:strCache>
                <c:ptCount val="12"/>
                <c:pt idx="0">
                  <c:v>31/01/2020</c:v>
                </c:pt>
                <c:pt idx="1">
                  <c:v>30/04/2020</c:v>
                </c:pt>
                <c:pt idx="2">
                  <c:v>31/07/2020</c:v>
                </c:pt>
                <c:pt idx="3">
                  <c:v>31/10/2020</c:v>
                </c:pt>
                <c:pt idx="4">
                  <c:v>31/01/2021</c:v>
                </c:pt>
                <c:pt idx="5">
                  <c:v>30/04/2021</c:v>
                </c:pt>
                <c:pt idx="6">
                  <c:v>31/07/2021</c:v>
                </c:pt>
                <c:pt idx="7">
                  <c:v>31/10/2021</c:v>
                </c:pt>
                <c:pt idx="8">
                  <c:v>31/01/2022</c:v>
                </c:pt>
                <c:pt idx="9">
                  <c:v>30/04/2022</c:v>
                </c:pt>
                <c:pt idx="10">
                  <c:v>31/07/2022</c:v>
                </c:pt>
                <c:pt idx="11">
                  <c:v>31/10/2022</c:v>
                </c:pt>
              </c:strCache>
            </c:strRef>
          </c:cat>
          <c:val>
            <c:numRef>
              <c:f>Feuil2!$B$21:$P$21</c:f>
              <c:numCache>
                <c:formatCode>0.0</c:formatCode>
                <c:ptCount val="15"/>
                <c:pt idx="0">
                  <c:v>1.270222191683186</c:v>
                </c:pt>
                <c:pt idx="1">
                  <c:v>1.2704444222397138</c:v>
                </c:pt>
                <c:pt idx="2">
                  <c:v>1.2706666916763845</c:v>
                </c:pt>
                <c:pt idx="3">
                  <c:v>1.2708890000000002</c:v>
                </c:pt>
                <c:pt idx="4">
                  <c:v>1.2711113472173643</c:v>
                </c:pt>
                <c:pt idx="5">
                  <c:v>1.2713337333352817</c:v>
                </c:pt>
                <c:pt idx="6">
                  <c:v>1.2715561583605579</c:v>
                </c:pt>
                <c:pt idx="7">
                  <c:v>1.2717786223000001</c:v>
                </c:pt>
                <c:pt idx="8">
                  <c:v>1.2720011251604164</c:v>
                </c:pt>
                <c:pt idx="9">
                  <c:v>1.2722236669486162</c:v>
                </c:pt>
                <c:pt idx="10">
                  <c:v>1.2724462476714102</c:v>
                </c:pt>
                <c:pt idx="11">
                  <c:v>1.2726688673356101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85-4AC4-B5A4-2ADA99030050}"/>
            </c:ext>
          </c:extLst>
        </c:ser>
        <c:ser>
          <c:idx val="2"/>
          <c:order val="2"/>
          <c:tx>
            <c:strRef>
              <c:f>Feuil2!$A$22</c:f>
              <c:strCache>
                <c:ptCount val="1"/>
                <c:pt idx="0">
                  <c:v>IRLT_f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Feuil2!$B$16:$P$16</c:f>
              <c:strCache>
                <c:ptCount val="12"/>
                <c:pt idx="0">
                  <c:v>31/01/2020</c:v>
                </c:pt>
                <c:pt idx="1">
                  <c:v>30/04/2020</c:v>
                </c:pt>
                <c:pt idx="2">
                  <c:v>31/07/2020</c:v>
                </c:pt>
                <c:pt idx="3">
                  <c:v>31/10/2020</c:v>
                </c:pt>
                <c:pt idx="4">
                  <c:v>31/01/2021</c:v>
                </c:pt>
                <c:pt idx="5">
                  <c:v>30/04/2021</c:v>
                </c:pt>
                <c:pt idx="6">
                  <c:v>31/07/2021</c:v>
                </c:pt>
                <c:pt idx="7">
                  <c:v>31/10/2021</c:v>
                </c:pt>
                <c:pt idx="8">
                  <c:v>31/01/2022</c:v>
                </c:pt>
                <c:pt idx="9">
                  <c:v>30/04/2022</c:v>
                </c:pt>
                <c:pt idx="10">
                  <c:v>31/07/2022</c:v>
                </c:pt>
                <c:pt idx="11">
                  <c:v>31/10/2022</c:v>
                </c:pt>
              </c:strCache>
            </c:strRef>
          </c:cat>
          <c:val>
            <c:numRef>
              <c:f>Feuil2!$B$22:$P$22</c:f>
              <c:numCache>
                <c:formatCode>General</c:formatCode>
                <c:ptCount val="15"/>
                <c:pt idx="0">
                  <c:v>1.2726089107572744</c:v>
                </c:pt>
                <c:pt idx="1">
                  <c:v>1.2752142101440467</c:v>
                </c:pt>
                <c:pt idx="2">
                  <c:v>1.2778159044614743</c:v>
                </c:pt>
                <c:pt idx="3">
                  <c:v>1.2804140000000004</c:v>
                </c:pt>
                <c:pt idx="4">
                  <c:v>1.283008503039373</c:v>
                </c:pt>
                <c:pt idx="5">
                  <c:v>1.2855994198486631</c:v>
                </c:pt>
                <c:pt idx="6">
                  <c:v>1.2881867566862819</c:v>
                </c:pt>
                <c:pt idx="7">
                  <c:v>1.2907705198000001</c:v>
                </c:pt>
                <c:pt idx="8">
                  <c:v>1.2933507154269657</c:v>
                </c:pt>
                <c:pt idx="9">
                  <c:v>1.2959273497937212</c:v>
                </c:pt>
                <c:pt idx="10">
                  <c:v>1.2985004291162234</c:v>
                </c:pt>
                <c:pt idx="11">
                  <c:v>1.3010699595998603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85-4AC4-B5A4-2ADA99030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124912"/>
        <c:axId val="139121552"/>
      </c:lineChart>
      <c:catAx>
        <c:axId val="13912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9121552"/>
        <c:crosses val="autoZero"/>
        <c:auto val="1"/>
        <c:lblAlgn val="ctr"/>
        <c:lblOffset val="100"/>
        <c:noMultiLvlLbl val="0"/>
      </c:catAx>
      <c:valAx>
        <c:axId val="13912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912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Feuil2!$A$23</c:f>
              <c:strCache>
                <c:ptCount val="1"/>
                <c:pt idx="0">
                  <c:v>RGDP_a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Feuil2!$B$16:$P$16</c:f>
              <c:strCache>
                <c:ptCount val="12"/>
                <c:pt idx="0">
                  <c:v>31/01/2020</c:v>
                </c:pt>
                <c:pt idx="1">
                  <c:v>30/04/2020</c:v>
                </c:pt>
                <c:pt idx="2">
                  <c:v>31/07/2020</c:v>
                </c:pt>
                <c:pt idx="3">
                  <c:v>31/10/2020</c:v>
                </c:pt>
                <c:pt idx="4">
                  <c:v>31/01/2021</c:v>
                </c:pt>
                <c:pt idx="5">
                  <c:v>30/04/2021</c:v>
                </c:pt>
                <c:pt idx="6">
                  <c:v>31/07/2021</c:v>
                </c:pt>
                <c:pt idx="7">
                  <c:v>31/10/2021</c:v>
                </c:pt>
                <c:pt idx="8">
                  <c:v>31/01/2022</c:v>
                </c:pt>
                <c:pt idx="9">
                  <c:v>30/04/2022</c:v>
                </c:pt>
                <c:pt idx="10">
                  <c:v>31/07/2022</c:v>
                </c:pt>
                <c:pt idx="11">
                  <c:v>31/10/2022</c:v>
                </c:pt>
              </c:strCache>
            </c:strRef>
          </c:cat>
          <c:val>
            <c:numRef>
              <c:f>Feuil2!$B$23:$P$23</c:f>
              <c:numCache>
                <c:formatCode>0.0</c:formatCode>
                <c:ptCount val="15"/>
                <c:pt idx="0">
                  <c:v>381759.18354596419</c:v>
                </c:pt>
                <c:pt idx="1">
                  <c:v>381376.85038380028</c:v>
                </c:pt>
                <c:pt idx="2">
                  <c:v>380994.90012964013</c:v>
                </c:pt>
                <c:pt idx="3">
                  <c:v>380613.33240000001</c:v>
                </c:pt>
                <c:pt idx="4">
                  <c:v>378695.82389517775</c:v>
                </c:pt>
                <c:pt idx="5">
                  <c:v>376787.97569006932</c:v>
                </c:pt>
                <c:pt idx="6">
                  <c:v>374889.73911662953</c:v>
                </c:pt>
                <c:pt idx="7">
                  <c:v>373001.06575200008</c:v>
                </c:pt>
                <c:pt idx="8">
                  <c:v>371876.99149831245</c:v>
                </c:pt>
                <c:pt idx="9">
                  <c:v>370756.30474949762</c:v>
                </c:pt>
                <c:pt idx="10">
                  <c:v>369638.99529698689</c:v>
                </c:pt>
                <c:pt idx="11">
                  <c:v>368525.05296297604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F1-4DA6-80B2-9C5DE29B73A7}"/>
            </c:ext>
          </c:extLst>
        </c:ser>
        <c:ser>
          <c:idx val="1"/>
          <c:order val="1"/>
          <c:tx>
            <c:strRef>
              <c:f>Feuil2!$A$24</c:f>
              <c:strCache>
                <c:ptCount val="1"/>
                <c:pt idx="0">
                  <c:v>RGDP_b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Feuil2!$B$16:$P$16</c:f>
              <c:strCache>
                <c:ptCount val="12"/>
                <c:pt idx="0">
                  <c:v>31/01/2020</c:v>
                </c:pt>
                <c:pt idx="1">
                  <c:v>30/04/2020</c:v>
                </c:pt>
                <c:pt idx="2">
                  <c:v>31/07/2020</c:v>
                </c:pt>
                <c:pt idx="3">
                  <c:v>31/10/2020</c:v>
                </c:pt>
                <c:pt idx="4">
                  <c:v>31/01/2021</c:v>
                </c:pt>
                <c:pt idx="5">
                  <c:v>30/04/2021</c:v>
                </c:pt>
                <c:pt idx="6">
                  <c:v>31/07/2021</c:v>
                </c:pt>
                <c:pt idx="7">
                  <c:v>31/10/2021</c:v>
                </c:pt>
                <c:pt idx="8">
                  <c:v>31/01/2022</c:v>
                </c:pt>
                <c:pt idx="9">
                  <c:v>30/04/2022</c:v>
                </c:pt>
                <c:pt idx="10">
                  <c:v>31/07/2022</c:v>
                </c:pt>
                <c:pt idx="11">
                  <c:v>31/10/2022</c:v>
                </c:pt>
              </c:strCache>
            </c:strRef>
          </c:cat>
          <c:val>
            <c:numRef>
              <c:f>Feuil2!$B$24:$P$24</c:f>
              <c:numCache>
                <c:formatCode>0.0</c:formatCode>
                <c:ptCount val="15"/>
                <c:pt idx="0">
                  <c:v>383188.48290993634</c:v>
                </c:pt>
                <c:pt idx="1">
                  <c:v>384237.9321263085</c:v>
                </c:pt>
                <c:pt idx="2">
                  <c:v>385290.25549915159</c:v>
                </c:pt>
                <c:pt idx="3">
                  <c:v>386345.46089999989</c:v>
                </c:pt>
                <c:pt idx="4">
                  <c:v>387595.00849496794</c:v>
                </c:pt>
                <c:pt idx="5">
                  <c:v>388848.59747090231</c:v>
                </c:pt>
                <c:pt idx="6">
                  <c:v>390106.24089874176</c:v>
                </c:pt>
                <c:pt idx="7">
                  <c:v>391367.95189170004</c:v>
                </c:pt>
                <c:pt idx="8">
                  <c:v>392633.74360540271</c:v>
                </c:pt>
                <c:pt idx="9">
                  <c:v>393903.62923802424</c:v>
                </c:pt>
                <c:pt idx="10">
                  <c:v>395177.62203042558</c:v>
                </c:pt>
                <c:pt idx="11">
                  <c:v>396455.73526629229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F1-4DA6-80B2-9C5DE29B73A7}"/>
            </c:ext>
          </c:extLst>
        </c:ser>
        <c:ser>
          <c:idx val="2"/>
          <c:order val="2"/>
          <c:tx>
            <c:strRef>
              <c:f>Feuil2!$A$25</c:f>
              <c:strCache>
                <c:ptCount val="1"/>
                <c:pt idx="0">
                  <c:v>RGDP_f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Feuil2!$B$16:$P$16</c:f>
              <c:strCache>
                <c:ptCount val="12"/>
                <c:pt idx="0">
                  <c:v>31/01/2020</c:v>
                </c:pt>
                <c:pt idx="1">
                  <c:v>30/04/2020</c:v>
                </c:pt>
                <c:pt idx="2">
                  <c:v>31/07/2020</c:v>
                </c:pt>
                <c:pt idx="3">
                  <c:v>31/10/2020</c:v>
                </c:pt>
                <c:pt idx="4">
                  <c:v>31/01/2021</c:v>
                </c:pt>
                <c:pt idx="5">
                  <c:v>30/04/2021</c:v>
                </c:pt>
                <c:pt idx="6">
                  <c:v>31/07/2021</c:v>
                </c:pt>
                <c:pt idx="7">
                  <c:v>31/10/2021</c:v>
                </c:pt>
                <c:pt idx="8">
                  <c:v>31/01/2022</c:v>
                </c:pt>
                <c:pt idx="9">
                  <c:v>30/04/2022</c:v>
                </c:pt>
                <c:pt idx="10">
                  <c:v>31/07/2022</c:v>
                </c:pt>
                <c:pt idx="11">
                  <c:v>31/10/2022</c:v>
                </c:pt>
              </c:strCache>
            </c:strRef>
          </c:cat>
          <c:val>
            <c:numRef>
              <c:f>Feuil2!$B$25:$P$25</c:f>
              <c:numCache>
                <c:formatCode>General</c:formatCode>
                <c:ptCount val="15"/>
                <c:pt idx="0">
                  <c:v>384617.78227390849</c:v>
                </c:pt>
                <c:pt idx="1">
                  <c:v>387099.01386881672</c:v>
                </c:pt>
                <c:pt idx="2">
                  <c:v>389585.61086866306</c:v>
                </c:pt>
                <c:pt idx="3">
                  <c:v>392077.58939999976</c:v>
                </c:pt>
                <c:pt idx="4">
                  <c:v>396494.19309475814</c:v>
                </c:pt>
                <c:pt idx="5">
                  <c:v>400909.21925173531</c:v>
                </c:pt>
                <c:pt idx="6">
                  <c:v>405322.74268085399</c:v>
                </c:pt>
                <c:pt idx="7">
                  <c:v>409734.8380314</c:v>
                </c:pt>
                <c:pt idx="8">
                  <c:v>413390.49571249296</c:v>
                </c:pt>
                <c:pt idx="9">
                  <c:v>417050.95372655086</c:v>
                </c:pt>
                <c:pt idx="10">
                  <c:v>420716.24876386428</c:v>
                </c:pt>
                <c:pt idx="11">
                  <c:v>424386.41756960854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F1-4DA6-80B2-9C5DE29B7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821840"/>
        <c:axId val="2102826640"/>
      </c:lineChart>
      <c:catAx>
        <c:axId val="210282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826640"/>
        <c:crosses val="autoZero"/>
        <c:auto val="1"/>
        <c:lblAlgn val="ctr"/>
        <c:lblOffset val="100"/>
        <c:noMultiLvlLbl val="0"/>
      </c:catAx>
      <c:valAx>
        <c:axId val="210282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82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RREP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Feuil2!$A$26</c:f>
              <c:strCache>
                <c:ptCount val="1"/>
                <c:pt idx="0">
                  <c:v>RREP_a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Feuil2!$B$16:$P$16</c:f>
              <c:strCache>
                <c:ptCount val="12"/>
                <c:pt idx="0">
                  <c:v>31/01/2020</c:v>
                </c:pt>
                <c:pt idx="1">
                  <c:v>30/04/2020</c:v>
                </c:pt>
                <c:pt idx="2">
                  <c:v>31/07/2020</c:v>
                </c:pt>
                <c:pt idx="3">
                  <c:v>31/10/2020</c:v>
                </c:pt>
                <c:pt idx="4">
                  <c:v>31/01/2021</c:v>
                </c:pt>
                <c:pt idx="5">
                  <c:v>30/04/2021</c:v>
                </c:pt>
                <c:pt idx="6">
                  <c:v>31/07/2021</c:v>
                </c:pt>
                <c:pt idx="7">
                  <c:v>31/10/2021</c:v>
                </c:pt>
                <c:pt idx="8">
                  <c:v>31/01/2022</c:v>
                </c:pt>
                <c:pt idx="9">
                  <c:v>30/04/2022</c:v>
                </c:pt>
                <c:pt idx="10">
                  <c:v>31/07/2022</c:v>
                </c:pt>
                <c:pt idx="11">
                  <c:v>31/10/2022</c:v>
                </c:pt>
              </c:strCache>
            </c:strRef>
          </c:cat>
          <c:val>
            <c:numRef>
              <c:f>Feuil2!$B$26:$P$26</c:f>
              <c:numCache>
                <c:formatCode>0.0</c:formatCode>
                <c:ptCount val="15"/>
                <c:pt idx="0">
                  <c:v>98.236635080263127</c:v>
                </c:pt>
                <c:pt idx="1">
                  <c:v>97.086886035138662</c:v>
                </c:pt>
                <c:pt idx="2">
                  <c:v>95.95059350616711</c:v>
                </c:pt>
                <c:pt idx="3">
                  <c:v>94.827600000000018</c:v>
                </c:pt>
                <c:pt idx="4">
                  <c:v>93.717749866571026</c:v>
                </c:pt>
                <c:pt idx="5">
                  <c:v>92.620889277522281</c:v>
                </c:pt>
                <c:pt idx="6">
                  <c:v>91.53686620488341</c:v>
                </c:pt>
                <c:pt idx="7">
                  <c:v>90.465530400000006</c:v>
                </c:pt>
                <c:pt idx="8">
                  <c:v>89.406733372708757</c:v>
                </c:pt>
                <c:pt idx="9">
                  <c:v>88.360328370756264</c:v>
                </c:pt>
                <c:pt idx="10">
                  <c:v>87.326170359458786</c:v>
                </c:pt>
                <c:pt idx="11">
                  <c:v>86.304116001600022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BC-4617-B076-F256D4BA09B6}"/>
            </c:ext>
          </c:extLst>
        </c:ser>
        <c:ser>
          <c:idx val="1"/>
          <c:order val="1"/>
          <c:tx>
            <c:strRef>
              <c:f>Feuil2!$A$27</c:f>
              <c:strCache>
                <c:ptCount val="1"/>
                <c:pt idx="0">
                  <c:v>RREP_b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Feuil2!$B$16:$P$16</c:f>
              <c:strCache>
                <c:ptCount val="12"/>
                <c:pt idx="0">
                  <c:v>31/01/2020</c:v>
                </c:pt>
                <c:pt idx="1">
                  <c:v>30/04/2020</c:v>
                </c:pt>
                <c:pt idx="2">
                  <c:v>31/07/2020</c:v>
                </c:pt>
                <c:pt idx="3">
                  <c:v>31/10/2020</c:v>
                </c:pt>
                <c:pt idx="4">
                  <c:v>31/01/2021</c:v>
                </c:pt>
                <c:pt idx="5">
                  <c:v>30/04/2021</c:v>
                </c:pt>
                <c:pt idx="6">
                  <c:v>31/07/2021</c:v>
                </c:pt>
                <c:pt idx="7">
                  <c:v>31/10/2021</c:v>
                </c:pt>
                <c:pt idx="8">
                  <c:v>31/01/2022</c:v>
                </c:pt>
                <c:pt idx="9">
                  <c:v>30/04/2022</c:v>
                </c:pt>
                <c:pt idx="10">
                  <c:v>31/07/2022</c:v>
                </c:pt>
                <c:pt idx="11">
                  <c:v>31/10/2022</c:v>
                </c:pt>
              </c:strCache>
            </c:strRef>
          </c:cat>
          <c:val>
            <c:numRef>
              <c:f>Feuil2!$B$27:$P$27</c:f>
              <c:numCache>
                <c:formatCode>0.0</c:formatCode>
                <c:ptCount val="15"/>
                <c:pt idx="0">
                  <c:v>100.18583189778268</c:v>
                </c:pt>
                <c:pt idx="1">
                  <c:v>100.97787638884073</c:v>
                </c:pt>
                <c:pt idx="2">
                  <c:v>101.77618258840518</c:v>
                </c:pt>
                <c:pt idx="3">
                  <c:v>102.58079999999997</c:v>
                </c:pt>
                <c:pt idx="4">
                  <c:v>103.39177851851169</c:v>
                </c:pt>
                <c:pt idx="5">
                  <c:v>104.20916843328359</c:v>
                </c:pt>
                <c:pt idx="6">
                  <c:v>105.03302043123411</c:v>
                </c:pt>
                <c:pt idx="7">
                  <c:v>105.86338559999993</c:v>
                </c:pt>
                <c:pt idx="8">
                  <c:v>106.70031543110402</c:v>
                </c:pt>
                <c:pt idx="9">
                  <c:v>107.54386182314862</c:v>
                </c:pt>
                <c:pt idx="10">
                  <c:v>108.39407708503354</c:v>
                </c:pt>
                <c:pt idx="11">
                  <c:v>109.25101393919986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BC-4617-B076-F256D4BA09B6}"/>
            </c:ext>
          </c:extLst>
        </c:ser>
        <c:ser>
          <c:idx val="2"/>
          <c:order val="2"/>
          <c:tx>
            <c:strRef>
              <c:f>Feuil2!$A$28</c:f>
              <c:strCache>
                <c:ptCount val="1"/>
                <c:pt idx="0">
                  <c:v>RREP_f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Feuil2!$B$16:$P$16</c:f>
              <c:strCache>
                <c:ptCount val="12"/>
                <c:pt idx="0">
                  <c:v>31/01/2020</c:v>
                </c:pt>
                <c:pt idx="1">
                  <c:v>30/04/2020</c:v>
                </c:pt>
                <c:pt idx="2">
                  <c:v>31/07/2020</c:v>
                </c:pt>
                <c:pt idx="3">
                  <c:v>31/10/2020</c:v>
                </c:pt>
                <c:pt idx="4">
                  <c:v>31/01/2021</c:v>
                </c:pt>
                <c:pt idx="5">
                  <c:v>30/04/2021</c:v>
                </c:pt>
                <c:pt idx="6">
                  <c:v>31/07/2021</c:v>
                </c:pt>
                <c:pt idx="7">
                  <c:v>31/10/2021</c:v>
                </c:pt>
                <c:pt idx="8">
                  <c:v>31/01/2022</c:v>
                </c:pt>
                <c:pt idx="9">
                  <c:v>30/04/2022</c:v>
                </c:pt>
                <c:pt idx="10">
                  <c:v>31/07/2022</c:v>
                </c:pt>
                <c:pt idx="11">
                  <c:v>31/10/2022</c:v>
                </c:pt>
              </c:strCache>
            </c:strRef>
          </c:cat>
          <c:val>
            <c:numRef>
              <c:f>Feuil2!$B$28:$P$28</c:f>
              <c:numCache>
                <c:formatCode>General</c:formatCode>
                <c:ptCount val="15"/>
                <c:pt idx="0">
                  <c:v>102.13502871530223</c:v>
                </c:pt>
                <c:pt idx="1">
                  <c:v>104.86886674254279</c:v>
                </c:pt>
                <c:pt idx="2">
                  <c:v>107.60177167064325</c:v>
                </c:pt>
                <c:pt idx="3">
                  <c:v>110.33399999999992</c:v>
                </c:pt>
                <c:pt idx="4">
                  <c:v>113.06580717045235</c:v>
                </c:pt>
                <c:pt idx="5">
                  <c:v>115.79744758904491</c:v>
                </c:pt>
                <c:pt idx="6">
                  <c:v>118.5291746575848</c:v>
                </c:pt>
                <c:pt idx="7">
                  <c:v>121.26124079999985</c:v>
                </c:pt>
                <c:pt idx="8">
                  <c:v>123.99389748949928</c:v>
                </c:pt>
                <c:pt idx="9">
                  <c:v>126.72739527554097</c:v>
                </c:pt>
                <c:pt idx="10">
                  <c:v>129.4619838106083</c:v>
                </c:pt>
                <c:pt idx="11">
                  <c:v>132.19791187679971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BC-4617-B076-F256D4BA0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122992"/>
        <c:axId val="139124432"/>
      </c:lineChart>
      <c:catAx>
        <c:axId val="13912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9124432"/>
        <c:crosses val="autoZero"/>
        <c:auto val="1"/>
        <c:lblAlgn val="ctr"/>
        <c:lblOffset val="100"/>
        <c:noMultiLvlLbl val="0"/>
      </c:catAx>
      <c:valAx>
        <c:axId val="13912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912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UNR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Feuil2!$A$29</c:f>
              <c:strCache>
                <c:ptCount val="1"/>
                <c:pt idx="0">
                  <c:v>UNR_a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Feuil2!$B$16:$P$16</c:f>
              <c:strCache>
                <c:ptCount val="12"/>
                <c:pt idx="0">
                  <c:v>31/01/2020</c:v>
                </c:pt>
                <c:pt idx="1">
                  <c:v>30/04/2020</c:v>
                </c:pt>
                <c:pt idx="2">
                  <c:v>31/07/2020</c:v>
                </c:pt>
                <c:pt idx="3">
                  <c:v>31/10/2020</c:v>
                </c:pt>
                <c:pt idx="4">
                  <c:v>31/01/2021</c:v>
                </c:pt>
                <c:pt idx="5">
                  <c:v>30/04/2021</c:v>
                </c:pt>
                <c:pt idx="6">
                  <c:v>31/07/2021</c:v>
                </c:pt>
                <c:pt idx="7">
                  <c:v>31/10/2021</c:v>
                </c:pt>
                <c:pt idx="8">
                  <c:v>31/01/2022</c:v>
                </c:pt>
                <c:pt idx="9">
                  <c:v>30/04/2022</c:v>
                </c:pt>
                <c:pt idx="10">
                  <c:v>31/07/2022</c:v>
                </c:pt>
                <c:pt idx="11">
                  <c:v>31/10/2022</c:v>
                </c:pt>
              </c:strCache>
            </c:strRef>
          </c:cat>
          <c:val>
            <c:numRef>
              <c:f>Feuil2!$B$29:$P$29</c:f>
              <c:numCache>
                <c:formatCode>0.0</c:formatCode>
                <c:ptCount val="15"/>
                <c:pt idx="0">
                  <c:v>9.0968870793683774</c:v>
                </c:pt>
                <c:pt idx="1">
                  <c:v>9.2864614475723641</c:v>
                </c:pt>
                <c:pt idx="2">
                  <c:v>9.4799864464444443</c:v>
                </c:pt>
                <c:pt idx="3">
                  <c:v>9.6775444050611892</c:v>
                </c:pt>
                <c:pt idx="4">
                  <c:v>9.8792193681940592</c:v>
                </c:pt>
                <c:pt idx="5">
                  <c:v>10.085097132063588</c:v>
                </c:pt>
                <c:pt idx="6">
                  <c:v>10.295265280838667</c:v>
                </c:pt>
                <c:pt idx="7">
                  <c:v>10.509813223896451</c:v>
                </c:pt>
                <c:pt idx="8">
                  <c:v>10.728832233858748</c:v>
                </c:pt>
                <c:pt idx="9">
                  <c:v>10.952415485421056</c:v>
                </c:pt>
                <c:pt idx="10">
                  <c:v>11.180658094990793</c:v>
                </c:pt>
                <c:pt idx="11">
                  <c:v>11.413657161151548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F-40C6-96AC-9D467ED17086}"/>
            </c:ext>
          </c:extLst>
        </c:ser>
        <c:ser>
          <c:idx val="1"/>
          <c:order val="1"/>
          <c:tx>
            <c:strRef>
              <c:f>Feuil2!$A$30</c:f>
              <c:strCache>
                <c:ptCount val="1"/>
                <c:pt idx="0">
                  <c:v>UNR_b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Feuil2!$B$16:$P$16</c:f>
              <c:strCache>
                <c:ptCount val="12"/>
                <c:pt idx="0">
                  <c:v>31/01/2020</c:v>
                </c:pt>
                <c:pt idx="1">
                  <c:v>30/04/2020</c:v>
                </c:pt>
                <c:pt idx="2">
                  <c:v>31/07/2020</c:v>
                </c:pt>
                <c:pt idx="3">
                  <c:v>31/10/2020</c:v>
                </c:pt>
                <c:pt idx="4">
                  <c:v>31/01/2021</c:v>
                </c:pt>
                <c:pt idx="5">
                  <c:v>30/04/2021</c:v>
                </c:pt>
                <c:pt idx="6">
                  <c:v>31/07/2021</c:v>
                </c:pt>
                <c:pt idx="7">
                  <c:v>31/10/2021</c:v>
                </c:pt>
                <c:pt idx="8">
                  <c:v>31/01/2022</c:v>
                </c:pt>
                <c:pt idx="9">
                  <c:v>30/04/2022</c:v>
                </c:pt>
                <c:pt idx="10">
                  <c:v>31/07/2022</c:v>
                </c:pt>
                <c:pt idx="11">
                  <c:v>31/10/2022</c:v>
                </c:pt>
              </c:strCache>
            </c:strRef>
          </c:cat>
          <c:val>
            <c:numRef>
              <c:f>Feuil2!$B$30:$P$30</c:f>
              <c:numCache>
                <c:formatCode>0.0</c:formatCode>
                <c:ptCount val="15"/>
                <c:pt idx="0">
                  <c:v>9.0884989772457381</c:v>
                </c:pt>
                <c:pt idx="1">
                  <c:v>9.2693435317321882</c:v>
                </c:pt>
                <c:pt idx="2">
                  <c:v>9.4537865630374487</c:v>
                </c:pt>
                <c:pt idx="3">
                  <c:v>9.6418996742874867</c:v>
                </c:pt>
                <c:pt idx="4">
                  <c:v>9.8337558933798928</c:v>
                </c:pt>
                <c:pt idx="5">
                  <c:v>10.029429701334232</c:v>
                </c:pt>
                <c:pt idx="6">
                  <c:v>10.228997061206524</c:v>
                </c:pt>
                <c:pt idx="7">
                  <c:v>10.432535447579065</c:v>
                </c:pt>
                <c:pt idx="8">
                  <c:v>10.640123876637048</c:v>
                </c:pt>
                <c:pt idx="9">
                  <c:v>10.851842936843642</c:v>
                </c:pt>
                <c:pt idx="10">
                  <c:v>11.067774820225461</c:v>
                </c:pt>
                <c:pt idx="11">
                  <c:v>11.288003354280551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9F-40C6-96AC-9D467ED17086}"/>
            </c:ext>
          </c:extLst>
        </c:ser>
        <c:ser>
          <c:idx val="2"/>
          <c:order val="2"/>
          <c:tx>
            <c:strRef>
              <c:f>Feuil2!$A$31</c:f>
              <c:strCache>
                <c:ptCount val="1"/>
                <c:pt idx="0">
                  <c:v>UNR_f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Feuil2!$B$16:$P$16</c:f>
              <c:strCache>
                <c:ptCount val="12"/>
                <c:pt idx="0">
                  <c:v>31/01/2020</c:v>
                </c:pt>
                <c:pt idx="1">
                  <c:v>30/04/2020</c:v>
                </c:pt>
                <c:pt idx="2">
                  <c:v>31/07/2020</c:v>
                </c:pt>
                <c:pt idx="3">
                  <c:v>31/10/2020</c:v>
                </c:pt>
                <c:pt idx="4">
                  <c:v>31/01/2021</c:v>
                </c:pt>
                <c:pt idx="5">
                  <c:v>30/04/2021</c:v>
                </c:pt>
                <c:pt idx="6">
                  <c:v>31/07/2021</c:v>
                </c:pt>
                <c:pt idx="7">
                  <c:v>31/10/2021</c:v>
                </c:pt>
                <c:pt idx="8">
                  <c:v>31/01/2022</c:v>
                </c:pt>
                <c:pt idx="9">
                  <c:v>30/04/2022</c:v>
                </c:pt>
                <c:pt idx="10">
                  <c:v>31/07/2022</c:v>
                </c:pt>
                <c:pt idx="11">
                  <c:v>31/10/2022</c:v>
                </c:pt>
              </c:strCache>
            </c:strRef>
          </c:cat>
          <c:val>
            <c:numRef>
              <c:f>Feuil2!$B$31:$P$31</c:f>
              <c:numCache>
                <c:formatCode>General</c:formatCode>
                <c:ptCount val="15"/>
                <c:pt idx="0">
                  <c:v>9.0801108751230988</c:v>
                </c:pt>
                <c:pt idx="1">
                  <c:v>9.2522256158920122</c:v>
                </c:pt>
                <c:pt idx="2">
                  <c:v>9.427586679630453</c:v>
                </c:pt>
                <c:pt idx="3">
                  <c:v>9.6062549435137843</c:v>
                </c:pt>
                <c:pt idx="4">
                  <c:v>9.7882924185657263</c:v>
                </c:pt>
                <c:pt idx="5">
                  <c:v>9.9737622706048761</c:v>
                </c:pt>
                <c:pt idx="6">
                  <c:v>10.162728841574381</c:v>
                </c:pt>
                <c:pt idx="7">
                  <c:v>10.355257671261679</c:v>
                </c:pt>
                <c:pt idx="8">
                  <c:v>10.551415519415348</c:v>
                </c:pt>
                <c:pt idx="9">
                  <c:v>10.751270388266228</c:v>
                </c:pt>
                <c:pt idx="10">
                  <c:v>10.954891545460129</c:v>
                </c:pt>
                <c:pt idx="11">
                  <c:v>11.162349547409555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9F-40C6-96AC-9D467ED17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7452048"/>
        <c:axId val="2057448688"/>
      </c:lineChart>
      <c:catAx>
        <c:axId val="205745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7448688"/>
        <c:crosses val="autoZero"/>
        <c:auto val="1"/>
        <c:lblAlgn val="ctr"/>
        <c:lblOffset val="100"/>
        <c:noMultiLvlLbl val="0"/>
      </c:catAx>
      <c:valAx>
        <c:axId val="2057448688"/>
        <c:scaling>
          <c:orientation val="minMax"/>
          <c:min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745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32</xdr:row>
      <xdr:rowOff>166687</xdr:rowOff>
    </xdr:from>
    <xdr:to>
      <xdr:col>5</xdr:col>
      <xdr:colOff>628650</xdr:colOff>
      <xdr:row>47</xdr:row>
      <xdr:rowOff>52387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26B6DA6-A1B3-F06C-CC1A-38DB6557C8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781050</xdr:colOff>
      <xdr:row>33</xdr:row>
      <xdr:rowOff>166687</xdr:rowOff>
    </xdr:from>
    <xdr:to>
      <xdr:col>11</xdr:col>
      <xdr:colOff>209550</xdr:colOff>
      <xdr:row>48</xdr:row>
      <xdr:rowOff>52387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3CE55A8-8D5F-D86E-20F0-339F1087E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714375</xdr:colOff>
      <xdr:row>33</xdr:row>
      <xdr:rowOff>147637</xdr:rowOff>
    </xdr:from>
    <xdr:to>
      <xdr:col>17</xdr:col>
      <xdr:colOff>523875</xdr:colOff>
      <xdr:row>48</xdr:row>
      <xdr:rowOff>33337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31AA0EEA-7F97-4942-DA20-90532D1B4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828675</xdr:colOff>
      <xdr:row>48</xdr:row>
      <xdr:rowOff>128587</xdr:rowOff>
    </xdr:from>
    <xdr:to>
      <xdr:col>9</xdr:col>
      <xdr:colOff>257175</xdr:colOff>
      <xdr:row>63</xdr:row>
      <xdr:rowOff>14287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C8F7D0E9-FBD4-43A1-31D6-EFAC52696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542925</xdr:colOff>
      <xdr:row>14</xdr:row>
      <xdr:rowOff>114300</xdr:rowOff>
    </xdr:from>
    <xdr:to>
      <xdr:col>10</xdr:col>
      <xdr:colOff>85725</xdr:colOff>
      <xdr:row>31</xdr:row>
      <xdr:rowOff>52387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E3F4D05C-9FFE-1CFE-176B-DEC6839F2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84CB0B7-191F-4701-841C-F5CB20586105}" name="Tableau3" displayName="Tableau3" ref="A16:M31" totalsRowShown="0" headerRowDxfId="2" tableBorderDxfId="1">
  <autoFilter ref="A16:M31" xr:uid="{B84CB0B7-191F-4701-841C-F5CB20586105}"/>
  <sortState xmlns:xlrd2="http://schemas.microsoft.com/office/spreadsheetml/2017/richdata2" ref="A17:M31">
    <sortCondition ref="A16:A31"/>
  </sortState>
  <tableColumns count="13">
    <tableColumn id="1" xr3:uid="{FAD829C8-9B61-4E82-8C0C-051BD3EFAB07}" name="Date" dataDxfId="0"/>
    <tableColumn id="2" xr3:uid="{CD6838CF-AAA0-434E-8BA5-647EFCDD2E45}" name="31/01/2020"/>
    <tableColumn id="3" xr3:uid="{2D6ED6A4-11CC-4DDE-9684-124B07EF8CC2}" name="30/04/2020"/>
    <tableColumn id="4" xr3:uid="{24365405-37DD-4C4C-BBBC-000B4D20C95B}" name="31/07/2020"/>
    <tableColumn id="5" xr3:uid="{E4BF2B73-CFE2-4D1A-BF3E-19C9B9DFDA4C}" name="31/10/2020"/>
    <tableColumn id="6" xr3:uid="{07BBCF92-33A2-449C-B6B6-B80E19FDFE35}" name="31/01/2021"/>
    <tableColumn id="7" xr3:uid="{7641DFEF-B8BD-4049-A7D6-8572A65B4D8C}" name="30/04/2021"/>
    <tableColumn id="8" xr3:uid="{DCD96684-9DDE-40AF-BE7E-5AB6FE359402}" name="31/07/2021"/>
    <tableColumn id="9" xr3:uid="{83FCEAE0-2C7A-44EB-AF88-2A83EB3FE1BE}" name="31/10/2021"/>
    <tableColumn id="10" xr3:uid="{420CD72B-9A8F-4604-B6EA-92BE8E9D48FD}" name="31/01/2022"/>
    <tableColumn id="11" xr3:uid="{4E03FA0B-DA02-4125-B402-730D8164D33D}" name="30/04/2022"/>
    <tableColumn id="12" xr3:uid="{CAA8E544-12C1-4ED2-8F23-FEF305B6D149}" name="31/07/2022"/>
    <tableColumn id="13" xr3:uid="{33CAA41E-3633-4D7D-9B8A-CBA25824FC42}" name="31/10/202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srb.europa.eu/mppa/stress/shared/pdf/esrb.stress_test200131~09dbe748d4.e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AB12C-F78D-4FF4-B780-C14F14ABCFE6}">
  <dimension ref="A1:F13"/>
  <sheetViews>
    <sheetView workbookViewId="0">
      <selection activeCell="B2" sqref="B2"/>
    </sheetView>
  </sheetViews>
  <sheetFormatPr baseColWidth="10"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x14ac:dyDescent="0.25">
      <c r="A2" s="5">
        <v>43861</v>
      </c>
      <c r="B2" s="6">
        <f>trimestrielle!B15*(trimestrielle!B2+1)</f>
        <v>406155.15639961191</v>
      </c>
      <c r="C2" s="6">
        <f>trimestrielle!C15*(trimestrielle!C2+1)</f>
        <v>103.28019394142116</v>
      </c>
      <c r="D2" s="6">
        <f>trimestrielle!D15*(trimestrielle!D2+1)</f>
        <v>98.236635080263127</v>
      </c>
      <c r="E2" s="6">
        <f>trimestrielle!E15*(trimestrielle!E2+1)</f>
        <v>1.2678354726090975</v>
      </c>
      <c r="F2" s="6">
        <f>trimestrielle!F15*(trimestrielle!F2+1)</f>
        <v>9.0968873923307001</v>
      </c>
    </row>
    <row r="3" spans="1:6" x14ac:dyDescent="0.25">
      <c r="A3" s="5">
        <v>43951</v>
      </c>
      <c r="B3" s="6">
        <f>B2*(trimestrielle!B3+1)</f>
        <v>405748.39058501361</v>
      </c>
      <c r="C3" s="6">
        <f>C2*(trimestrielle!C3+1)</f>
        <v>103.43476687666609</v>
      </c>
      <c r="D3" s="6">
        <f>D2*(trimestrielle!D3+1)</f>
        <v>97.086886035138662</v>
      </c>
      <c r="E3" s="6">
        <f>E2*(trimestrielle!E3+1)</f>
        <v>1.2656746343353809</v>
      </c>
      <c r="F3" s="6">
        <f>F2*(trimestrielle!F3+1)</f>
        <v>9.2864617670566574</v>
      </c>
    </row>
    <row r="4" spans="1:6" x14ac:dyDescent="0.25">
      <c r="A4" s="5">
        <v>44043</v>
      </c>
      <c r="B4" s="6">
        <f>B3*(trimestrielle!B4+1)</f>
        <v>405342.03214780625</v>
      </c>
      <c r="C4" s="6">
        <f>C3*(trimestrielle!C4+1)</f>
        <v>103.58957115144862</v>
      </c>
      <c r="D4" s="6">
        <f>D3*(trimestrielle!D4+1)</f>
        <v>95.95059350616711</v>
      </c>
      <c r="E4" s="6">
        <f>E3*(trimestrielle!E4+1)</f>
        <v>1.2635174788912946</v>
      </c>
      <c r="F4" s="6">
        <f>F3*(trimestrielle!F4+1)</f>
        <v>9.4799867725866225</v>
      </c>
    </row>
    <row r="5" spans="1:6" x14ac:dyDescent="0.25">
      <c r="A5" s="5">
        <v>44135</v>
      </c>
      <c r="B5" s="6">
        <f>B4*(trimestrielle!B5+1)</f>
        <v>404936.08067999996</v>
      </c>
      <c r="C5" s="6">
        <f>C4*(trimestrielle!C5+1)</f>
        <v>103.74460711200001</v>
      </c>
      <c r="D5" s="6">
        <f>D4*(trimestrielle!D5+1)</f>
        <v>94.827600000000018</v>
      </c>
      <c r="E5" s="6">
        <f>E4*(trimestrielle!E5+1)</f>
        <v>1.2613639999999999</v>
      </c>
      <c r="F5" s="6">
        <f>F4*(trimestrielle!F5+1)</f>
        <v>9.6775447379999999</v>
      </c>
    </row>
    <row r="6" spans="1:6" x14ac:dyDescent="0.25">
      <c r="A6" s="5">
        <v>44227</v>
      </c>
      <c r="B6" s="6">
        <f>B5*(trimestrielle!B6+1)</f>
        <v>402896.03554096824</v>
      </c>
      <c r="C6" s="6">
        <f>C5*(trimestrielle!C6+1)</f>
        <v>103.89987510506971</v>
      </c>
      <c r="D6" s="6">
        <f>D5*(trimestrielle!D6+1)</f>
        <v>93.717749866571026</v>
      </c>
      <c r="E6" s="6">
        <f>E5*(trimestrielle!E6+1)</f>
        <v>1.2592141913953556</v>
      </c>
      <c r="F6" s="6">
        <f>F5*(trimestrielle!F6+1)</f>
        <v>9.8792197080711404</v>
      </c>
    </row>
    <row r="7" spans="1:6" x14ac:dyDescent="0.25">
      <c r="A7" s="5">
        <v>44316</v>
      </c>
      <c r="B7" s="6">
        <f>B6*(trimestrielle!B7+1)</f>
        <v>400866.26803430333</v>
      </c>
      <c r="C7" s="6">
        <f>C6*(trimestrielle!C7+1)</f>
        <v>104.05537547792611</v>
      </c>
      <c r="D7" s="6">
        <f>D6*(trimestrielle!D7+1)</f>
        <v>92.620889277522281</v>
      </c>
      <c r="E7" s="6">
        <f>E6*(trimestrielle!E7+1)</f>
        <v>1.2570680468219002</v>
      </c>
      <c r="F7" s="6">
        <f>F6*(trimestrielle!F7+1)</f>
        <v>10.085097479023529</v>
      </c>
    </row>
    <row r="8" spans="1:6" x14ac:dyDescent="0.25">
      <c r="A8" s="5">
        <v>44408</v>
      </c>
      <c r="B8" s="6">
        <f>B7*(trimestrielle!B8+1)</f>
        <v>398846.7263818729</v>
      </c>
      <c r="C8" s="6">
        <f>C7*(trimestrielle!C8+1)</f>
        <v>104.21110857835733</v>
      </c>
      <c r="D8" s="6">
        <f>D7*(trimestrielle!D8+1)</f>
        <v>91.53686620488341</v>
      </c>
      <c r="E8" s="6">
        <f>E7*(trimestrielle!E8+1)</f>
        <v>1.2549255600348339</v>
      </c>
      <c r="F8" s="6">
        <f>F7*(trimestrielle!F8+1)</f>
        <v>10.295265635029072</v>
      </c>
    </row>
    <row r="9" spans="1:6" x14ac:dyDescent="0.25">
      <c r="A9" s="5">
        <v>44500</v>
      </c>
      <c r="B9" s="6">
        <f>B8*(trimestrielle!B9+1)</f>
        <v>396837.35906640004</v>
      </c>
      <c r="C9" s="6">
        <f>C8*(trimestrielle!C9+1)</f>
        <v>104.36707475467203</v>
      </c>
      <c r="D9" s="6">
        <f>D8*(trimestrielle!D9+1)</f>
        <v>90.465530400000006</v>
      </c>
      <c r="E9" s="6">
        <f>E8*(trimestrielle!E9+1)</f>
        <v>1.2527867248</v>
      </c>
      <c r="F9" s="6">
        <f>F8*(trimestrielle!F9+1)</f>
        <v>10.509813585467999</v>
      </c>
    </row>
    <row r="10" spans="1:6" x14ac:dyDescent="0.25">
      <c r="A10" s="5">
        <v>44592</v>
      </c>
      <c r="B10" s="6">
        <f>B9*(trimestrielle!B10+1)</f>
        <v>395641.45187152748</v>
      </c>
      <c r="C10" s="6">
        <f>C9*(trimestrielle!C10+1)</f>
        <v>104.52327435570014</v>
      </c>
      <c r="D10" s="6">
        <f>D9*(trimestrielle!D10+1)</f>
        <v>89.406733372708757</v>
      </c>
      <c r="E10" s="6">
        <f>E9*(trimestrielle!E10+1)</f>
        <v>1.2506515348938672</v>
      </c>
      <c r="F10" s="6">
        <f>F9*(trimestrielle!F10+1)</f>
        <v>10.728832602965257</v>
      </c>
    </row>
    <row r="11" spans="1:6" x14ac:dyDescent="0.25">
      <c r="A11" s="5">
        <v>44681</v>
      </c>
      <c r="B11" s="6">
        <f>B10*(trimestrielle!B11+1)</f>
        <v>394449.14865694073</v>
      </c>
      <c r="C11" s="6">
        <f>C10*(trimestrielle!C11+1)</f>
        <v>104.67970773079367</v>
      </c>
      <c r="D11" s="6">
        <f>D10*(trimestrielle!D11+1)</f>
        <v>88.360328370756264</v>
      </c>
      <c r="E11" s="6">
        <f>E10*(trimestrielle!E11+1)</f>
        <v>1.2485199841035113</v>
      </c>
      <c r="F11" s="6">
        <f>F10*(trimestrielle!F11+1)</f>
        <v>10.952415862219553</v>
      </c>
    </row>
    <row r="12" spans="1:6" x14ac:dyDescent="0.25">
      <c r="A12" s="5">
        <v>44773</v>
      </c>
      <c r="B12" s="6">
        <f>B11*(trimestrielle!B12+1)</f>
        <v>393260.4385617018</v>
      </c>
      <c r="C12" s="6">
        <f>C11*(trimestrielle!C12+1)</f>
        <v>104.83637522982748</v>
      </c>
      <c r="D12" s="6">
        <f>D11*(trimestrielle!D12+1)</f>
        <v>87.326170359458786</v>
      </c>
      <c r="E12" s="6">
        <f>E11*(trimestrielle!E12+1)</f>
        <v>1.246392066226597</v>
      </c>
      <c r="F12" s="6">
        <f>F11*(trimestrielle!F12+1)</f>
        <v>11.180658479641572</v>
      </c>
    </row>
    <row r="13" spans="1:6" x14ac:dyDescent="0.25">
      <c r="A13" s="5">
        <v>44865</v>
      </c>
      <c r="B13" s="6">
        <f>B12*(trimestrielle!B13+1)</f>
        <v>392075.31075760315</v>
      </c>
      <c r="C13" s="6">
        <f>C12*(trimestrielle!C13+1)</f>
        <v>104.99327720320007</v>
      </c>
      <c r="D13" s="6">
        <f>D12*(trimestrielle!D13+1)</f>
        <v>86.304116001600022</v>
      </c>
      <c r="E13" s="6">
        <f>E12*(trimestrielle!E13+1)</f>
        <v>1.24426777507136</v>
      </c>
      <c r="F13" s="6">
        <f>F12*(trimestrielle!F13+1)</f>
        <v>11.413657553818247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81394-A92D-4B2C-A81D-72B2B079F080}">
  <dimension ref="A1:P31"/>
  <sheetViews>
    <sheetView topLeftCell="B29" zoomScale="99" workbookViewId="0">
      <selection activeCell="K25" sqref="K25"/>
    </sheetView>
  </sheetViews>
  <sheetFormatPr baseColWidth="10" defaultRowHeight="15" x14ac:dyDescent="0.25"/>
  <cols>
    <col min="2" max="13" width="12.85546875" customWidth="1"/>
  </cols>
  <sheetData>
    <row r="1" spans="1:16" x14ac:dyDescent="0.25"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1:16" x14ac:dyDescent="0.25">
      <c r="A2" s="1" t="s">
        <v>0</v>
      </c>
      <c r="B2" s="1" t="s">
        <v>9</v>
      </c>
      <c r="C2" s="1" t="s">
        <v>10</v>
      </c>
      <c r="D2" s="1" t="s">
        <v>11</v>
      </c>
      <c r="E2" s="1" t="s">
        <v>12</v>
      </c>
      <c r="F2" s="2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2" t="s">
        <v>18</v>
      </c>
      <c r="L2" s="1" t="s">
        <v>19</v>
      </c>
      <c r="M2" s="1" t="s">
        <v>20</v>
      </c>
      <c r="N2" s="1" t="s">
        <v>21</v>
      </c>
      <c r="O2" s="1" t="s">
        <v>22</v>
      </c>
      <c r="P2" s="2" t="s">
        <v>23</v>
      </c>
    </row>
    <row r="3" spans="1:16" x14ac:dyDescent="0.25">
      <c r="A3" s="5">
        <v>43861</v>
      </c>
      <c r="B3" s="6">
        <v>381759.18354596419</v>
      </c>
      <c r="C3" s="6">
        <v>102.05250728625076</v>
      </c>
      <c r="D3" s="6">
        <v>98.236635080263127</v>
      </c>
      <c r="E3" s="6">
        <v>1.2678354726090975</v>
      </c>
      <c r="F3" s="6">
        <v>9.0968870793683774</v>
      </c>
      <c r="G3" s="6">
        <v>383188.48290993634</v>
      </c>
      <c r="H3" s="6">
        <v>102.17907643344662</v>
      </c>
      <c r="I3" s="6">
        <v>100.18583189778268</v>
      </c>
      <c r="J3" s="6">
        <v>1.270222191683186</v>
      </c>
      <c r="K3" s="6">
        <v>9.0884989772457381</v>
      </c>
      <c r="L3">
        <v>384617.78227390849</v>
      </c>
      <c r="M3">
        <v>102.30564558064249</v>
      </c>
      <c r="N3">
        <v>102.13502871530223</v>
      </c>
      <c r="O3">
        <v>1.2726089107572744</v>
      </c>
      <c r="P3">
        <v>9.0801108751230988</v>
      </c>
    </row>
    <row r="4" spans="1:16" x14ac:dyDescent="0.25">
      <c r="A4" s="5">
        <v>43951</v>
      </c>
      <c r="B4" s="6">
        <v>381376.85038380028</v>
      </c>
      <c r="C4" s="6">
        <v>102.20524282051289</v>
      </c>
      <c r="D4" s="6">
        <v>97.086886035138662</v>
      </c>
      <c r="E4" s="6">
        <v>1.2656746343353809</v>
      </c>
      <c r="F4" s="6">
        <v>9.2864614475723641</v>
      </c>
      <c r="G4" s="6">
        <v>384237.9321263085</v>
      </c>
      <c r="H4" s="6">
        <v>102.45891718147327</v>
      </c>
      <c r="I4" s="6">
        <v>100.97787638884073</v>
      </c>
      <c r="J4" s="6">
        <v>1.2704444222397138</v>
      </c>
      <c r="K4" s="6">
        <v>9.2693435317321882</v>
      </c>
      <c r="L4">
        <v>387099.01386881672</v>
      </c>
      <c r="M4">
        <v>102.71259154243364</v>
      </c>
      <c r="N4">
        <v>104.86886674254279</v>
      </c>
      <c r="O4">
        <v>1.2752142101440467</v>
      </c>
      <c r="P4">
        <v>9.2522256158920122</v>
      </c>
    </row>
    <row r="5" spans="1:16" x14ac:dyDescent="0.25">
      <c r="A5" s="5">
        <v>44043</v>
      </c>
      <c r="B5" s="6">
        <v>380994.90012964013</v>
      </c>
      <c r="C5" s="6">
        <v>102.35820694439077</v>
      </c>
      <c r="D5" s="6">
        <v>95.95059350616711</v>
      </c>
      <c r="E5" s="6">
        <v>1.2635174788912946</v>
      </c>
      <c r="F5" s="6">
        <v>9.4799864464444443</v>
      </c>
      <c r="G5" s="6">
        <v>385290.25549915159</v>
      </c>
      <c r="H5" s="6">
        <v>102.73952433733007</v>
      </c>
      <c r="I5" s="6">
        <v>101.77618258840518</v>
      </c>
      <c r="J5" s="6">
        <v>1.2706666916763845</v>
      </c>
      <c r="K5" s="6">
        <v>9.4537865630374487</v>
      </c>
      <c r="L5">
        <v>389585.61086866306</v>
      </c>
      <c r="M5">
        <v>103.12084173026936</v>
      </c>
      <c r="N5">
        <v>107.60177167064325</v>
      </c>
      <c r="O5">
        <v>1.2778159044614743</v>
      </c>
      <c r="P5">
        <v>9.427586679630453</v>
      </c>
    </row>
    <row r="6" spans="1:16" x14ac:dyDescent="0.25">
      <c r="A6" s="5">
        <v>44135</v>
      </c>
      <c r="B6" s="6">
        <v>380613.33240000001</v>
      </c>
      <c r="C6" s="6">
        <v>102.51140000000002</v>
      </c>
      <c r="D6" s="6">
        <v>94.827600000000018</v>
      </c>
      <c r="E6" s="6">
        <v>1.2613639999999999</v>
      </c>
      <c r="F6" s="6">
        <v>9.6775444050611892</v>
      </c>
      <c r="G6" s="6">
        <v>386345.46089999989</v>
      </c>
      <c r="H6" s="6">
        <v>103.02089999999998</v>
      </c>
      <c r="I6" s="6">
        <v>102.58079999999997</v>
      </c>
      <c r="J6" s="6">
        <v>1.2708890000000002</v>
      </c>
      <c r="K6" s="6">
        <v>9.6418996742874867</v>
      </c>
      <c r="L6">
        <v>392077.58939999976</v>
      </c>
      <c r="M6">
        <v>103.53039999999994</v>
      </c>
      <c r="N6">
        <v>110.33399999999992</v>
      </c>
      <c r="O6">
        <v>1.2804140000000004</v>
      </c>
      <c r="P6">
        <v>9.6062549435137843</v>
      </c>
    </row>
    <row r="7" spans="1:16" x14ac:dyDescent="0.25">
      <c r="A7" s="5">
        <v>44227</v>
      </c>
      <c r="B7" s="6">
        <v>378695.82389517775</v>
      </c>
      <c r="C7" s="6">
        <v>102.66482232996829</v>
      </c>
      <c r="D7" s="6">
        <v>93.717749866571026</v>
      </c>
      <c r="E7" s="6">
        <v>1.2592141913953556</v>
      </c>
      <c r="F7" s="6">
        <v>9.8792193681940592</v>
      </c>
      <c r="G7" s="6">
        <v>387595.00849496794</v>
      </c>
      <c r="H7" s="6">
        <v>103.30304627421451</v>
      </c>
      <c r="I7" s="6">
        <v>103.39177851851169</v>
      </c>
      <c r="J7" s="6">
        <v>1.2711113472173643</v>
      </c>
      <c r="K7" s="6">
        <v>9.8337558933798928</v>
      </c>
      <c r="L7">
        <v>396494.19309475814</v>
      </c>
      <c r="M7">
        <v>103.94127021846073</v>
      </c>
      <c r="N7">
        <v>113.06580717045235</v>
      </c>
      <c r="O7">
        <v>1.283008503039373</v>
      </c>
      <c r="P7">
        <v>9.7882924185657263</v>
      </c>
    </row>
    <row r="8" spans="1:16" x14ac:dyDescent="0.25">
      <c r="A8" s="5">
        <v>44316</v>
      </c>
      <c r="B8" s="6">
        <v>376787.97569006932</v>
      </c>
      <c r="C8" s="6">
        <v>102.818474277436</v>
      </c>
      <c r="D8" s="6">
        <v>92.620889277522281</v>
      </c>
      <c r="E8" s="6">
        <v>1.2570680468219002</v>
      </c>
      <c r="F8" s="6">
        <v>10.085097132063588</v>
      </c>
      <c r="G8" s="6">
        <v>388848.59747090231</v>
      </c>
      <c r="H8" s="6">
        <v>103.58596527046944</v>
      </c>
      <c r="I8" s="6">
        <v>104.20916843328359</v>
      </c>
      <c r="J8" s="6">
        <v>1.2713337333352817</v>
      </c>
      <c r="K8" s="6">
        <v>10.029429701334232</v>
      </c>
      <c r="L8">
        <v>400909.21925173531</v>
      </c>
      <c r="M8">
        <v>104.35345626350289</v>
      </c>
      <c r="N8">
        <v>115.79744758904491</v>
      </c>
      <c r="O8">
        <v>1.2855994198486631</v>
      </c>
      <c r="P8">
        <v>9.9737622706048761</v>
      </c>
    </row>
    <row r="9" spans="1:16" x14ac:dyDescent="0.25">
      <c r="A9" s="5">
        <v>44408</v>
      </c>
      <c r="B9" s="6">
        <v>374889.73911662953</v>
      </c>
      <c r="C9" s="6">
        <v>102.97235618605714</v>
      </c>
      <c r="D9" s="6">
        <v>91.53686620488341</v>
      </c>
      <c r="E9" s="6">
        <v>1.2549255600348339</v>
      </c>
      <c r="F9" s="6">
        <v>10.295265280838667</v>
      </c>
      <c r="G9" s="6">
        <v>390106.24089874176</v>
      </c>
      <c r="H9" s="6">
        <v>103.86965910504067</v>
      </c>
      <c r="I9" s="6">
        <v>105.03302043123411</v>
      </c>
      <c r="J9" s="6">
        <v>1.2715561583605579</v>
      </c>
      <c r="K9" s="6">
        <v>10.228997061206524</v>
      </c>
      <c r="L9">
        <v>405322.74268085399</v>
      </c>
      <c r="M9">
        <v>104.7669620240242</v>
      </c>
      <c r="N9">
        <v>118.5291746575848</v>
      </c>
      <c r="O9">
        <v>1.2881867566862819</v>
      </c>
      <c r="P9">
        <v>10.162728841574381</v>
      </c>
    </row>
    <row r="10" spans="1:16" x14ac:dyDescent="0.25">
      <c r="A10" s="5">
        <v>44500</v>
      </c>
      <c r="B10" s="6">
        <v>373001.06575200008</v>
      </c>
      <c r="C10" s="6">
        <v>103.12646840000004</v>
      </c>
      <c r="D10" s="6">
        <v>90.465530400000006</v>
      </c>
      <c r="E10" s="6">
        <v>1.2527867248</v>
      </c>
      <c r="F10" s="6">
        <v>10.509813223896451</v>
      </c>
      <c r="G10" s="6">
        <v>391367.95189170004</v>
      </c>
      <c r="H10" s="6">
        <v>104.15412989999994</v>
      </c>
      <c r="I10" s="6">
        <v>105.86338559999993</v>
      </c>
      <c r="J10" s="6">
        <v>1.2717786223000001</v>
      </c>
      <c r="K10" s="6">
        <v>10.432535447579065</v>
      </c>
      <c r="L10">
        <v>409734.8380314</v>
      </c>
      <c r="M10">
        <v>105.18179139999985</v>
      </c>
      <c r="N10">
        <v>121.26124079999985</v>
      </c>
      <c r="O10">
        <v>1.2907705198000001</v>
      </c>
      <c r="P10">
        <v>10.355257671261679</v>
      </c>
    </row>
    <row r="11" spans="1:16" x14ac:dyDescent="0.25">
      <c r="A11" s="5">
        <v>44592</v>
      </c>
      <c r="B11" s="6">
        <v>371876.99149831245</v>
      </c>
      <c r="C11" s="6">
        <v>103.28081126394811</v>
      </c>
      <c r="D11" s="6">
        <v>89.406733372708757</v>
      </c>
      <c r="E11" s="6">
        <v>1.2506515348938672</v>
      </c>
      <c r="F11" s="6">
        <v>10.728832233858748</v>
      </c>
      <c r="G11" s="6">
        <v>392633.74360540271</v>
      </c>
      <c r="H11" s="6">
        <v>104.43937978323083</v>
      </c>
      <c r="I11" s="6">
        <v>106.70031543110402</v>
      </c>
      <c r="J11" s="6">
        <v>1.2720011251604164</v>
      </c>
      <c r="K11" s="6">
        <v>10.640123876637048</v>
      </c>
      <c r="L11">
        <v>413390.49571249296</v>
      </c>
      <c r="M11">
        <v>105.59794830251356</v>
      </c>
      <c r="N11">
        <v>123.99389748949928</v>
      </c>
      <c r="O11">
        <v>1.2933507154269657</v>
      </c>
      <c r="P11">
        <v>10.551415519415348</v>
      </c>
    </row>
    <row r="12" spans="1:16" x14ac:dyDescent="0.25">
      <c r="A12" s="5">
        <v>44681</v>
      </c>
      <c r="B12" s="6">
        <v>370756.30474949762</v>
      </c>
      <c r="C12" s="6">
        <v>103.43538512310062</v>
      </c>
      <c r="D12" s="6">
        <v>88.360328370756264</v>
      </c>
      <c r="E12" s="6">
        <v>1.2485199841035113</v>
      </c>
      <c r="F12" s="6">
        <v>10.952415485421056</v>
      </c>
      <c r="G12" s="6">
        <v>393903.62923802424</v>
      </c>
      <c r="H12" s="6">
        <v>104.72541088844459</v>
      </c>
      <c r="I12" s="6">
        <v>107.54386182314862</v>
      </c>
      <c r="J12" s="6">
        <v>1.2722236669486162</v>
      </c>
      <c r="K12" s="6">
        <v>10.851842936843642</v>
      </c>
      <c r="L12">
        <v>417050.95372655086</v>
      </c>
      <c r="M12">
        <v>106.01543665378856</v>
      </c>
      <c r="N12">
        <v>126.72739527554097</v>
      </c>
      <c r="O12">
        <v>1.2959273497937212</v>
      </c>
      <c r="P12">
        <v>10.751270388266228</v>
      </c>
    </row>
    <row r="13" spans="1:16" x14ac:dyDescent="0.25">
      <c r="A13" s="5">
        <v>44773</v>
      </c>
      <c r="B13" s="6">
        <v>369638.99529698689</v>
      </c>
      <c r="C13" s="6">
        <v>103.59019032317349</v>
      </c>
      <c r="D13" s="6">
        <v>87.326170359458786</v>
      </c>
      <c r="E13" s="6">
        <v>1.246392066226597</v>
      </c>
      <c r="F13" s="6">
        <v>11.180658094990793</v>
      </c>
      <c r="G13" s="6">
        <v>395177.62203042558</v>
      </c>
      <c r="H13" s="6">
        <v>105.01222535519609</v>
      </c>
      <c r="I13" s="6">
        <v>108.39407708503354</v>
      </c>
      <c r="J13" s="6">
        <v>1.2724462476714102</v>
      </c>
      <c r="K13" s="6">
        <v>11.067774820225461</v>
      </c>
      <c r="L13">
        <v>420716.24876386428</v>
      </c>
      <c r="M13">
        <v>106.4342603872187</v>
      </c>
      <c r="N13">
        <v>129.4619838106083</v>
      </c>
      <c r="O13">
        <v>1.2985004291162234</v>
      </c>
      <c r="P13">
        <v>10.954891545460129</v>
      </c>
    </row>
    <row r="14" spans="1:16" x14ac:dyDescent="0.25">
      <c r="A14" s="5">
        <v>44865</v>
      </c>
      <c r="B14" s="6">
        <v>368525.05296297604</v>
      </c>
      <c r="C14" s="6">
        <v>103.74522721040005</v>
      </c>
      <c r="D14" s="6">
        <v>86.304116001600022</v>
      </c>
      <c r="E14" s="6">
        <v>1.24426777507136</v>
      </c>
      <c r="F14" s="6">
        <v>11.413657161151548</v>
      </c>
      <c r="G14" s="6">
        <v>396455.73526629229</v>
      </c>
      <c r="H14" s="6">
        <v>105.29982532889993</v>
      </c>
      <c r="I14" s="6">
        <v>109.25101393919986</v>
      </c>
      <c r="J14" s="6">
        <v>1.2726688673356101</v>
      </c>
      <c r="K14" s="6">
        <v>11.288003354280551</v>
      </c>
      <c r="L14">
        <v>424386.41756960854</v>
      </c>
      <c r="M14">
        <v>106.85442344739981</v>
      </c>
      <c r="N14">
        <v>132.19791187679971</v>
      </c>
      <c r="O14">
        <v>1.3010699595998603</v>
      </c>
      <c r="P14">
        <v>11.162349547409555</v>
      </c>
    </row>
    <row r="16" spans="1:16" x14ac:dyDescent="0.25">
      <c r="A16" s="10" t="s">
        <v>0</v>
      </c>
      <c r="B16" s="5" t="s">
        <v>24</v>
      </c>
      <c r="C16" s="5" t="s">
        <v>25</v>
      </c>
      <c r="D16" s="5" t="s">
        <v>26</v>
      </c>
      <c r="E16" s="5" t="s">
        <v>27</v>
      </c>
      <c r="F16" s="5" t="s">
        <v>28</v>
      </c>
      <c r="G16" s="5" t="s">
        <v>29</v>
      </c>
      <c r="H16" s="5" t="s">
        <v>30</v>
      </c>
      <c r="I16" s="5" t="s">
        <v>31</v>
      </c>
      <c r="J16" s="5" t="s">
        <v>32</v>
      </c>
      <c r="K16" s="5" t="s">
        <v>33</v>
      </c>
      <c r="L16" s="5" t="s">
        <v>34</v>
      </c>
      <c r="M16" s="5" t="s">
        <v>35</v>
      </c>
    </row>
    <row r="17" spans="1:13" x14ac:dyDescent="0.25">
      <c r="A17" s="10" t="s">
        <v>10</v>
      </c>
      <c r="B17" s="6">
        <v>102.05250728625076</v>
      </c>
      <c r="C17" s="6">
        <v>102.20524282051289</v>
      </c>
      <c r="D17" s="6">
        <v>102.35820694439077</v>
      </c>
      <c r="E17" s="6">
        <v>102.51140000000002</v>
      </c>
      <c r="F17" s="6">
        <v>102.66482232996829</v>
      </c>
      <c r="G17" s="6">
        <v>102.818474277436</v>
      </c>
      <c r="H17" s="6">
        <v>102.97235618605714</v>
      </c>
      <c r="I17" s="6">
        <v>103.12646840000004</v>
      </c>
      <c r="J17" s="6">
        <v>103.28081126394811</v>
      </c>
      <c r="K17" s="6">
        <v>103.43538512310062</v>
      </c>
      <c r="L17" s="6">
        <v>103.59019032317349</v>
      </c>
      <c r="M17" s="6">
        <v>103.74522721040005</v>
      </c>
    </row>
    <row r="18" spans="1:13" x14ac:dyDescent="0.25">
      <c r="A18" s="10" t="s">
        <v>15</v>
      </c>
      <c r="B18" s="6">
        <v>102.17907643344662</v>
      </c>
      <c r="C18" s="6">
        <v>102.45891718147327</v>
      </c>
      <c r="D18" s="6">
        <v>102.73952433733007</v>
      </c>
      <c r="E18" s="6">
        <v>103.02089999999998</v>
      </c>
      <c r="F18" s="6">
        <v>103.30304627421451</v>
      </c>
      <c r="G18" s="6">
        <v>103.58596527046944</v>
      </c>
      <c r="H18" s="6">
        <v>103.86965910504067</v>
      </c>
      <c r="I18" s="6">
        <v>104.15412989999994</v>
      </c>
      <c r="J18" s="6">
        <v>104.43937978323083</v>
      </c>
      <c r="K18" s="6">
        <v>104.72541088844459</v>
      </c>
      <c r="L18" s="6">
        <v>105.01222535519609</v>
      </c>
      <c r="M18" s="6">
        <v>105.29982532889993</v>
      </c>
    </row>
    <row r="19" spans="1:13" x14ac:dyDescent="0.25">
      <c r="A19" s="10" t="s">
        <v>20</v>
      </c>
      <c r="B19">
        <v>102.30564558064249</v>
      </c>
      <c r="C19">
        <v>102.71259154243364</v>
      </c>
      <c r="D19">
        <v>103.12084173026936</v>
      </c>
      <c r="E19">
        <v>103.53039999999994</v>
      </c>
      <c r="F19">
        <v>103.94127021846073</v>
      </c>
      <c r="G19">
        <v>104.35345626350289</v>
      </c>
      <c r="H19">
        <v>104.7669620240242</v>
      </c>
      <c r="I19">
        <v>105.18179139999985</v>
      </c>
      <c r="J19">
        <v>105.59794830251356</v>
      </c>
      <c r="K19">
        <v>106.01543665378856</v>
      </c>
      <c r="L19">
        <v>106.4342603872187</v>
      </c>
      <c r="M19">
        <v>106.85442344739981</v>
      </c>
    </row>
    <row r="20" spans="1:13" x14ac:dyDescent="0.25">
      <c r="A20" s="10" t="s">
        <v>12</v>
      </c>
      <c r="B20" s="6">
        <v>1.2678354726090975</v>
      </c>
      <c r="C20" s="6">
        <v>1.2656746343353809</v>
      </c>
      <c r="D20" s="6">
        <v>1.2635174788912946</v>
      </c>
      <c r="E20" s="6">
        <v>1.2613639999999999</v>
      </c>
      <c r="F20" s="6">
        <v>1.2592141913953556</v>
      </c>
      <c r="G20" s="6">
        <v>1.2570680468219002</v>
      </c>
      <c r="H20" s="6">
        <v>1.2549255600348339</v>
      </c>
      <c r="I20" s="6">
        <v>1.2527867248</v>
      </c>
      <c r="J20" s="6">
        <v>1.2506515348938672</v>
      </c>
      <c r="K20" s="6">
        <v>1.2485199841035113</v>
      </c>
      <c r="L20" s="6">
        <v>1.246392066226597</v>
      </c>
      <c r="M20" s="6">
        <v>1.24426777507136</v>
      </c>
    </row>
    <row r="21" spans="1:13" x14ac:dyDescent="0.25">
      <c r="A21" s="10" t="s">
        <v>17</v>
      </c>
      <c r="B21" s="6">
        <v>1.270222191683186</v>
      </c>
      <c r="C21" s="6">
        <v>1.2704444222397138</v>
      </c>
      <c r="D21" s="6">
        <v>1.2706666916763845</v>
      </c>
      <c r="E21" s="6">
        <v>1.2708890000000002</v>
      </c>
      <c r="F21" s="6">
        <v>1.2711113472173643</v>
      </c>
      <c r="G21" s="6">
        <v>1.2713337333352817</v>
      </c>
      <c r="H21" s="6">
        <v>1.2715561583605579</v>
      </c>
      <c r="I21" s="6">
        <v>1.2717786223000001</v>
      </c>
      <c r="J21" s="6">
        <v>1.2720011251604164</v>
      </c>
      <c r="K21" s="6">
        <v>1.2722236669486162</v>
      </c>
      <c r="L21" s="6">
        <v>1.2724462476714102</v>
      </c>
      <c r="M21" s="6">
        <v>1.2726688673356101</v>
      </c>
    </row>
    <row r="22" spans="1:13" x14ac:dyDescent="0.25">
      <c r="A22" s="10" t="s">
        <v>22</v>
      </c>
      <c r="B22">
        <v>1.2726089107572744</v>
      </c>
      <c r="C22">
        <v>1.2752142101440467</v>
      </c>
      <c r="D22">
        <v>1.2778159044614743</v>
      </c>
      <c r="E22">
        <v>1.2804140000000004</v>
      </c>
      <c r="F22">
        <v>1.283008503039373</v>
      </c>
      <c r="G22">
        <v>1.2855994198486631</v>
      </c>
      <c r="H22">
        <v>1.2881867566862819</v>
      </c>
      <c r="I22">
        <v>1.2907705198000001</v>
      </c>
      <c r="J22">
        <v>1.2933507154269657</v>
      </c>
      <c r="K22">
        <v>1.2959273497937212</v>
      </c>
      <c r="L22">
        <v>1.2985004291162234</v>
      </c>
      <c r="M22">
        <v>1.3010699595998603</v>
      </c>
    </row>
    <row r="23" spans="1:13" x14ac:dyDescent="0.25">
      <c r="A23" s="10" t="s">
        <v>9</v>
      </c>
      <c r="B23" s="6">
        <v>381759.18354596419</v>
      </c>
      <c r="C23" s="6">
        <v>381376.85038380028</v>
      </c>
      <c r="D23" s="6">
        <v>380994.90012964013</v>
      </c>
      <c r="E23" s="6">
        <v>380613.33240000001</v>
      </c>
      <c r="F23" s="6">
        <v>378695.82389517775</v>
      </c>
      <c r="G23" s="6">
        <v>376787.97569006932</v>
      </c>
      <c r="H23" s="6">
        <v>374889.73911662953</v>
      </c>
      <c r="I23" s="6">
        <v>373001.06575200008</v>
      </c>
      <c r="J23" s="6">
        <v>371876.99149831245</v>
      </c>
      <c r="K23" s="6">
        <v>370756.30474949762</v>
      </c>
      <c r="L23" s="6">
        <v>369638.99529698689</v>
      </c>
      <c r="M23" s="6">
        <v>368525.05296297604</v>
      </c>
    </row>
    <row r="24" spans="1:13" x14ac:dyDescent="0.25">
      <c r="A24" s="10" t="s">
        <v>14</v>
      </c>
      <c r="B24" s="6">
        <v>383188.48290993634</v>
      </c>
      <c r="C24" s="6">
        <v>384237.9321263085</v>
      </c>
      <c r="D24" s="6">
        <v>385290.25549915159</v>
      </c>
      <c r="E24" s="6">
        <v>386345.46089999989</v>
      </c>
      <c r="F24" s="6">
        <v>387595.00849496794</v>
      </c>
      <c r="G24" s="6">
        <v>388848.59747090231</v>
      </c>
      <c r="H24" s="6">
        <v>390106.24089874176</v>
      </c>
      <c r="I24" s="6">
        <v>391367.95189170004</v>
      </c>
      <c r="J24" s="6">
        <v>392633.74360540271</v>
      </c>
      <c r="K24" s="6">
        <v>393903.62923802424</v>
      </c>
      <c r="L24" s="6">
        <v>395177.62203042558</v>
      </c>
      <c r="M24" s="6">
        <v>396455.73526629229</v>
      </c>
    </row>
    <row r="25" spans="1:13" x14ac:dyDescent="0.25">
      <c r="A25" s="10" t="s">
        <v>19</v>
      </c>
      <c r="B25">
        <v>384617.78227390849</v>
      </c>
      <c r="C25">
        <v>387099.01386881672</v>
      </c>
      <c r="D25">
        <v>389585.61086866306</v>
      </c>
      <c r="E25">
        <v>392077.58939999976</v>
      </c>
      <c r="F25">
        <v>396494.19309475814</v>
      </c>
      <c r="G25">
        <v>400909.21925173531</v>
      </c>
      <c r="H25">
        <v>405322.74268085399</v>
      </c>
      <c r="I25">
        <v>409734.8380314</v>
      </c>
      <c r="J25">
        <v>413390.49571249296</v>
      </c>
      <c r="K25">
        <v>417050.95372655086</v>
      </c>
      <c r="L25">
        <v>420716.24876386428</v>
      </c>
      <c r="M25">
        <v>424386.41756960854</v>
      </c>
    </row>
    <row r="26" spans="1:13" x14ac:dyDescent="0.25">
      <c r="A26" s="10" t="s">
        <v>11</v>
      </c>
      <c r="B26" s="6">
        <v>98.236635080263127</v>
      </c>
      <c r="C26" s="6">
        <v>97.086886035138662</v>
      </c>
      <c r="D26" s="6">
        <v>95.95059350616711</v>
      </c>
      <c r="E26" s="6">
        <v>94.827600000000018</v>
      </c>
      <c r="F26" s="6">
        <v>93.717749866571026</v>
      </c>
      <c r="G26" s="6">
        <v>92.620889277522281</v>
      </c>
      <c r="H26" s="6">
        <v>91.53686620488341</v>
      </c>
      <c r="I26" s="6">
        <v>90.465530400000006</v>
      </c>
      <c r="J26" s="6">
        <v>89.406733372708757</v>
      </c>
      <c r="K26" s="6">
        <v>88.360328370756264</v>
      </c>
      <c r="L26" s="6">
        <v>87.326170359458786</v>
      </c>
      <c r="M26" s="6">
        <v>86.304116001600022</v>
      </c>
    </row>
    <row r="27" spans="1:13" x14ac:dyDescent="0.25">
      <c r="A27" s="10" t="s">
        <v>16</v>
      </c>
      <c r="B27" s="6">
        <v>100.18583189778268</v>
      </c>
      <c r="C27" s="6">
        <v>100.97787638884073</v>
      </c>
      <c r="D27" s="6">
        <v>101.77618258840518</v>
      </c>
      <c r="E27" s="6">
        <v>102.58079999999997</v>
      </c>
      <c r="F27" s="6">
        <v>103.39177851851169</v>
      </c>
      <c r="G27" s="6">
        <v>104.20916843328359</v>
      </c>
      <c r="H27" s="6">
        <v>105.03302043123411</v>
      </c>
      <c r="I27" s="6">
        <v>105.86338559999993</v>
      </c>
      <c r="J27" s="6">
        <v>106.70031543110402</v>
      </c>
      <c r="K27" s="6">
        <v>107.54386182314862</v>
      </c>
      <c r="L27" s="6">
        <v>108.39407708503354</v>
      </c>
      <c r="M27" s="6">
        <v>109.25101393919986</v>
      </c>
    </row>
    <row r="28" spans="1:13" x14ac:dyDescent="0.25">
      <c r="A28" s="10" t="s">
        <v>21</v>
      </c>
      <c r="B28">
        <v>102.13502871530223</v>
      </c>
      <c r="C28">
        <v>104.86886674254279</v>
      </c>
      <c r="D28">
        <v>107.60177167064325</v>
      </c>
      <c r="E28">
        <v>110.33399999999992</v>
      </c>
      <c r="F28">
        <v>113.06580717045235</v>
      </c>
      <c r="G28">
        <v>115.79744758904491</v>
      </c>
      <c r="H28">
        <v>118.5291746575848</v>
      </c>
      <c r="I28">
        <v>121.26124079999985</v>
      </c>
      <c r="J28">
        <v>123.99389748949928</v>
      </c>
      <c r="K28">
        <v>126.72739527554097</v>
      </c>
      <c r="L28">
        <v>129.4619838106083</v>
      </c>
      <c r="M28">
        <v>132.19791187679971</v>
      </c>
    </row>
    <row r="29" spans="1:13" x14ac:dyDescent="0.25">
      <c r="A29" s="11" t="s">
        <v>13</v>
      </c>
      <c r="B29" s="6">
        <v>9.0968870793683774</v>
      </c>
      <c r="C29" s="6">
        <v>9.2864614475723641</v>
      </c>
      <c r="D29" s="6">
        <v>9.4799864464444443</v>
      </c>
      <c r="E29" s="6">
        <v>9.6775444050611892</v>
      </c>
      <c r="F29" s="6">
        <v>9.8792193681940592</v>
      </c>
      <c r="G29" s="6">
        <v>10.085097132063588</v>
      </c>
      <c r="H29" s="6">
        <v>10.295265280838667</v>
      </c>
      <c r="I29" s="6">
        <v>10.509813223896451</v>
      </c>
      <c r="J29" s="6">
        <v>10.728832233858748</v>
      </c>
      <c r="K29" s="6">
        <v>10.952415485421056</v>
      </c>
      <c r="L29" s="6">
        <v>11.180658094990793</v>
      </c>
      <c r="M29" s="6">
        <v>11.413657161151548</v>
      </c>
    </row>
    <row r="30" spans="1:13" x14ac:dyDescent="0.25">
      <c r="A30" s="11" t="s">
        <v>18</v>
      </c>
      <c r="B30" s="6">
        <v>9.0884989772457381</v>
      </c>
      <c r="C30" s="6">
        <v>9.2693435317321882</v>
      </c>
      <c r="D30" s="6">
        <v>9.4537865630374487</v>
      </c>
      <c r="E30" s="6">
        <v>9.6418996742874867</v>
      </c>
      <c r="F30" s="6">
        <v>9.8337558933798928</v>
      </c>
      <c r="G30" s="6">
        <v>10.029429701334232</v>
      </c>
      <c r="H30" s="6">
        <v>10.228997061206524</v>
      </c>
      <c r="I30" s="6">
        <v>10.432535447579065</v>
      </c>
      <c r="J30" s="6">
        <v>10.640123876637048</v>
      </c>
      <c r="K30" s="6">
        <v>10.851842936843642</v>
      </c>
      <c r="L30" s="6">
        <v>11.067774820225461</v>
      </c>
      <c r="M30" s="6">
        <v>11.288003354280551</v>
      </c>
    </row>
    <row r="31" spans="1:13" x14ac:dyDescent="0.25">
      <c r="A31" s="11" t="s">
        <v>23</v>
      </c>
      <c r="B31">
        <v>9.0801108751230988</v>
      </c>
      <c r="C31">
        <v>9.2522256158920122</v>
      </c>
      <c r="D31">
        <v>9.427586679630453</v>
      </c>
      <c r="E31">
        <v>9.6062549435137843</v>
      </c>
      <c r="F31">
        <v>9.7882924185657263</v>
      </c>
      <c r="G31">
        <v>9.9737622706048761</v>
      </c>
      <c r="H31">
        <v>10.162728841574381</v>
      </c>
      <c r="I31">
        <v>10.355257671261679</v>
      </c>
      <c r="J31">
        <v>10.551415519415348</v>
      </c>
      <c r="K31">
        <v>10.751270388266228</v>
      </c>
      <c r="L31">
        <v>10.954891545460129</v>
      </c>
      <c r="M31">
        <v>11.162349547409555</v>
      </c>
    </row>
  </sheetData>
  <mergeCells count="3">
    <mergeCell ref="B1:F1"/>
    <mergeCell ref="G1:K1"/>
    <mergeCell ref="L1:P1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2D417-7224-43CD-BEEA-C5EC44F24001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D8" sqref="A1:F13"/>
    </sheetView>
  </sheetViews>
  <sheetFormatPr baseColWidth="10" defaultColWidth="9.140625" defaultRowHeight="15" x14ac:dyDescent="0.25"/>
  <cols>
    <col min="1" max="1" width="10.71093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7" ht="17.25" x14ac:dyDescent="0.3">
      <c r="A2" s="5">
        <v>43861</v>
      </c>
      <c r="B2">
        <f>((1+'variations annuelles'!B$2)^0.25)-1</f>
        <v>-1.0015035096540004E-3</v>
      </c>
      <c r="C2">
        <f>((1+'variations annuelles'!C$2)^0.25)-1</f>
        <v>1.4966367639916989E-3</v>
      </c>
      <c r="D2">
        <f>((1+'variations annuelles'!D$2)^0.25)-1</f>
        <v>-1.1703872431960582E-2</v>
      </c>
      <c r="E2">
        <f>((1+'variations annuelles'!E$2)^0.25)-1</f>
        <v>-1.7043522763011687E-3</v>
      </c>
      <c r="F2">
        <f>((1+'variations annuelles'!F$2)^0.25)-1</f>
        <v>2.0839476905670118E-2</v>
      </c>
      <c r="G2" s="9"/>
    </row>
    <row r="3" spans="1:7" x14ac:dyDescent="0.25">
      <c r="A3" s="5">
        <v>43951</v>
      </c>
      <c r="B3">
        <f>((1+'variations annuelles'!B$2)^0.25)-1</f>
        <v>-1.0015035096540004E-3</v>
      </c>
      <c r="C3">
        <f>((1+'variations annuelles'!C$2)^0.25)-1</f>
        <v>1.4966367639916989E-3</v>
      </c>
      <c r="D3">
        <f>((1+'variations annuelles'!D$2)^0.25)-1</f>
        <v>-1.1703872431960582E-2</v>
      </c>
      <c r="E3">
        <f>((1+'variations annuelles'!E$2)^0.25)-1</f>
        <v>-1.7043522763011687E-3</v>
      </c>
      <c r="F3">
        <f>((1+'variations annuelles'!F$2)^0.25)-1</f>
        <v>2.0839476905670118E-2</v>
      </c>
    </row>
    <row r="4" spans="1:7" x14ac:dyDescent="0.25">
      <c r="A4" s="5">
        <v>44043</v>
      </c>
      <c r="B4">
        <f>((1+'variations annuelles'!B$2)^0.25)-1</f>
        <v>-1.0015035096540004E-3</v>
      </c>
      <c r="C4">
        <f>((1+'variations annuelles'!C$2)^0.25)-1</f>
        <v>1.4966367639916989E-3</v>
      </c>
      <c r="D4">
        <f>((1+'variations annuelles'!D$2)^0.25)-1</f>
        <v>-1.1703872431960582E-2</v>
      </c>
      <c r="E4">
        <f>((1+'variations annuelles'!E$2)^0.25)-1</f>
        <v>-1.7043522763011687E-3</v>
      </c>
      <c r="F4">
        <f>((1+'variations annuelles'!F$2)^0.25)-1</f>
        <v>2.0839476905670118E-2</v>
      </c>
    </row>
    <row r="5" spans="1:7" x14ac:dyDescent="0.25">
      <c r="A5" s="5">
        <v>44135</v>
      </c>
      <c r="B5">
        <f>((1+'variations annuelles'!B$2)^0.25)-1</f>
        <v>-1.0015035096540004E-3</v>
      </c>
      <c r="C5">
        <f>((1+'variations annuelles'!C$2)^0.25)-1</f>
        <v>1.4966367639916989E-3</v>
      </c>
      <c r="D5">
        <f>((1+'variations annuelles'!D$2)^0.25)-1</f>
        <v>-1.1703872431960582E-2</v>
      </c>
      <c r="E5">
        <f>((1+'variations annuelles'!E$2)^0.25)-1</f>
        <v>-1.7043522763011687E-3</v>
      </c>
      <c r="F5">
        <f>((1+'variations annuelles'!F$2)^0.25)-1</f>
        <v>2.0839476905670118E-2</v>
      </c>
    </row>
    <row r="6" spans="1:7" x14ac:dyDescent="0.25">
      <c r="A6" s="5">
        <v>44227</v>
      </c>
      <c r="B6">
        <f>((1+'variations annuelles'!B$3)^0.25)-1</f>
        <v>-5.0379436073119122E-3</v>
      </c>
      <c r="C6">
        <f>((1+'variations annuelles'!C$2)^0.25)-1</f>
        <v>1.4966367639916989E-3</v>
      </c>
      <c r="D6">
        <f>((1+'variations annuelles'!D$2)^0.25)-1</f>
        <v>-1.1703872431960582E-2</v>
      </c>
      <c r="E6">
        <f>((1+'variations annuelles'!E$2)^0.25)-1</f>
        <v>-1.7043522763011687E-3</v>
      </c>
      <c r="F6">
        <f>((1+'variations annuelles'!F$2)^0.25)-1</f>
        <v>2.0839476905670118E-2</v>
      </c>
    </row>
    <row r="7" spans="1:7" x14ac:dyDescent="0.25">
      <c r="A7" s="5">
        <v>44316</v>
      </c>
      <c r="B7">
        <f>((1+'variations annuelles'!B$3)^0.25)-1</f>
        <v>-5.0379436073119122E-3</v>
      </c>
      <c r="C7">
        <f>((1+'variations annuelles'!C$2)^0.25)-1</f>
        <v>1.4966367639916989E-3</v>
      </c>
      <c r="D7">
        <f>((1+'variations annuelles'!D$2)^0.25)-1</f>
        <v>-1.1703872431960582E-2</v>
      </c>
      <c r="E7">
        <f>((1+'variations annuelles'!E$2)^0.25)-1</f>
        <v>-1.7043522763011687E-3</v>
      </c>
      <c r="F7">
        <f>((1+'variations annuelles'!F$2)^0.25)-1</f>
        <v>2.0839476905670118E-2</v>
      </c>
    </row>
    <row r="8" spans="1:7" x14ac:dyDescent="0.25">
      <c r="A8" s="5">
        <v>44408</v>
      </c>
      <c r="B8">
        <f>((1+'variations annuelles'!B$3)^0.25)-1</f>
        <v>-5.0379436073119122E-3</v>
      </c>
      <c r="C8">
        <f>((1+'variations annuelles'!C$2)^0.25)-1</f>
        <v>1.4966367639916989E-3</v>
      </c>
      <c r="D8">
        <f>((1+'variations annuelles'!D$2)^0.25)-1</f>
        <v>-1.1703872431960582E-2</v>
      </c>
      <c r="E8">
        <f>((1+'variations annuelles'!E$2)^0.25)-1</f>
        <v>-1.7043522763011687E-3</v>
      </c>
      <c r="F8">
        <f>((1+'variations annuelles'!F$2)^0.25)-1</f>
        <v>2.0839476905670118E-2</v>
      </c>
    </row>
    <row r="9" spans="1:7" x14ac:dyDescent="0.25">
      <c r="A9" s="5">
        <v>44500</v>
      </c>
      <c r="B9">
        <f>((1+'variations annuelles'!B$3)^0.25)-1</f>
        <v>-5.0379436073119122E-3</v>
      </c>
      <c r="C9">
        <f>((1+'variations annuelles'!C$2)^0.25)-1</f>
        <v>1.4966367639916989E-3</v>
      </c>
      <c r="D9">
        <f>((1+'variations annuelles'!D$2)^0.25)-1</f>
        <v>-1.1703872431960582E-2</v>
      </c>
      <c r="E9">
        <f>((1+'variations annuelles'!E$2)^0.25)-1</f>
        <v>-1.7043522763011687E-3</v>
      </c>
      <c r="F9">
        <f>((1+'variations annuelles'!F$2)^0.25)-1</f>
        <v>2.0839476905670118E-2</v>
      </c>
    </row>
    <row r="10" spans="1:7" x14ac:dyDescent="0.25">
      <c r="A10" s="5">
        <v>44592</v>
      </c>
      <c r="B10">
        <f>((1+'variations annuelles'!B$4)^0.25)-1</f>
        <v>-3.0135952867089699E-3</v>
      </c>
      <c r="C10">
        <f>((1+'variations annuelles'!C$2)^0.25)-1</f>
        <v>1.4966367639916989E-3</v>
      </c>
      <c r="D10">
        <f>((1+'variations annuelles'!D$2)^0.25)-1</f>
        <v>-1.1703872431960582E-2</v>
      </c>
      <c r="E10">
        <f>((1+'variations annuelles'!E$2)^0.25)-1</f>
        <v>-1.7043522763011687E-3</v>
      </c>
      <c r="F10">
        <f>((1+'variations annuelles'!F$2)^0.25)-1</f>
        <v>2.0839476905670118E-2</v>
      </c>
    </row>
    <row r="11" spans="1:7" x14ac:dyDescent="0.25">
      <c r="A11" s="5">
        <v>44681</v>
      </c>
      <c r="B11">
        <f>((1+'variations annuelles'!B$4)^0.25)-1</f>
        <v>-3.0135952867089699E-3</v>
      </c>
      <c r="C11">
        <f>((1+'variations annuelles'!C$2)^0.25)-1</f>
        <v>1.4966367639916989E-3</v>
      </c>
      <c r="D11">
        <f>((1+'variations annuelles'!D$2)^0.25)-1</f>
        <v>-1.1703872431960582E-2</v>
      </c>
      <c r="E11">
        <f>((1+'variations annuelles'!E$2)^0.25)-1</f>
        <v>-1.7043522763011687E-3</v>
      </c>
      <c r="F11">
        <f>((1+'variations annuelles'!F$2)^0.25)-1</f>
        <v>2.0839476905670118E-2</v>
      </c>
    </row>
    <row r="12" spans="1:7" x14ac:dyDescent="0.25">
      <c r="A12" s="5">
        <v>44773</v>
      </c>
      <c r="B12">
        <f>((1+'variations annuelles'!B$4)^0.25)-1</f>
        <v>-3.0135952867089699E-3</v>
      </c>
      <c r="C12">
        <f>((1+'variations annuelles'!C$2)^0.25)-1</f>
        <v>1.4966367639916989E-3</v>
      </c>
      <c r="D12">
        <f>((1+'variations annuelles'!D$2)^0.25)-1</f>
        <v>-1.1703872431960582E-2</v>
      </c>
      <c r="E12">
        <f>((1+'variations annuelles'!E$2)^0.25)-1</f>
        <v>-1.7043522763011687E-3</v>
      </c>
      <c r="F12">
        <f>((1+'variations annuelles'!F$2)^0.25)-1</f>
        <v>2.0839476905670118E-2</v>
      </c>
    </row>
    <row r="13" spans="1:7" x14ac:dyDescent="0.25">
      <c r="A13" s="5">
        <v>44865</v>
      </c>
      <c r="B13">
        <f>((1+'variations annuelles'!B$4)^0.25)-1</f>
        <v>-3.0135952867089699E-3</v>
      </c>
      <c r="C13">
        <f>((1+'variations annuelles'!C$2)^0.25)-1</f>
        <v>1.4966367639916989E-3</v>
      </c>
      <c r="D13">
        <f>((1+'variations annuelles'!D$2)^0.25)-1</f>
        <v>-1.1703872431960582E-2</v>
      </c>
      <c r="E13">
        <f>((1+'variations annuelles'!E$2)^0.25)-1</f>
        <v>-1.7043522763011687E-3</v>
      </c>
      <c r="F13">
        <f>((1+'variations annuelles'!F$2)^0.25)-1</f>
        <v>2.0839476905670118E-2</v>
      </c>
    </row>
    <row r="14" spans="1:7" x14ac:dyDescent="0.25">
      <c r="A14" s="5"/>
    </row>
    <row r="15" spans="1:7" ht="15.75" x14ac:dyDescent="0.25">
      <c r="A15" t="s">
        <v>8</v>
      </c>
      <c r="B15" s="6">
        <v>406562.33</v>
      </c>
      <c r="C15" s="7">
        <v>103.12585199999999</v>
      </c>
      <c r="D15">
        <v>99.4</v>
      </c>
      <c r="E15">
        <v>1.27</v>
      </c>
      <c r="F15" s="8">
        <v>8.9111829999999994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A0455-EA16-4EA3-88A1-3B6D6A210394}">
  <dimension ref="A1:I4"/>
  <sheetViews>
    <sheetView workbookViewId="0">
      <selection activeCell="I10" sqref="I10"/>
    </sheetView>
  </sheetViews>
  <sheetFormatPr baseColWidth="10"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H1" s="3" t="s">
        <v>6</v>
      </c>
      <c r="I1" s="4" t="s">
        <v>7</v>
      </c>
    </row>
    <row r="2" spans="1:9" x14ac:dyDescent="0.25">
      <c r="A2">
        <v>2020</v>
      </c>
      <c r="B2">
        <f>-0.4/100</f>
        <v>-4.0000000000000001E-3</v>
      </c>
      <c r="C2">
        <f>0.6/100</f>
        <v>6.0000000000000001E-3</v>
      </c>
      <c r="D2">
        <f>-4.6/100</f>
        <v>-4.5999999999999999E-2</v>
      </c>
      <c r="E2">
        <f>-0.68/100</f>
        <v>-6.8000000000000005E-3</v>
      </c>
      <c r="F2">
        <f>8.6/100</f>
        <v>8.5999999999999993E-2</v>
      </c>
    </row>
    <row r="3" spans="1:9" x14ac:dyDescent="0.25">
      <c r="A3">
        <v>2021</v>
      </c>
      <c r="B3">
        <f>-2/100</f>
        <v>-0.02</v>
      </c>
      <c r="C3">
        <f>-0.5/100</f>
        <v>-5.0000000000000001E-3</v>
      </c>
      <c r="D3">
        <f>-6.7/100</f>
        <v>-6.7000000000000004E-2</v>
      </c>
      <c r="E3">
        <f>-0.52/100</f>
        <v>-5.1999999999999998E-3</v>
      </c>
      <c r="F3">
        <f>9.6/100</f>
        <v>9.6000000000000002E-2</v>
      </c>
    </row>
    <row r="4" spans="1:9" x14ac:dyDescent="0.25">
      <c r="A4">
        <v>2022</v>
      </c>
      <c r="B4">
        <f>-1.2/100</f>
        <v>-1.2E-2</v>
      </c>
      <c r="C4">
        <f>-0.8/100</f>
        <v>-8.0000000000000002E-3</v>
      </c>
      <c r="D4">
        <f>-4.1/100</f>
        <v>-4.0999999999999995E-2</v>
      </c>
      <c r="E4">
        <f>-0.48/100</f>
        <v>-4.7999999999999996E-3</v>
      </c>
      <c r="F4">
        <f>10.8/100</f>
        <v>0.10800000000000001</v>
      </c>
    </row>
  </sheetData>
  <hyperlinks>
    <hyperlink ref="I1" r:id="rId1" xr:uid="{BC7C6634-0D35-456D-990C-34F7809467A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macro_series</vt:lpstr>
      <vt:lpstr>Feuil2</vt:lpstr>
      <vt:lpstr>Feuil1</vt:lpstr>
      <vt:lpstr>trimestrielle</vt:lpstr>
      <vt:lpstr>variations annuelles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 L'Huillier</dc:creator>
  <cp:lastModifiedBy>Armand L'Huillier</cp:lastModifiedBy>
  <dcterms:created xsi:type="dcterms:W3CDTF">2015-06-05T18:19:34Z</dcterms:created>
  <dcterms:modified xsi:type="dcterms:W3CDTF">2023-04-11T21:42:16Z</dcterms:modified>
</cp:coreProperties>
</file>