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 Proyectos\Programas Ing. Petrolera\Sistemas Artificiales de Producción\BNC Válvulas Desbalanceadas\"/>
    </mc:Choice>
  </mc:AlternateContent>
  <xr:revisionPtr revIDLastSave="0" documentId="13_ncr:1_{13D2BF63-AD11-491E-B921-26DD4EA1F6E5}" xr6:coauthVersionLast="47" xr6:coauthVersionMax="47" xr10:uidLastSave="{00000000-0000-0000-0000-000000000000}"/>
  <bookViews>
    <workbookView xWindow="28680" yWindow="-3630" windowWidth="38640" windowHeight="21840" activeTab="1" xr2:uid="{862B6D8A-E673-4DBD-BD10-1C6D825B8010}"/>
  </bookViews>
  <sheets>
    <sheet name="OTIS" sheetId="1" r:id="rId1"/>
    <sheet name="Gradiente Mezcla aceite-agu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2" l="1"/>
  <c r="K13" i="2"/>
  <c r="K12" i="2"/>
  <c r="K11" i="2"/>
  <c r="K10" i="2"/>
  <c r="K9" i="2"/>
  <c r="J14" i="2"/>
  <c r="J13" i="2"/>
  <c r="J12" i="2"/>
  <c r="J11" i="2"/>
  <c r="J10" i="2"/>
  <c r="J9" i="2"/>
  <c r="J8" i="2"/>
  <c r="J7" i="2"/>
  <c r="K8" i="2"/>
  <c r="K7" i="2"/>
</calcChain>
</file>

<file path=xl/sharedStrings.xml><?xml version="1.0" encoding="utf-8"?>
<sst xmlns="http://schemas.openxmlformats.org/spreadsheetml/2006/main" count="46" uniqueCount="37">
  <si>
    <t>Ecuacion</t>
  </si>
  <si>
    <t>y = 49.383x - 34.568</t>
  </si>
  <si>
    <t>y = 43.478x - 17.391</t>
  </si>
  <si>
    <t>y = 33.278x + 8.6522</t>
  </si>
  <si>
    <t>y = 38.536x - 11.946</t>
  </si>
  <si>
    <t>y = 29.63x + 14.815</t>
  </si>
  <si>
    <t>y = 26.49x + 21.192</t>
  </si>
  <si>
    <t>Despeje</t>
  </si>
  <si>
    <t>x = (y + 34.568)/ 49.383</t>
  </si>
  <si>
    <t>x = (y + 11.946)/ 38.536</t>
  </si>
  <si>
    <t>x = (y + 17.391) /43.478</t>
  </si>
  <si>
    <t>x = (y - 8.6522)/33.278</t>
  </si>
  <si>
    <t>x = (y - 14.815)/29.63</t>
  </si>
  <si>
    <t>x = (y - 21.192) / 26.63</t>
  </si>
  <si>
    <t>% Agua salada (Eje x)</t>
  </si>
  <si>
    <t>Grad W.Salada .465</t>
  </si>
  <si>
    <t>Grad W.Salada .5</t>
  </si>
  <si>
    <t>15 °API</t>
  </si>
  <si>
    <t>20 °API</t>
  </si>
  <si>
    <t>25 °API</t>
  </si>
  <si>
    <t>30 °API</t>
  </si>
  <si>
    <t>35 °API</t>
  </si>
  <si>
    <t>40 °API</t>
  </si>
  <si>
    <t>45 °API</t>
  </si>
  <si>
    <t>y = -0.0004x + 0.5</t>
  </si>
  <si>
    <t>y = 1E-05x + 0.464</t>
  </si>
  <si>
    <t>10 °API</t>
  </si>
  <si>
    <t>Curva</t>
  </si>
  <si>
    <t>y = 0.00033x + 0.432</t>
  </si>
  <si>
    <t>y = 0.00047x + 0.418</t>
  </si>
  <si>
    <t>y = 0.00061x + 0.404</t>
  </si>
  <si>
    <t>y = 0.00086x + 0.379</t>
  </si>
  <si>
    <t>y = 0.00073x + 0.392</t>
  </si>
  <si>
    <t>y = 0.00097x + 0.368</t>
  </si>
  <si>
    <t>y = 0.00107x + 0.358</t>
  </si>
  <si>
    <t>y = 0.00117x + 0.348</t>
  </si>
  <si>
    <t>Curva / 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</si>
</sst>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center" vertical="center" readingOrder="1"/>
    </xf>
    <xf numFmtId="164" fontId="0" fillId="0" borderId="1" xfId="0" applyNumberFormat="1" applyBorder="1"/>
    <xf numFmtId="0" fontId="2" fillId="0" borderId="1" xfId="0" applyFont="1" applyBorder="1" applyAlignment="1">
      <alignment horizontal="center" vertical="center" readingOrder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0" fillId="0" borderId="1" xfId="0" applyNumberForma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OTIS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1593397937183994"/>
          <c:y val="0.13467592592592595"/>
          <c:w val="0.75193255343865117"/>
          <c:h val="0.70675615068009667"/>
        </c:manualLayout>
      </c:layout>
      <c:scatterChart>
        <c:scatterStyle val="lineMarker"/>
        <c:varyColors val="0"/>
        <c:ser>
          <c:idx val="0"/>
          <c:order val="0"/>
          <c:tx>
            <c:strRef>
              <c:f>OTIS!$B$1</c:f>
              <c:strCache>
                <c:ptCount val="1"/>
                <c:pt idx="0">
                  <c:v>0.6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OTIS!$B$2:$B$3</c:f>
              <c:numCache>
                <c:formatCode>0.00</c:formatCode>
                <c:ptCount val="2"/>
                <c:pt idx="0">
                  <c:v>4.75</c:v>
                </c:pt>
                <c:pt idx="1">
                  <c:v>25</c:v>
                </c:pt>
              </c:numCache>
            </c:numRef>
          </c:xVal>
          <c:yVal>
            <c:numRef>
              <c:f>OTIS!$A$2:$A$3</c:f>
              <c:numCache>
                <c:formatCode>0.00</c:formatCode>
                <c:ptCount val="2"/>
                <c:pt idx="0">
                  <c:v>200</c:v>
                </c:pt>
                <c:pt idx="1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03-4550-B628-70977388C633}"/>
            </c:ext>
          </c:extLst>
        </c:ser>
        <c:ser>
          <c:idx val="1"/>
          <c:order val="1"/>
          <c:tx>
            <c:strRef>
              <c:f>OTIS!$C$1</c:f>
              <c:strCache>
                <c:ptCount val="1"/>
                <c:pt idx="0">
                  <c:v>0.65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OTIS!$C$2:$C$3</c:f>
              <c:numCache>
                <c:formatCode>0.00</c:formatCode>
                <c:ptCount val="2"/>
                <c:pt idx="0">
                  <c:v>5</c:v>
                </c:pt>
                <c:pt idx="1">
                  <c:v>28</c:v>
                </c:pt>
              </c:numCache>
            </c:numRef>
          </c:xVal>
          <c:yVal>
            <c:numRef>
              <c:f>OTIS!$A$2:$A$3</c:f>
              <c:numCache>
                <c:formatCode>0.00</c:formatCode>
                <c:ptCount val="2"/>
                <c:pt idx="0">
                  <c:v>200</c:v>
                </c:pt>
                <c:pt idx="1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03-4550-B628-70977388C633}"/>
            </c:ext>
          </c:extLst>
        </c:ser>
        <c:ser>
          <c:idx val="2"/>
          <c:order val="2"/>
          <c:tx>
            <c:strRef>
              <c:f>OTIS!$D$1</c:f>
              <c:strCache>
                <c:ptCount val="1"/>
                <c:pt idx="0">
                  <c:v>0.7</c:v>
                </c:pt>
              </c:strCache>
            </c:strRef>
          </c:tx>
          <c:spPr>
            <a:ln w="127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OTIS!$D$2:$D$3</c:f>
              <c:numCache>
                <c:formatCode>0.00</c:formatCode>
                <c:ptCount val="2"/>
                <c:pt idx="0">
                  <c:v>5.5</c:v>
                </c:pt>
                <c:pt idx="1">
                  <c:v>31.45</c:v>
                </c:pt>
              </c:numCache>
            </c:numRef>
          </c:xVal>
          <c:yVal>
            <c:numRef>
              <c:f>OTIS!$A$2:$A$3</c:f>
              <c:numCache>
                <c:formatCode>0.00</c:formatCode>
                <c:ptCount val="2"/>
                <c:pt idx="0">
                  <c:v>200</c:v>
                </c:pt>
                <c:pt idx="1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03-4550-B628-70977388C633}"/>
            </c:ext>
          </c:extLst>
        </c:ser>
        <c:ser>
          <c:idx val="3"/>
          <c:order val="3"/>
          <c:tx>
            <c:strRef>
              <c:f>OTIS!$E$1</c:f>
              <c:strCache>
                <c:ptCount val="1"/>
                <c:pt idx="0">
                  <c:v>0.8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OTIS!$E$2:$E$3</c:f>
              <c:numCache>
                <c:formatCode>0.00</c:formatCode>
                <c:ptCount val="2"/>
                <c:pt idx="0">
                  <c:v>5.75</c:v>
                </c:pt>
                <c:pt idx="1">
                  <c:v>35.85</c:v>
                </c:pt>
              </c:numCache>
            </c:numRef>
          </c:xVal>
          <c:yVal>
            <c:numRef>
              <c:f>OTIS!$A$2:$A$3</c:f>
              <c:numCache>
                <c:formatCode>0.00</c:formatCode>
                <c:ptCount val="2"/>
                <c:pt idx="0">
                  <c:v>200</c:v>
                </c:pt>
                <c:pt idx="1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03-4550-B628-70977388C633}"/>
            </c:ext>
          </c:extLst>
        </c:ser>
        <c:ser>
          <c:idx val="4"/>
          <c:order val="4"/>
          <c:tx>
            <c:strRef>
              <c:f>OTIS!$F$1</c:f>
              <c:strCache>
                <c:ptCount val="1"/>
                <c:pt idx="0">
                  <c:v>0.9</c:v>
                </c:pt>
              </c:strCache>
            </c:strRef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OTIS!$F$2:$F$3</c:f>
              <c:numCache>
                <c:formatCode>0.00</c:formatCode>
                <c:ptCount val="2"/>
                <c:pt idx="0">
                  <c:v>6.25</c:v>
                </c:pt>
                <c:pt idx="1">
                  <c:v>40</c:v>
                </c:pt>
              </c:numCache>
            </c:numRef>
          </c:xVal>
          <c:yVal>
            <c:numRef>
              <c:f>OTIS!$A$2:$A$3</c:f>
              <c:numCache>
                <c:formatCode>0.00</c:formatCode>
                <c:ptCount val="2"/>
                <c:pt idx="0">
                  <c:v>200</c:v>
                </c:pt>
                <c:pt idx="1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B03-4550-B628-70977388C633}"/>
            </c:ext>
          </c:extLst>
        </c:ser>
        <c:ser>
          <c:idx val="5"/>
          <c:order val="5"/>
          <c:tx>
            <c:strRef>
              <c:f>OTIS!$G$1</c:f>
              <c:strCache>
                <c:ptCount val="1"/>
                <c:pt idx="0">
                  <c:v>1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OTIS!$G$2:$G$3</c:f>
              <c:numCache>
                <c:formatCode>0.00</c:formatCode>
                <c:ptCount val="2"/>
                <c:pt idx="0">
                  <c:v>6.75</c:v>
                </c:pt>
                <c:pt idx="1">
                  <c:v>44.5</c:v>
                </c:pt>
              </c:numCache>
            </c:numRef>
          </c:xVal>
          <c:yVal>
            <c:numRef>
              <c:f>OTIS!$A$2:$A$3</c:f>
              <c:numCache>
                <c:formatCode>0.00</c:formatCode>
                <c:ptCount val="2"/>
                <c:pt idx="0">
                  <c:v>200</c:v>
                </c:pt>
                <c:pt idx="1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B03-4550-B628-70977388C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336912"/>
        <c:axId val="1721337392"/>
      </c:scatterChart>
      <c:valAx>
        <c:axId val="1721336912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PRESSURE - PSI /1000 FT</a:t>
                </a:r>
              </a:p>
            </c:rich>
          </c:tx>
          <c:layout>
            <c:manualLayout>
              <c:xMode val="edge"/>
              <c:yMode val="edge"/>
              <c:x val="0.3906882857442307"/>
              <c:y val="0.919193203844623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1337392"/>
        <c:crosses val="autoZero"/>
        <c:crossBetween val="midCat"/>
      </c:valAx>
      <c:valAx>
        <c:axId val="1721337392"/>
        <c:scaling>
          <c:orientation val="minMax"/>
          <c:max val="12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SURFACE PRESSURE - PSI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21336912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legend>
      <c:legendPos val="r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/>
              <a:t>Gradientes de Mezclas de Agua Salada - Aceite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9268721053746055E-2"/>
          <c:y val="0.10731989289823698"/>
          <c:w val="0.75136984515791316"/>
          <c:h val="0.766235366374130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'Gradiente Mezcla aceite-agua'!$B$1</c:f>
              <c:strCache>
                <c:ptCount val="1"/>
                <c:pt idx="0">
                  <c:v>Grad W.Salada 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'Gradiente Mezcla aceite-agua'!$A$2:$A$3</c:f>
              <c:numCache>
                <c:formatCode>0.000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'Gradiente Mezcla aceite-agua'!$B$2:$B$3</c:f>
              <c:numCache>
                <c:formatCode>0.000</c:formatCode>
                <c:ptCount val="2"/>
                <c:pt idx="0">
                  <c:v>0.5</c:v>
                </c:pt>
                <c:pt idx="1">
                  <c:v>0.46500000000000002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00-4183-B1B6-D4DFD937A881}"/>
            </c:ext>
          </c:extLst>
        </c:ser>
        <c:ser>
          <c:idx val="1"/>
          <c:order val="1"/>
          <c:tx>
            <c:strRef>
              <c:f>'Gradiente Mezcla aceite-agua'!$C$1</c:f>
              <c:strCache>
                <c:ptCount val="1"/>
                <c:pt idx="0">
                  <c:v>Grad W.Salada .465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'Gradiente Mezcla aceite-agua'!$A$2:$A$3</c:f>
              <c:numCache>
                <c:formatCode>0.000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'Gradiente Mezcla aceite-agua'!$C$2:$C$3</c:f>
              <c:numCache>
                <c:formatCode>0.000</c:formatCode>
                <c:ptCount val="2"/>
                <c:pt idx="0">
                  <c:v>0.46400000000000002</c:v>
                </c:pt>
                <c:pt idx="1">
                  <c:v>0.46500000000000002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00-4183-B1B6-D4DFD937A881}"/>
            </c:ext>
          </c:extLst>
        </c:ser>
        <c:ser>
          <c:idx val="2"/>
          <c:order val="2"/>
          <c:tx>
            <c:strRef>
              <c:f>'Gradiente Mezcla aceite-agua'!$D$1</c:f>
              <c:strCache>
                <c:ptCount val="1"/>
                <c:pt idx="0">
                  <c:v>10 °API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2.0960440630936965E-4"/>
                  <c:y val="-0.525375570435590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'Gradiente Mezcla aceite-agua'!$A$2:$A$3</c:f>
              <c:numCache>
                <c:formatCode>0.000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'Gradiente Mezcla aceite-agua'!$D$2:$D$3</c:f>
              <c:numCache>
                <c:formatCode>0.000</c:formatCode>
                <c:ptCount val="2"/>
                <c:pt idx="0">
                  <c:v>0.432</c:v>
                </c:pt>
                <c:pt idx="1">
                  <c:v>0.46500000000000002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00-4183-B1B6-D4DFD937A881}"/>
            </c:ext>
          </c:extLst>
        </c:ser>
        <c:ser>
          <c:idx val="3"/>
          <c:order val="3"/>
          <c:tx>
            <c:strRef>
              <c:f>'Gradiente Mezcla aceite-agua'!$E$1</c:f>
              <c:strCache>
                <c:ptCount val="1"/>
                <c:pt idx="0">
                  <c:v>15 °API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'Gradiente Mezcla aceite-agua'!$A$2:$A$3</c:f>
              <c:numCache>
                <c:formatCode>0.000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'Gradiente Mezcla aceite-agua'!$E$2:$E$3</c:f>
              <c:numCache>
                <c:formatCode>0.000</c:formatCode>
                <c:ptCount val="2"/>
                <c:pt idx="0">
                  <c:v>0.41799999999999998</c:v>
                </c:pt>
                <c:pt idx="1">
                  <c:v>0.46500000000000002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00-4183-B1B6-D4DFD937A881}"/>
            </c:ext>
          </c:extLst>
        </c:ser>
        <c:ser>
          <c:idx val="4"/>
          <c:order val="4"/>
          <c:tx>
            <c:strRef>
              <c:f>'Gradiente Mezcla aceite-agua'!$F$1</c:f>
              <c:strCache>
                <c:ptCount val="1"/>
                <c:pt idx="0">
                  <c:v>20 °API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'Gradiente Mezcla aceite-agua'!$A$2:$A$3</c:f>
              <c:numCache>
                <c:formatCode>0.000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'Gradiente Mezcla aceite-agua'!$F$2:$F$3</c:f>
              <c:numCache>
                <c:formatCode>0.000</c:formatCode>
                <c:ptCount val="2"/>
                <c:pt idx="0">
                  <c:v>0.40400000000000003</c:v>
                </c:pt>
                <c:pt idx="1">
                  <c:v>0.46500000000000002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00-4183-B1B6-D4DFD937A881}"/>
            </c:ext>
          </c:extLst>
        </c:ser>
        <c:ser>
          <c:idx val="5"/>
          <c:order val="5"/>
          <c:tx>
            <c:strRef>
              <c:f>'Gradiente Mezcla aceite-agua'!$G$1</c:f>
              <c:strCache>
                <c:ptCount val="1"/>
                <c:pt idx="0">
                  <c:v>25 °API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'Gradiente Mezcla aceite-agua'!$A$2:$A$3</c:f>
              <c:numCache>
                <c:formatCode>0.000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'Gradiente Mezcla aceite-agua'!$G$2:$G$3</c:f>
              <c:numCache>
                <c:formatCode>0.000</c:formatCode>
                <c:ptCount val="2"/>
                <c:pt idx="0">
                  <c:v>0.39200000000000002</c:v>
                </c:pt>
                <c:pt idx="1">
                  <c:v>0.46500000000000002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100-4183-B1B6-D4DFD937A881}"/>
            </c:ext>
          </c:extLst>
        </c:ser>
        <c:ser>
          <c:idx val="6"/>
          <c:order val="6"/>
          <c:tx>
            <c:strRef>
              <c:f>'Gradiente Mezcla aceite-agua'!$H$1</c:f>
              <c:strCache>
                <c:ptCount val="1"/>
                <c:pt idx="0">
                  <c:v>30 °API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'Gradiente Mezcla aceite-agua'!$A$2:$A$3</c:f>
              <c:numCache>
                <c:formatCode>0.000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'Gradiente Mezcla aceite-agua'!$H$2:$H$3</c:f>
              <c:numCache>
                <c:formatCode>0.000</c:formatCode>
                <c:ptCount val="2"/>
                <c:pt idx="0">
                  <c:v>0.379</c:v>
                </c:pt>
                <c:pt idx="1">
                  <c:v>0.46500000000000002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100-4183-B1B6-D4DFD937A881}"/>
            </c:ext>
          </c:extLst>
        </c:ser>
        <c:ser>
          <c:idx val="7"/>
          <c:order val="7"/>
          <c:tx>
            <c:strRef>
              <c:f>'Gradiente Mezcla aceite-agua'!$I$1</c:f>
              <c:strCache>
                <c:ptCount val="1"/>
                <c:pt idx="0">
                  <c:v>35 °API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'Gradiente Mezcla aceite-agua'!$A$2:$A$3</c:f>
              <c:numCache>
                <c:formatCode>0.000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'Gradiente Mezcla aceite-agua'!$I$2:$I$3</c:f>
              <c:numCache>
                <c:formatCode>0.000</c:formatCode>
                <c:ptCount val="2"/>
                <c:pt idx="0">
                  <c:v>0.36799999999999999</c:v>
                </c:pt>
                <c:pt idx="1">
                  <c:v>0.46500000000000002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100-4183-B1B6-D4DFD937A881}"/>
            </c:ext>
          </c:extLst>
        </c:ser>
        <c:ser>
          <c:idx val="8"/>
          <c:order val="8"/>
          <c:tx>
            <c:strRef>
              <c:f>'Gradiente Mezcla aceite-agua'!$J$1</c:f>
              <c:strCache>
                <c:ptCount val="1"/>
                <c:pt idx="0">
                  <c:v>40 °API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'Gradiente Mezcla aceite-agua'!$A$2:$A$3</c:f>
              <c:numCache>
                <c:formatCode>0.000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'Gradiente Mezcla aceite-agua'!$J$2:$J$3</c:f>
              <c:numCache>
                <c:formatCode>0.000</c:formatCode>
                <c:ptCount val="2"/>
                <c:pt idx="0">
                  <c:v>0.35799999999999998</c:v>
                </c:pt>
                <c:pt idx="1">
                  <c:v>0.46500000000000002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100-4183-B1B6-D4DFD937A881}"/>
            </c:ext>
          </c:extLst>
        </c:ser>
        <c:ser>
          <c:idx val="9"/>
          <c:order val="9"/>
          <c:tx>
            <c:strRef>
              <c:f>'Gradiente Mezcla aceite-agua'!$K$1</c:f>
              <c:strCache>
                <c:ptCount val="1"/>
                <c:pt idx="0">
                  <c:v>45 °API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'Gradiente Mezcla aceite-agua'!$A$2:$A$3</c:f>
              <c:numCache>
                <c:formatCode>0.000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'Gradiente Mezcla aceite-agua'!$K$2:$K$3</c:f>
              <c:numCache>
                <c:formatCode>0.000</c:formatCode>
                <c:ptCount val="2"/>
                <c:pt idx="0">
                  <c:v>0.34799999999999998</c:v>
                </c:pt>
                <c:pt idx="1">
                  <c:v>0.46500000000000002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100-4183-B1B6-D4DFD937A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496128"/>
        <c:axId val="780493248"/>
      </c:scatterChart>
      <c:valAx>
        <c:axId val="78049612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Porciento</a:t>
                </a:r>
                <a:r>
                  <a:rPr lang="es-MX" baseline="0"/>
                  <a:t> de Agua Salada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780493248"/>
        <c:crosses val="max"/>
        <c:crossBetween val="midCat"/>
      </c:valAx>
      <c:valAx>
        <c:axId val="780493248"/>
        <c:scaling>
          <c:orientation val="maxMin"/>
          <c:max val="0.5"/>
          <c:min val="0.36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Gradiente lb/pg/ft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MX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MX"/>
          </a:p>
        </c:txPr>
        <c:crossAx val="780496128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alphaModFix amt="25000"/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r"/>
      <c:legendEntry>
        <c:idx val="1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91631</xdr:colOff>
      <xdr:row>5</xdr:row>
      <xdr:rowOff>75081</xdr:rowOff>
    </xdr:from>
    <xdr:to>
      <xdr:col>6</xdr:col>
      <xdr:colOff>1314450</xdr:colOff>
      <xdr:row>27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A25CB3-6A7E-A950-F125-EE8895E9F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</xdr:colOff>
      <xdr:row>4</xdr:row>
      <xdr:rowOff>93344</xdr:rowOff>
    </xdr:from>
    <xdr:to>
      <xdr:col>7</xdr:col>
      <xdr:colOff>1181100</xdr:colOff>
      <xdr:row>29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ED113A-EE84-6A49-812E-248CBC832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9312-9C60-4C6E-9C52-FF8564E57B7E}">
  <dimension ref="A1:H5"/>
  <sheetViews>
    <sheetView zoomScale="160" zoomScaleNormal="160" workbookViewId="0">
      <selection activeCell="A35" sqref="A35"/>
    </sheetView>
  </sheetViews>
  <sheetFormatPr baseColWidth="10" defaultRowHeight="14.4" x14ac:dyDescent="0.3"/>
  <cols>
    <col min="1" max="1" width="8.5546875" bestFit="1" customWidth="1"/>
    <col min="2" max="4" width="20.109375" bestFit="1" customWidth="1"/>
    <col min="5" max="5" width="19.44140625" bestFit="1" customWidth="1"/>
    <col min="6" max="6" width="18.44140625" bestFit="1" customWidth="1"/>
    <col min="7" max="7" width="19.33203125" bestFit="1" customWidth="1"/>
  </cols>
  <sheetData>
    <row r="1" spans="1:8" x14ac:dyDescent="0.3">
      <c r="A1" s="8" t="s">
        <v>27</v>
      </c>
      <c r="B1" s="8">
        <v>0.6</v>
      </c>
      <c r="C1" s="8">
        <v>0.65</v>
      </c>
      <c r="D1" s="8">
        <v>0.7</v>
      </c>
      <c r="E1" s="9">
        <v>0.8</v>
      </c>
      <c r="F1" s="9">
        <v>0.9</v>
      </c>
      <c r="G1" s="9">
        <v>1</v>
      </c>
    </row>
    <row r="2" spans="1:8" x14ac:dyDescent="0.3">
      <c r="A2" s="3">
        <v>200</v>
      </c>
      <c r="B2" s="3">
        <v>4.75</v>
      </c>
      <c r="C2" s="3">
        <v>5</v>
      </c>
      <c r="D2" s="3">
        <v>5.5</v>
      </c>
      <c r="E2" s="3">
        <v>5.75</v>
      </c>
      <c r="F2" s="3">
        <v>6.25</v>
      </c>
      <c r="G2" s="3">
        <v>6.75</v>
      </c>
      <c r="H2" s="1"/>
    </row>
    <row r="3" spans="1:8" x14ac:dyDescent="0.3">
      <c r="A3" s="3">
        <v>1200</v>
      </c>
      <c r="B3" s="3">
        <v>25</v>
      </c>
      <c r="C3" s="3">
        <v>28</v>
      </c>
      <c r="D3" s="3">
        <v>31.45</v>
      </c>
      <c r="E3" s="3">
        <v>35.85</v>
      </c>
      <c r="F3" s="3">
        <v>40</v>
      </c>
      <c r="G3" s="3">
        <v>44.5</v>
      </c>
      <c r="H3" s="1"/>
    </row>
    <row r="4" spans="1:8" x14ac:dyDescent="0.3">
      <c r="A4" s="8" t="s">
        <v>0</v>
      </c>
      <c r="B4" s="4" t="s">
        <v>1</v>
      </c>
      <c r="C4" s="4" t="s">
        <v>2</v>
      </c>
      <c r="D4" s="4" t="s">
        <v>4</v>
      </c>
      <c r="E4" s="4" t="s">
        <v>3</v>
      </c>
      <c r="F4" s="4" t="s">
        <v>5</v>
      </c>
      <c r="G4" s="4" t="s">
        <v>6</v>
      </c>
      <c r="H4" s="1"/>
    </row>
    <row r="5" spans="1:8" x14ac:dyDescent="0.3">
      <c r="A5" s="8" t="s">
        <v>7</v>
      </c>
      <c r="B5" s="2" t="s">
        <v>8</v>
      </c>
      <c r="C5" s="2" t="s">
        <v>10</v>
      </c>
      <c r="D5" s="2" t="s">
        <v>9</v>
      </c>
      <c r="E5" s="2" t="s">
        <v>11</v>
      </c>
      <c r="F5" s="2" t="s">
        <v>12</v>
      </c>
      <c r="G5" s="2" t="s">
        <v>13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2035-26D8-40E8-AA07-92CC3D8F636E}">
  <dimension ref="A1:K14"/>
  <sheetViews>
    <sheetView tabSelected="1" zoomScaleNormal="100" workbookViewId="0">
      <selection activeCell="J31" sqref="J31"/>
    </sheetView>
  </sheetViews>
  <sheetFormatPr baseColWidth="10" defaultRowHeight="14.4" x14ac:dyDescent="0.3"/>
  <cols>
    <col min="1" max="1" width="19" bestFit="1" customWidth="1"/>
    <col min="2" max="2" width="15.6640625" bestFit="1" customWidth="1"/>
    <col min="3" max="3" width="17.6640625" bestFit="1" customWidth="1"/>
    <col min="4" max="11" width="17.77734375" bestFit="1" customWidth="1"/>
  </cols>
  <sheetData>
    <row r="1" spans="1:11" x14ac:dyDescent="0.3">
      <c r="A1" s="7" t="s">
        <v>14</v>
      </c>
      <c r="B1" s="7" t="s">
        <v>16</v>
      </c>
      <c r="C1" s="7" t="s">
        <v>15</v>
      </c>
      <c r="D1" s="7" t="s">
        <v>26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 t="s">
        <v>22</v>
      </c>
      <c r="K1" s="7" t="s">
        <v>23</v>
      </c>
    </row>
    <row r="2" spans="1:11" x14ac:dyDescent="0.3">
      <c r="A2" s="5">
        <v>0</v>
      </c>
      <c r="B2" s="5">
        <v>0.5</v>
      </c>
      <c r="C2" s="5">
        <v>0.46400000000000002</v>
      </c>
      <c r="D2" s="5">
        <v>0.432</v>
      </c>
      <c r="E2" s="5">
        <v>0.41799999999999998</v>
      </c>
      <c r="F2" s="5">
        <v>0.40400000000000003</v>
      </c>
      <c r="G2" s="5">
        <v>0.39200000000000002</v>
      </c>
      <c r="H2" s="5">
        <v>0.379</v>
      </c>
      <c r="I2" s="5">
        <v>0.36799999999999999</v>
      </c>
      <c r="J2" s="5">
        <v>0.35799999999999998</v>
      </c>
      <c r="K2" s="5">
        <v>0.34799999999999998</v>
      </c>
    </row>
    <row r="3" spans="1:11" x14ac:dyDescent="0.3">
      <c r="A3" s="5">
        <v>100</v>
      </c>
      <c r="B3" s="5">
        <v>0.46500000000000002</v>
      </c>
      <c r="C3" s="5">
        <v>0.46500000000000002</v>
      </c>
      <c r="D3" s="5">
        <v>0.46500000000000002</v>
      </c>
      <c r="E3" s="5">
        <v>0.46500000000000002</v>
      </c>
      <c r="F3" s="5">
        <v>0.46500000000000002</v>
      </c>
      <c r="G3" s="5">
        <v>0.46500000000000002</v>
      </c>
      <c r="H3" s="5">
        <v>0.46500000000000002</v>
      </c>
      <c r="I3" s="5">
        <v>0.46500000000000002</v>
      </c>
      <c r="J3" s="5">
        <v>0.46500000000000002</v>
      </c>
      <c r="K3" s="5">
        <v>0.46500000000000002</v>
      </c>
    </row>
    <row r="4" spans="1:11" x14ac:dyDescent="0.3">
      <c r="A4" s="8" t="s">
        <v>0</v>
      </c>
      <c r="B4" s="6" t="s">
        <v>24</v>
      </c>
      <c r="C4" s="6" t="s">
        <v>25</v>
      </c>
      <c r="D4" s="6" t="s">
        <v>28</v>
      </c>
      <c r="E4" s="6" t="s">
        <v>29</v>
      </c>
      <c r="F4" s="6" t="s">
        <v>30</v>
      </c>
      <c r="G4" s="6" t="s">
        <v>32</v>
      </c>
      <c r="H4" s="6" t="s">
        <v>31</v>
      </c>
      <c r="I4" s="6" t="s">
        <v>33</v>
      </c>
      <c r="J4" s="6" t="s">
        <v>34</v>
      </c>
      <c r="K4" s="6" t="s">
        <v>35</v>
      </c>
    </row>
    <row r="6" spans="1:11" x14ac:dyDescent="0.3">
      <c r="I6" s="11" t="s">
        <v>36</v>
      </c>
      <c r="J6" s="2">
        <v>0</v>
      </c>
      <c r="K6" s="2">
        <v>100</v>
      </c>
    </row>
    <row r="7" spans="1:11" x14ac:dyDescent="0.3">
      <c r="I7" s="7" t="s">
        <v>26</v>
      </c>
      <c r="J7" s="10">
        <f xml:space="preserve"> (0.00033*J6) + 0.432</f>
        <v>0.432</v>
      </c>
      <c r="K7" s="10">
        <f xml:space="preserve"> (0.00033*K6) + 0.432</f>
        <v>0.46499999999999997</v>
      </c>
    </row>
    <row r="8" spans="1:11" x14ac:dyDescent="0.3">
      <c r="I8" s="7" t="s">
        <v>17</v>
      </c>
      <c r="J8" s="10">
        <f xml:space="preserve"> (0.00047*J6) + 0.418</f>
        <v>0.41799999999999998</v>
      </c>
      <c r="K8" s="10">
        <f xml:space="preserve"> (0.00047*K6) + 0.418</f>
        <v>0.46499999999999997</v>
      </c>
    </row>
    <row r="9" spans="1:11" x14ac:dyDescent="0.3">
      <c r="I9" s="7" t="s">
        <v>18</v>
      </c>
      <c r="J9" s="10">
        <f xml:space="preserve"> (0.00061*J6) + 0.404</f>
        <v>0.40400000000000003</v>
      </c>
      <c r="K9" s="10">
        <f xml:space="preserve"> (0.00061*K6) + 0.404</f>
        <v>0.46500000000000002</v>
      </c>
    </row>
    <row r="10" spans="1:11" x14ac:dyDescent="0.3">
      <c r="I10" s="7" t="s">
        <v>19</v>
      </c>
      <c r="J10" s="10">
        <f xml:space="preserve"> (0.00073*J6) + 0.392</f>
        <v>0.39200000000000002</v>
      </c>
      <c r="K10" s="10">
        <f xml:space="preserve"> (0.00073*K6) + 0.392</f>
        <v>0.46500000000000002</v>
      </c>
    </row>
    <row r="11" spans="1:11" x14ac:dyDescent="0.3">
      <c r="I11" s="7" t="s">
        <v>20</v>
      </c>
      <c r="J11" s="10">
        <f xml:space="preserve"> (0.00086*J6) + 0.379</f>
        <v>0.379</v>
      </c>
      <c r="K11" s="10">
        <f xml:space="preserve"> (0.00086*K6) + 0.379</f>
        <v>0.46499999999999997</v>
      </c>
    </row>
    <row r="12" spans="1:11" x14ac:dyDescent="0.3">
      <c r="I12" s="7" t="s">
        <v>21</v>
      </c>
      <c r="J12" s="10">
        <f xml:space="preserve"> (0.00097*J6) + 0.368</f>
        <v>0.36799999999999999</v>
      </c>
      <c r="K12" s="10">
        <f xml:space="preserve"> (0.00097*K6) + 0.368</f>
        <v>0.46499999999999997</v>
      </c>
    </row>
    <row r="13" spans="1:11" x14ac:dyDescent="0.3">
      <c r="I13" s="7" t="s">
        <v>22</v>
      </c>
      <c r="J13" s="10">
        <f xml:space="preserve"> (0.00107*J6) + 0.358</f>
        <v>0.35799999999999998</v>
      </c>
      <c r="K13" s="10">
        <f xml:space="preserve"> (0.00107*K6) + 0.358</f>
        <v>0.46499999999999997</v>
      </c>
    </row>
    <row r="14" spans="1:11" x14ac:dyDescent="0.3">
      <c r="I14" s="7" t="s">
        <v>23</v>
      </c>
      <c r="J14" s="10">
        <f xml:space="preserve"> (0.00117*J6) + 0.348</f>
        <v>0.34799999999999998</v>
      </c>
      <c r="K14" s="10">
        <f xml:space="preserve"> (0.00117*K6) + 0.348</f>
        <v>0.46499999999999997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OTIS</vt:lpstr>
      <vt:lpstr>Gradiente Mezcla aceite-agua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Carrillo Avila</dc:creator>
  <cp:lastModifiedBy>Armando Carrillo Avila</cp:lastModifiedBy>
  <dcterms:created xsi:type="dcterms:W3CDTF">2023-05-23T20:17:14Z</dcterms:created>
  <dcterms:modified xsi:type="dcterms:W3CDTF">2026-06-23T20:15:12Z</dcterms:modified>
</cp:coreProperties>
</file>